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   2026\ДОТОРЖКИ\1075\"/>
    </mc:Choice>
  </mc:AlternateContent>
  <xr:revisionPtr revIDLastSave="0" documentId="13_ncr:1_{6EF2285B-066A-47A5-B36B-CC618DA268AA}" xr6:coauthVersionLast="47" xr6:coauthVersionMax="47" xr10:uidLastSave="{00000000-0000-0000-0000-000000000000}"/>
  <bookViews>
    <workbookView xWindow="-120" yWindow="-120" windowWidth="29040" windowHeight="15840" tabRatio="750" activeTab="4" xr2:uid="{00000000-000D-0000-FFFF-FFFF00000000}"/>
  </bookViews>
  <sheets>
    <sheet name="ССР Т" sheetId="144" r:id="rId1"/>
    <sheet name="ССР Б" sheetId="149" r:id="rId2"/>
    <sheet name="ССР Т 1 этап" sheetId="148" r:id="rId3"/>
    <sheet name="ССР Б 1 этап" sheetId="147" r:id="rId4"/>
    <sheet name="ССР Т 2 этап" sheetId="146" r:id="rId5"/>
    <sheet name="ССР Б 2 этап" sheetId="14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\AUTOEXEC">#REF!</definedName>
    <definedName name="\k">#REF!</definedName>
    <definedName name="\m">#REF!</definedName>
    <definedName name="\s">#REF!</definedName>
    <definedName name="\z">#REF!</definedName>
    <definedName name="______a2">#REF!</definedName>
    <definedName name="_____a2">#REF!</definedName>
    <definedName name="____a2">#REF!</definedName>
    <definedName name="___a2">#REF!</definedName>
    <definedName name="__a2">#REF!</definedName>
    <definedName name="_a2">#REF!</definedName>
    <definedName name="a06_СС_Лимитированные_pre_rep">'[1]КС-2'!#REF!</definedName>
    <definedName name="a08_СС_ЗаголовокЛимит_pre_rep">'[1]КС-2'!#REF!</definedName>
    <definedName name="a24_С_ИтогГрафы_pre_rep">'[1]КС-2'!#REF!</definedName>
    <definedName name="a33_Р_Заголовок_pre_rep">'[1]КС-2'!#REF!</definedName>
    <definedName name="a34_Р_ИтогГрафы_pre_rep">'[1]КС-2'!#REF!</definedName>
    <definedName name="a51_Ст_Строка_pre_rep">'[1]КС-2'!#REF!</definedName>
    <definedName name="dck">[2]топография!#REF!</definedName>
    <definedName name="Itog">#REF!</definedName>
    <definedName name="Print_Area" localSheetId="1">'ССР Б'!$A$1:$H$107</definedName>
    <definedName name="Print_Area" localSheetId="3">'ССР Б 1 этап'!$A$1:$H$107</definedName>
    <definedName name="Print_Area" localSheetId="5">'ССР Б 2 этап'!$A$1:$H$107</definedName>
    <definedName name="Print_Area" localSheetId="0">'ССР Т'!$A$1:$H$107</definedName>
    <definedName name="Print_Area" localSheetId="2">'ССР Т 1 этап'!$A$1:$H$107</definedName>
    <definedName name="Print_Area" localSheetId="4">'ССР Т 2 этап'!$A$1:$H$107</definedName>
    <definedName name="Print_Titles" localSheetId="1">'ССР Б'!$18:$18</definedName>
    <definedName name="Print_Titles" localSheetId="3">'ССР Б 1 этап'!$18:$18</definedName>
    <definedName name="Print_Titles" localSheetId="5">'ССР Б 2 этап'!$18:$18</definedName>
    <definedName name="Print_Titles" localSheetId="0">'ССР Т'!$18:$18</definedName>
    <definedName name="Print_Titles" localSheetId="2">'ССР Т 1 этап'!$18:$18</definedName>
    <definedName name="Print_Titles" localSheetId="4">'ССР Т 2 этап'!$18:$18</definedName>
    <definedName name="SAM">#REF!</definedName>
    <definedName name="SM">#REF!</definedName>
    <definedName name="SM_SM">#REF!</definedName>
    <definedName name="SM_STO">#REF!</definedName>
    <definedName name="SM_STO_1">'[3]СМЕТА проект'!#REF!</definedName>
    <definedName name="SM_STO1">#REF!</definedName>
    <definedName name="SM_STO2">#REF!</definedName>
    <definedName name="SM_STO3">#REF!</definedName>
    <definedName name="Smmmmmmmmmmmmmmm">#REF!</definedName>
    <definedName name="SUM_">#REF!</definedName>
    <definedName name="SUM_1">#REF!</definedName>
    <definedName name="sum_2">#REF!</definedName>
    <definedName name="SUM_3">#REF!</definedName>
    <definedName name="ZAK1">#REF!</definedName>
    <definedName name="ZAK2">#REF!</definedName>
    <definedName name="А2">#REF!</definedName>
    <definedName name="а36">#REF!</definedName>
    <definedName name="ааа">#REF!</definedName>
    <definedName name="ав">#REF!</definedName>
    <definedName name="ава">#REF!</definedName>
    <definedName name="апр">[4]топография!#REF!</definedName>
    <definedName name="АФС">[5]топография!#REF!</definedName>
    <definedName name="вап">#REF!</definedName>
    <definedName name="ввв">#REF!</definedName>
    <definedName name="вика">#REF!</definedName>
    <definedName name="вравар">#REF!</definedName>
    <definedName name="гелог">#REF!</definedName>
    <definedName name="гео">#REF!</definedName>
    <definedName name="геол.1">#REF!</definedName>
    <definedName name="Геол_Лазаревск">[6]топография!#REF!</definedName>
    <definedName name="геол1">#REF!</definedName>
    <definedName name="геоф">#REF!</definedName>
    <definedName name="геофиз">#REF!</definedName>
    <definedName name="Гидро">[7]топография!#REF!</definedName>
    <definedName name="гидро1">#REF!</definedName>
    <definedName name="гидрол">#REF!</definedName>
    <definedName name="Гидролог">#REF!</definedName>
    <definedName name="ГИП">#REF!</definedName>
    <definedName name="гшшг">NA()</definedName>
    <definedName name="дд">[8]Смета!#REF!</definedName>
    <definedName name="Дефлятор">#REF!</definedName>
    <definedName name="Длинна_границы">#REF!</definedName>
    <definedName name="Длинна_трассы">#REF!</definedName>
    <definedName name="ДСК">[2]топография!#REF!</definedName>
    <definedName name="ДСК1">[9]топография!#REF!</definedName>
    <definedName name="жжж">#REF!</definedName>
    <definedName name="жпф">#REF!</definedName>
    <definedName name="Заказчик">#REF!</definedName>
    <definedName name="ик">#REF!</definedName>
    <definedName name="ИПусто">#REF!</definedName>
    <definedName name="ить">#REF!</definedName>
    <definedName name="йцйц">NA()</definedName>
    <definedName name="йцу">#REF!</definedName>
    <definedName name="кака">#REF!</definedName>
    <definedName name="калплан">#REF!</definedName>
    <definedName name="Категория_сложности">#REF!</definedName>
    <definedName name="кгкг">#REF!</definedName>
    <definedName name="кеке">#REF!</definedName>
    <definedName name="ккк">#REF!</definedName>
    <definedName name="книга">#REF!</definedName>
    <definedName name="Количество_землепользователей">#REF!</definedName>
    <definedName name="Количество_контуров">#REF!</definedName>
    <definedName name="Количество_культур">#REF!</definedName>
    <definedName name="Количество_планшетов">#REF!</definedName>
    <definedName name="Количество_предприятий">#REF!</definedName>
    <definedName name="Количество_согласований">#REF!</definedName>
    <definedName name="Командировочные_расходы">#REF!</definedName>
    <definedName name="Коэффициент">#REF!</definedName>
    <definedName name="куку">#REF!</definedName>
    <definedName name="лл">#REF!</definedName>
    <definedName name="ллдж">#REF!</definedName>
    <definedName name="лол">'[1]КС-2'!#REF!</definedName>
    <definedName name="мит">#REF!</definedName>
    <definedName name="МММММММММ">#REF!</definedName>
    <definedName name="Название_проекта">#REF!</definedName>
    <definedName name="Номер_договора">#REF!</definedName>
    <definedName name="о">#REF!</definedName>
    <definedName name="_xlnm.Print_Area" localSheetId="1">'ССР Б'!$A$1:$H$110</definedName>
    <definedName name="_xlnm.Print_Area" localSheetId="3">'ССР Б 1 этап'!$A$1:$H$110</definedName>
    <definedName name="_xlnm.Print_Area" localSheetId="5">'ССР Б 2 этап'!$A$1:$H$110</definedName>
    <definedName name="_xlnm.Print_Area" localSheetId="0">'ССР Т'!$A$1:$K$110</definedName>
    <definedName name="_xlnm.Print_Area" localSheetId="2">'ССР Т 1 этап'!$A$1:$K$110</definedName>
    <definedName name="_xlnm.Print_Area" localSheetId="4">'ССР Т 2 этап'!$A$1:$K$110</definedName>
    <definedName name="объем">#N/A</definedName>
    <definedName name="объем___0">#REF!</definedName>
    <definedName name="объем___0___0">#REF!</definedName>
    <definedName name="объем___0___0___0">#REF!</definedName>
    <definedName name="объем___0___0___0___0">#REF!</definedName>
    <definedName name="объем___0___0___2">#REF!</definedName>
    <definedName name="объем___0___0___3">#REF!</definedName>
    <definedName name="объем___0___0___4">#REF!</definedName>
    <definedName name="объем___0___1">#REF!</definedName>
    <definedName name="объем___0___10">#REF!</definedName>
    <definedName name="объем___0___12">#REF!</definedName>
    <definedName name="объем___0___2">#REF!</definedName>
    <definedName name="объем___0___2___0">#REF!</definedName>
    <definedName name="объем___0___3">#REF!</definedName>
    <definedName name="объем___0___4">#REF!</definedName>
    <definedName name="объем___0___5">#REF!</definedName>
    <definedName name="объем___0___6">#REF!</definedName>
    <definedName name="объем___0___8">#REF!</definedName>
    <definedName name="объем___1">#REF!</definedName>
    <definedName name="объем___1___0">#REF!</definedName>
    <definedName name="объем___10">#REF!</definedName>
    <definedName name="объем___10___0">NA()</definedName>
    <definedName name="объем___10___0___0">#REF!</definedName>
    <definedName name="объем___10___1">#REF!</definedName>
    <definedName name="объем___10___10">#REF!</definedName>
    <definedName name="объем___10___12">#REF!</definedName>
    <definedName name="объем___10___2">NA()</definedName>
    <definedName name="объем___10___4">NA()</definedName>
    <definedName name="объем___10___6">NA()</definedName>
    <definedName name="объем___10___8">NA()</definedName>
    <definedName name="объем___11">#REF!</definedName>
    <definedName name="объем___11___0">NA()</definedName>
    <definedName name="объем___11___10">#REF!</definedName>
    <definedName name="объем___11___2">#REF!</definedName>
    <definedName name="объем___11___4">#REF!</definedName>
    <definedName name="объем___11___6">#REF!</definedName>
    <definedName name="объем___11___8">#REF!</definedName>
    <definedName name="объем___12">NA()</definedName>
    <definedName name="объем___2">#REF!</definedName>
    <definedName name="объем___2___0">#REF!</definedName>
    <definedName name="объем___2___0___0">#REF!</definedName>
    <definedName name="объем___2___0___0___0">#REF!</definedName>
    <definedName name="объем___2___1">#REF!</definedName>
    <definedName name="объем___2___10">#REF!</definedName>
    <definedName name="объем___2___12">#REF!</definedName>
    <definedName name="объем___2___2">#REF!</definedName>
    <definedName name="объем___2___3">#REF!</definedName>
    <definedName name="объем___2___4">#REF!</definedName>
    <definedName name="объем___2___6">#REF!</definedName>
    <definedName name="объем___2___8">#REF!</definedName>
    <definedName name="объем___3">#REF!</definedName>
    <definedName name="объем___3___0">#REF!</definedName>
    <definedName name="объем___3___0___0">NA()</definedName>
    <definedName name="объем___3___10">#REF!</definedName>
    <definedName name="объем___3___2">#REF!</definedName>
    <definedName name="объем___3___3">#REF!</definedName>
    <definedName name="объем___3___4">#REF!</definedName>
    <definedName name="объем___3___6">#REF!</definedName>
    <definedName name="объем___3___8">#REF!</definedName>
    <definedName name="объем___4">#REF!</definedName>
    <definedName name="объем___4___0">NA()</definedName>
    <definedName name="объем___4___0___0">#REF!</definedName>
    <definedName name="объем___4___0___0___0">#REF!</definedName>
    <definedName name="объем___4___10">#REF!</definedName>
    <definedName name="объем___4___12">#REF!</definedName>
    <definedName name="объем___4___2">#REF!</definedName>
    <definedName name="объем___4___3">#REF!</definedName>
    <definedName name="объем___4___4">#REF!</definedName>
    <definedName name="объем___4___6">#REF!</definedName>
    <definedName name="объем___4___8">#REF!</definedName>
    <definedName name="объем___5">NA()</definedName>
    <definedName name="объем___5___0">#REF!</definedName>
    <definedName name="объем___5___0___0">#REF!</definedName>
    <definedName name="объем___5___0___0___0">#REF!</definedName>
    <definedName name="объем___5___3">NA()</definedName>
    <definedName name="объем___6">NA()</definedName>
    <definedName name="объем___6___0">#REF!</definedName>
    <definedName name="объем___6___0___0">#REF!</definedName>
    <definedName name="объем___6___0___0___0">#REF!</definedName>
    <definedName name="объем___6___1">#REF!</definedName>
    <definedName name="объем___6___10">#REF!</definedName>
    <definedName name="объем___6___12">#REF!</definedName>
    <definedName name="объем___6___2">#REF!</definedName>
    <definedName name="объем___6___4">#REF!</definedName>
    <definedName name="объем___6___6">#REF!</definedName>
    <definedName name="объем___6___8">#REF!</definedName>
    <definedName name="объем___7">#REF!</definedName>
    <definedName name="объем___7___0">#REF!</definedName>
    <definedName name="объем___7___10">#REF!</definedName>
    <definedName name="объем___7___2">#REF!</definedName>
    <definedName name="объем___7___4">#REF!</definedName>
    <definedName name="объем___7___6">#REF!</definedName>
    <definedName name="объем___7___8">#REF!</definedName>
    <definedName name="объем___8">#REF!</definedName>
    <definedName name="объем___8___0">#REF!</definedName>
    <definedName name="объем___8___0___0">#REF!</definedName>
    <definedName name="объем___8___0___0___0">#REF!</definedName>
    <definedName name="объем___8___1">#REF!</definedName>
    <definedName name="объем___8___10">#REF!</definedName>
    <definedName name="объем___8___12">#REF!</definedName>
    <definedName name="объем___8___2">#REF!</definedName>
    <definedName name="объем___8___4">#REF!</definedName>
    <definedName name="объем___8___6">#REF!</definedName>
    <definedName name="объем___8___8">#REF!</definedName>
    <definedName name="объем___9">#REF!</definedName>
    <definedName name="объем___9___0">#REF!</definedName>
    <definedName name="объем___9___0___0">#REF!</definedName>
    <definedName name="объем___9___0___0___0">#REF!</definedName>
    <definedName name="объем___9___10">#REF!</definedName>
    <definedName name="объем___9___2">#REF!</definedName>
    <definedName name="объем___9___4">#REF!</definedName>
    <definedName name="объем___9___6">#REF!</definedName>
    <definedName name="объем___9___8">#REF!</definedName>
    <definedName name="объем1">#REF!</definedName>
    <definedName name="ооо">#REF!</definedName>
    <definedName name="орп">[10]Смета!#REF!</definedName>
    <definedName name="п">#REF!</definedName>
    <definedName name="план">[9]топография!#REF!</definedName>
    <definedName name="Площадь">#REF!</definedName>
    <definedName name="Площадь_нелинейных_объектов">#REF!</definedName>
    <definedName name="Площадь_планшетов">#REF!</definedName>
    <definedName name="Поправочные_коэффициенты_по_письму_Госстроя_от_25.12.90">#N/A</definedName>
    <definedName name="Поправочные_коэффициенты_по_письму_Госстроя_от_25.12.90___0">#REF!</definedName>
    <definedName name="Поправочные_коэффициенты_по_письму_Госстроя_от_25.12.90___0___0">#REF!</definedName>
    <definedName name="Поправочные_коэффициенты_по_письму_Госстроя_от_25.12.90___0___0___0">#REF!</definedName>
    <definedName name="Поправочные_коэффициенты_по_письму_Госстроя_от_25.12.90___0___0___0___0">#REF!</definedName>
    <definedName name="Поправочные_коэффициенты_по_письму_Госстроя_от_25.12.90___0___0___2">#REF!</definedName>
    <definedName name="Поправочные_коэффициенты_по_письму_Госстроя_от_25.12.90___0___0___3">#REF!</definedName>
    <definedName name="Поправочные_коэффициенты_по_письму_Госстроя_от_25.12.90___0___0___4">#REF!</definedName>
    <definedName name="Поправочные_коэффициенты_по_письму_Госстроя_от_25.12.90___0___1">#REF!</definedName>
    <definedName name="Поправочные_коэффициенты_по_письму_Госстроя_от_25.12.90___0___10">#REF!</definedName>
    <definedName name="Поправочные_коэффициенты_по_письму_Госстроя_от_25.12.90___0___12">#REF!</definedName>
    <definedName name="Поправочные_коэффициенты_по_письму_Госстроя_от_25.12.90___0___2">#REF!</definedName>
    <definedName name="Поправочные_коэффициенты_по_письму_Госстроя_от_25.12.90___0___2___0">#REF!</definedName>
    <definedName name="Поправочные_коэффициенты_по_письму_Госстроя_от_25.12.90___0___3">#REF!</definedName>
    <definedName name="Поправочные_коэффициенты_по_письму_Госстроя_от_25.12.90___0___3___0">#REF!</definedName>
    <definedName name="Поправочные_коэффициенты_по_письму_Госстроя_от_25.12.90___0___4">#REF!</definedName>
    <definedName name="Поправочные_коэффициенты_по_письму_Госстроя_от_25.12.90___0___5">#REF!</definedName>
    <definedName name="Поправочные_коэффициенты_по_письму_Госстроя_от_25.12.90___0___6">#REF!</definedName>
    <definedName name="Поправочные_коэффициенты_по_письму_Госстроя_от_25.12.90___0___8">#REF!</definedName>
    <definedName name="Поправочные_коэффициенты_по_письму_Госстроя_от_25.12.90___1">#REF!</definedName>
    <definedName name="Поправочные_коэффициенты_по_письму_Госстроя_от_25.12.90___1___0">#REF!</definedName>
    <definedName name="Поправочные_коэффициенты_по_письму_Госстроя_от_25.12.90___1___3">#REF!</definedName>
    <definedName name="Поправочные_коэффициенты_по_письму_Госстроя_от_25.12.90___10">#REF!</definedName>
    <definedName name="Поправочные_коэффициенты_по_письму_Госстроя_от_25.12.90___10___0">NA()</definedName>
    <definedName name="Поправочные_коэффициенты_по_письму_Госстроя_от_25.12.90___10___0___0">#REF!</definedName>
    <definedName name="Поправочные_коэффициенты_по_письму_Госстроя_от_25.12.90___10___1">#REF!</definedName>
    <definedName name="Поправочные_коэффициенты_по_письму_Госстроя_от_25.12.90___10___10">#REF!</definedName>
    <definedName name="Поправочные_коэффициенты_по_письму_Госстроя_от_25.12.90___10___12">#REF!</definedName>
    <definedName name="Поправочные_коэффициенты_по_письму_Госстроя_от_25.12.90___10___2">NA()</definedName>
    <definedName name="Поправочные_коэффициенты_по_письму_Госстроя_от_25.12.90___10___4">NA()</definedName>
    <definedName name="Поправочные_коэффициенты_по_письму_Госстроя_от_25.12.90___10___6">NA()</definedName>
    <definedName name="Поправочные_коэффициенты_по_письму_Госстроя_от_25.12.90___10___8">NA()</definedName>
    <definedName name="Поправочные_коэффициенты_по_письму_Госстроя_от_25.12.90___11">#REF!</definedName>
    <definedName name="Поправочные_коэффициенты_по_письму_Госстроя_от_25.12.90___11___0">NA()</definedName>
    <definedName name="Поправочные_коэффициенты_по_письму_Госстроя_от_25.12.90___11___10">#REF!</definedName>
    <definedName name="Поправочные_коэффициенты_по_письму_Госстроя_от_25.12.90___11___2">#REF!</definedName>
    <definedName name="Поправочные_коэффициенты_по_письму_Госстроя_от_25.12.90___11___4">#REF!</definedName>
    <definedName name="Поправочные_коэффициенты_по_письму_Госстроя_от_25.12.90___11___6">#REF!</definedName>
    <definedName name="Поправочные_коэффициенты_по_письму_Госстроя_от_25.12.90___11___8">#REF!</definedName>
    <definedName name="Поправочные_коэффициенты_по_письму_Госстроя_от_25.12.90___12">NA()</definedName>
    <definedName name="Поправочные_коэффициенты_по_письму_Госстроя_от_25.12.90___2">#REF!</definedName>
    <definedName name="Поправочные_коэффициенты_по_письму_Госстроя_от_25.12.90___2___0">#REF!</definedName>
    <definedName name="Поправочные_коэффициенты_по_письму_Госстроя_от_25.12.90___2___0___0">#REF!</definedName>
    <definedName name="Поправочные_коэффициенты_по_письму_Госстроя_от_25.12.90___2___0___0___0">#REF!</definedName>
    <definedName name="Поправочные_коэффициенты_по_письму_Госстроя_от_25.12.90___2___1">#REF!</definedName>
    <definedName name="Поправочные_коэффициенты_по_письму_Госстроя_от_25.12.90___2___10">#REF!</definedName>
    <definedName name="Поправочные_коэффициенты_по_письму_Госстроя_от_25.12.90___2___12">#REF!</definedName>
    <definedName name="Поправочные_коэффициенты_по_письму_Госстроя_от_25.12.90___2___2">#REF!</definedName>
    <definedName name="Поправочные_коэффициенты_по_письму_Госстроя_от_25.12.90___2___3">#REF!</definedName>
    <definedName name="Поправочные_коэффициенты_по_письму_Госстроя_от_25.12.90___2___4">#REF!</definedName>
    <definedName name="Поправочные_коэффициенты_по_письму_Госстроя_от_25.12.90___2___6">#REF!</definedName>
    <definedName name="Поправочные_коэффициенты_по_письму_Госстроя_от_25.12.90___2___8">#REF!</definedName>
    <definedName name="Поправочные_коэффициенты_по_письму_Госстроя_от_25.12.90___3">#REF!</definedName>
    <definedName name="Поправочные_коэффициенты_по_письму_Госстроя_от_25.12.90___3___0">#REF!</definedName>
    <definedName name="Поправочные_коэффициенты_по_письму_Госстроя_от_25.12.90___3___0___0">NA()</definedName>
    <definedName name="Поправочные_коэффициенты_по_письму_Госстроя_от_25.12.90___3___0___2">#REF!</definedName>
    <definedName name="Поправочные_коэффициенты_по_письму_Госстроя_от_25.12.90___3___0___3">NA()</definedName>
    <definedName name="Поправочные_коэффициенты_по_письму_Госстроя_от_25.12.90___3___10">#REF!</definedName>
    <definedName name="Поправочные_коэффициенты_по_письму_Госстроя_от_25.12.90___3___2">#REF!</definedName>
    <definedName name="Поправочные_коэффициенты_по_письму_Госстроя_от_25.12.90___3___3">#REF!</definedName>
    <definedName name="Поправочные_коэффициенты_по_письму_Госстроя_от_25.12.90___3___4">#REF!</definedName>
    <definedName name="Поправочные_коэффициенты_по_письму_Госстроя_от_25.12.90___3___6">#REF!</definedName>
    <definedName name="Поправочные_коэффициенты_по_письму_Госстроя_от_25.12.90___3___8">#REF!</definedName>
    <definedName name="Поправочные_коэффициенты_по_письму_Госстроя_от_25.12.90___4">#REF!</definedName>
    <definedName name="Поправочные_коэффициенты_по_письму_Госстроя_от_25.12.90___4___0">NA()</definedName>
    <definedName name="Поправочные_коэффициенты_по_письму_Госстроя_от_25.12.90___4___0___0">#REF!</definedName>
    <definedName name="Поправочные_коэффициенты_по_письму_Госстроя_от_25.12.90___4___0___0___0">#REF!</definedName>
    <definedName name="Поправочные_коэффициенты_по_письму_Госстроя_от_25.12.90___4___0___2">#REF!</definedName>
    <definedName name="Поправочные_коэффициенты_по_письму_Госстроя_от_25.12.90___4___0___4">#REF!</definedName>
    <definedName name="Поправочные_коэффициенты_по_письму_Госстроя_от_25.12.90___4___10">#REF!</definedName>
    <definedName name="Поправочные_коэффициенты_по_письму_Госстроя_от_25.12.90___4___12">#REF!</definedName>
    <definedName name="Поправочные_коэффициенты_по_письму_Госстроя_от_25.12.90___4___2">#REF!</definedName>
    <definedName name="Поправочные_коэффициенты_по_письму_Госстроя_от_25.12.90___4___3">#REF!</definedName>
    <definedName name="Поправочные_коэффициенты_по_письму_Госстроя_от_25.12.90___4___3___0">#REF!</definedName>
    <definedName name="Поправочные_коэффициенты_по_письму_Госстроя_от_25.12.90___4___4">#REF!</definedName>
    <definedName name="Поправочные_коэффициенты_по_письму_Госстроя_от_25.12.90___4___6">#REF!</definedName>
    <definedName name="Поправочные_коэффициенты_по_письму_Госстроя_от_25.12.90___4___8">#REF!</definedName>
    <definedName name="Поправочные_коэффициенты_по_письму_Госстроя_от_25.12.90___5">NA()</definedName>
    <definedName name="Поправочные_коэффициенты_по_письму_Госстроя_от_25.12.90___5___0">#REF!</definedName>
    <definedName name="Поправочные_коэффициенты_по_письму_Госстроя_от_25.12.90___5___0___0">#REF!</definedName>
    <definedName name="Поправочные_коэффициенты_по_письму_Госстроя_от_25.12.90___5___0___0___0">#REF!</definedName>
    <definedName name="Поправочные_коэффициенты_по_письму_Госстроя_от_25.12.90___5___3">NA()</definedName>
    <definedName name="Поправочные_коэффициенты_по_письму_Госстроя_от_25.12.90___6">NA()</definedName>
    <definedName name="Поправочные_коэффициенты_по_письму_Госстроя_от_25.12.90___6___0">#REF!</definedName>
    <definedName name="Поправочные_коэффициенты_по_письму_Госстроя_от_25.12.90___6___0___0">#REF!</definedName>
    <definedName name="Поправочные_коэффициенты_по_письму_Госстроя_от_25.12.90___6___0___0___0">#REF!</definedName>
    <definedName name="Поправочные_коэффициенты_по_письму_Госстроя_от_25.12.90___6___1">#REF!</definedName>
    <definedName name="Поправочные_коэффициенты_по_письму_Госстроя_от_25.12.90___6___10">#REF!</definedName>
    <definedName name="Поправочные_коэффициенты_по_письму_Госстроя_от_25.12.90___6___12">#REF!</definedName>
    <definedName name="Поправочные_коэффициенты_по_письму_Госстроя_от_25.12.90___6___2">#REF!</definedName>
    <definedName name="Поправочные_коэффициенты_по_письму_Госстроя_от_25.12.90___6___4">#REF!</definedName>
    <definedName name="Поправочные_коэффициенты_по_письму_Госстроя_от_25.12.90___6___6">#REF!</definedName>
    <definedName name="Поправочные_коэффициенты_по_письму_Госстроя_от_25.12.90___6___8">#REF!</definedName>
    <definedName name="Поправочные_коэффициенты_по_письму_Госстроя_от_25.12.90___7">#REF!</definedName>
    <definedName name="Поправочные_коэффициенты_по_письму_Госстроя_от_25.12.90___7___0">#REF!</definedName>
    <definedName name="Поправочные_коэффициенты_по_письму_Госстроя_от_25.12.90___7___10">#REF!</definedName>
    <definedName name="Поправочные_коэффициенты_по_письму_Госстроя_от_25.12.90___7___2">#REF!</definedName>
    <definedName name="Поправочные_коэффициенты_по_письму_Госстроя_от_25.12.90___7___4">#REF!</definedName>
    <definedName name="Поправочные_коэффициенты_по_письму_Госстроя_от_25.12.90___7___6">#REF!</definedName>
    <definedName name="Поправочные_коэффициенты_по_письму_Госстроя_от_25.12.90___7___8">#REF!</definedName>
    <definedName name="Поправочные_коэффициенты_по_письму_Госстроя_от_25.12.90___8">#REF!</definedName>
    <definedName name="Поправочные_коэффициенты_по_письму_Госстроя_от_25.12.90___8___0">#REF!</definedName>
    <definedName name="Поправочные_коэффициенты_по_письму_Госстроя_от_25.12.90___8___0___0">#REF!</definedName>
    <definedName name="Поправочные_коэффициенты_по_письму_Госстроя_от_25.12.90___8___0___0___0">#REF!</definedName>
    <definedName name="Поправочные_коэффициенты_по_письму_Госстроя_от_25.12.90___8___1">#REF!</definedName>
    <definedName name="Поправочные_коэффициенты_по_письму_Госстроя_от_25.12.90___8___10">#REF!</definedName>
    <definedName name="Поправочные_коэффициенты_по_письму_Госстроя_от_25.12.90___8___12">#REF!</definedName>
    <definedName name="Поправочные_коэффициенты_по_письму_Госстроя_от_25.12.90___8___2">#REF!</definedName>
    <definedName name="Поправочные_коэффициенты_по_письму_Госстроя_от_25.12.90___8___4">#REF!</definedName>
    <definedName name="Поправочные_коэффициенты_по_письму_Госстроя_от_25.12.90___8___6">#REF!</definedName>
    <definedName name="Поправочные_коэффициенты_по_письму_Госстроя_от_25.12.90___8___8">#REF!</definedName>
    <definedName name="Поправочные_коэффициенты_по_письму_Госстроя_от_25.12.90___9">#REF!</definedName>
    <definedName name="Поправочные_коэффициенты_по_письму_Госстроя_от_25.12.90___9___0">#REF!</definedName>
    <definedName name="Поправочные_коэффициенты_по_письму_Госстроя_от_25.12.90___9___0___0">#REF!</definedName>
    <definedName name="Поправочные_коэффициенты_по_письму_Госстроя_от_25.12.90___9___0___0___0">#REF!</definedName>
    <definedName name="Поправочные_коэффициенты_по_письму_Госстроя_от_25.12.90___9___10">#REF!</definedName>
    <definedName name="Поправочные_коэффициенты_по_письму_Госстроя_от_25.12.90___9___2">#REF!</definedName>
    <definedName name="Поправочные_коэффициенты_по_письму_Госстроя_от_25.12.90___9___4">#REF!</definedName>
    <definedName name="Поправочные_коэффициенты_по_письму_Госстроя_от_25.12.90___9___6">#REF!</definedName>
    <definedName name="Поправочные_коэффициенты_по_письму_Госстроя_от_25.12.90___9___8">#REF!</definedName>
    <definedName name="ппп">#REF!</definedName>
    <definedName name="пр">[11]топография!#REF!</definedName>
    <definedName name="прапоалад">[12]топография!#REF!</definedName>
    <definedName name="про">#REF!</definedName>
    <definedName name="пробная">#REF!</definedName>
    <definedName name="РД">#REF!</definedName>
    <definedName name="рол">[12]топография!#REF!</definedName>
    <definedName name="рпв">#REF!</definedName>
    <definedName name="Руководитель">#REF!</definedName>
    <definedName name="свод1">[13]топография!#REF!</definedName>
    <definedName name="см">#REF!</definedName>
    <definedName name="См5">#REF!</definedName>
    <definedName name="СМ6">[9]топография!#REF!</definedName>
    <definedName name="СМ9">#REF!</definedName>
    <definedName name="см91">#REF!</definedName>
    <definedName name="сми">#REF!</definedName>
    <definedName name="Согласование">#REF!</definedName>
    <definedName name="Составитель">#REF!</definedName>
    <definedName name="ссс">#REF!</definedName>
    <definedName name="Строительная_полоса">#REF!</definedName>
    <definedName name="Сургут">NA()</definedName>
    <definedName name="топ1">#REF!</definedName>
    <definedName name="топ2">#REF!</definedName>
    <definedName name="топо">#REF!</definedName>
    <definedName name="топогр1">#REF!</definedName>
    <definedName name="топограф">#REF!</definedName>
    <definedName name="ТС1">#REF!</definedName>
    <definedName name="тьбю">#REF!</definedName>
    <definedName name="уцуц">#REF!</definedName>
    <definedName name="Участок">#REF!</definedName>
    <definedName name="ффыв">#REF!</definedName>
    <definedName name="фыв">#REF!</definedName>
    <definedName name="цена">#N/A</definedName>
    <definedName name="цена___0">#REF!</definedName>
    <definedName name="цена___0___0">#REF!</definedName>
    <definedName name="цена___0___0___0">#REF!</definedName>
    <definedName name="цена___0___0___0___0">#REF!</definedName>
    <definedName name="цена___0___0___2">#REF!</definedName>
    <definedName name="цена___0___0___3">#REF!</definedName>
    <definedName name="цена___0___0___4">#REF!</definedName>
    <definedName name="цена___0___1">#REF!</definedName>
    <definedName name="цена___0___10">#REF!</definedName>
    <definedName name="цена___0___12">#REF!</definedName>
    <definedName name="цена___0___2">#REF!</definedName>
    <definedName name="цена___0___2___0">#REF!</definedName>
    <definedName name="цена___0___3">#REF!</definedName>
    <definedName name="цена___0___4">#REF!</definedName>
    <definedName name="цена___0___5">#REF!</definedName>
    <definedName name="цена___0___6">#REF!</definedName>
    <definedName name="цена___0___8">#REF!</definedName>
    <definedName name="цена___1">#REF!</definedName>
    <definedName name="цена___1___0">#REF!</definedName>
    <definedName name="цена___10">#REF!</definedName>
    <definedName name="цена___10___0">NA()</definedName>
    <definedName name="цена___10___0___0">#REF!</definedName>
    <definedName name="цена___10___1">#REF!</definedName>
    <definedName name="цена___10___10">#REF!</definedName>
    <definedName name="цена___10___12">#REF!</definedName>
    <definedName name="цена___10___2">NA()</definedName>
    <definedName name="цена___10___4">NA()</definedName>
    <definedName name="цена___10___6">NA()</definedName>
    <definedName name="цена___10___8">NA()</definedName>
    <definedName name="цена___11">#REF!</definedName>
    <definedName name="цена___11___0">NA()</definedName>
    <definedName name="цена___11___10">#REF!</definedName>
    <definedName name="цена___11___2">#REF!</definedName>
    <definedName name="цена___11___4">#REF!</definedName>
    <definedName name="цена___11___6">#REF!</definedName>
    <definedName name="цена___11___8">#REF!</definedName>
    <definedName name="цена___12">NA()</definedName>
    <definedName name="цена___2">#REF!</definedName>
    <definedName name="цена___2___0">#REF!</definedName>
    <definedName name="цена___2___0___0">#REF!</definedName>
    <definedName name="цена___2___0___0___0">#REF!</definedName>
    <definedName name="цена___2___1">#REF!</definedName>
    <definedName name="цена___2___10">#REF!</definedName>
    <definedName name="цена___2___12">#REF!</definedName>
    <definedName name="цена___2___2">#REF!</definedName>
    <definedName name="цена___2___3">#REF!</definedName>
    <definedName name="цена___2___4">#REF!</definedName>
    <definedName name="цена___2___6">#REF!</definedName>
    <definedName name="цена___2___8">#REF!</definedName>
    <definedName name="цена___3">#REF!</definedName>
    <definedName name="цена___3___0">#REF!</definedName>
    <definedName name="цена___3___0___0">NA()</definedName>
    <definedName name="цена___3___10">#REF!</definedName>
    <definedName name="цена___3___2">#REF!</definedName>
    <definedName name="цена___3___3">#REF!</definedName>
    <definedName name="цена___3___4">#REF!</definedName>
    <definedName name="цена___3___6">#REF!</definedName>
    <definedName name="цена___3___8">#REF!</definedName>
    <definedName name="цена___4">#REF!</definedName>
    <definedName name="цена___4___0">NA()</definedName>
    <definedName name="цена___4___0___0">#REF!</definedName>
    <definedName name="цена___4___0___0___0">#REF!</definedName>
    <definedName name="цена___4___10">#REF!</definedName>
    <definedName name="цена___4___12">#REF!</definedName>
    <definedName name="цена___4___2">#REF!</definedName>
    <definedName name="цена___4___3">#REF!</definedName>
    <definedName name="цена___4___4">#REF!</definedName>
    <definedName name="цена___4___6">#REF!</definedName>
    <definedName name="цена___4___8">#REF!</definedName>
    <definedName name="цена___5">NA()</definedName>
    <definedName name="цена___5___0">#REF!</definedName>
    <definedName name="цена___5___0___0">#REF!</definedName>
    <definedName name="цена___5___0___0___0">#REF!</definedName>
    <definedName name="цена___5___3">NA()</definedName>
    <definedName name="цена___6">NA()</definedName>
    <definedName name="цена___6___0">#REF!</definedName>
    <definedName name="цена___6___0___0">#REF!</definedName>
    <definedName name="цена___6___0___0___0">#REF!</definedName>
    <definedName name="цена___6___1">#REF!</definedName>
    <definedName name="цена___6___10">#REF!</definedName>
    <definedName name="цена___6___12">#REF!</definedName>
    <definedName name="цена___6___2">#REF!</definedName>
    <definedName name="цена___6___4">#REF!</definedName>
    <definedName name="цена___6___6">#REF!</definedName>
    <definedName name="цена___6___8">#REF!</definedName>
    <definedName name="цена___7">#REF!</definedName>
    <definedName name="цена___7___0">#REF!</definedName>
    <definedName name="цена___7___10">#REF!</definedName>
    <definedName name="цена___7___2">#REF!</definedName>
    <definedName name="цена___7___4">#REF!</definedName>
    <definedName name="цена___7___6">#REF!</definedName>
    <definedName name="цена___7___8">#REF!</definedName>
    <definedName name="цена___8">#REF!</definedName>
    <definedName name="цена___8___0">#REF!</definedName>
    <definedName name="цена___8___0___0">#REF!</definedName>
    <definedName name="цена___8___0___0___0">#REF!</definedName>
    <definedName name="цена___8___1">#REF!</definedName>
    <definedName name="цена___8___10">#REF!</definedName>
    <definedName name="цена___8___12">#REF!</definedName>
    <definedName name="цена___8___2">#REF!</definedName>
    <definedName name="цена___8___4">#REF!</definedName>
    <definedName name="цена___8___6">#REF!</definedName>
    <definedName name="цена___8___8">#REF!</definedName>
    <definedName name="цена___9">#REF!</definedName>
    <definedName name="цена___9___0">#REF!</definedName>
    <definedName name="цена___9___0___0">#REF!</definedName>
    <definedName name="цена___9___0___0___0">#REF!</definedName>
    <definedName name="цена___9___10">#REF!</definedName>
    <definedName name="цена___9___2">#REF!</definedName>
    <definedName name="цена___9___4">#REF!</definedName>
    <definedName name="цена___9___6">#REF!</definedName>
    <definedName name="цена___9___8">#REF!</definedName>
    <definedName name="цук">#REF!</definedName>
    <definedName name="чс">#REF!</definedName>
    <definedName name="чть">#REF!</definedName>
    <definedName name="щщ">#REF!</definedName>
    <definedName name="ъхз">#REF!</definedName>
    <definedName name="ЫВGGGGGGGGGGGGGGG">#REF!</definedName>
    <definedName name="ыцй">#REF!</definedName>
    <definedName name="эк">#REF!</definedName>
    <definedName name="эк1">#REF!</definedName>
    <definedName name="эко">#REF!</definedName>
    <definedName name="эко1">#REF!</definedName>
    <definedName name="экол.1">[12]топография!#REF!</definedName>
    <definedName name="экол1">#REF!</definedName>
    <definedName name="экол2">#REF!</definedName>
    <definedName name="эколог">#REF!</definedName>
    <definedName name="экология">NA()</definedName>
    <definedName name="экон">#REF!</definedName>
    <definedName name="явеявеявеявеявеявеявеявеявеявеявеявеявеявеявеявеявеявеявеявеявеявео">#REF!</definedName>
    <definedName name="яыкелюрфцЛОУЕИПЛЮ.Ц\о">#REF!</definedName>
  </definedNames>
  <calcPr calcId="191029"/>
</workbook>
</file>

<file path=xl/calcChain.xml><?xml version="1.0" encoding="utf-8"?>
<calcChain xmlns="http://schemas.openxmlformats.org/spreadsheetml/2006/main">
  <c r="G88" i="145" l="1"/>
  <c r="G91" i="145" s="1"/>
  <c r="D27" i="145"/>
  <c r="G71" i="147"/>
  <c r="D27" i="147"/>
  <c r="G88" i="146"/>
  <c r="D27" i="146"/>
  <c r="G71" i="148"/>
  <c r="D27" i="148"/>
  <c r="H102" i="145"/>
  <c r="H101" i="145"/>
  <c r="H96" i="145"/>
  <c r="H95" i="145"/>
  <c r="F91" i="145"/>
  <c r="E91" i="145"/>
  <c r="D91" i="145"/>
  <c r="H90" i="145"/>
  <c r="H89" i="145"/>
  <c r="C89" i="145"/>
  <c r="H85" i="145"/>
  <c r="G85" i="145"/>
  <c r="F85" i="145"/>
  <c r="E85" i="145"/>
  <c r="D85" i="145"/>
  <c r="H84" i="145"/>
  <c r="H83" i="145"/>
  <c r="H82" i="145"/>
  <c r="F79" i="145"/>
  <c r="E79" i="145"/>
  <c r="D79" i="145"/>
  <c r="H78" i="145"/>
  <c r="G72" i="145"/>
  <c r="H72" i="145" s="1"/>
  <c r="G71" i="145"/>
  <c r="H71" i="145" s="1"/>
  <c r="G70" i="145"/>
  <c r="H70" i="145" s="1"/>
  <c r="G69" i="145"/>
  <c r="H69" i="145" s="1"/>
  <c r="H64" i="145"/>
  <c r="H63" i="145"/>
  <c r="G59" i="145"/>
  <c r="F59" i="145"/>
  <c r="E59" i="145"/>
  <c r="D59" i="145"/>
  <c r="H58" i="145"/>
  <c r="H57" i="145"/>
  <c r="H56" i="145"/>
  <c r="H59" i="145" s="1"/>
  <c r="G53" i="145"/>
  <c r="F53" i="145"/>
  <c r="E53" i="145"/>
  <c r="D53" i="145"/>
  <c r="H52" i="145"/>
  <c r="H51" i="145"/>
  <c r="H50" i="145"/>
  <c r="H53" i="145" s="1"/>
  <c r="G47" i="145"/>
  <c r="F47" i="145"/>
  <c r="E47" i="145"/>
  <c r="D47" i="145"/>
  <c r="H46" i="145"/>
  <c r="H45" i="145"/>
  <c r="H44" i="145"/>
  <c r="H47" i="145" s="1"/>
  <c r="G41" i="145"/>
  <c r="F41" i="145"/>
  <c r="E41" i="145"/>
  <c r="D41" i="145"/>
  <c r="H40" i="145"/>
  <c r="H39" i="145"/>
  <c r="H38" i="145"/>
  <c r="H41" i="145" s="1"/>
  <c r="H35" i="145"/>
  <c r="G35" i="145"/>
  <c r="F35" i="145"/>
  <c r="E35" i="145"/>
  <c r="D35" i="145"/>
  <c r="H34" i="145"/>
  <c r="H33" i="145"/>
  <c r="H32" i="145"/>
  <c r="G29" i="145"/>
  <c r="E29" i="145"/>
  <c r="D28" i="145"/>
  <c r="H28" i="145" s="1"/>
  <c r="F27" i="145"/>
  <c r="H27" i="145"/>
  <c r="F26" i="145"/>
  <c r="D26" i="145"/>
  <c r="H26" i="145" s="1"/>
  <c r="F25" i="145"/>
  <c r="F29" i="145" s="1"/>
  <c r="D25" i="145"/>
  <c r="H25" i="145" s="1"/>
  <c r="G23" i="145"/>
  <c r="G30" i="145" s="1"/>
  <c r="G36" i="145" s="1"/>
  <c r="G42" i="145" s="1"/>
  <c r="G48" i="145" s="1"/>
  <c r="G54" i="145" s="1"/>
  <c r="G60" i="145" s="1"/>
  <c r="F23" i="145"/>
  <c r="F30" i="145" s="1"/>
  <c r="F36" i="145" s="1"/>
  <c r="F42" i="145" s="1"/>
  <c r="F48" i="145" s="1"/>
  <c r="F54" i="145" s="1"/>
  <c r="F60" i="145" s="1"/>
  <c r="E23" i="145"/>
  <c r="E30" i="145" s="1"/>
  <c r="E36" i="145" s="1"/>
  <c r="E42" i="145" s="1"/>
  <c r="E48" i="145" s="1"/>
  <c r="E54" i="145" s="1"/>
  <c r="E60" i="145" s="1"/>
  <c r="H22" i="145"/>
  <c r="D21" i="145"/>
  <c r="H21" i="145" s="1"/>
  <c r="D20" i="145"/>
  <c r="H20" i="145" s="1"/>
  <c r="H23" i="145" s="1"/>
  <c r="H102" i="147"/>
  <c r="H101" i="147"/>
  <c r="H96" i="147"/>
  <c r="H95" i="147"/>
  <c r="F91" i="147"/>
  <c r="E91" i="147"/>
  <c r="D91" i="147"/>
  <c r="H90" i="147"/>
  <c r="H89" i="147"/>
  <c r="C89" i="147"/>
  <c r="G88" i="147"/>
  <c r="H88" i="147" s="1"/>
  <c r="H91" i="147" s="1"/>
  <c r="H85" i="147"/>
  <c r="G85" i="147"/>
  <c r="F85" i="147"/>
  <c r="E85" i="147"/>
  <c r="D85" i="147"/>
  <c r="H84" i="147"/>
  <c r="H83" i="147"/>
  <c r="H82" i="147"/>
  <c r="F79" i="147"/>
  <c r="E79" i="147"/>
  <c r="D79" i="147"/>
  <c r="H78" i="147"/>
  <c r="G72" i="147"/>
  <c r="H72" i="147" s="1"/>
  <c r="H71" i="147"/>
  <c r="G70" i="147"/>
  <c r="H70" i="147" s="1"/>
  <c r="G69" i="147"/>
  <c r="H69" i="147" s="1"/>
  <c r="H64" i="147"/>
  <c r="H63" i="147"/>
  <c r="G59" i="147"/>
  <c r="F59" i="147"/>
  <c r="E59" i="147"/>
  <c r="D59" i="147"/>
  <c r="H58" i="147"/>
  <c r="H57" i="147"/>
  <c r="H56" i="147"/>
  <c r="H59" i="147" s="1"/>
  <c r="G53" i="147"/>
  <c r="F53" i="147"/>
  <c r="E53" i="147"/>
  <c r="D53" i="147"/>
  <c r="H52" i="147"/>
  <c r="H51" i="147"/>
  <c r="H50" i="147"/>
  <c r="H53" i="147" s="1"/>
  <c r="G47" i="147"/>
  <c r="F47" i="147"/>
  <c r="E47" i="147"/>
  <c r="D47" i="147"/>
  <c r="H46" i="147"/>
  <c r="H45" i="147"/>
  <c r="H44" i="147"/>
  <c r="H47" i="147" s="1"/>
  <c r="G41" i="147"/>
  <c r="F41" i="147"/>
  <c r="E41" i="147"/>
  <c r="D41" i="147"/>
  <c r="H40" i="147"/>
  <c r="H39" i="147"/>
  <c r="H38" i="147"/>
  <c r="H41" i="147" s="1"/>
  <c r="H35" i="147"/>
  <c r="G35" i="147"/>
  <c r="F35" i="147"/>
  <c r="E35" i="147"/>
  <c r="D35" i="147"/>
  <c r="H34" i="147"/>
  <c r="H33" i="147"/>
  <c r="H32" i="147"/>
  <c r="G29" i="147"/>
  <c r="E29" i="147"/>
  <c r="H28" i="147"/>
  <c r="D28" i="147"/>
  <c r="F27" i="147"/>
  <c r="H27" i="147"/>
  <c r="F26" i="147"/>
  <c r="H26" i="147" s="1"/>
  <c r="D26" i="147"/>
  <c r="H25" i="147"/>
  <c r="F25" i="147"/>
  <c r="D25" i="147"/>
  <c r="D29" i="147" s="1"/>
  <c r="G23" i="147"/>
  <c r="G30" i="147" s="1"/>
  <c r="G36" i="147" s="1"/>
  <c r="G42" i="147" s="1"/>
  <c r="G48" i="147" s="1"/>
  <c r="G54" i="147" s="1"/>
  <c r="G60" i="147" s="1"/>
  <c r="F23" i="147"/>
  <c r="E23" i="147"/>
  <c r="E30" i="147" s="1"/>
  <c r="E36" i="147" s="1"/>
  <c r="E42" i="147" s="1"/>
  <c r="E48" i="147" s="1"/>
  <c r="E54" i="147" s="1"/>
  <c r="E60" i="147" s="1"/>
  <c r="H22" i="147"/>
  <c r="H21" i="147"/>
  <c r="D21" i="147"/>
  <c r="H20" i="147"/>
  <c r="H23" i="147" s="1"/>
  <c r="D20" i="147"/>
  <c r="D23" i="147" s="1"/>
  <c r="D30" i="147" s="1"/>
  <c r="D36" i="147" s="1"/>
  <c r="D42" i="147" s="1"/>
  <c r="D48" i="147" s="1"/>
  <c r="D54" i="147" s="1"/>
  <c r="D60" i="147" s="1"/>
  <c r="H102" i="149"/>
  <c r="H101" i="149"/>
  <c r="H96" i="149"/>
  <c r="H95" i="149"/>
  <c r="F91" i="149"/>
  <c r="E91" i="149"/>
  <c r="D91" i="149"/>
  <c r="H90" i="149"/>
  <c r="H89" i="149"/>
  <c r="C89" i="149"/>
  <c r="G88" i="149"/>
  <c r="G91" i="149" s="1"/>
  <c r="H85" i="149"/>
  <c r="G85" i="149"/>
  <c r="F85" i="149"/>
  <c r="E85" i="149"/>
  <c r="D85" i="149"/>
  <c r="H84" i="149"/>
  <c r="H83" i="149"/>
  <c r="H82" i="149"/>
  <c r="F79" i="149"/>
  <c r="E79" i="149"/>
  <c r="D79" i="149"/>
  <c r="H78" i="149"/>
  <c r="G72" i="149"/>
  <c r="H72" i="149" s="1"/>
  <c r="H71" i="149"/>
  <c r="G71" i="149"/>
  <c r="G70" i="149"/>
  <c r="H70" i="149" s="1"/>
  <c r="G69" i="149"/>
  <c r="H69" i="149" s="1"/>
  <c r="H64" i="149"/>
  <c r="H63" i="149"/>
  <c r="G59" i="149"/>
  <c r="F59" i="149"/>
  <c r="E59" i="149"/>
  <c r="D59" i="149"/>
  <c r="H58" i="149"/>
  <c r="H57" i="149"/>
  <c r="H56" i="149"/>
  <c r="H59" i="149" s="1"/>
  <c r="G53" i="149"/>
  <c r="F53" i="149"/>
  <c r="E53" i="149"/>
  <c r="D53" i="149"/>
  <c r="H52" i="149"/>
  <c r="H51" i="149"/>
  <c r="H50" i="149"/>
  <c r="H53" i="149" s="1"/>
  <c r="H47" i="149"/>
  <c r="G47" i="149"/>
  <c r="F47" i="149"/>
  <c r="E47" i="149"/>
  <c r="D47" i="149"/>
  <c r="H46" i="149"/>
  <c r="H45" i="149"/>
  <c r="H44" i="149"/>
  <c r="G41" i="149"/>
  <c r="F41" i="149"/>
  <c r="E41" i="149"/>
  <c r="D41" i="149"/>
  <c r="H40" i="149"/>
  <c r="H39" i="149"/>
  <c r="H38" i="149"/>
  <c r="H41" i="149" s="1"/>
  <c r="H35" i="149"/>
  <c r="G35" i="149"/>
  <c r="F35" i="149"/>
  <c r="E35" i="149"/>
  <c r="D35" i="149"/>
  <c r="H34" i="149"/>
  <c r="H33" i="149"/>
  <c r="H32" i="149"/>
  <c r="G29" i="149"/>
  <c r="E29" i="149"/>
  <c r="D28" i="149"/>
  <c r="H28" i="149" s="1"/>
  <c r="F27" i="149"/>
  <c r="D27" i="149"/>
  <c r="H27" i="149" s="1"/>
  <c r="F26" i="149"/>
  <c r="F29" i="149" s="1"/>
  <c r="D26" i="149"/>
  <c r="F25" i="149"/>
  <c r="D25" i="149"/>
  <c r="H25" i="149" s="1"/>
  <c r="G23" i="149"/>
  <c r="G30" i="149" s="1"/>
  <c r="G36" i="149" s="1"/>
  <c r="G42" i="149" s="1"/>
  <c r="G48" i="149" s="1"/>
  <c r="G54" i="149" s="1"/>
  <c r="G60" i="149" s="1"/>
  <c r="F23" i="149"/>
  <c r="F30" i="149" s="1"/>
  <c r="F36" i="149" s="1"/>
  <c r="F42" i="149" s="1"/>
  <c r="F48" i="149" s="1"/>
  <c r="F54" i="149" s="1"/>
  <c r="F60" i="149" s="1"/>
  <c r="E23" i="149"/>
  <c r="E30" i="149" s="1"/>
  <c r="E36" i="149" s="1"/>
  <c r="E42" i="149" s="1"/>
  <c r="E48" i="149" s="1"/>
  <c r="E54" i="149" s="1"/>
  <c r="E60" i="149" s="1"/>
  <c r="H22" i="149"/>
  <c r="D21" i="149"/>
  <c r="H21" i="149" s="1"/>
  <c r="D20" i="149"/>
  <c r="H20" i="149" s="1"/>
  <c r="H23" i="149" s="1"/>
  <c r="E62" i="145" l="1"/>
  <c r="E65" i="145" s="1"/>
  <c r="E66" i="145"/>
  <c r="F62" i="145"/>
  <c r="F65" i="145" s="1"/>
  <c r="F66" i="145" s="1"/>
  <c r="G62" i="145"/>
  <c r="G65" i="145" s="1"/>
  <c r="G66" i="145" s="1"/>
  <c r="H29" i="145"/>
  <c r="H30" i="145" s="1"/>
  <c r="H36" i="145" s="1"/>
  <c r="H42" i="145" s="1"/>
  <c r="H48" i="145" s="1"/>
  <c r="H54" i="145" s="1"/>
  <c r="H60" i="145" s="1"/>
  <c r="D23" i="145"/>
  <c r="D29" i="145"/>
  <c r="H88" i="145"/>
  <c r="H91" i="145" s="1"/>
  <c r="G62" i="147"/>
  <c r="G65" i="147" s="1"/>
  <c r="G66" i="147"/>
  <c r="D62" i="147"/>
  <c r="E62" i="147"/>
  <c r="E65" i="147" s="1"/>
  <c r="E66" i="147"/>
  <c r="H30" i="147"/>
  <c r="H36" i="147" s="1"/>
  <c r="H42" i="147" s="1"/>
  <c r="H48" i="147" s="1"/>
  <c r="H54" i="147" s="1"/>
  <c r="H60" i="147" s="1"/>
  <c r="H29" i="147"/>
  <c r="G91" i="147"/>
  <c r="F29" i="147"/>
  <c r="F30" i="147" s="1"/>
  <c r="F36" i="147" s="1"/>
  <c r="F42" i="147" s="1"/>
  <c r="F48" i="147" s="1"/>
  <c r="F54" i="147" s="1"/>
  <c r="F60" i="147" s="1"/>
  <c r="E62" i="149"/>
  <c r="E65" i="149" s="1"/>
  <c r="E66" i="149" s="1"/>
  <c r="G62" i="149"/>
  <c r="G65" i="149" s="1"/>
  <c r="G66" i="149" s="1"/>
  <c r="F62" i="149"/>
  <c r="F65" i="149" s="1"/>
  <c r="F66" i="149" s="1"/>
  <c r="H26" i="149"/>
  <c r="H29" i="149" s="1"/>
  <c r="H30" i="149" s="1"/>
  <c r="H36" i="149" s="1"/>
  <c r="H42" i="149" s="1"/>
  <c r="H48" i="149" s="1"/>
  <c r="H54" i="149" s="1"/>
  <c r="H60" i="149" s="1"/>
  <c r="D23" i="149"/>
  <c r="D29" i="149"/>
  <c r="H88" i="149"/>
  <c r="H91" i="149" s="1"/>
  <c r="G68" i="145" l="1"/>
  <c r="G73" i="145" s="1"/>
  <c r="G74" i="145" s="1"/>
  <c r="F68" i="145"/>
  <c r="F73" i="145" s="1"/>
  <c r="F74" i="145" s="1"/>
  <c r="F80" i="145" s="1"/>
  <c r="F86" i="145" s="1"/>
  <c r="F92" i="145" s="1"/>
  <c r="E68" i="145"/>
  <c r="E73" i="145" s="1"/>
  <c r="E74" i="145" s="1"/>
  <c r="E80" i="145" s="1"/>
  <c r="E86" i="145" s="1"/>
  <c r="E92" i="145" s="1"/>
  <c r="D30" i="145"/>
  <c r="D36" i="145" s="1"/>
  <c r="D42" i="145" s="1"/>
  <c r="D48" i="145" s="1"/>
  <c r="D54" i="145" s="1"/>
  <c r="D60" i="145" s="1"/>
  <c r="D65" i="147"/>
  <c r="D66" i="147" s="1"/>
  <c r="H62" i="147"/>
  <c r="H65" i="147" s="1"/>
  <c r="H66" i="147" s="1"/>
  <c r="F62" i="147"/>
  <c r="F65" i="147" s="1"/>
  <c r="F66" i="147"/>
  <c r="E68" i="147"/>
  <c r="E73" i="147" s="1"/>
  <c r="E74" i="147" s="1"/>
  <c r="E80" i="147" s="1"/>
  <c r="E86" i="147" s="1"/>
  <c r="E92" i="147" s="1"/>
  <c r="G74" i="147"/>
  <c r="G68" i="147"/>
  <c r="G73" i="147" s="1"/>
  <c r="F68" i="149"/>
  <c r="F73" i="149" s="1"/>
  <c r="F74" i="149" s="1"/>
  <c r="F80" i="149" s="1"/>
  <c r="F86" i="149" s="1"/>
  <c r="F92" i="149" s="1"/>
  <c r="G68" i="149"/>
  <c r="G73" i="149" s="1"/>
  <c r="G74" i="149" s="1"/>
  <c r="E68" i="149"/>
  <c r="E73" i="149" s="1"/>
  <c r="E74" i="149" s="1"/>
  <c r="E80" i="149" s="1"/>
  <c r="E86" i="149" s="1"/>
  <c r="E92" i="149" s="1"/>
  <c r="D30" i="149"/>
  <c r="D36" i="149" s="1"/>
  <c r="D42" i="149" s="1"/>
  <c r="D48" i="149" s="1"/>
  <c r="D54" i="149" s="1"/>
  <c r="D60" i="149" s="1"/>
  <c r="E94" i="145" l="1"/>
  <c r="E97" i="145" s="1"/>
  <c r="E98" i="145" s="1"/>
  <c r="F94" i="145"/>
  <c r="F97" i="145" s="1"/>
  <c r="F98" i="145" s="1"/>
  <c r="D62" i="145"/>
  <c r="E98" i="147"/>
  <c r="E94" i="147"/>
  <c r="E97" i="147" s="1"/>
  <c r="F68" i="147"/>
  <c r="F73" i="147" s="1"/>
  <c r="F74" i="147"/>
  <c r="F80" i="147" s="1"/>
  <c r="F86" i="147" s="1"/>
  <c r="F92" i="147" s="1"/>
  <c r="D68" i="147"/>
  <c r="E94" i="149"/>
  <c r="E97" i="149" s="1"/>
  <c r="E98" i="149"/>
  <c r="F94" i="149"/>
  <c r="F97" i="149" s="1"/>
  <c r="F98" i="149" s="1"/>
  <c r="D62" i="149"/>
  <c r="F100" i="145" l="1"/>
  <c r="F103" i="145" s="1"/>
  <c r="F104" i="145" s="1"/>
  <c r="E100" i="145"/>
  <c r="E103" i="145" s="1"/>
  <c r="E104" i="145" s="1"/>
  <c r="H62" i="145"/>
  <c r="H65" i="145" s="1"/>
  <c r="H66" i="145" s="1"/>
  <c r="D65" i="145"/>
  <c r="D66" i="145" s="1"/>
  <c r="F94" i="147"/>
  <c r="F97" i="147" s="1"/>
  <c r="F98" i="147" s="1"/>
  <c r="D73" i="147"/>
  <c r="D74" i="147" s="1"/>
  <c r="D80" i="147" s="1"/>
  <c r="D86" i="147" s="1"/>
  <c r="D92" i="147" s="1"/>
  <c r="H68" i="147"/>
  <c r="H73" i="147" s="1"/>
  <c r="H74" i="147" s="1"/>
  <c r="E100" i="147"/>
  <c r="E103" i="147" s="1"/>
  <c r="E104" i="147" s="1"/>
  <c r="F100" i="149"/>
  <c r="F103" i="149" s="1"/>
  <c r="F104" i="149" s="1"/>
  <c r="H62" i="149"/>
  <c r="H65" i="149" s="1"/>
  <c r="H66" i="149" s="1"/>
  <c r="D65" i="149"/>
  <c r="D66" i="149" s="1"/>
  <c r="E100" i="149"/>
  <c r="E103" i="149" s="1"/>
  <c r="E104" i="149" s="1"/>
  <c r="D68" i="145" l="1"/>
  <c r="F100" i="147"/>
  <c r="F103" i="147" s="1"/>
  <c r="F104" i="147" s="1"/>
  <c r="G77" i="147"/>
  <c r="H77" i="147" s="1"/>
  <c r="G76" i="147"/>
  <c r="D94" i="147"/>
  <c r="D68" i="149"/>
  <c r="D73" i="145" l="1"/>
  <c r="D74" i="145" s="1"/>
  <c r="D80" i="145" s="1"/>
  <c r="D86" i="145" s="1"/>
  <c r="D92" i="145" s="1"/>
  <c r="H68" i="145"/>
  <c r="H73" i="145" s="1"/>
  <c r="H74" i="145" s="1"/>
  <c r="H76" i="147"/>
  <c r="G79" i="147"/>
  <c r="D97" i="147"/>
  <c r="D98" i="147" s="1"/>
  <c r="D73" i="149"/>
  <c r="D74" i="149" s="1"/>
  <c r="D80" i="149" s="1"/>
  <c r="D86" i="149" s="1"/>
  <c r="D92" i="149" s="1"/>
  <c r="H68" i="149"/>
  <c r="H73" i="149" s="1"/>
  <c r="H74" i="149" s="1"/>
  <c r="G77" i="145" l="1"/>
  <c r="H77" i="145" s="1"/>
  <c r="G76" i="145"/>
  <c r="D94" i="145"/>
  <c r="D100" i="147"/>
  <c r="H79" i="147"/>
  <c r="H80" i="147" s="1"/>
  <c r="H86" i="147" s="1"/>
  <c r="H92" i="147" s="1"/>
  <c r="G80" i="147"/>
  <c r="G86" i="147" s="1"/>
  <c r="G92" i="147" s="1"/>
  <c r="G77" i="149"/>
  <c r="H77" i="149" s="1"/>
  <c r="G76" i="149"/>
  <c r="D94" i="149"/>
  <c r="D97" i="145" l="1"/>
  <c r="D98" i="145" s="1"/>
  <c r="H76" i="145"/>
  <c r="G79" i="145"/>
  <c r="G94" i="147"/>
  <c r="D103" i="147"/>
  <c r="D104" i="147" s="1"/>
  <c r="D97" i="149"/>
  <c r="D98" i="149" s="1"/>
  <c r="H76" i="149"/>
  <c r="G79" i="149"/>
  <c r="H79" i="145" l="1"/>
  <c r="H80" i="145" s="1"/>
  <c r="H86" i="145" s="1"/>
  <c r="H92" i="145" s="1"/>
  <c r="G80" i="145"/>
  <c r="G86" i="145" s="1"/>
  <c r="G92" i="145" s="1"/>
  <c r="D100" i="145"/>
  <c r="G97" i="147"/>
  <c r="G98" i="147" s="1"/>
  <c r="H94" i="147"/>
  <c r="H97" i="147" s="1"/>
  <c r="H98" i="147" s="1"/>
  <c r="H79" i="149"/>
  <c r="H80" i="149" s="1"/>
  <c r="H86" i="149" s="1"/>
  <c r="H92" i="149" s="1"/>
  <c r="G80" i="149"/>
  <c r="G86" i="149" s="1"/>
  <c r="G92" i="149" s="1"/>
  <c r="D100" i="149"/>
  <c r="D103" i="145" l="1"/>
  <c r="D104" i="145" s="1"/>
  <c r="G94" i="145"/>
  <c r="G100" i="147"/>
  <c r="D103" i="149"/>
  <c r="D104" i="149" s="1"/>
  <c r="G94" i="149"/>
  <c r="G97" i="145" l="1"/>
  <c r="G98" i="145" s="1"/>
  <c r="H94" i="145"/>
  <c r="H97" i="145" s="1"/>
  <c r="H98" i="145" s="1"/>
  <c r="G103" i="147"/>
  <c r="G104" i="147" s="1"/>
  <c r="H100" i="147"/>
  <c r="H103" i="147" s="1"/>
  <c r="H104" i="147" s="1"/>
  <c r="G97" i="149"/>
  <c r="G98" i="149" s="1"/>
  <c r="H94" i="149"/>
  <c r="H97" i="149" s="1"/>
  <c r="H98" i="149" s="1"/>
  <c r="G100" i="145" l="1"/>
  <c r="G100" i="149"/>
  <c r="H102" i="146"/>
  <c r="H101" i="146"/>
  <c r="H96" i="146"/>
  <c r="H95" i="146"/>
  <c r="G91" i="146"/>
  <c r="F91" i="146"/>
  <c r="E91" i="146"/>
  <c r="D91" i="146"/>
  <c r="H90" i="146"/>
  <c r="H89" i="146"/>
  <c r="H88" i="146"/>
  <c r="H91" i="146" s="1"/>
  <c r="G85" i="146"/>
  <c r="H85" i="146" s="1"/>
  <c r="F85" i="146"/>
  <c r="E85" i="146"/>
  <c r="D85" i="146"/>
  <c r="H84" i="146"/>
  <c r="H83" i="146"/>
  <c r="H82" i="146"/>
  <c r="F79" i="146"/>
  <c r="E79" i="146"/>
  <c r="D79" i="146"/>
  <c r="H78" i="146"/>
  <c r="H72" i="146"/>
  <c r="G72" i="146"/>
  <c r="H71" i="146"/>
  <c r="G71" i="146"/>
  <c r="H70" i="146"/>
  <c r="G70" i="146"/>
  <c r="G69" i="146"/>
  <c r="H69" i="146" s="1"/>
  <c r="H64" i="146"/>
  <c r="H63" i="146"/>
  <c r="G59" i="146"/>
  <c r="F59" i="146"/>
  <c r="E59" i="146"/>
  <c r="D59" i="146"/>
  <c r="H58" i="146"/>
  <c r="H57" i="146"/>
  <c r="H56" i="146"/>
  <c r="H59" i="146" s="1"/>
  <c r="H53" i="146"/>
  <c r="G53" i="146"/>
  <c r="F53" i="146"/>
  <c r="E53" i="146"/>
  <c r="D53" i="146"/>
  <c r="H52" i="146"/>
  <c r="H51" i="146"/>
  <c r="H50" i="146"/>
  <c r="G47" i="146"/>
  <c r="F47" i="146"/>
  <c r="E47" i="146"/>
  <c r="D47" i="146"/>
  <c r="H46" i="146"/>
  <c r="H45" i="146"/>
  <c r="H44" i="146"/>
  <c r="H47" i="146" s="1"/>
  <c r="G41" i="146"/>
  <c r="F41" i="146"/>
  <c r="E41" i="146"/>
  <c r="D41" i="146"/>
  <c r="H40" i="146"/>
  <c r="H39" i="146"/>
  <c r="H41" i="146" s="1"/>
  <c r="H38" i="146"/>
  <c r="H35" i="146"/>
  <c r="G35" i="146"/>
  <c r="F35" i="146"/>
  <c r="E35" i="146"/>
  <c r="D35" i="146"/>
  <c r="H34" i="146"/>
  <c r="H33" i="146"/>
  <c r="H32" i="146"/>
  <c r="G30" i="146"/>
  <c r="G36" i="146" s="1"/>
  <c r="G42" i="146" s="1"/>
  <c r="G48" i="146" s="1"/>
  <c r="G54" i="146" s="1"/>
  <c r="G60" i="146" s="1"/>
  <c r="G29" i="146"/>
  <c r="E29" i="146"/>
  <c r="F28" i="146"/>
  <c r="H28" i="146" s="1"/>
  <c r="D28" i="146"/>
  <c r="H27" i="146"/>
  <c r="F26" i="146"/>
  <c r="D26" i="146"/>
  <c r="H26" i="146" s="1"/>
  <c r="F25" i="146"/>
  <c r="F29" i="146" s="1"/>
  <c r="D25" i="146"/>
  <c r="G23" i="146"/>
  <c r="F23" i="146"/>
  <c r="E23" i="146"/>
  <c r="E30" i="146" s="1"/>
  <c r="E36" i="146" s="1"/>
  <c r="E42" i="146" s="1"/>
  <c r="E48" i="146" s="1"/>
  <c r="E54" i="146" s="1"/>
  <c r="E60" i="146" s="1"/>
  <c r="D23" i="146"/>
  <c r="H22" i="146"/>
  <c r="H21" i="146"/>
  <c r="D21" i="146"/>
  <c r="H20" i="146"/>
  <c r="H23" i="146" s="1"/>
  <c r="D20" i="146"/>
  <c r="H102" i="148"/>
  <c r="H101" i="148"/>
  <c r="H96" i="148"/>
  <c r="H95" i="148"/>
  <c r="G91" i="148"/>
  <c r="F91" i="148"/>
  <c r="E91" i="148"/>
  <c r="D91" i="148"/>
  <c r="H90" i="148"/>
  <c r="H89" i="148"/>
  <c r="H88" i="148"/>
  <c r="H91" i="148" s="1"/>
  <c r="G88" i="148"/>
  <c r="G85" i="148"/>
  <c r="H85" i="148" s="1"/>
  <c r="F85" i="148"/>
  <c r="E85" i="148"/>
  <c r="D85" i="148"/>
  <c r="H84" i="148"/>
  <c r="H83" i="148"/>
  <c r="H82" i="148"/>
  <c r="F79" i="148"/>
  <c r="E79" i="148"/>
  <c r="D79" i="148"/>
  <c r="H78" i="148"/>
  <c r="H72" i="148"/>
  <c r="G72" i="148"/>
  <c r="H71" i="148"/>
  <c r="G70" i="148"/>
  <c r="H70" i="148" s="1"/>
  <c r="G69" i="148"/>
  <c r="H69" i="148" s="1"/>
  <c r="H64" i="148"/>
  <c r="H63" i="148"/>
  <c r="G59" i="148"/>
  <c r="F59" i="148"/>
  <c r="E59" i="148"/>
  <c r="D59" i="148"/>
  <c r="H58" i="148"/>
  <c r="H59" i="148" s="1"/>
  <c r="H57" i="148"/>
  <c r="H56" i="148"/>
  <c r="H53" i="148"/>
  <c r="G53" i="148"/>
  <c r="F53" i="148"/>
  <c r="E53" i="148"/>
  <c r="D53" i="148"/>
  <c r="H52" i="148"/>
  <c r="H51" i="148"/>
  <c r="H50" i="148"/>
  <c r="G47" i="148"/>
  <c r="F47" i="148"/>
  <c r="E47" i="148"/>
  <c r="D47" i="148"/>
  <c r="H46" i="148"/>
  <c r="H45" i="148"/>
  <c r="H47" i="148" s="1"/>
  <c r="H44" i="148"/>
  <c r="G41" i="148"/>
  <c r="F41" i="148"/>
  <c r="E41" i="148"/>
  <c r="D41" i="148"/>
  <c r="H40" i="148"/>
  <c r="H39" i="148"/>
  <c r="H41" i="148" s="1"/>
  <c r="H38" i="148"/>
  <c r="G35" i="148"/>
  <c r="F35" i="148"/>
  <c r="E35" i="148"/>
  <c r="D35" i="148"/>
  <c r="H34" i="148"/>
  <c r="H33" i="148"/>
  <c r="H35" i="148" s="1"/>
  <c r="H32" i="148"/>
  <c r="G30" i="148"/>
  <c r="G36" i="148" s="1"/>
  <c r="G42" i="148" s="1"/>
  <c r="G48" i="148" s="1"/>
  <c r="G54" i="148" s="1"/>
  <c r="G60" i="148" s="1"/>
  <c r="G29" i="148"/>
  <c r="E29" i="148"/>
  <c r="F28" i="148"/>
  <c r="D28" i="148"/>
  <c r="H28" i="148" s="1"/>
  <c r="H27" i="148"/>
  <c r="F26" i="148"/>
  <c r="D26" i="148"/>
  <c r="D29" i="148" s="1"/>
  <c r="F25" i="148"/>
  <c r="F29" i="148" s="1"/>
  <c r="D25" i="148"/>
  <c r="H25" i="148" s="1"/>
  <c r="G23" i="148"/>
  <c r="F23" i="148"/>
  <c r="F30" i="148" s="1"/>
  <c r="F36" i="148" s="1"/>
  <c r="F42" i="148" s="1"/>
  <c r="F48" i="148" s="1"/>
  <c r="F54" i="148" s="1"/>
  <c r="F60" i="148" s="1"/>
  <c r="E23" i="148"/>
  <c r="E30" i="148" s="1"/>
  <c r="E36" i="148" s="1"/>
  <c r="E42" i="148" s="1"/>
  <c r="E48" i="148" s="1"/>
  <c r="E54" i="148" s="1"/>
  <c r="E60" i="148" s="1"/>
  <c r="D23" i="148"/>
  <c r="H22" i="148"/>
  <c r="D21" i="148"/>
  <c r="H21" i="148" s="1"/>
  <c r="D20" i="148"/>
  <c r="H20" i="148" s="1"/>
  <c r="H102" i="144"/>
  <c r="H101" i="144"/>
  <c r="H96" i="144"/>
  <c r="H95" i="144"/>
  <c r="F91" i="144"/>
  <c r="E91" i="144"/>
  <c r="D91" i="144"/>
  <c r="H90" i="144"/>
  <c r="H89" i="144"/>
  <c r="G88" i="144"/>
  <c r="G91" i="144" s="1"/>
  <c r="G85" i="144"/>
  <c r="F85" i="144"/>
  <c r="E85" i="144"/>
  <c r="D85" i="144"/>
  <c r="H85" i="144" s="1"/>
  <c r="H84" i="144"/>
  <c r="H83" i="144"/>
  <c r="H82" i="144"/>
  <c r="F79" i="144"/>
  <c r="E79" i="144"/>
  <c r="D79" i="144"/>
  <c r="H78" i="144"/>
  <c r="G72" i="144"/>
  <c r="H72" i="144" s="1"/>
  <c r="G71" i="144"/>
  <c r="H71" i="144" s="1"/>
  <c r="G70" i="144"/>
  <c r="H70" i="144" s="1"/>
  <c r="G69" i="144"/>
  <c r="H69" i="144" s="1"/>
  <c r="H64" i="144"/>
  <c r="H63" i="144"/>
  <c r="H59" i="144"/>
  <c r="G59" i="144"/>
  <c r="F59" i="144"/>
  <c r="E59" i="144"/>
  <c r="D59" i="144"/>
  <c r="H58" i="144"/>
  <c r="H57" i="144"/>
  <c r="H56" i="144"/>
  <c r="G53" i="144"/>
  <c r="F53" i="144"/>
  <c r="E53" i="144"/>
  <c r="D53" i="144"/>
  <c r="H52" i="144"/>
  <c r="H51" i="144"/>
  <c r="H50" i="144"/>
  <c r="H53" i="144" s="1"/>
  <c r="G47" i="144"/>
  <c r="F47" i="144"/>
  <c r="E47" i="144"/>
  <c r="D47" i="144"/>
  <c r="H46" i="144"/>
  <c r="H45" i="144"/>
  <c r="H47" i="144" s="1"/>
  <c r="H44" i="144"/>
  <c r="G41" i="144"/>
  <c r="F41" i="144"/>
  <c r="E41" i="144"/>
  <c r="D41" i="144"/>
  <c r="H40" i="144"/>
  <c r="H39" i="144"/>
  <c r="H38" i="144"/>
  <c r="H41" i="144" s="1"/>
  <c r="G35" i="144"/>
  <c r="F35" i="144"/>
  <c r="E35" i="144"/>
  <c r="D35" i="144"/>
  <c r="H34" i="144"/>
  <c r="H33" i="144"/>
  <c r="H32" i="144"/>
  <c r="H35" i="144" s="1"/>
  <c r="G29" i="144"/>
  <c r="E29" i="144"/>
  <c r="F28" i="144"/>
  <c r="D28" i="144"/>
  <c r="H28" i="144" s="1"/>
  <c r="D27" i="144"/>
  <c r="H27" i="144" s="1"/>
  <c r="F26" i="144"/>
  <c r="D26" i="144"/>
  <c r="H26" i="144" s="1"/>
  <c r="F25" i="144"/>
  <c r="F29" i="144" s="1"/>
  <c r="D25" i="144"/>
  <c r="D29" i="144" s="1"/>
  <c r="G23" i="144"/>
  <c r="G30" i="144" s="1"/>
  <c r="G36" i="144" s="1"/>
  <c r="G42" i="144" s="1"/>
  <c r="G48" i="144" s="1"/>
  <c r="G54" i="144" s="1"/>
  <c r="G60" i="144" s="1"/>
  <c r="F23" i="144"/>
  <c r="E23" i="144"/>
  <c r="E30" i="144" s="1"/>
  <c r="E36" i="144" s="1"/>
  <c r="E42" i="144" s="1"/>
  <c r="E48" i="144" s="1"/>
  <c r="E54" i="144" s="1"/>
  <c r="E60" i="144" s="1"/>
  <c r="H22" i="144"/>
  <c r="D21" i="144"/>
  <c r="H21" i="144" s="1"/>
  <c r="D20" i="144"/>
  <c r="H20" i="144" s="1"/>
  <c r="H23" i="144" s="1"/>
  <c r="D30" i="148" l="1"/>
  <c r="D36" i="148" s="1"/>
  <c r="D42" i="148" s="1"/>
  <c r="D48" i="148" s="1"/>
  <c r="D54" i="148" s="1"/>
  <c r="D60" i="148" s="1"/>
  <c r="D62" i="148" s="1"/>
  <c r="G103" i="145"/>
  <c r="G104" i="145" s="1"/>
  <c r="H100" i="145"/>
  <c r="H103" i="145" s="1"/>
  <c r="H104" i="145" s="1"/>
  <c r="G103" i="149"/>
  <c r="G104" i="149" s="1"/>
  <c r="H100" i="149"/>
  <c r="H103" i="149" s="1"/>
  <c r="H104" i="149" s="1"/>
  <c r="G62" i="146"/>
  <c r="G65" i="146" s="1"/>
  <c r="G66" i="146" s="1"/>
  <c r="E62" i="146"/>
  <c r="E65" i="146" s="1"/>
  <c r="E66" i="146" s="1"/>
  <c r="J97" i="146"/>
  <c r="F30" i="146"/>
  <c r="F36" i="146" s="1"/>
  <c r="F42" i="146" s="1"/>
  <c r="F48" i="146" s="1"/>
  <c r="F54" i="146" s="1"/>
  <c r="F60" i="146" s="1"/>
  <c r="D29" i="146"/>
  <c r="D30" i="146" s="1"/>
  <c r="D36" i="146" s="1"/>
  <c r="D42" i="146" s="1"/>
  <c r="D48" i="146" s="1"/>
  <c r="D54" i="146" s="1"/>
  <c r="D60" i="146" s="1"/>
  <c r="H25" i="146"/>
  <c r="H29" i="146" s="1"/>
  <c r="H30" i="146" s="1"/>
  <c r="H36" i="146" s="1"/>
  <c r="H42" i="146" s="1"/>
  <c r="H48" i="146" s="1"/>
  <c r="H54" i="146" s="1"/>
  <c r="H60" i="146" s="1"/>
  <c r="J98" i="146"/>
  <c r="E62" i="148"/>
  <c r="E65" i="148" s="1"/>
  <c r="E66" i="148" s="1"/>
  <c r="F62" i="148"/>
  <c r="F65" i="148" s="1"/>
  <c r="F66" i="148"/>
  <c r="H29" i="148"/>
  <c r="H23" i="148"/>
  <c r="G62" i="148"/>
  <c r="G65" i="148" s="1"/>
  <c r="G66" i="148"/>
  <c r="J97" i="148"/>
  <c r="H26" i="148"/>
  <c r="J98" i="148"/>
  <c r="E62" i="144"/>
  <c r="E65" i="144" s="1"/>
  <c r="E66" i="144" s="1"/>
  <c r="F30" i="144"/>
  <c r="F36" i="144" s="1"/>
  <c r="F42" i="144" s="1"/>
  <c r="F48" i="144" s="1"/>
  <c r="F54" i="144" s="1"/>
  <c r="F60" i="144" s="1"/>
  <c r="J98" i="144"/>
  <c r="G62" i="144"/>
  <c r="G65" i="144" s="1"/>
  <c r="G66" i="144" s="1"/>
  <c r="H25" i="144"/>
  <c r="H29" i="144" s="1"/>
  <c r="H30" i="144" s="1"/>
  <c r="H36" i="144" s="1"/>
  <c r="H42" i="144" s="1"/>
  <c r="H48" i="144" s="1"/>
  <c r="H54" i="144" s="1"/>
  <c r="H60" i="144" s="1"/>
  <c r="D23" i="144"/>
  <c r="D30" i="144" s="1"/>
  <c r="D36" i="144" s="1"/>
  <c r="D42" i="144" s="1"/>
  <c r="D48" i="144" s="1"/>
  <c r="D54" i="144" s="1"/>
  <c r="D60" i="144" s="1"/>
  <c r="H88" i="144"/>
  <c r="H91" i="144" s="1"/>
  <c r="H30" i="148" l="1"/>
  <c r="H36" i="148" s="1"/>
  <c r="H42" i="148" s="1"/>
  <c r="H48" i="148" s="1"/>
  <c r="H54" i="148" s="1"/>
  <c r="H60" i="148" s="1"/>
  <c r="G74" i="146"/>
  <c r="G68" i="146"/>
  <c r="G73" i="146" s="1"/>
  <c r="D62" i="146"/>
  <c r="E68" i="146"/>
  <c r="E73" i="146" s="1"/>
  <c r="E74" i="146"/>
  <c r="E80" i="146" s="1"/>
  <c r="E86" i="146" s="1"/>
  <c r="E92" i="146" s="1"/>
  <c r="F62" i="146"/>
  <c r="F65" i="146" s="1"/>
  <c r="F66" i="146" s="1"/>
  <c r="E68" i="148"/>
  <c r="E73" i="148" s="1"/>
  <c r="E74" i="148"/>
  <c r="E80" i="148" s="1"/>
  <c r="E86" i="148" s="1"/>
  <c r="E92" i="148" s="1"/>
  <c r="D65" i="148"/>
  <c r="D66" i="148" s="1"/>
  <c r="H62" i="148"/>
  <c r="H65" i="148" s="1"/>
  <c r="H66" i="148" s="1"/>
  <c r="F68" i="148"/>
  <c r="F73" i="148" s="1"/>
  <c r="F74" i="148" s="1"/>
  <c r="F80" i="148" s="1"/>
  <c r="F86" i="148" s="1"/>
  <c r="F92" i="148" s="1"/>
  <c r="G68" i="148"/>
  <c r="G73" i="148" s="1"/>
  <c r="G74" i="148" s="1"/>
  <c r="G68" i="144"/>
  <c r="G73" i="144" s="1"/>
  <c r="G74" i="144" s="1"/>
  <c r="E68" i="144"/>
  <c r="E73" i="144" s="1"/>
  <c r="E74" i="144"/>
  <c r="E80" i="144" s="1"/>
  <c r="E86" i="144" s="1"/>
  <c r="E92" i="144" s="1"/>
  <c r="F62" i="144"/>
  <c r="F65" i="144" s="1"/>
  <c r="F66" i="144" s="1"/>
  <c r="J97" i="144"/>
  <c r="D62" i="144"/>
  <c r="F68" i="146" l="1"/>
  <c r="F73" i="146" s="1"/>
  <c r="F74" i="146" s="1"/>
  <c r="F80" i="146" s="1"/>
  <c r="F86" i="146" s="1"/>
  <c r="F92" i="146" s="1"/>
  <c r="D65" i="146"/>
  <c r="D66" i="146" s="1"/>
  <c r="H62" i="146"/>
  <c r="H65" i="146" s="1"/>
  <c r="H66" i="146" s="1"/>
  <c r="E94" i="146"/>
  <c r="E97" i="146" s="1"/>
  <c r="E98" i="146" s="1"/>
  <c r="F98" i="148"/>
  <c r="F94" i="148"/>
  <c r="F97" i="148" s="1"/>
  <c r="E94" i="148"/>
  <c r="E97" i="148" s="1"/>
  <c r="E98" i="148" s="1"/>
  <c r="D68" i="148"/>
  <c r="F68" i="144"/>
  <c r="F73" i="144" s="1"/>
  <c r="F74" i="144" s="1"/>
  <c r="F80" i="144" s="1"/>
  <c r="F86" i="144" s="1"/>
  <c r="F92" i="144" s="1"/>
  <c r="E94" i="144"/>
  <c r="E97" i="144" s="1"/>
  <c r="E98" i="144" s="1"/>
  <c r="D65" i="144"/>
  <c r="D66" i="144" s="1"/>
  <c r="H62" i="144"/>
  <c r="H65" i="144" s="1"/>
  <c r="H66" i="144" s="1"/>
  <c r="F94" i="146" l="1"/>
  <c r="F97" i="146" s="1"/>
  <c r="F98" i="146" s="1"/>
  <c r="E100" i="146"/>
  <c r="E103" i="146" s="1"/>
  <c r="E104" i="146" s="1"/>
  <c r="D68" i="146"/>
  <c r="E100" i="148"/>
  <c r="E103" i="148" s="1"/>
  <c r="E104" i="148" s="1"/>
  <c r="H68" i="148"/>
  <c r="H73" i="148" s="1"/>
  <c r="H74" i="148" s="1"/>
  <c r="D73" i="148"/>
  <c r="D74" i="148" s="1"/>
  <c r="D80" i="148" s="1"/>
  <c r="D86" i="148" s="1"/>
  <c r="D92" i="148" s="1"/>
  <c r="F100" i="148"/>
  <c r="F103" i="148" s="1"/>
  <c r="F104" i="148" s="1"/>
  <c r="E100" i="144"/>
  <c r="E103" i="144" s="1"/>
  <c r="E104" i="144" s="1"/>
  <c r="F94" i="144"/>
  <c r="F97" i="144" s="1"/>
  <c r="F98" i="144" s="1"/>
  <c r="D68" i="144"/>
  <c r="F104" i="146" l="1"/>
  <c r="F100" i="146"/>
  <c r="F103" i="146" s="1"/>
  <c r="D73" i="146"/>
  <c r="D74" i="146" s="1"/>
  <c r="D80" i="146" s="1"/>
  <c r="D86" i="146" s="1"/>
  <c r="D92" i="146" s="1"/>
  <c r="H68" i="146"/>
  <c r="H73" i="146" s="1"/>
  <c r="H74" i="146" s="1"/>
  <c r="D94" i="148"/>
  <c r="G77" i="148"/>
  <c r="H77" i="148" s="1"/>
  <c r="G76" i="148"/>
  <c r="I92" i="148"/>
  <c r="I93" i="148" s="1"/>
  <c r="J91" i="148" s="1"/>
  <c r="K98" i="148"/>
  <c r="F100" i="144"/>
  <c r="F103" i="144" s="1"/>
  <c r="F104" i="144" s="1"/>
  <c r="D73" i="144"/>
  <c r="D74" i="144" s="1"/>
  <c r="D80" i="144" s="1"/>
  <c r="D86" i="144" s="1"/>
  <c r="D92" i="144" s="1"/>
  <c r="H68" i="144"/>
  <c r="H73" i="144" s="1"/>
  <c r="H74" i="144" s="1"/>
  <c r="D94" i="146" l="1"/>
  <c r="G77" i="146"/>
  <c r="H77" i="146" s="1"/>
  <c r="G76" i="146"/>
  <c r="I92" i="146"/>
  <c r="I93" i="146" s="1"/>
  <c r="J91" i="146" s="1"/>
  <c r="K98" i="146"/>
  <c r="H76" i="148"/>
  <c r="G79" i="148"/>
  <c r="D97" i="148"/>
  <c r="D98" i="148" s="1"/>
  <c r="G76" i="144"/>
  <c r="G77" i="144"/>
  <c r="H77" i="144" s="1"/>
  <c r="I92" i="144"/>
  <c r="I93" i="144" s="1"/>
  <c r="J91" i="144" s="1"/>
  <c r="K98" i="144"/>
  <c r="D94" i="144"/>
  <c r="H76" i="146" l="1"/>
  <c r="G79" i="146"/>
  <c r="D97" i="146"/>
  <c r="D98" i="146" s="1"/>
  <c r="D100" i="148"/>
  <c r="H79" i="148"/>
  <c r="H80" i="148" s="1"/>
  <c r="H86" i="148" s="1"/>
  <c r="H92" i="148" s="1"/>
  <c r="G80" i="148"/>
  <c r="G86" i="148" s="1"/>
  <c r="G92" i="148" s="1"/>
  <c r="D97" i="144"/>
  <c r="D98" i="144" s="1"/>
  <c r="H76" i="144"/>
  <c r="G79" i="144"/>
  <c r="D100" i="146" l="1"/>
  <c r="H79" i="146"/>
  <c r="H80" i="146" s="1"/>
  <c r="H86" i="146" s="1"/>
  <c r="H92" i="146" s="1"/>
  <c r="G80" i="146"/>
  <c r="G86" i="146" s="1"/>
  <c r="G92" i="146" s="1"/>
  <c r="D103" i="148"/>
  <c r="D104" i="148" s="1"/>
  <c r="G94" i="148"/>
  <c r="H79" i="144"/>
  <c r="H80" i="144" s="1"/>
  <c r="H86" i="144" s="1"/>
  <c r="H92" i="144" s="1"/>
  <c r="G80" i="144"/>
  <c r="G86" i="144" s="1"/>
  <c r="G92" i="144" s="1"/>
  <c r="D100" i="144"/>
  <c r="G94" i="146" l="1"/>
  <c r="D103" i="146"/>
  <c r="D104" i="146" s="1"/>
  <c r="G97" i="148"/>
  <c r="G98" i="148" s="1"/>
  <c r="H94" i="148"/>
  <c r="H97" i="148" s="1"/>
  <c r="H98" i="148" s="1"/>
  <c r="D103" i="144"/>
  <c r="D104" i="144" s="1"/>
  <c r="G94" i="144"/>
  <c r="G97" i="146" l="1"/>
  <c r="G98" i="146" s="1"/>
  <c r="H94" i="146"/>
  <c r="H97" i="146" s="1"/>
  <c r="H98" i="146" s="1"/>
  <c r="M98" i="148"/>
  <c r="K94" i="148"/>
  <c r="G100" i="148"/>
  <c r="G97" i="144"/>
  <c r="G98" i="144" s="1"/>
  <c r="H94" i="144"/>
  <c r="H97" i="144" s="1"/>
  <c r="H98" i="144" s="1"/>
  <c r="M98" i="146" l="1"/>
  <c r="K94" i="146"/>
  <c r="G100" i="146"/>
  <c r="G103" i="148"/>
  <c r="G104" i="148" s="1"/>
  <c r="H100" i="148"/>
  <c r="H103" i="148" s="1"/>
  <c r="H104" i="148" s="1"/>
  <c r="K94" i="144"/>
  <c r="M98" i="144"/>
  <c r="G100" i="144"/>
  <c r="G103" i="146" l="1"/>
  <c r="G104" i="146" s="1"/>
  <c r="H100" i="146"/>
  <c r="H103" i="146" s="1"/>
  <c r="H104" i="146" s="1"/>
  <c r="G103" i="144"/>
  <c r="G104" i="144" s="1"/>
  <c r="H100" i="144"/>
  <c r="H103" i="144" s="1"/>
  <c r="H104" i="14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Федоров Иван Александрович</author>
  </authors>
  <commentList>
    <comment ref="D15" authorId="0" shapeId="0" xr:uid="{2429D294-57DA-4C5C-950A-A5AAC12E3EE3}">
      <text>
        <r>
          <rPr>
            <b/>
            <sz val="9"/>
            <color indexed="81"/>
            <rFont val="Tahoma"/>
            <family val="2"/>
            <charset val="204"/>
          </rPr>
          <t>Федоров Иван Александрович:</t>
        </r>
        <r>
          <rPr>
            <sz val="9"/>
            <color indexed="81"/>
            <rFont val="Tahoma"/>
            <family val="2"/>
            <charset val="204"/>
          </rPr>
          <t xml:space="preserve">
Для текщих цен можно указывать месяц формирования: 2018.03
03 это месяц формирования.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Федоров Иван Александрович</author>
  </authors>
  <commentList>
    <comment ref="D15" authorId="0" shapeId="0" xr:uid="{B567C9BC-AB4C-475F-AA7A-D1B27C5913A4}">
      <text>
        <r>
          <rPr>
            <b/>
            <sz val="9"/>
            <color indexed="81"/>
            <rFont val="Tahoma"/>
            <family val="2"/>
            <charset val="204"/>
          </rPr>
          <t>Федоров Иван Александрович:</t>
        </r>
        <r>
          <rPr>
            <sz val="9"/>
            <color indexed="81"/>
            <rFont val="Tahoma"/>
            <family val="2"/>
            <charset val="204"/>
          </rPr>
          <t xml:space="preserve">
Для текщих цен можно указывать месяц формирования: 2018.03
03 это месяц формирования.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Федоров Иван Александрович</author>
  </authors>
  <commentList>
    <comment ref="D15" authorId="0" shapeId="0" xr:uid="{121287D3-7C23-4930-BBC3-9E0FDF32B026}">
      <text>
        <r>
          <rPr>
            <b/>
            <sz val="9"/>
            <color indexed="81"/>
            <rFont val="Tahoma"/>
            <family val="2"/>
            <charset val="204"/>
          </rPr>
          <t>Федоров Иван Александрович:</t>
        </r>
        <r>
          <rPr>
            <sz val="9"/>
            <color indexed="81"/>
            <rFont val="Tahoma"/>
            <family val="2"/>
            <charset val="204"/>
          </rPr>
          <t xml:space="preserve">
Для текщих цен можно указывать месяц формирования: 2018.03
03 это месяц формирования.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Федоров Иван Александрович</author>
  </authors>
  <commentList>
    <comment ref="D15" authorId="0" shapeId="0" xr:uid="{9E6D4221-5BBB-4BFA-9347-C911B7876AFD}">
      <text>
        <r>
          <rPr>
            <b/>
            <sz val="9"/>
            <color indexed="81"/>
            <rFont val="Tahoma"/>
            <family val="2"/>
            <charset val="204"/>
          </rPr>
          <t>Федоров Иван Александрович:</t>
        </r>
        <r>
          <rPr>
            <sz val="9"/>
            <color indexed="81"/>
            <rFont val="Tahoma"/>
            <family val="2"/>
            <charset val="204"/>
          </rPr>
          <t xml:space="preserve">
Для текщих цен можно указывать месяц формирования: 2018.03
03 это месяц формирования.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Федоров Иван Александрович</author>
  </authors>
  <commentList>
    <comment ref="D15" authorId="0" shapeId="0" xr:uid="{2C2DBA2A-CC39-43B7-ABE6-E17A02D2671F}">
      <text>
        <r>
          <rPr>
            <b/>
            <sz val="9"/>
            <color indexed="81"/>
            <rFont val="Tahoma"/>
            <family val="2"/>
            <charset val="204"/>
          </rPr>
          <t>Федоров Иван Александрович:</t>
        </r>
        <r>
          <rPr>
            <sz val="9"/>
            <color indexed="81"/>
            <rFont val="Tahoma"/>
            <family val="2"/>
            <charset val="204"/>
          </rPr>
          <t xml:space="preserve">
Для текщих цен можно указывать месяц формирования: 2018.03
03 это месяц формирования.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Федоров Иван Александрович</author>
  </authors>
  <commentList>
    <comment ref="D15" authorId="0" shapeId="0" xr:uid="{C15E9301-EC13-4D39-98F8-0F124C08E7AE}">
      <text>
        <r>
          <rPr>
            <b/>
            <sz val="9"/>
            <color indexed="81"/>
            <rFont val="Tahoma"/>
            <family val="2"/>
            <charset val="204"/>
          </rPr>
          <t>Федоров Иван Александрович:</t>
        </r>
        <r>
          <rPr>
            <sz val="9"/>
            <color indexed="81"/>
            <rFont val="Tahoma"/>
            <family val="2"/>
            <charset val="204"/>
          </rPr>
          <t xml:space="preserve">
Для текщих цен можно указывать месяц формирования: 2018.03
03 это месяц формирования.</t>
        </r>
      </text>
    </comment>
  </commentList>
</comments>
</file>

<file path=xl/sharedStrings.xml><?xml version="1.0" encoding="utf-8"?>
<sst xmlns="http://schemas.openxmlformats.org/spreadsheetml/2006/main" count="561" uniqueCount="97">
  <si>
    <t>"УТВЕРЖДАЮ"</t>
  </si>
  <si>
    <t>№ п/п</t>
  </si>
  <si>
    <t>Номера сметных расчетов и смет</t>
  </si>
  <si>
    <t>Наименование глав, объектов, работ и затрат</t>
  </si>
  <si>
    <t>Глава 2. Основные объекты строительства</t>
  </si>
  <si>
    <t>Глава 8. Временные здания и сооружения</t>
  </si>
  <si>
    <t>Глава 9. Прочие работы и затраты</t>
  </si>
  <si>
    <t>ГСН81-05-02-2001прил.4, п.2.4</t>
  </si>
  <si>
    <t>Возмещение дополнительных затрат при производстве строительно-монтажных работ в зимнее время - 1,9%</t>
  </si>
  <si>
    <t xml:space="preserve">Проектные работы </t>
  </si>
  <si>
    <t>по дог.</t>
  </si>
  <si>
    <t>м.п.</t>
  </si>
  <si>
    <t>Сводный сметный расчёт стоимости строительства</t>
  </si>
  <si>
    <t>(наименование стройки, объекта)</t>
  </si>
  <si>
    <t>Составлен в ценах по состоянию на</t>
  </si>
  <si>
    <t>Общая сметная стоимость</t>
  </si>
  <si>
    <t>Строительных работ</t>
  </si>
  <si>
    <t>Монтажных работ</t>
  </si>
  <si>
    <t>Оборудования</t>
  </si>
  <si>
    <t>Прочих затрат</t>
  </si>
  <si>
    <t>Глава 1. Подготовка территории строительства</t>
  </si>
  <si>
    <t>Итого: по главе 1</t>
  </si>
  <si>
    <t>Итого: по главе 2</t>
  </si>
  <si>
    <t>Итого: по главам 1-2</t>
  </si>
  <si>
    <t>Глава 3.Объекты подсобного и обслуживающего назначения</t>
  </si>
  <si>
    <t>Итого: по главе 3</t>
  </si>
  <si>
    <t>Итого: по главам 1-3</t>
  </si>
  <si>
    <t>Глава 4. Объекты энергетического хозяйства</t>
  </si>
  <si>
    <t>Итого: по главе 4</t>
  </si>
  <si>
    <t>Итого: по главам 1-4</t>
  </si>
  <si>
    <t>Глава 5. Объекты транспортного хозяйства и связи</t>
  </si>
  <si>
    <t>Итого: по главе 5</t>
  </si>
  <si>
    <t>Итого: по главам 1-5</t>
  </si>
  <si>
    <t>Глава 6. Наружние сети и сооружения водоснабжения , канализации, теплоснабжения и газоснабжения</t>
  </si>
  <si>
    <t>Итого: по главе 6</t>
  </si>
  <si>
    <t>Итого: по главам 1-6</t>
  </si>
  <si>
    <t>Глава 7. Благоустройство и озеленение территории</t>
  </si>
  <si>
    <t>Итого: по главе 7</t>
  </si>
  <si>
    <t>Итого: по главам 1-7</t>
  </si>
  <si>
    <t>ГСН 81-05-01-2001 прил. 1 п. 2.7</t>
  </si>
  <si>
    <t>Итого: по главе 8</t>
  </si>
  <si>
    <t>Итого: по главам 1-8</t>
  </si>
  <si>
    <t>Итого: по главе 9</t>
  </si>
  <si>
    <t>Итого: по главам 1-9</t>
  </si>
  <si>
    <t>Глава 10. Содержание службы заказчика-застройщика (технического надзора) строящегося предприятия</t>
  </si>
  <si>
    <t>Итого: по главе 10</t>
  </si>
  <si>
    <t>Итого: по главам 1-10</t>
  </si>
  <si>
    <t>Глава 11. Подготовка эксплуатационных кадров</t>
  </si>
  <si>
    <t>Итого: по главам 1-11</t>
  </si>
  <si>
    <t>Глава 12. Проектные и изыскательские работы</t>
  </si>
  <si>
    <t>Итого: по главе 12</t>
  </si>
  <si>
    <t>Итого: по главам 1-12</t>
  </si>
  <si>
    <t>Непредвиденные затраты</t>
  </si>
  <si>
    <t>Итого: Непредвиденные затраты</t>
  </si>
  <si>
    <t>Итого с непредвиденными</t>
  </si>
  <si>
    <t>Средства на покрытие затрат по уплате налога на добавленную стоимость</t>
  </si>
  <si>
    <t xml:space="preserve">Средства на покрытие затрат по уплате налога на добавленную стоимость </t>
  </si>
  <si>
    <t>Итого НДС</t>
  </si>
  <si>
    <t>ВСЕГО по сводному сметному расчету с НДС</t>
  </si>
  <si>
    <t>НДС</t>
  </si>
  <si>
    <t>СМР по Дог:</t>
  </si>
  <si>
    <t>СМР по ИП:</t>
  </si>
  <si>
    <t xml:space="preserve">ИП = </t>
  </si>
  <si>
    <t>ПЦСН-2014 МО, п.4.4.5</t>
  </si>
  <si>
    <t>РАЗНИЦА:</t>
  </si>
  <si>
    <t>Изыскательные работы</t>
  </si>
  <si>
    <t>Смета 12-02</t>
  </si>
  <si>
    <t>Содержание службы заказчика-застройщика (технического надзора) строительства 2,14% (итог гл.1-9)</t>
  </si>
  <si>
    <t>Постановление РФ №468 от 21.06.2010г.</t>
  </si>
  <si>
    <t>"_____"________________ 202_ г.</t>
  </si>
  <si>
    <t>Сметная стоимость (тыс. руб.)</t>
  </si>
  <si>
    <t>Заместитель директора по капитальному строительству - Начальник УКС</t>
  </si>
  <si>
    <t>ПАО «Россети Московский регион» филиала «Южные электрические сети»</t>
  </si>
  <si>
    <t>01-01-01</t>
  </si>
  <si>
    <t>01-01-02</t>
  </si>
  <si>
    <t>Непредвиденные затраты 3%</t>
  </si>
  <si>
    <t xml:space="preserve"> </t>
  </si>
  <si>
    <t>Смета № 02-01-01</t>
  </si>
  <si>
    <t>Смета № 09-01-01</t>
  </si>
  <si>
    <t>Средства на возведение и разборку временных зданий и сооружений 2,5%х0,8</t>
  </si>
  <si>
    <t>_______________________ А. Ю Трощенков</t>
  </si>
  <si>
    <t xml:space="preserve">«Реконструкция ВЛИ-0,38 кВ от РУ-0,4 кВ КТП-101, ПС №657 "Ялфимово", в т.ч. ПИР, МО, Ступинский р-н, с/п Аксиньинское, с Покровское, ул Свербеевская, д 22 Ю8-22-303-93273(920970)» </t>
  </si>
  <si>
    <t>Договор №1075 от 23.06.2022 г.</t>
  </si>
  <si>
    <t>2022.10</t>
  </si>
  <si>
    <t>I-282369</t>
  </si>
  <si>
    <t>ВЛ 0,4 кВ</t>
  </si>
  <si>
    <t>02-01-03</t>
  </si>
  <si>
    <t>Средства на возведение и разборку временных зданий и сооружений 2,5% х0,8</t>
  </si>
  <si>
    <t xml:space="preserve">ПНР </t>
  </si>
  <si>
    <t>09-01-04</t>
  </si>
  <si>
    <t>Приказ ПАО "Россети" № 612 от 01.07.2025г.</t>
  </si>
  <si>
    <t>Содержание службы заказчика-застройщика  строительства 3,93% (итого гл.1-9, 12)</t>
  </si>
  <si>
    <t>422,15049</t>
  </si>
  <si>
    <t>НДС - 22 %</t>
  </si>
  <si>
    <t>Генеральный директор ООО "Домсервис"</t>
  </si>
  <si>
    <t>А. Ю. Сорокин</t>
  </si>
  <si>
    <t>ПНР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</si>
</sst>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&quot;$&quot;#,##0_);\(&quot;$&quot;#,##0\)"/>
    <numFmt numFmtId="166" formatCode="_-* #,##0.00000_р_._-;\-* #,##0.00000_р_._-;_-* &quot;-&quot;??_р_._-;_-@_-"/>
  </numFmts>
  <fonts count="66" x14ac:knownFonts="1">
    <font>
      <sz val="8"/>
      <color indexed="64"/>
      <name val="Arial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indexed="64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name val="Arial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11"/>
      <color indexed="8"/>
      <name val="Calibri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Courier New"/>
      <family val="3"/>
      <charset val="204"/>
    </font>
    <font>
      <sz val="8"/>
      <name val="Courier New"/>
      <family val="3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sz val="8"/>
      <color indexed="64"/>
      <name val="Arial"/>
      <family val="2"/>
      <charset val="204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4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64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</font>
    <font>
      <u/>
      <sz val="11"/>
      <name val="Arial"/>
      <family val="2"/>
      <charset val="204"/>
    </font>
    <font>
      <sz val="11"/>
      <color indexed="64"/>
      <name val="Calibri"/>
      <family val="2"/>
      <charset val="204"/>
      <scheme val="minor"/>
    </font>
    <font>
      <i/>
      <sz val="11"/>
      <color theme="1"/>
      <name val="Calibri"/>
      <family val="2"/>
      <charset val="204"/>
    </font>
    <font>
      <b/>
      <i/>
      <sz val="11"/>
      <color theme="1"/>
      <name val="Calibri"/>
      <family val="2"/>
      <charset val="204"/>
    </font>
    <font>
      <b/>
      <i/>
      <sz val="16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1">
    <xf numFmtId="0" fontId="0" fillId="0" borderId="0" applyNumberFormat="0"/>
    <xf numFmtId="0" fontId="9" fillId="0" borderId="1">
      <alignment horizontal="center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9" fillId="0" borderId="1">
      <alignment horizontal="center"/>
    </xf>
    <xf numFmtId="0" fontId="9" fillId="0" borderId="0">
      <alignment vertical="top"/>
    </xf>
    <xf numFmtId="0" fontId="9" fillId="0" borderId="0">
      <alignment horizontal="right" vertical="top" wrapText="1"/>
    </xf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1">
      <alignment horizontal="center" wrapText="1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10" fillId="0" borderId="0"/>
    <xf numFmtId="0" fontId="7" fillId="0" borderId="0" applyNumberFormat="0"/>
    <xf numFmtId="0" fontId="8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7" fillId="0" borderId="0" applyNumberFormat="0"/>
    <xf numFmtId="0" fontId="10" fillId="0" borderId="0"/>
    <xf numFmtId="0" fontId="8" fillId="0" borderId="0"/>
    <xf numFmtId="0" fontId="15" fillId="0" borderId="0"/>
    <xf numFmtId="0" fontId="17" fillId="0" borderId="0"/>
    <xf numFmtId="0" fontId="18" fillId="0" borderId="0"/>
    <xf numFmtId="0" fontId="1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/>
    <xf numFmtId="0" fontId="7" fillId="0" borderId="0"/>
    <xf numFmtId="0" fontId="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7" fillId="0" borderId="0"/>
    <xf numFmtId="0" fontId="7" fillId="0" borderId="0"/>
    <xf numFmtId="0" fontId="7" fillId="0" borderId="0"/>
    <xf numFmtId="0" fontId="7" fillId="0" borderId="0" applyNumberFormat="0"/>
    <xf numFmtId="0" fontId="7" fillId="0" borderId="0"/>
    <xf numFmtId="0" fontId="7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" fillId="0" borderId="0" applyNumberFormat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27" fillId="0" borderId="0"/>
    <xf numFmtId="0" fontId="28" fillId="0" borderId="0"/>
    <xf numFmtId="0" fontId="7" fillId="0" borderId="0"/>
    <xf numFmtId="0" fontId="28" fillId="0" borderId="0"/>
    <xf numFmtId="0" fontId="28" fillId="0" borderId="0"/>
    <xf numFmtId="0" fontId="11" fillId="0" borderId="0"/>
    <xf numFmtId="0" fontId="9" fillId="0" borderId="0"/>
    <xf numFmtId="0" fontId="9" fillId="0" borderId="1">
      <alignment horizontal="center" wrapText="1"/>
    </xf>
    <xf numFmtId="0" fontId="9" fillId="0" borderId="1">
      <alignment horizontal="center"/>
    </xf>
    <xf numFmtId="0" fontId="9" fillId="0" borderId="1">
      <alignment horizontal="center" wrapText="1"/>
    </xf>
    <xf numFmtId="0" fontId="10" fillId="0" borderId="0"/>
    <xf numFmtId="0" fontId="10" fillId="0" borderId="0"/>
    <xf numFmtId="0" fontId="10" fillId="0" borderId="0"/>
    <xf numFmtId="0" fontId="9" fillId="0" borderId="0">
      <alignment horizontal="center"/>
    </xf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9" fillId="0" borderId="0">
      <alignment horizontal="left" vertical="top"/>
    </xf>
    <xf numFmtId="0" fontId="9" fillId="0" borderId="0"/>
    <xf numFmtId="0" fontId="16" fillId="0" borderId="0"/>
    <xf numFmtId="0" fontId="16" fillId="0" borderId="0"/>
    <xf numFmtId="0" fontId="29" fillId="0" borderId="0"/>
    <xf numFmtId="0" fontId="29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5" fillId="0" borderId="0"/>
    <xf numFmtId="0" fontId="35" fillId="0" borderId="0"/>
    <xf numFmtId="0" fontId="6" fillId="0" borderId="0"/>
    <xf numFmtId="0" fontId="10" fillId="0" borderId="0"/>
    <xf numFmtId="0" fontId="7" fillId="0" borderId="0"/>
    <xf numFmtId="0" fontId="6" fillId="0" borderId="0"/>
    <xf numFmtId="0" fontId="7" fillId="0" borderId="0" applyNumberFormat="0"/>
    <xf numFmtId="0" fontId="20" fillId="0" borderId="3"/>
    <xf numFmtId="0" fontId="5" fillId="0" borderId="0"/>
    <xf numFmtId="0" fontId="5" fillId="0" borderId="0"/>
    <xf numFmtId="0" fontId="38" fillId="0" borderId="0"/>
    <xf numFmtId="0" fontId="38" fillId="0" borderId="0"/>
    <xf numFmtId="0" fontId="40" fillId="0" borderId="0"/>
    <xf numFmtId="0" fontId="39" fillId="0" borderId="0"/>
    <xf numFmtId="0" fontId="39" fillId="0" borderId="0"/>
    <xf numFmtId="0" fontId="41" fillId="0" borderId="0" applyNumberFormat="0"/>
    <xf numFmtId="0" fontId="4" fillId="0" borderId="0"/>
    <xf numFmtId="0" fontId="4" fillId="0" borderId="0"/>
    <xf numFmtId="0" fontId="10" fillId="0" borderId="0"/>
    <xf numFmtId="9" fontId="10" fillId="0" borderId="0" applyFont="0" applyFill="0" applyBorder="0" applyAlignment="0" applyProtection="0"/>
    <xf numFmtId="0" fontId="42" fillId="0" borderId="0"/>
    <xf numFmtId="0" fontId="43" fillId="0" borderId="0"/>
    <xf numFmtId="0" fontId="20" fillId="0" borderId="0" applyNumberFormat="0"/>
    <xf numFmtId="0" fontId="44" fillId="0" borderId="0"/>
    <xf numFmtId="0" fontId="44" fillId="0" borderId="0"/>
    <xf numFmtId="0" fontId="45" fillId="0" borderId="0"/>
    <xf numFmtId="0" fontId="45" fillId="0" borderId="0"/>
    <xf numFmtId="0" fontId="46" fillId="0" borderId="0"/>
    <xf numFmtId="0" fontId="46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111">
    <xf numFmtId="0" fontId="0" fillId="0" borderId="0" xfId="0" applyNumberFormat="1"/>
    <xf numFmtId="164" fontId="47" fillId="0" borderId="8" xfId="180" applyFont="1" applyFill="1" applyBorder="1" applyAlignment="1">
      <alignment horizontal="center" vertical="center"/>
    </xf>
    <xf numFmtId="164" fontId="51" fillId="0" borderId="8" xfId="180" applyFont="1" applyFill="1" applyBorder="1" applyAlignment="1">
      <alignment horizontal="center" vertical="center"/>
    </xf>
    <xf numFmtId="164" fontId="0" fillId="0" borderId="8" xfId="180" applyFont="1" applyFill="1" applyBorder="1" applyAlignment="1">
      <alignment horizontal="center" vertical="center"/>
    </xf>
    <xf numFmtId="164" fontId="53" fillId="0" borderId="8" xfId="180" applyFont="1" applyFill="1" applyBorder="1" applyAlignment="1">
      <alignment horizontal="center" vertical="center"/>
    </xf>
    <xf numFmtId="164" fontId="51" fillId="0" borderId="2" xfId="180" applyFont="1" applyFill="1" applyBorder="1" applyAlignment="1">
      <alignment horizontal="center" vertical="center"/>
    </xf>
    <xf numFmtId="166" fontId="47" fillId="0" borderId="8" xfId="180" applyNumberFormat="1" applyFont="1" applyFill="1" applyBorder="1" applyAlignment="1">
      <alignment horizontal="center" vertical="center"/>
    </xf>
    <xf numFmtId="166" fontId="0" fillId="0" borderId="8" xfId="180" applyNumberFormat="1" applyFont="1" applyFill="1" applyBorder="1" applyAlignment="1">
      <alignment horizontal="center" vertical="center"/>
    </xf>
    <xf numFmtId="166" fontId="53" fillId="0" borderId="8" xfId="180" applyNumberFormat="1" applyFont="1" applyFill="1" applyBorder="1" applyAlignment="1">
      <alignment horizontal="center" vertical="center"/>
    </xf>
    <xf numFmtId="166" fontId="60" fillId="0" borderId="8" xfId="180" applyNumberFormat="1" applyFont="1" applyFill="1" applyBorder="1" applyAlignment="1">
      <alignment horizontal="center" vertical="center"/>
    </xf>
    <xf numFmtId="166" fontId="58" fillId="0" borderId="8" xfId="180" applyNumberFormat="1" applyFont="1" applyFill="1" applyBorder="1" applyAlignment="1">
      <alignment horizontal="center" vertical="center"/>
    </xf>
    <xf numFmtId="166" fontId="51" fillId="0" borderId="8" xfId="180" applyNumberFormat="1" applyFont="1" applyFill="1" applyBorder="1" applyAlignment="1">
      <alignment horizontal="center" vertical="center"/>
    </xf>
    <xf numFmtId="166" fontId="62" fillId="0" borderId="8" xfId="180" applyNumberFormat="1" applyFont="1" applyFill="1" applyBorder="1" applyAlignment="1">
      <alignment horizontal="center" vertical="center"/>
    </xf>
    <xf numFmtId="166" fontId="63" fillId="0" borderId="8" xfId="180" applyNumberFormat="1" applyFont="1" applyFill="1" applyBorder="1" applyAlignment="1">
      <alignment horizontal="center" vertical="center"/>
    </xf>
    <xf numFmtId="166" fontId="64" fillId="0" borderId="8" xfId="180" applyNumberFormat="1" applyFont="1" applyFill="1" applyBorder="1" applyAlignment="1">
      <alignment horizontal="center" vertical="center"/>
    </xf>
    <xf numFmtId="0" fontId="48" fillId="0" borderId="0" xfId="179" applyFont="1"/>
    <xf numFmtId="0" fontId="36" fillId="0" borderId="0" xfId="179" applyFont="1"/>
    <xf numFmtId="0" fontId="37" fillId="0" borderId="0" xfId="179" applyFont="1"/>
    <xf numFmtId="0" fontId="37" fillId="0" borderId="0" xfId="179" applyFont="1" applyAlignment="1">
      <alignment vertical="top" wrapText="1"/>
    </xf>
    <xf numFmtId="0" fontId="37" fillId="0" borderId="0" xfId="179" applyFont="1" applyAlignment="1">
      <alignment wrapText="1"/>
    </xf>
    <xf numFmtId="0" fontId="37" fillId="0" borderId="0" xfId="179" applyFont="1" applyAlignment="1">
      <alignment horizontal="center"/>
    </xf>
    <xf numFmtId="0" fontId="49" fillId="0" borderId="0" xfId="179" applyFont="1" applyAlignment="1">
      <alignment horizontal="center"/>
    </xf>
    <xf numFmtId="0" fontId="8" fillId="0" borderId="0" xfId="179" applyFont="1" applyAlignment="1">
      <alignment horizontal="center" vertical="top" wrapText="1"/>
    </xf>
    <xf numFmtId="0" fontId="61" fillId="0" borderId="0" xfId="179" applyFont="1" applyAlignment="1">
      <alignment horizontal="left" vertical="top"/>
    </xf>
    <xf numFmtId="0" fontId="50" fillId="0" borderId="0" xfId="179" applyFont="1"/>
    <xf numFmtId="0" fontId="47" fillId="0" borderId="0" xfId="179" applyFont="1" applyAlignment="1">
      <alignment horizontal="center" vertical="center"/>
    </xf>
    <xf numFmtId="0" fontId="47" fillId="0" borderId="0" xfId="179" applyFont="1" applyAlignment="1">
      <alignment horizontal="center"/>
    </xf>
    <xf numFmtId="0" fontId="47" fillId="0" borderId="8" xfId="179" applyFont="1" applyBorder="1" applyAlignment="1">
      <alignment horizontal="center" vertical="center" wrapText="1"/>
    </xf>
    <xf numFmtId="0" fontId="47" fillId="0" borderId="0" xfId="179" applyFont="1" applyAlignment="1">
      <alignment vertical="center" wrapText="1"/>
    </xf>
    <xf numFmtId="0" fontId="47" fillId="0" borderId="0" xfId="179" applyFont="1"/>
    <xf numFmtId="0" fontId="47" fillId="0" borderId="8" xfId="179" applyFont="1" applyBorder="1" applyAlignment="1">
      <alignment horizontal="center" vertical="center"/>
    </xf>
    <xf numFmtId="0" fontId="51" fillId="0" borderId="6" xfId="179" applyFont="1" applyBorder="1" applyAlignment="1">
      <alignment vertical="center" wrapText="1"/>
    </xf>
    <xf numFmtId="0" fontId="2" fillId="0" borderId="2" xfId="179" applyBorder="1" applyAlignment="1">
      <alignment horizontal="center" vertical="center"/>
    </xf>
    <xf numFmtId="0" fontId="2" fillId="0" borderId="0" xfId="179" applyAlignment="1">
      <alignment horizontal="center" vertical="center"/>
    </xf>
    <xf numFmtId="0" fontId="2" fillId="0" borderId="8" xfId="179" applyBorder="1" applyAlignment="1">
      <alignment horizontal="center" vertical="center"/>
    </xf>
    <xf numFmtId="0" fontId="57" fillId="0" borderId="9" xfId="62" applyFont="1" applyBorder="1" applyAlignment="1">
      <alignment vertical="center" wrapText="1"/>
    </xf>
    <xf numFmtId="0" fontId="52" fillId="0" borderId="8" xfId="179" applyFont="1" applyBorder="1" applyAlignment="1">
      <alignment horizontal="justify" vertical="center"/>
    </xf>
    <xf numFmtId="0" fontId="52" fillId="0" borderId="8" xfId="179" applyFont="1" applyBorder="1" applyAlignment="1">
      <alignment horizontal="center" vertical="center"/>
    </xf>
    <xf numFmtId="0" fontId="53" fillId="0" borderId="0" xfId="179" applyFont="1" applyAlignment="1">
      <alignment horizontal="center" vertical="center"/>
    </xf>
    <xf numFmtId="0" fontId="57" fillId="0" borderId="8" xfId="62" applyFont="1" applyBorder="1" applyAlignment="1">
      <alignment vertical="center" wrapText="1"/>
    </xf>
    <xf numFmtId="0" fontId="51" fillId="0" borderId="6" xfId="179" applyFont="1" applyBorder="1" applyAlignment="1">
      <alignment horizontal="right" vertical="center"/>
    </xf>
    <xf numFmtId="0" fontId="51" fillId="0" borderId="6" xfId="179" applyFont="1" applyBorder="1" applyAlignment="1">
      <alignment vertical="center"/>
    </xf>
    <xf numFmtId="0" fontId="2" fillId="0" borderId="6" xfId="179" applyBorder="1" applyAlignment="1">
      <alignment horizontal="center" vertical="center"/>
    </xf>
    <xf numFmtId="0" fontId="52" fillId="0" borderId="8" xfId="179" applyFont="1" applyBorder="1" applyAlignment="1">
      <alignment horizontal="center" vertical="center" wrapText="1"/>
    </xf>
    <xf numFmtId="0" fontId="52" fillId="0" borderId="5" xfId="179" applyFont="1" applyBorder="1" applyAlignment="1">
      <alignment horizontal="center" vertical="center" wrapText="1"/>
    </xf>
    <xf numFmtId="0" fontId="2" fillId="0" borderId="8" xfId="179" applyBorder="1" applyAlignment="1">
      <alignment horizontal="center" vertical="center" wrapText="1"/>
    </xf>
    <xf numFmtId="0" fontId="2" fillId="0" borderId="5" xfId="179" applyBorder="1" applyAlignment="1">
      <alignment horizontal="center" vertical="center" wrapText="1"/>
    </xf>
    <xf numFmtId="0" fontId="2" fillId="0" borderId="5" xfId="179" applyBorder="1" applyAlignment="1">
      <alignment horizontal="center" vertical="center"/>
    </xf>
    <xf numFmtId="0" fontId="47" fillId="0" borderId="8" xfId="179" applyFont="1" applyBorder="1" applyAlignment="1">
      <alignment vertical="center"/>
    </xf>
    <xf numFmtId="166" fontId="2" fillId="0" borderId="8" xfId="179" applyNumberFormat="1" applyBorder="1" applyAlignment="1">
      <alignment vertical="center"/>
    </xf>
    <xf numFmtId="0" fontId="48" fillId="0" borderId="8" xfId="179" applyFont="1" applyBorder="1" applyAlignment="1">
      <alignment horizontal="center" vertical="center" wrapText="1"/>
    </xf>
    <xf numFmtId="0" fontId="50" fillId="0" borderId="8" xfId="179" applyFont="1" applyBorder="1" applyAlignment="1">
      <alignment vertical="center"/>
    </xf>
    <xf numFmtId="0" fontId="50" fillId="0" borderId="8" xfId="179" applyFont="1" applyBorder="1" applyAlignment="1">
      <alignment horizontal="center" vertical="center" wrapText="1"/>
    </xf>
    <xf numFmtId="0" fontId="2" fillId="0" borderId="0" xfId="179" applyAlignment="1">
      <alignment horizontal="center"/>
    </xf>
    <xf numFmtId="0" fontId="56" fillId="0" borderId="0" xfId="179" applyFont="1" applyAlignment="1">
      <alignment horizontal="center"/>
    </xf>
    <xf numFmtId="0" fontId="56" fillId="0" borderId="4" xfId="179" applyFont="1" applyBorder="1" applyAlignment="1">
      <alignment horizontal="center"/>
    </xf>
    <xf numFmtId="0" fontId="2" fillId="0" borderId="0" xfId="179"/>
    <xf numFmtId="0" fontId="47" fillId="0" borderId="0" xfId="179" applyFont="1" applyAlignment="1">
      <alignment horizontal="left" vertical="center"/>
    </xf>
    <xf numFmtId="0" fontId="49" fillId="0" borderId="0" xfId="179" applyFont="1" applyAlignment="1">
      <alignment horizontal="left"/>
    </xf>
    <xf numFmtId="0" fontId="52" fillId="0" borderId="5" xfId="179" applyFont="1" applyBorder="1" applyAlignment="1">
      <alignment horizontal="left" vertical="center" wrapText="1"/>
    </xf>
    <xf numFmtId="0" fontId="2" fillId="0" borderId="8" xfId="179" applyBorder="1" applyAlignment="1">
      <alignment horizontal="left" vertical="center" wrapText="1"/>
    </xf>
    <xf numFmtId="0" fontId="2" fillId="0" borderId="5" xfId="179" applyBorder="1" applyAlignment="1">
      <alignment horizontal="left" vertical="center" wrapText="1"/>
    </xf>
    <xf numFmtId="0" fontId="2" fillId="0" borderId="0" xfId="179" applyAlignment="1">
      <alignment horizontal="right" vertical="center"/>
    </xf>
    <xf numFmtId="0" fontId="2" fillId="0" borderId="5" xfId="179" applyBorder="1" applyAlignment="1">
      <alignment horizontal="left" vertical="center"/>
    </xf>
    <xf numFmtId="0" fontId="57" fillId="0" borderId="0" xfId="62" applyFont="1"/>
    <xf numFmtId="4" fontId="57" fillId="0" borderId="0" xfId="62" applyNumberFormat="1" applyFont="1"/>
    <xf numFmtId="4" fontId="57" fillId="0" borderId="8" xfId="62" applyNumberFormat="1" applyFont="1" applyBorder="1"/>
    <xf numFmtId="0" fontId="2" fillId="0" borderId="8" xfId="179" applyBorder="1" applyAlignment="1">
      <alignment vertical="center"/>
    </xf>
    <xf numFmtId="0" fontId="48" fillId="0" borderId="8" xfId="179" applyFont="1" applyBorder="1" applyAlignment="1">
      <alignment vertical="center" wrapText="1"/>
    </xf>
    <xf numFmtId="0" fontId="50" fillId="0" borderId="8" xfId="179" applyFont="1" applyBorder="1" applyAlignment="1">
      <alignment vertical="center" wrapText="1"/>
    </xf>
    <xf numFmtId="0" fontId="57" fillId="2" borderId="8" xfId="62" applyFont="1" applyFill="1" applyBorder="1" applyAlignment="1">
      <alignment horizontal="left"/>
    </xf>
    <xf numFmtId="166" fontId="60" fillId="3" borderId="8" xfId="180" applyNumberFormat="1" applyFont="1" applyFill="1" applyBorder="1" applyAlignment="1">
      <alignment horizontal="center" vertical="center"/>
    </xf>
    <xf numFmtId="0" fontId="3" fillId="4" borderId="8" xfId="177" applyFill="1" applyBorder="1" applyAlignment="1">
      <alignment horizontal="left" vertical="center" wrapText="1"/>
    </xf>
    <xf numFmtId="166" fontId="47" fillId="4" borderId="8" xfId="180" applyNumberFormat="1" applyFont="1" applyFill="1" applyBorder="1" applyAlignment="1">
      <alignment horizontal="center" vertical="center"/>
    </xf>
    <xf numFmtId="166" fontId="62" fillId="4" borderId="8" xfId="180" applyNumberFormat="1" applyFont="1" applyFill="1" applyBorder="1" applyAlignment="1">
      <alignment horizontal="center" vertical="center"/>
    </xf>
    <xf numFmtId="0" fontId="57" fillId="2" borderId="0" xfId="62" applyFont="1" applyFill="1"/>
    <xf numFmtId="4" fontId="57" fillId="2" borderId="0" xfId="62" applyNumberFormat="1" applyFont="1" applyFill="1"/>
    <xf numFmtId="4" fontId="57" fillId="2" borderId="0" xfId="62" applyNumberFormat="1" applyFont="1" applyFill="1" applyAlignment="1">
      <alignment vertical="center"/>
    </xf>
    <xf numFmtId="0" fontId="57" fillId="2" borderId="0" xfId="62" applyFont="1" applyFill="1" applyAlignment="1">
      <alignment horizontal="right"/>
    </xf>
    <xf numFmtId="166" fontId="47" fillId="5" borderId="8" xfId="180" applyNumberFormat="1" applyFont="1" applyFill="1" applyBorder="1" applyAlignment="1">
      <alignment horizontal="center" vertical="center"/>
    </xf>
    <xf numFmtId="0" fontId="3" fillId="0" borderId="8" xfId="177" applyBorder="1" applyAlignment="1">
      <alignment horizontal="left" vertical="center" wrapText="1"/>
    </xf>
    <xf numFmtId="0" fontId="59" fillId="0" borderId="8" xfId="62" applyFont="1" applyBorder="1" applyAlignment="1">
      <alignment vertical="center" wrapText="1"/>
    </xf>
    <xf numFmtId="0" fontId="59" fillId="0" borderId="8" xfId="62" applyFont="1" applyBorder="1" applyAlignment="1">
      <alignment horizontal="left" vertical="center" wrapText="1"/>
    </xf>
    <xf numFmtId="0" fontId="65" fillId="0" borderId="0" xfId="179" applyFont="1" applyAlignment="1">
      <alignment horizontal="center"/>
    </xf>
    <xf numFmtId="49" fontId="2" fillId="0" borderId="0" xfId="179" applyNumberFormat="1" applyAlignment="1">
      <alignment horizontal="center" vertical="center"/>
    </xf>
    <xf numFmtId="49" fontId="1" fillId="0" borderId="8" xfId="179" applyNumberFormat="1" applyFont="1" applyBorder="1" applyAlignment="1">
      <alignment horizontal="center" vertical="center"/>
    </xf>
    <xf numFmtId="49" fontId="1" fillId="0" borderId="8" xfId="179" applyNumberFormat="1" applyFont="1" applyBorder="1" applyAlignment="1">
      <alignment horizontal="center" vertical="center" wrapText="1"/>
    </xf>
    <xf numFmtId="0" fontId="1" fillId="4" borderId="8" xfId="177" applyFont="1" applyFill="1" applyBorder="1" applyAlignment="1">
      <alignment horizontal="left" vertical="center" wrapText="1"/>
    </xf>
    <xf numFmtId="0" fontId="1" fillId="0" borderId="2" xfId="179" applyFont="1" applyBorder="1" applyAlignment="1">
      <alignment horizontal="center" vertical="center"/>
    </xf>
    <xf numFmtId="0" fontId="1" fillId="0" borderId="8" xfId="179" applyFont="1" applyBorder="1" applyAlignment="1">
      <alignment horizontal="center" vertical="center" wrapText="1"/>
    </xf>
    <xf numFmtId="0" fontId="1" fillId="0" borderId="5" xfId="179" applyFont="1" applyBorder="1" applyAlignment="1">
      <alignment horizontal="left" vertical="center" wrapText="1"/>
    </xf>
    <xf numFmtId="0" fontId="1" fillId="0" borderId="8" xfId="179" applyFont="1" applyBorder="1" applyAlignment="1">
      <alignment horizontal="left" vertical="center" wrapText="1"/>
    </xf>
    <xf numFmtId="49" fontId="1" fillId="0" borderId="0" xfId="179" applyNumberFormat="1" applyFont="1" applyAlignment="1">
      <alignment horizontal="center" vertical="center"/>
    </xf>
    <xf numFmtId="0" fontId="51" fillId="0" borderId="6" xfId="179" applyFont="1" applyBorder="1" applyAlignment="1">
      <alignment horizontal="right" vertical="center"/>
    </xf>
    <xf numFmtId="0" fontId="51" fillId="0" borderId="7" xfId="179" applyFont="1" applyBorder="1" applyAlignment="1">
      <alignment horizontal="right" vertical="center"/>
    </xf>
    <xf numFmtId="0" fontId="51" fillId="0" borderId="5" xfId="179" applyFont="1" applyBorder="1" applyAlignment="1">
      <alignment horizontal="right" vertical="center"/>
    </xf>
    <xf numFmtId="0" fontId="51" fillId="0" borderId="7" xfId="179" applyFont="1" applyBorder="1" applyAlignment="1">
      <alignment horizontal="left" vertical="center"/>
    </xf>
    <xf numFmtId="0" fontId="53" fillId="0" borderId="6" xfId="179" applyFont="1" applyBorder="1" applyAlignment="1">
      <alignment horizontal="right" vertical="center"/>
    </xf>
    <xf numFmtId="0" fontId="53" fillId="0" borderId="7" xfId="179" applyFont="1" applyBorder="1" applyAlignment="1">
      <alignment horizontal="right" vertical="center"/>
    </xf>
    <xf numFmtId="0" fontId="53" fillId="0" borderId="5" xfId="179" applyFont="1" applyBorder="1" applyAlignment="1">
      <alignment horizontal="right" vertical="center"/>
    </xf>
    <xf numFmtId="0" fontId="47" fillId="0" borderId="8" xfId="179" applyFont="1" applyBorder="1" applyAlignment="1">
      <alignment horizontal="center" vertical="center" wrapText="1"/>
    </xf>
    <xf numFmtId="0" fontId="36" fillId="0" borderId="0" xfId="179" applyFont="1" applyAlignment="1">
      <alignment horizontal="left"/>
    </xf>
    <xf numFmtId="0" fontId="37" fillId="0" borderId="0" xfId="179" applyFont="1" applyAlignment="1">
      <alignment horizontal="left"/>
    </xf>
    <xf numFmtId="0" fontId="37" fillId="0" borderId="0" xfId="179" applyFont="1" applyAlignment="1">
      <alignment horizontal="left" vertical="top" wrapText="1"/>
    </xf>
    <xf numFmtId="0" fontId="37" fillId="0" borderId="0" xfId="179" applyFont="1" applyAlignment="1">
      <alignment horizontal="left" vertical="top"/>
    </xf>
    <xf numFmtId="0" fontId="51" fillId="0" borderId="7" xfId="179" applyFont="1" applyBorder="1" applyAlignment="1">
      <alignment horizontal="left" vertical="center" wrapText="1"/>
    </xf>
    <xf numFmtId="0" fontId="37" fillId="0" borderId="0" xfId="179" applyFont="1" applyAlignment="1">
      <alignment horizontal="left" wrapText="1"/>
    </xf>
    <xf numFmtId="0" fontId="49" fillId="0" borderId="0" xfId="179" applyFont="1" applyAlignment="1">
      <alignment horizontal="center"/>
    </xf>
    <xf numFmtId="0" fontId="37" fillId="0" borderId="4" xfId="179" applyFont="1" applyBorder="1" applyAlignment="1">
      <alignment horizontal="center" wrapText="1"/>
    </xf>
    <xf numFmtId="0" fontId="8" fillId="0" borderId="0" xfId="179" applyFont="1" applyAlignment="1">
      <alignment horizontal="center" vertical="top" wrapText="1"/>
    </xf>
    <xf numFmtId="0" fontId="51" fillId="0" borderId="5" xfId="179" applyFont="1" applyBorder="1" applyAlignment="1">
      <alignment horizontal="left" vertical="center"/>
    </xf>
  </cellXfs>
  <cellStyles count="181">
    <cellStyle name="Normal" xfId="135" xr:uid="{00000000-0005-0000-0000-000000000000}"/>
    <cellStyle name="Normal 10" xfId="172" xr:uid="{00000000-0005-0000-0000-000001000000}"/>
    <cellStyle name="Normal 11" xfId="174" xr:uid="{00000000-0005-0000-0000-000002000000}"/>
    <cellStyle name="Normal 12" xfId="176" xr:uid="{00000000-0005-0000-0000-000003000000}"/>
    <cellStyle name="Normal 2" xfId="137" xr:uid="{00000000-0005-0000-0000-000004000000}"/>
    <cellStyle name="Normal 3" xfId="139" xr:uid="{00000000-0005-0000-0000-000005000000}"/>
    <cellStyle name="Normal 4" xfId="141" xr:uid="{00000000-0005-0000-0000-000006000000}"/>
    <cellStyle name="Normal 5" xfId="143" xr:uid="{00000000-0005-0000-0000-000007000000}"/>
    <cellStyle name="Normal 6" xfId="145" xr:uid="{00000000-0005-0000-0000-000008000000}"/>
    <cellStyle name="Normal 7" xfId="147" xr:uid="{00000000-0005-0000-0000-000009000000}"/>
    <cellStyle name="Normal 8" xfId="149" xr:uid="{00000000-0005-0000-0000-00000A000000}"/>
    <cellStyle name="Normal 9" xfId="159" xr:uid="{00000000-0005-0000-0000-00000B000000}"/>
    <cellStyle name="Акт" xfId="1" xr:uid="{00000000-0005-0000-0000-00000C000000}"/>
    <cellStyle name="АктМТСН" xfId="2" xr:uid="{00000000-0005-0000-0000-00000D000000}"/>
    <cellStyle name="АктМТСН 2" xfId="3" xr:uid="{00000000-0005-0000-0000-00000E000000}"/>
    <cellStyle name="АктМТСН 3" xfId="4" xr:uid="{00000000-0005-0000-0000-00000F000000}"/>
    <cellStyle name="ВедРесурсов" xfId="5" xr:uid="{00000000-0005-0000-0000-000010000000}"/>
    <cellStyle name="ВедРесурсовАкт" xfId="6" xr:uid="{00000000-0005-0000-0000-000011000000}"/>
    <cellStyle name="Итоги" xfId="7" xr:uid="{00000000-0005-0000-0000-000012000000}"/>
    <cellStyle name="ИтогоАктБазЦ" xfId="8" xr:uid="{00000000-0005-0000-0000-000013000000}"/>
    <cellStyle name="ИтогоАктБИМ" xfId="9" xr:uid="{00000000-0005-0000-0000-000014000000}"/>
    <cellStyle name="ИтогоАктБИМ 2" xfId="10" xr:uid="{00000000-0005-0000-0000-000015000000}"/>
    <cellStyle name="ИтогоАктБИМ 3" xfId="11" xr:uid="{00000000-0005-0000-0000-000016000000}"/>
    <cellStyle name="ИтогоАктРесМет" xfId="12" xr:uid="{00000000-0005-0000-0000-000017000000}"/>
    <cellStyle name="ИтогоАктРесМет 2" xfId="13" xr:uid="{00000000-0005-0000-0000-000018000000}"/>
    <cellStyle name="ИтогоАктРесМет 3" xfId="14" xr:uid="{00000000-0005-0000-0000-000019000000}"/>
    <cellStyle name="ИтогоАктТекЦ" xfId="15" xr:uid="{00000000-0005-0000-0000-00001A000000}"/>
    <cellStyle name="ИтогоБазЦ" xfId="16" xr:uid="{00000000-0005-0000-0000-00001B000000}"/>
    <cellStyle name="ИтогоБИМ" xfId="17" xr:uid="{00000000-0005-0000-0000-00001C000000}"/>
    <cellStyle name="ИтогоБИМ 2" xfId="18" xr:uid="{00000000-0005-0000-0000-00001D000000}"/>
    <cellStyle name="ИтогоБИМ 3" xfId="19" xr:uid="{00000000-0005-0000-0000-00001E000000}"/>
    <cellStyle name="ИтогоРесМет" xfId="20" xr:uid="{00000000-0005-0000-0000-00001F000000}"/>
    <cellStyle name="ИтогоРесМет 2" xfId="21" xr:uid="{00000000-0005-0000-0000-000020000000}"/>
    <cellStyle name="ИтогоРесМет 3" xfId="22" xr:uid="{00000000-0005-0000-0000-000021000000}"/>
    <cellStyle name="ИтогоТекЦ" xfId="23" xr:uid="{00000000-0005-0000-0000-000022000000}"/>
    <cellStyle name="ЛокСмета" xfId="24" xr:uid="{00000000-0005-0000-0000-000023000000}"/>
    <cellStyle name="ЛокСмМТСН" xfId="25" xr:uid="{00000000-0005-0000-0000-000024000000}"/>
    <cellStyle name="ЛокСмМТСН 2" xfId="26" xr:uid="{00000000-0005-0000-0000-000025000000}"/>
    <cellStyle name="ЛокСмМТСН 3" xfId="27" xr:uid="{00000000-0005-0000-0000-000026000000}"/>
    <cellStyle name="ЛокСмМТСН 4" xfId="28" xr:uid="{00000000-0005-0000-0000-000027000000}"/>
    <cellStyle name="М29" xfId="29" xr:uid="{00000000-0005-0000-0000-000028000000}"/>
    <cellStyle name="М29 2" xfId="30" xr:uid="{00000000-0005-0000-0000-000029000000}"/>
    <cellStyle name="М29 3" xfId="31" xr:uid="{00000000-0005-0000-0000-00002A000000}"/>
    <cellStyle name="ОбСмета" xfId="32" xr:uid="{00000000-0005-0000-0000-00002B000000}"/>
    <cellStyle name="ОбСмета 2" xfId="33" xr:uid="{00000000-0005-0000-0000-00002C000000}"/>
    <cellStyle name="ОбСмета 3" xfId="34" xr:uid="{00000000-0005-0000-0000-00002D000000}"/>
    <cellStyle name="Обычный" xfId="0" builtinId="0"/>
    <cellStyle name="Обычный 10" xfId="35" xr:uid="{00000000-0005-0000-0000-00002F000000}"/>
    <cellStyle name="Обычный 100" xfId="177" xr:uid="{00000000-0005-0000-0000-000030000000}"/>
    <cellStyle name="Обычный 11" xfId="36" xr:uid="{00000000-0005-0000-0000-000031000000}"/>
    <cellStyle name="Обычный 12" xfId="37" xr:uid="{00000000-0005-0000-0000-000032000000}"/>
    <cellStyle name="Обычный 13" xfId="38" xr:uid="{00000000-0005-0000-0000-000033000000}"/>
    <cellStyle name="Обычный 14" xfId="39" xr:uid="{00000000-0005-0000-0000-000034000000}"/>
    <cellStyle name="Обычный 15" xfId="40" xr:uid="{00000000-0005-0000-0000-000035000000}"/>
    <cellStyle name="Обычный 16" xfId="41" xr:uid="{00000000-0005-0000-0000-000036000000}"/>
    <cellStyle name="Обычный 17" xfId="42" xr:uid="{00000000-0005-0000-0000-000037000000}"/>
    <cellStyle name="Обычный 18" xfId="43" xr:uid="{00000000-0005-0000-0000-000038000000}"/>
    <cellStyle name="Обычный 19" xfId="44" xr:uid="{00000000-0005-0000-0000-000039000000}"/>
    <cellStyle name="Обычный 2" xfId="45" xr:uid="{00000000-0005-0000-0000-00003A000000}"/>
    <cellStyle name="Обычный 2 2" xfId="46" xr:uid="{00000000-0005-0000-0000-00003B000000}"/>
    <cellStyle name="Обычный 2 2 2" xfId="47" xr:uid="{00000000-0005-0000-0000-00003C000000}"/>
    <cellStyle name="Обычный 2 2 2 2" xfId="151" xr:uid="{00000000-0005-0000-0000-00003D000000}"/>
    <cellStyle name="Обычный 2 2 3" xfId="48" xr:uid="{00000000-0005-0000-0000-00003E000000}"/>
    <cellStyle name="Обычный 2 2 4 2" xfId="164" xr:uid="{00000000-0005-0000-0000-00003F000000}"/>
    <cellStyle name="Обычный 2 3" xfId="49" xr:uid="{00000000-0005-0000-0000-000040000000}"/>
    <cellStyle name="Обычный 2 4 2 2" xfId="165" xr:uid="{00000000-0005-0000-0000-000041000000}"/>
    <cellStyle name="Обычный 2_Мартемьянова 126_12 испарав лен после замеч" xfId="50" xr:uid="{00000000-0005-0000-0000-000042000000}"/>
    <cellStyle name="Обычный 20" xfId="51" xr:uid="{00000000-0005-0000-0000-000043000000}"/>
    <cellStyle name="Обычный 21" xfId="52" xr:uid="{00000000-0005-0000-0000-000044000000}"/>
    <cellStyle name="Обычный 22" xfId="53" xr:uid="{00000000-0005-0000-0000-000045000000}"/>
    <cellStyle name="Обычный 23" xfId="54" xr:uid="{00000000-0005-0000-0000-000046000000}"/>
    <cellStyle name="Обычный 24" xfId="55" xr:uid="{00000000-0005-0000-0000-000047000000}"/>
    <cellStyle name="Обычный 25" xfId="56" xr:uid="{00000000-0005-0000-0000-000048000000}"/>
    <cellStyle name="Обычный 26" xfId="57" xr:uid="{00000000-0005-0000-0000-000049000000}"/>
    <cellStyle name="Обычный 27" xfId="58" xr:uid="{00000000-0005-0000-0000-00004A000000}"/>
    <cellStyle name="Обычный 28" xfId="59" xr:uid="{00000000-0005-0000-0000-00004B000000}"/>
    <cellStyle name="Обычный 29" xfId="60" xr:uid="{00000000-0005-0000-0000-00004C000000}"/>
    <cellStyle name="Обычный 3" xfId="61" xr:uid="{00000000-0005-0000-0000-00004D000000}"/>
    <cellStyle name="Обычный 3 2" xfId="62" xr:uid="{00000000-0005-0000-0000-00004E000000}"/>
    <cellStyle name="Обычный 3 3" xfId="152" xr:uid="{00000000-0005-0000-0000-00004F000000}"/>
    <cellStyle name="Обычный 3 3 2" xfId="166" xr:uid="{00000000-0005-0000-0000-000050000000}"/>
    <cellStyle name="Обычный 3_Мартемьянова 126_12 испарав лен после замеч" xfId="63" xr:uid="{00000000-0005-0000-0000-000051000000}"/>
    <cellStyle name="Обычный 30" xfId="64" xr:uid="{00000000-0005-0000-0000-000052000000}"/>
    <cellStyle name="Обычный 31" xfId="65" xr:uid="{00000000-0005-0000-0000-000053000000}"/>
    <cellStyle name="Обычный 32" xfId="66" xr:uid="{00000000-0005-0000-0000-000054000000}"/>
    <cellStyle name="Обычный 33" xfId="67" xr:uid="{00000000-0005-0000-0000-000055000000}"/>
    <cellStyle name="Обычный 34" xfId="68" xr:uid="{00000000-0005-0000-0000-000056000000}"/>
    <cellStyle name="Обычный 35" xfId="69" xr:uid="{00000000-0005-0000-0000-000057000000}"/>
    <cellStyle name="Обычный 36" xfId="70" xr:uid="{00000000-0005-0000-0000-000058000000}"/>
    <cellStyle name="Обычный 37" xfId="71" xr:uid="{00000000-0005-0000-0000-000059000000}"/>
    <cellStyle name="Обычный 38" xfId="72" xr:uid="{00000000-0005-0000-0000-00005A000000}"/>
    <cellStyle name="Обычный 39" xfId="73" xr:uid="{00000000-0005-0000-0000-00005B000000}"/>
    <cellStyle name="Обычный 4" xfId="74" xr:uid="{00000000-0005-0000-0000-00005C000000}"/>
    <cellStyle name="Обычный 40" xfId="75" xr:uid="{00000000-0005-0000-0000-00005D000000}"/>
    <cellStyle name="Обычный 41" xfId="76" xr:uid="{00000000-0005-0000-0000-00005E000000}"/>
    <cellStyle name="Обычный 42" xfId="77" xr:uid="{00000000-0005-0000-0000-00005F000000}"/>
    <cellStyle name="Обычный 43" xfId="78" xr:uid="{00000000-0005-0000-0000-000060000000}"/>
    <cellStyle name="Обычный 44" xfId="79" xr:uid="{00000000-0005-0000-0000-000061000000}"/>
    <cellStyle name="Обычный 45" xfId="80" xr:uid="{00000000-0005-0000-0000-000062000000}"/>
    <cellStyle name="Обычный 46" xfId="81" xr:uid="{00000000-0005-0000-0000-000063000000}"/>
    <cellStyle name="Обычный 47" xfId="82" xr:uid="{00000000-0005-0000-0000-000064000000}"/>
    <cellStyle name="Обычный 48" xfId="83" xr:uid="{00000000-0005-0000-0000-000065000000}"/>
    <cellStyle name="Обычный 49" xfId="84" xr:uid="{00000000-0005-0000-0000-000066000000}"/>
    <cellStyle name="Обычный 5" xfId="85" xr:uid="{00000000-0005-0000-0000-000067000000}"/>
    <cellStyle name="Обычный 50" xfId="86" xr:uid="{00000000-0005-0000-0000-000068000000}"/>
    <cellStyle name="Обычный 51" xfId="87" xr:uid="{00000000-0005-0000-0000-000069000000}"/>
    <cellStyle name="Обычный 52" xfId="88" xr:uid="{00000000-0005-0000-0000-00006A000000}"/>
    <cellStyle name="Обычный 53" xfId="89" xr:uid="{00000000-0005-0000-0000-00006B000000}"/>
    <cellStyle name="Обычный 54" xfId="90" xr:uid="{00000000-0005-0000-0000-00006C000000}"/>
    <cellStyle name="Обычный 55" xfId="91" xr:uid="{00000000-0005-0000-0000-00006D000000}"/>
    <cellStyle name="Обычный 56" xfId="92" xr:uid="{00000000-0005-0000-0000-00006E000000}"/>
    <cellStyle name="Обычный 57" xfId="93" xr:uid="{00000000-0005-0000-0000-00006F000000}"/>
    <cellStyle name="Обычный 58" xfId="94" xr:uid="{00000000-0005-0000-0000-000070000000}"/>
    <cellStyle name="Обычный 59" xfId="95" xr:uid="{00000000-0005-0000-0000-000071000000}"/>
    <cellStyle name="Обычный 6" xfId="96" xr:uid="{00000000-0005-0000-0000-000072000000}"/>
    <cellStyle name="Обычный 60" xfId="97" xr:uid="{00000000-0005-0000-0000-000073000000}"/>
    <cellStyle name="Обычный 61" xfId="98" xr:uid="{00000000-0005-0000-0000-000074000000}"/>
    <cellStyle name="Обычный 62" xfId="99" xr:uid="{00000000-0005-0000-0000-000075000000}"/>
    <cellStyle name="Обычный 63" xfId="100" xr:uid="{00000000-0005-0000-0000-000076000000}"/>
    <cellStyle name="Обычный 63 2 2" xfId="153" xr:uid="{00000000-0005-0000-0000-000077000000}"/>
    <cellStyle name="Обычный 63 2 2 2" xfId="150" xr:uid="{00000000-0005-0000-0000-000078000000}"/>
    <cellStyle name="Обычный 63 2 2 3" xfId="156" xr:uid="{00000000-0005-0000-0000-000079000000}"/>
    <cellStyle name="Обычный 64" xfId="101" xr:uid="{00000000-0005-0000-0000-00007A000000}"/>
    <cellStyle name="Обычный 65" xfId="102" xr:uid="{00000000-0005-0000-0000-00007B000000}"/>
    <cellStyle name="Обычный 65 2" xfId="179" xr:uid="{00000000-0005-0000-0000-00007C000000}"/>
    <cellStyle name="Обычный 66" xfId="103" xr:uid="{00000000-0005-0000-0000-00007D000000}"/>
    <cellStyle name="Обычный 67" xfId="104" xr:uid="{00000000-0005-0000-0000-00007E000000}"/>
    <cellStyle name="Обычный 68" xfId="105" xr:uid="{00000000-0005-0000-0000-00007F000000}"/>
    <cellStyle name="Обычный 69" xfId="106" xr:uid="{00000000-0005-0000-0000-000080000000}"/>
    <cellStyle name="Обычный 7" xfId="107" xr:uid="{00000000-0005-0000-0000-000081000000}"/>
    <cellStyle name="Обычный 70" xfId="108" xr:uid="{00000000-0005-0000-0000-000082000000}"/>
    <cellStyle name="Обычный 71" xfId="109" xr:uid="{00000000-0005-0000-0000-000083000000}"/>
    <cellStyle name="Обычный 72" xfId="110" xr:uid="{00000000-0005-0000-0000-000084000000}"/>
    <cellStyle name="Обычный 73" xfId="111" xr:uid="{00000000-0005-0000-0000-000085000000}"/>
    <cellStyle name="Обычный 73 2" xfId="157" xr:uid="{00000000-0005-0000-0000-000086000000}"/>
    <cellStyle name="Обычный 74" xfId="112" xr:uid="{00000000-0005-0000-0000-000087000000}"/>
    <cellStyle name="Обычный 75" xfId="113" xr:uid="{00000000-0005-0000-0000-000088000000}"/>
    <cellStyle name="Обычный 75 2" xfId="160" xr:uid="{00000000-0005-0000-0000-000089000000}"/>
    <cellStyle name="Обычный 76" xfId="114" xr:uid="{00000000-0005-0000-0000-00008A000000}"/>
    <cellStyle name="Обычный 77" xfId="115" xr:uid="{00000000-0005-0000-0000-00008B000000}"/>
    <cellStyle name="Обычный 78" xfId="116" xr:uid="{00000000-0005-0000-0000-00008C000000}"/>
    <cellStyle name="Обычный 79" xfId="117" xr:uid="{00000000-0005-0000-0000-00008D000000}"/>
    <cellStyle name="Обычный 8" xfId="118" xr:uid="{00000000-0005-0000-0000-00008E000000}"/>
    <cellStyle name="Обычный 8 2" xfId="154" xr:uid="{00000000-0005-0000-0000-00008F000000}"/>
    <cellStyle name="Обычный 80" xfId="119" xr:uid="{00000000-0005-0000-0000-000090000000}"/>
    <cellStyle name="Обычный 81" xfId="120" xr:uid="{00000000-0005-0000-0000-000091000000}"/>
    <cellStyle name="Обычный 82" xfId="134" xr:uid="{00000000-0005-0000-0000-000092000000}"/>
    <cellStyle name="Обычный 83" xfId="136" xr:uid="{00000000-0005-0000-0000-000093000000}"/>
    <cellStyle name="Обычный 84" xfId="138" xr:uid="{00000000-0005-0000-0000-000094000000}"/>
    <cellStyle name="Обычный 85" xfId="140" xr:uid="{00000000-0005-0000-0000-000095000000}"/>
    <cellStyle name="Обычный 86" xfId="142" xr:uid="{00000000-0005-0000-0000-000096000000}"/>
    <cellStyle name="Обычный 87" xfId="144" xr:uid="{00000000-0005-0000-0000-000097000000}"/>
    <cellStyle name="Обычный 88" xfId="146" xr:uid="{00000000-0005-0000-0000-000098000000}"/>
    <cellStyle name="Обычный 89" xfId="148" xr:uid="{00000000-0005-0000-0000-000099000000}"/>
    <cellStyle name="Обычный 9" xfId="121" xr:uid="{00000000-0005-0000-0000-00009A000000}"/>
    <cellStyle name="Обычный 90" xfId="158" xr:uid="{00000000-0005-0000-0000-00009B000000}"/>
    <cellStyle name="Обычный 91" xfId="161" xr:uid="{00000000-0005-0000-0000-00009C000000}"/>
    <cellStyle name="Обычный 92" xfId="162" xr:uid="{00000000-0005-0000-0000-00009D000000}"/>
    <cellStyle name="Обычный 93" xfId="163" xr:uid="{00000000-0005-0000-0000-00009E000000}"/>
    <cellStyle name="Обычный 94" xfId="168" xr:uid="{00000000-0005-0000-0000-00009F000000}"/>
    <cellStyle name="Обычный 95" xfId="169" xr:uid="{00000000-0005-0000-0000-0000A0000000}"/>
    <cellStyle name="Обычный 96" xfId="170" xr:uid="{00000000-0005-0000-0000-0000A1000000}"/>
    <cellStyle name="Обычный 97" xfId="171" xr:uid="{00000000-0005-0000-0000-0000A2000000}"/>
    <cellStyle name="Обычный 98" xfId="173" xr:uid="{00000000-0005-0000-0000-0000A3000000}"/>
    <cellStyle name="Обычный 99" xfId="175" xr:uid="{00000000-0005-0000-0000-0000A4000000}"/>
    <cellStyle name="Параметр" xfId="122" xr:uid="{00000000-0005-0000-0000-0000A5000000}"/>
    <cellStyle name="ПеременныеСметы" xfId="123" xr:uid="{00000000-0005-0000-0000-0000A6000000}"/>
    <cellStyle name="Процентный 2" xfId="167" xr:uid="{00000000-0005-0000-0000-0000A7000000}"/>
    <cellStyle name="РесСмета" xfId="124" xr:uid="{00000000-0005-0000-0000-0000A8000000}"/>
    <cellStyle name="СводкаСтоимРаб" xfId="125" xr:uid="{00000000-0005-0000-0000-0000A9000000}"/>
    <cellStyle name="СводРасч" xfId="126" xr:uid="{00000000-0005-0000-0000-0000AA000000}"/>
    <cellStyle name="СводРасч 2" xfId="127" xr:uid="{00000000-0005-0000-0000-0000AB000000}"/>
    <cellStyle name="СводРасч 3" xfId="128" xr:uid="{00000000-0005-0000-0000-0000AC000000}"/>
    <cellStyle name="Стиль 1_АКТ" xfId="155" xr:uid="{00000000-0005-0000-0000-0000AD000000}"/>
    <cellStyle name="Титул" xfId="129" xr:uid="{00000000-0005-0000-0000-0000AE000000}"/>
    <cellStyle name="Финансовый [0] 2" xfId="130" xr:uid="{00000000-0005-0000-0000-0000AF000000}"/>
    <cellStyle name="Финансовый 2" xfId="131" xr:uid="{00000000-0005-0000-0000-0000B0000000}"/>
    <cellStyle name="Финансовый 3" xfId="178" xr:uid="{00000000-0005-0000-0000-0000B1000000}"/>
    <cellStyle name="Финансовый 3 2" xfId="180" xr:uid="{00000000-0005-0000-0000-0000B2000000}"/>
    <cellStyle name="Хвост" xfId="132" xr:uid="{00000000-0005-0000-0000-0000B3000000}"/>
    <cellStyle name="Экспертиза" xfId="133" xr:uid="{00000000-0005-0000-0000-0000B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LINK-603DD7\Documents%20and%20Settings\&#1054;&#1054;&#1054;%20&#1048;&#1085;&#1090;&#1077;&#1088;&#1057;&#1090;&#1088;&#1086;&#1081;\&#1052;&#1086;&#1080;%20&#1076;&#1086;&#1082;&#1091;&#1084;&#1077;&#1085;&#1090;&#1099;\&#1076;&#1086;&#1075;&#1086;&#1074;&#1086;&#1088;&#1099;%202007\&#1055;&#1057;176.%20&#1047;&#1072;&#1084;&#1077;&#1085;&#1072;%20&#1086;&#1096;&#1080;&#1085;&#1086;&#1074;&#1082;&#1080;%2035&#1082;&#1042;\&#1044;&#1086;&#1075;&#1086;&#1074;&#1086;&#1088;%20&#1089;%20&#1057;&#1069;&#1057;\&#1050;&#1057;-2%20&#1079;&#1072;&#1084;&#1077;&#1085;&#1072;%20&#1086;&#1096;&#1080;&#1085;%2035&#1082;&#1042;%20&#1055;&#1057;17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221\&#1056;&#1072;&#1073;&#1086;&#1095;&#1080;&#1081;%20&#1089;&#1090;&#1086;&#1083;\&#1053;&#1086;&#1074;&#1072;&#1103;%20&#1087;&#1072;&#1087;&#1082;&#1072;\&#1061;&#1072;&#1081;&#1090;&#1091;&#1085;\&#1056;&#1042;&#1057;%2030&#1090;&#1099;&#1089;%20%20&#1057;&#1090;&#1072;&#1088;&#1086;&#1083;&#1080;&#1082;&#1077;&#1077;&#1074;&#1086;\mail\&#1043;&#1077;&#1086;&#1057;&#1084;&#1077;&#1090;&#1072;\&#1040;&#1088;&#1093;&#1080;&#1074;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gw030302\exchange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gw030302\&#1089;&#1084;&#1077;&#1090;&#1099;%20&#1080;&#1080;\Docs\Zarplata_1\&#1044;&#1077;&#1085;&#1080;&#1089;\&#1089;&#1086;&#1093;&#1088;&#1072;&#1085;&#1080;&#1090;&#110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110.&#1059;&#1044;&#1044;\Documents%20and%20Settings\904\Local%20Settings\Temporary%20Internet%20Files\OLK2\&#1057;&#1074;&#1086;&#1076;&#1085;&#1072;&#1103;%20&#1075;&#1072;&#1079;&#1086;&#1087;&#1088;&#1086;&#1074;&#1086;&#107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110.&#1091;&#1076;&#1076;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uddsmetapir\Docs\Zarplata_1\&#1044;&#1077;&#1085;&#1080;&#1089;\&#1089;&#1086;&#1093;&#1088;&#1072;&#1085;&#1080;&#1090;&#110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UDDsmetaPIR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server\&#1087;&#1083;&#1072;&#1085;&#1086;&#1074;&#1099;&#1081;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428\My%20Documents\&#1090;&#1088;&#1072;&#1085;&#1089;&#1085;&#1077;&#1092;&#1090;&#1077;&#1084;&#1072;&#1096;\mail\&#1043;&#1077;&#1086;&#1057;&#1084;&#1077;&#1090;&#1072;\&#1040;&#1088;&#1093;&#1080;&#1074;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Zarplata_1\&#1044;&#1077;&#1085;&#1080;&#1089;\&#1089;&#1086;&#1093;&#1088;&#1072;&#1085;&#1080;&#1090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С-2"/>
      <sheetName val="КС-3 ТТ"/>
    </sheetNames>
    <sheetDataSet>
      <sheetData sheetId="0"/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мета"/>
      <sheetName val="1"/>
      <sheetName val="259-290"/>
      <sheetName val="р.Волхов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93-110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Б.Сатка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см8"/>
      <sheetName val="Данные для расчёта сметы"/>
      <sheetName val="ЛЧ"/>
      <sheetName val="свод1"/>
      <sheetName val="Смета"/>
      <sheetName val="СметаСводная"/>
      <sheetName val="свод 2"/>
      <sheetName val="свод"/>
      <sheetName val="СметаСводная снег"/>
      <sheetName val="93-110"/>
      <sheetName val="Хаттон 90.90 Femco"/>
      <sheetName val="ИД1"/>
      <sheetName val="шаблон"/>
      <sheetName val="ИГ1"/>
      <sheetName val="сводная"/>
      <sheetName val="Коэфф1."/>
      <sheetName val="свод общ"/>
      <sheetName val="таблица руководству"/>
      <sheetName val="Суточная добыча за неделю"/>
      <sheetName val="СметаСводная павильон"/>
      <sheetName val="Таблица 4 АСУТП"/>
      <sheetName val="СметаСводная 1 оч"/>
      <sheetName val="Обновление"/>
      <sheetName val="Цена"/>
      <sheetName val="Product"/>
      <sheetName val="Смета 5.2. Кусты25,29,31,65"/>
      <sheetName val="НМА"/>
      <sheetName val="list"/>
      <sheetName val="См 1 наруж.водопровод"/>
      <sheetName val="Подрядчики"/>
      <sheetName val="2002(v2)"/>
      <sheetName val="2002_v2_"/>
      <sheetName val="сохранить"/>
      <sheetName val="информация"/>
      <sheetName val="Материалы"/>
      <sheetName val="Итог"/>
      <sheetName val="смета СИД"/>
      <sheetName val="часы"/>
      <sheetName val="ресурсная вед."/>
      <sheetName val="ИДвалка"/>
      <sheetName val="р.Волхов"/>
      <sheetName val="к.84-к.83"/>
      <sheetName val="ТИТУЛ"/>
      <sheetName val="6.14"/>
      <sheetName val="ОБЩЕСТВА"/>
      <sheetName val="6.3.1"/>
      <sheetName val="6.20"/>
      <sheetName val="6.4.1"/>
      <sheetName val="ПРОГНОЗ_1"/>
      <sheetName val="Лист1"/>
      <sheetName val="6_11_1  сторонние"/>
      <sheetName val="установки"/>
      <sheetName val="8.14 КР (списание)ОПСТИКР"/>
      <sheetName val="Стр1"/>
      <sheetName val="Список"/>
      <sheetName val="эл_химз_"/>
      <sheetName val="геология_"/>
      <sheetName val="6_14"/>
      <sheetName val="6_3_1"/>
      <sheetName val="6_20"/>
      <sheetName val="6_4_1"/>
      <sheetName val="6_11_1__сторонние"/>
      <sheetName val="8_14_КР_(списание)ОПСТИКР"/>
      <sheetName val="Списки"/>
      <sheetName val="6.14_КР"/>
      <sheetName val="топо"/>
      <sheetName val="ПДР"/>
      <sheetName val="Прилож"/>
      <sheetName val="DATA"/>
      <sheetName val="Нормы"/>
      <sheetName val="вариант"/>
      <sheetName val="Текущие цены"/>
      <sheetName val="рабочий"/>
      <sheetName val="окраска"/>
      <sheetName val="Summary"/>
      <sheetName val="все"/>
      <sheetName val="Зап-3- СЦБ"/>
      <sheetName val="Кредиты"/>
      <sheetName val="Табл38-7"/>
      <sheetName val="Пример расчета"/>
      <sheetName val="СметаСводная Рыб"/>
      <sheetName val="отчет эл_эн  2000"/>
      <sheetName val="ПОДПИСИ"/>
      <sheetName val="13.1"/>
      <sheetName val="РАСЧЕТ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Данные_для_расчёта_сметы"/>
      <sheetName val="Текущие_цены"/>
      <sheetName val="свод_2"/>
      <sheetName val="Зап-3-_СЦБ"/>
      <sheetName val="Пример_расчета"/>
      <sheetName val="СметаСводная_Рыб"/>
      <sheetName val="отчет_эл_эн__2000"/>
      <sheetName val="к_84-к_83"/>
      <sheetName val="Счет-Фактура"/>
      <sheetName val="6.3"/>
      <sheetName val="6.7"/>
      <sheetName val="6.3.1.3"/>
      <sheetName val="График"/>
      <sheetName val="Лист2"/>
      <sheetName val="КП (2)"/>
      <sheetName val="Бюджет"/>
      <sheetName val="Norm"/>
      <sheetName val="sapactivexlhiddensheet"/>
      <sheetName val="свод 3"/>
      <sheetName val="ID"/>
      <sheetName val="СС"/>
      <sheetName val="ЭХЗ"/>
      <sheetName val="РасчетКомандир1"/>
      <sheetName val="РасчетКомандир2"/>
      <sheetName val="Коэфф"/>
      <sheetName val="Смета2 проект. раб."/>
      <sheetName val="Суточная"/>
      <sheetName val="Смета 1"/>
      <sheetName val="РП"/>
      <sheetName val="данные"/>
      <sheetName val="Баланс"/>
      <sheetName val="Смета2_проект__раб_"/>
      <sheetName val="Смета_1"/>
      <sheetName val="СМЕТА проект"/>
      <sheetName val="Production and Spend"/>
      <sheetName val="OCK1"/>
      <sheetName val="Шкаф"/>
      <sheetName val="Прайс лист"/>
      <sheetName val="1.3"/>
      <sheetName val="К.рын"/>
      <sheetName val="Сводная смета"/>
      <sheetName val="Землеот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Разработка проекта"/>
      <sheetName val="КП НовоКов"/>
      <sheetName val="Коэфф1_"/>
      <sheetName val="Прайс_лист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в. смета"/>
      <sheetName val="РБС ИЗМ1"/>
      <sheetName val="Лист опроса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Смета 1свод"/>
      <sheetName val="Прибыль опл"/>
      <sheetName val="Вспомогательный"/>
      <sheetName val="5ОборРабМест(HP)"/>
      <sheetName val="№5 СУБ Инж защ"/>
      <sheetName val="HP и оргтехника"/>
      <sheetName val="Calc"/>
      <sheetName val="История"/>
      <sheetName val="Р1"/>
      <sheetName val="Параметры_i"/>
      <sheetName val="Таблица 2"/>
      <sheetName val="Input"/>
      <sheetName val="Calculation"/>
      <sheetName val="ст ГТМ"/>
      <sheetName val="ПДР ООО &quot;Юкос ФБЦ&quot;"/>
      <sheetName val="исходные данные"/>
      <sheetName val="расчетные таблицы"/>
      <sheetName val="Амур ДОН"/>
      <sheetName val="кп ГК"/>
      <sheetName val="Справочные данные"/>
      <sheetName val="Б.Сатка"/>
      <sheetName val="total"/>
      <sheetName val="Комплектация"/>
      <sheetName val="трубы"/>
      <sheetName val="СМР"/>
      <sheetName val="дороги"/>
      <sheetName val="справ."/>
      <sheetName val="справ_"/>
      <sheetName val="оборудован"/>
      <sheetName val="Упр"/>
      <sheetName val="Перечень ИУ"/>
      <sheetName val="РН-ПНГ"/>
      <sheetName val="влад-таблица"/>
      <sheetName val="2002(v1)"/>
      <sheetName val="3.1 ТХ"/>
      <sheetName val="ЗП_ЮНГ"/>
      <sheetName val="оператор"/>
      <sheetName val="исх_данные"/>
      <sheetName val="СметаСводная Колпино"/>
      <sheetName val="Январь"/>
      <sheetName val="мсн"/>
      <sheetName val="мат"/>
      <sheetName val="3.5"/>
      <sheetName val="справка"/>
      <sheetName val="суб.подряд"/>
      <sheetName val="ПСБ - ОЭ"/>
      <sheetName val="суб_подряд"/>
      <sheetName val="ПСБ_-_ОЭ"/>
      <sheetName val="Смета 2"/>
      <sheetName val="D"/>
      <sheetName val="Ачинский НПЗ"/>
      <sheetName val="4"/>
      <sheetName val="ИД"/>
      <sheetName val="См3 СЦБ-зап"/>
      <sheetName val="КП к ГК"/>
      <sheetName val="изыскания 2"/>
      <sheetName val="Калплан Кра"/>
      <sheetName val="кп"/>
      <sheetName val="матер."/>
      <sheetName val="КП Прим (3)"/>
      <sheetName val="Leistungsakt"/>
      <sheetName val=""/>
      <sheetName val="1"/>
      <sheetName val="Пояснение "/>
      <sheetName val="3.1"/>
      <sheetName val="Коммерческие расходы"/>
      <sheetName val="RSOILBAL"/>
      <sheetName val="смета 2 проект. работы"/>
      <sheetName val="4сд"/>
      <sheetName val="2сд"/>
      <sheetName val="7сд"/>
      <sheetName val="MAIN_PARAMETERS"/>
      <sheetName val="СС замеч с ответами"/>
      <sheetName val="начало"/>
      <sheetName val="Main"/>
      <sheetName val="УП _2004"/>
      <sheetName val="в работу"/>
      <sheetName val="1ПС"/>
      <sheetName val="Курсы"/>
      <sheetName val="3.2"/>
      <sheetName val="3.3"/>
      <sheetName val="Р2.1"/>
      <sheetName val="Р2.2"/>
      <sheetName val="Р3"/>
      <sheetName val="Р4"/>
      <sheetName val="Р5"/>
      <sheetName val="Р7"/>
      <sheetName val="Удельные(проф.)"/>
      <sheetName val="Спецификация"/>
      <sheetName val="Константы и результаты"/>
      <sheetName val="Лизинг"/>
      <sheetName val="расчет №3"/>
      <sheetName val="20_Кредиты краткосрочные"/>
      <sheetName val="Перечень Заказчиков"/>
      <sheetName val="Капитальные затраты"/>
      <sheetName val="Opex personnel (Term facs)"/>
      <sheetName val="2.2 "/>
      <sheetName val="6.11 новый"/>
      <sheetName val="Хар_"/>
      <sheetName val="С1_"/>
      <sheetName val="СтрЗапасов (2)"/>
      <sheetName val="Lim"/>
      <sheetName val="Справочник"/>
      <sheetName val="PwC Copies from old models --&gt;&gt;"/>
      <sheetName val="Справочники"/>
      <sheetName val="Journals"/>
      <sheetName val="ц_1991"/>
      <sheetName val="rvldmrv"/>
      <sheetName val="Сравнение ДПН факт 06-07"/>
      <sheetName val="Параметры"/>
      <sheetName val="трансформация1"/>
      <sheetName val="НМ расчеты"/>
      <sheetName val="Names"/>
      <sheetName val="breakdown"/>
      <sheetName val="Destination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EKDEB90"/>
      <sheetName val="Коэф КВ"/>
      <sheetName val="К"/>
      <sheetName val="Смета терзем"/>
      <sheetName val="Кал.план Жукова даты - не надо"/>
      <sheetName val="Лист3"/>
      <sheetName val="АЧ"/>
      <sheetName val="кп (3)"/>
      <sheetName val="СП"/>
      <sheetName val="фонтан разбитый2"/>
      <sheetName val="ОПС"/>
      <sheetName val="СметаСводная_снег"/>
      <sheetName val="Хаттон_90_90_Femco"/>
      <sheetName val="свод_общ"/>
      <sheetName val="таблица_руководству"/>
      <sheetName val="Суточная_добыча_за_неделю"/>
      <sheetName val="СметаСводная_павильон"/>
      <sheetName val="Объемы работ по ПВ"/>
      <sheetName val="1155"/>
      <sheetName val="накладная"/>
      <sheetName val="Акт"/>
      <sheetName val="Баланс (Ф1)"/>
      <sheetName val="Смета-Т"/>
      <sheetName val="Смета 3 Гидролог"/>
      <sheetName val="Записка СЦБ"/>
      <sheetName val="Дополнительные параметры"/>
      <sheetName val="РС "/>
      <sheetName val="13_1"/>
      <sheetName val="Свод объем"/>
      <sheetName val="Табл.5"/>
      <sheetName val="Табл.2"/>
      <sheetName val="Исх.данные"/>
      <sheetName val="Дог цена"/>
      <sheetName val="Курс доллара"/>
      <sheetName val="Календарь новый"/>
      <sheetName val="Смета № 1 ИИ линия"/>
      <sheetName val="Общая часть"/>
      <sheetName val="ВКЕ"/>
      <sheetName val="Additives"/>
      <sheetName val="Ryazan"/>
      <sheetName val="Assumpt"/>
      <sheetName val="Control"/>
      <sheetName val="См №3 ОПР"/>
      <sheetName val="см.№6 АВЗУ и ГПЗУ"/>
      <sheetName val="Геофизика"/>
      <sheetName val="Геодезия"/>
      <sheetName val="Экология1"/>
      <sheetName val="АУП"/>
      <sheetName val="CENTR"/>
      <sheetName val="DMTR_BP_03"/>
      <sheetName val="см №1.1 Геодезические работы "/>
      <sheetName val="см №1.4 Экология "/>
      <sheetName val="Input Assumptions"/>
      <sheetName val="Расчет курса"/>
      <sheetName val="XLR_NoRangeSheet"/>
      <sheetName val="НЕДЕЛИ"/>
      <sheetName val="GD"/>
      <sheetName val="АСУ ТП 1 этап ПД"/>
      <sheetName val="геолог"/>
      <sheetName val="SakhNIPI5"/>
      <sheetName val="ПИР"/>
      <sheetName val="PO Data"/>
      <sheetName val="Source Lists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3труба (П)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8"/>
      <sheetName val="Восстановл_Лист17"/>
      <sheetName val="1.401.2"/>
      <sheetName val="Таблица 5"/>
      <sheetName val="Таблица 3"/>
      <sheetName val="Rub"/>
      <sheetName val="HP_и_оргтехника"/>
      <sheetName val="СМЕТА_проект"/>
      <sheetName val="Лист_опроса"/>
      <sheetName val="выборка на22 июня"/>
      <sheetName val="15"/>
      <sheetName val="Акт выбора"/>
      <sheetName val="Коэф"/>
      <sheetName val="См.3_АСУ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№5_СУБ_Инж_защ"/>
      <sheetName val="Сводная_смета"/>
      <sheetName val="исходные_данные"/>
      <sheetName val="расчетные_таблицы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Прибыль_опл"/>
      <sheetName val="свод_3"/>
      <sheetName val="Амур_ДОН"/>
      <sheetName val="справ_1"/>
      <sheetName val="Перечень_ИУ"/>
      <sheetName val="3_1_ТХ"/>
      <sheetName val="1_3"/>
      <sheetName val="К_рын"/>
      <sheetName val="3_5"/>
      <sheetName val="См3_СЦБ-зап"/>
      <sheetName val="СметаСводная_Колпино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Восстановл_Лист37"/>
      <sheetName val="16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ПСП_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М_1"/>
      <sheetName val="Сводная "/>
      <sheetName val="7.ТХ Сети (кор)"/>
      <sheetName val="лч и кам"/>
      <sheetName val="Tier 311208"/>
      <sheetName val="свод_ИИР"/>
      <sheetName val="ПД"/>
      <sheetName val="См.№7 Эл."/>
      <sheetName val="См.№8 Пож."/>
      <sheetName val="См.№3 ВиК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_x0000__x0000_"/>
      <sheetName val="Общ"/>
      <sheetName val="BACT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Полигон - ИЭИ "/>
      <sheetName val="Ком"/>
      <sheetName val="АСУ-линия-1"/>
      <sheetName val="ТЗ АСУ-1"/>
      <sheetName val="№1"/>
      <sheetName val="РСС_АУ"/>
      <sheetName val="Раб.АУ"/>
      <sheetName val="Сметы за сопровождение"/>
      <sheetName val="Виды работ АСО"/>
      <sheetName val="таблица_руко_x0019__x0015__x0009__x0003__x000c__x0011__x0011_"/>
      <sheetName val="ᄀᄀᄀᄀᄀᄀᄀᄀᄀᄀᄀᄀᄀᄀᄀᄀᄀ"/>
      <sheetName val="Акт выполненных работ 46"/>
      <sheetName val="SMW_Служебная"/>
      <sheetName val="таблица_руко_x0019__x0015_ _x0003__x000c__x0011__x0011_"/>
      <sheetName val="Смета 7"/>
      <sheetName val="ПРОЦЕНТЫ"/>
      <sheetName val="Таблица"/>
      <sheetName val="3_гидромет"/>
      <sheetName val="3 Сл.-структура затрат"/>
      <sheetName val="Должности"/>
      <sheetName val="Исходная"/>
      <sheetName val="СМ_x000b__x0011__x0012__x000c__x0011__x0011__x0011__x0011__x0011__x0011_"/>
      <sheetName val="Объем работ"/>
      <sheetName val="2-stage"/>
      <sheetName val="ИД СМР"/>
      <sheetName val="6"/>
      <sheetName val="1.14"/>
      <sheetName val="1.7"/>
      <sheetName val="ЛС_РЕС"/>
      <sheetName val="MararashAA"/>
      <sheetName val="Бл.электр."/>
      <sheetName val="8"/>
      <sheetName val="ПД-2.2"/>
      <sheetName val="ФОТ для смет"/>
      <sheetName val="2 Геология"/>
      <sheetName val="Lucent"/>
      <sheetName val="Лист"/>
      <sheetName val="Исх"/>
      <sheetName val="СМ"/>
      <sheetName val="Норм"/>
      <sheetName val="СМИС"/>
      <sheetName val="База"/>
      <sheetName val="basa"/>
      <sheetName val="СВ 2"/>
      <sheetName val="1.2_"/>
      <sheetName val="Base"/>
      <sheetName val="Настр"/>
      <sheetName val="Распределение_затрат"/>
      <sheetName val="ЗАТ_ПОДР"/>
      <sheetName val="ПРОЧИЕ_ЗАТР"/>
      <sheetName val="ПОКУП_ВОДА"/>
      <sheetName val="РАСПРЕД ПО ПРОЦЕСС"/>
      <sheetName val="РЕАГ_КАТАЛ"/>
      <sheetName val="СЫРЬЕ"/>
      <sheetName val="СМЕТА_ТЕКРЕМ"/>
      <sheetName val="УСЛУГИ_ПРОМХАР"/>
      <sheetName val="кап.ремонт"/>
      <sheetName val="Обор"/>
      <sheetName val="Вспом."/>
      <sheetName val="УКП"/>
      <sheetName val="БД"/>
      <sheetName val="Лист4"/>
      <sheetName val="Общий"/>
      <sheetName val="ТабР"/>
      <sheetName val="Исх."/>
      <sheetName val="#ССЫЛКА"/>
      <sheetName val="исх-данные"/>
      <sheetName val="пофакторный"/>
      <sheetName val="РАСШИФ_ЦЕХ_РАСХ"/>
      <sheetName val="топ"/>
      <sheetName val="Дог_рас"/>
      <sheetName val="Ограничения шаблон"/>
      <sheetName val="Причины отклонений"/>
      <sheetName val="Статус работы"/>
      <sheetName val="Уровень графика"/>
      <sheetName val="const"/>
      <sheetName val="ИД ПНР"/>
      <sheetName val="анализ 2003_2004исполнение МТО"/>
      <sheetName val="Main list"/>
      <sheetName val="Технический лист"/>
      <sheetName val="Тестовый"/>
      <sheetName val="Panduit"/>
      <sheetName val="эл_химз_3"/>
      <sheetName val="геология_3"/>
      <sheetName val="Данные_для_расчёта_сметы2"/>
      <sheetName val="свод_22"/>
      <sheetName val="СметаСводная_снег2"/>
      <sheetName val="Хаттон_90_90_Femco2"/>
      <sheetName val="Коэфф1_2"/>
      <sheetName val="свод_общ2"/>
      <sheetName val="таблица_руководству2"/>
      <sheetName val="Суточная_добыча_за_неделю2"/>
      <sheetName val="СметаСводная_павильон2"/>
      <sheetName val="Таблица_4_АСУТП2"/>
      <sheetName val="СметаСводная_1_оч2"/>
      <sheetName val="Смета_5_2__Кусты25,29,31,652"/>
      <sheetName val="См_1_наруж_водопровод2"/>
      <sheetName val="смета_СИД1"/>
      <sheetName val="ресурсная_вед_1"/>
      <sheetName val="р_Волхов2"/>
      <sheetName val="к_84-к_832"/>
      <sheetName val="6_143"/>
      <sheetName val="6_3_13"/>
      <sheetName val="6_203"/>
      <sheetName val="6_4_13"/>
      <sheetName val="6_11_1__сторонние3"/>
      <sheetName val="8_14_КР_(списание)ОПСТИКР3"/>
      <sheetName val="6_14_КР2"/>
      <sheetName val="Текущие_цены2"/>
      <sheetName val="Зап-3-_СЦБ2"/>
      <sheetName val="Пример_расчета2"/>
      <sheetName val="СметаСводная_Рыб2"/>
      <sheetName val="отчет_эл_эн__20002"/>
      <sheetName val="13_12"/>
      <sheetName val="6_31"/>
      <sheetName val="6_71"/>
      <sheetName val="6_3_1_31"/>
      <sheetName val="КП_(2)2"/>
      <sheetName val="свод_32"/>
      <sheetName val="Смета2_проект__раб_2"/>
      <sheetName val="Смета_12"/>
      <sheetName val="СМЕТА_проект2"/>
      <sheetName val="Production_and_Spend1"/>
      <sheetName val="Прайс_лист2"/>
      <sheetName val="1_32"/>
      <sheetName val="К_рын2"/>
      <sheetName val="Сводная_смета2"/>
      <sheetName val="Разработка_проекта2"/>
      <sheetName val="КП_НовоКов2"/>
      <sheetName val="Переменные_и_константы2"/>
      <sheetName val="свод_(2)1"/>
      <sheetName val="Калплан_ОИ2_Макм_крестики1"/>
      <sheetName val="Св__смета1"/>
      <sheetName val="РБС_ИЗМ11"/>
      <sheetName val="Лист_опроса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_1свод2"/>
      <sheetName val="Прибыль_опл2"/>
      <sheetName val="№5_СУБ_Инж_защ2"/>
      <sheetName val="HP_и_оргтехника2"/>
      <sheetName val="Таблица_21"/>
      <sheetName val="ст_ГТМ1"/>
      <sheetName val="ПДР_ООО_&quot;Юкос_ФБЦ&quot;2"/>
      <sheetName val="исходные_данные2"/>
      <sheetName val="расчетные_таблицы2"/>
      <sheetName val="Амур_ДОН2"/>
      <sheetName val="кп_ГК1"/>
      <sheetName val="Справочные_данные1"/>
      <sheetName val="Б_Сатка2"/>
      <sheetName val="справ_3"/>
      <sheetName val="Перечень_ИУ2"/>
      <sheetName val="3_1_ТХ2"/>
      <sheetName val="СметаСводная_Колпино2"/>
      <sheetName val="3_52"/>
      <sheetName val="суб_подряд2"/>
      <sheetName val="ПСБ_-_ОЭ2"/>
      <sheetName val="Смета_22"/>
      <sheetName val="Ачинский_НПЗ2"/>
      <sheetName val="См3_СЦБ-зап2"/>
      <sheetName val="КП_к_ГК1"/>
      <sheetName val="изыскания_21"/>
      <sheetName val="Калплан_Кра1"/>
      <sheetName val="матер_1"/>
      <sheetName val="КП_Прим_(3)1"/>
      <sheetName val="Пояснение_1"/>
      <sheetName val="3_12"/>
      <sheetName val="Коммерческие_расходы2"/>
      <sheetName val="смета_2_проект__работы1"/>
      <sheetName val="СС_замеч_с_ответами2"/>
      <sheetName val="УП__20042"/>
      <sheetName val="в_работу2"/>
      <sheetName val="3_22"/>
      <sheetName val="3_32"/>
      <sheetName val="Р2_12"/>
      <sheetName val="Р2_22"/>
      <sheetName val="Удельные(проф_)2"/>
      <sheetName val="Константы_и_результаты2"/>
      <sheetName val="расчет_№32"/>
      <sheetName val="20_Кредиты_краткосрочные2"/>
      <sheetName val="Перечень_Заказчиков2"/>
      <sheetName val="Капитальные_затраты2"/>
      <sheetName val="Opex_personnel_(Term_facs)2"/>
      <sheetName val="2_2_2"/>
      <sheetName val="6_11_новый1"/>
      <sheetName val="СтрЗапасов_(2)1"/>
      <sheetName val="PwC_Copies_from_old_models_--&gt;1"/>
      <sheetName val="Сравнение_ДПН_факт_06-071"/>
      <sheetName val="НМ_расчеты1"/>
      <sheetName val="КП_к_снег_Рыбинская2"/>
      <sheetName val="Коэф_КВ1"/>
      <sheetName val="Смета_терзем1"/>
      <sheetName val="Кал_план_Жукова_даты_-_не_надо1"/>
      <sheetName val="кп_(3)1"/>
      <sheetName val="фонтан_разбитый21"/>
      <sheetName val="Объемы_работ_по_ПВ1"/>
      <sheetName val="Баланс_(Ф1)1"/>
      <sheetName val="Смета_3_Гидролог1"/>
      <sheetName val="Записка_СЦБ1"/>
      <sheetName val="Дополнительные_параметры1"/>
      <sheetName val="РС_1"/>
      <sheetName val="Свод_объем1"/>
      <sheetName val="Табл_52"/>
      <sheetName val="Табл_22"/>
      <sheetName val="Дог_цена1"/>
      <sheetName val="Курс_доллара1"/>
      <sheetName val="Календарь_новый1"/>
      <sheetName val="Смета_№_1_ИИ_линия1"/>
      <sheetName val="Общая_часть1"/>
      <sheetName val="См_№3_ОПР1"/>
      <sheetName val="см_№6_АВЗУ_и_ГПЗУ1"/>
      <sheetName val="см_№1_1_Геодезические_работы_1"/>
      <sheetName val="см_№1_4_Экология_1"/>
      <sheetName val="Input_Assumptions1"/>
      <sheetName val="Расчет_курса1"/>
      <sheetName val="АСУ_ТП_1_этап_ПД1"/>
      <sheetName val="PO_Data1"/>
      <sheetName val="Source_Lists1"/>
      <sheetName val="3труба_(П)1"/>
      <sheetName val="1_401_21"/>
      <sheetName val="Таблица_51"/>
      <sheetName val="Таблица_31"/>
      <sheetName val="выборка_на22_июня1"/>
      <sheetName val="Акт_выбора1"/>
      <sheetName val="См_3_АСУ1"/>
      <sheetName val="р_Нева2"/>
      <sheetName val="р_Молога2"/>
      <sheetName val="18_рек_Ю-Х2"/>
      <sheetName val="нпс_Палкино2"/>
      <sheetName val="Россия_-_Китай2"/>
      <sheetName val="КМ_210-2382"/>
      <sheetName val="БТС-2_км_405-4592"/>
      <sheetName val="БТС-2_км_405-4532"/>
      <sheetName val="БТС-2_км_313-3522"/>
      <sheetName val="БТС-2_км326-3522"/>
      <sheetName val="Улейма_И2"/>
      <sheetName val="Белая_УБКА2"/>
      <sheetName val="км_72-75р_Левоннька2"/>
      <sheetName val="киенгоп-н_Челны_км_104-2062"/>
      <sheetName val="ВЛ_Урдома2"/>
      <sheetName val="Вл_Микунь_Урдома2"/>
      <sheetName val="ВЛ_Синдор-Микунь2"/>
      <sheetName val="Тон_Чермасан2"/>
      <sheetName val="Трасса_км_16-1472"/>
      <sheetName val="трасса_0-762"/>
      <sheetName val="Колва_782"/>
      <sheetName val="Гидрология__р_Колва_км_382"/>
      <sheetName val="ПСП_2"/>
      <sheetName val="Новая_сводка_(до_бюджета)_(2)3"/>
      <sheetName val="Что_пришло3"/>
      <sheetName val="влад-таблица_(2)3"/>
      <sheetName val="Новая_сводка_(до_бюджета)3"/>
      <sheetName val="Новая_сводка3"/>
      <sheetName val="Общие_расходы3"/>
      <sheetName val="Новая_сводка_(по_бюджету)3"/>
      <sheetName val="Íîâàÿ_ñâîäêà_(äî_áþäæåòà)_(2)3"/>
      <sheetName val="×òî_ïðèøëî3"/>
      <sheetName val="âëàä-òàáëèöà_(2)3"/>
      <sheetName val="Íîâàÿ_ñâîäêà_(äî_áþäæåòà)3"/>
      <sheetName val="Íîâàÿ_ñâîäêà3"/>
      <sheetName val="Îáùèå_ðàñõîäû3"/>
      <sheetName val="Íîâàÿ_ñâîäêà_(ïî_áþäæåòó)3"/>
      <sheetName val="6_10_13"/>
      <sheetName val="6_7_3_ТН3"/>
      <sheetName val="6_13"/>
      <sheetName val="6_52-свод2"/>
      <sheetName val="ДДС_(Форма_№3)1"/>
      <sheetName val="Сводная_1"/>
      <sheetName val="7_ТХ_Сети_(кор)1"/>
      <sheetName val="лч_и_кам1"/>
      <sheetName val="Tier_3112081"/>
      <sheetName val="См_№7_Эл_1"/>
      <sheetName val="См_№8_Пож_1"/>
      <sheetName val="См_№3_ВиК1"/>
      <sheetName val="Смета_ТЗ_АСУ-161"/>
      <sheetName val="База_Геодезия1"/>
      <sheetName val="База_Геология1"/>
      <sheetName val="База_Геофизика1"/>
      <sheetName val="4_1_11"/>
      <sheetName val="исп_1_1_11"/>
      <sheetName val="База_Гидро1"/>
      <sheetName val="4_2_11"/>
      <sheetName val="исп_1_1_21"/>
      <sheetName val="Исп__смета_этап_1_1,_1_21"/>
      <sheetName val="Полигон_-_ИЭИ_1"/>
      <sheetName val="ТЗ_АСУ-11"/>
      <sheetName val="Раб_АУ1"/>
      <sheetName val="Сметы_за_сопровождение1"/>
      <sheetName val="Виды_работ_АСО1"/>
      <sheetName val="таблица_руко_2"/>
      <sheetName val="Акт_выполненных_работ_461"/>
      <sheetName val="таблица_руко_"/>
      <sheetName val="Смета_71"/>
      <sheetName val="эл_химз_2"/>
      <sheetName val="геология_2"/>
      <sheetName val="Данные_для_расчёта_сметы1"/>
      <sheetName val="свод_21"/>
      <sheetName val="СметаСводная_снег1"/>
      <sheetName val="Хаттон_90_90_Femco1"/>
      <sheetName val="Коэфф1_1"/>
      <sheetName val="свод_общ1"/>
      <sheetName val="таблица_руководству1"/>
      <sheetName val="Суточная_добыча_за_неделю1"/>
      <sheetName val="СметаСводная_павильон1"/>
      <sheetName val="Таблица_4_АСУТП1"/>
      <sheetName val="СметаСводная_1_оч1"/>
      <sheetName val="Смета_5_2__Кусты25,29,31,651"/>
      <sheetName val="См_1_наруж_водопровод1"/>
      <sheetName val="смета_СИД"/>
      <sheetName val="ресурсная_вед_"/>
      <sheetName val="р_Волхов1"/>
      <sheetName val="к_84-к_831"/>
      <sheetName val="6_142"/>
      <sheetName val="6_3_12"/>
      <sheetName val="6_202"/>
      <sheetName val="6_4_12"/>
      <sheetName val="6_11_1__сторонние2"/>
      <sheetName val="8_14_КР_(списание)ОПСТИКР2"/>
      <sheetName val="6_14_КР1"/>
      <sheetName val="Текущие_цены1"/>
      <sheetName val="Зап-3-_СЦБ1"/>
      <sheetName val="Пример_расчета1"/>
      <sheetName val="СметаСводная_Рыб1"/>
      <sheetName val="отчет_эл_эн__20001"/>
      <sheetName val="13_11"/>
      <sheetName val="6_3"/>
      <sheetName val="6_7"/>
      <sheetName val="6_3_1_3"/>
      <sheetName val="КП_(2)1"/>
      <sheetName val="свод_31"/>
      <sheetName val="Смета2_проект__раб_1"/>
      <sheetName val="Смета_11"/>
      <sheetName val="СМЕТА_проект1"/>
      <sheetName val="Production_and_Spend"/>
      <sheetName val="Прайс_лист1"/>
      <sheetName val="1_31"/>
      <sheetName val="К_рын1"/>
      <sheetName val="Сводная_смета1"/>
      <sheetName val="Разработка_проекта1"/>
      <sheetName val="КП_НовоКов1"/>
      <sheetName val="Переменные_и_константы1"/>
      <sheetName val="свод_(2)"/>
      <sheetName val="Калплан_ОИ2_Макм_крестики"/>
      <sheetName val="Св__смета"/>
      <sheetName val="РБС_ИЗМ1"/>
      <sheetName val="Лист_опроса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_1свод1"/>
      <sheetName val="Прибыль_опл1"/>
      <sheetName val="№5_СУБ_Инж_защ1"/>
      <sheetName val="HP_и_оргтехника1"/>
      <sheetName val="Таблица_2"/>
      <sheetName val="ст_ГТМ"/>
      <sheetName val="ПДР_ООО_&quot;Юкос_ФБЦ&quot;1"/>
      <sheetName val="исходные_данные1"/>
      <sheetName val="расчетные_таблицы1"/>
      <sheetName val="Амур_ДОН1"/>
      <sheetName val="кп_ГК"/>
      <sheetName val="Справочные_данные"/>
      <sheetName val="Б_Сатка1"/>
      <sheetName val="справ_2"/>
      <sheetName val="Перечень_ИУ1"/>
      <sheetName val="3_1_ТХ1"/>
      <sheetName val="СметаСводная_Колпино1"/>
      <sheetName val="3_51"/>
      <sheetName val="суб_подряд1"/>
      <sheetName val="ПСБ_-_ОЭ1"/>
      <sheetName val="Смета_21"/>
      <sheetName val="Ачинский_НПЗ1"/>
      <sheetName val="См3_СЦБ-зап1"/>
      <sheetName val="КП_к_ГК"/>
      <sheetName val="изыскания_2"/>
      <sheetName val="Калплан_Кра"/>
      <sheetName val="матер_"/>
      <sheetName val="КП_Прим_(3)"/>
      <sheetName val="Пояснение_"/>
      <sheetName val="3_11"/>
      <sheetName val="Коммерческие_расходы1"/>
      <sheetName val="смета_2_проект__работы"/>
      <sheetName val="СС_замеч_с_ответами1"/>
      <sheetName val="УП__20041"/>
      <sheetName val="в_работу1"/>
      <sheetName val="3_21"/>
      <sheetName val="3_31"/>
      <sheetName val="Р2_11"/>
      <sheetName val="Р2_21"/>
      <sheetName val="Удельные(проф_)1"/>
      <sheetName val="Константы_и_результаты1"/>
      <sheetName val="расчет_№31"/>
      <sheetName val="20_Кредиты_краткосрочные1"/>
      <sheetName val="Перечень_Заказчиков1"/>
      <sheetName val="Капитальные_затраты1"/>
      <sheetName val="Opex_personnel_(Term_facs)1"/>
      <sheetName val="2_2_1"/>
      <sheetName val="6_11_новый"/>
      <sheetName val="СтрЗапасов_(2)"/>
      <sheetName val="PwC_Copies_from_old_models_--&gt;&gt;"/>
      <sheetName val="Сравнение_ДПН_факт_06-07"/>
      <sheetName val="НМ_расчеты"/>
      <sheetName val="КП_к_снег_Рыбинская1"/>
      <sheetName val="Коэф_КВ"/>
      <sheetName val="Смета_терзем"/>
      <sheetName val="Кал_план_Жукова_даты_-_не_надо"/>
      <sheetName val="кп_(3)"/>
      <sheetName val="фонтан_разбитый2"/>
      <sheetName val="Объемы_работ_по_ПВ"/>
      <sheetName val="Баланс_(Ф1)"/>
      <sheetName val="Смета_3_Гидролог"/>
      <sheetName val="Записка_СЦБ"/>
      <sheetName val="Дополнительные_параметры"/>
      <sheetName val="РС_"/>
      <sheetName val="Свод_объем"/>
      <sheetName val="Табл_51"/>
      <sheetName val="Табл_21"/>
      <sheetName val="Дог_цена"/>
      <sheetName val="Курс_доллара"/>
      <sheetName val="Календарь_новый"/>
      <sheetName val="Смета_№_1_ИИ_линия"/>
      <sheetName val="Общая_часть"/>
      <sheetName val="См_№3_ОПР"/>
      <sheetName val="см_№6_АВЗУ_и_ГПЗУ"/>
      <sheetName val="см_№1_1_Геодезические_работы_"/>
      <sheetName val="см_№1_4_Экология_"/>
      <sheetName val="Input_Assumptions"/>
      <sheetName val="Расчет_курса"/>
      <sheetName val="АСУ_ТП_1_этап_ПД"/>
      <sheetName val="PO_Data"/>
      <sheetName val="Source_Lists"/>
      <sheetName val="3труба_(П)"/>
      <sheetName val="1_401_2"/>
      <sheetName val="Таблица_5"/>
      <sheetName val="Таблица_3"/>
      <sheetName val="выборка_на22_июня"/>
      <sheetName val="Акт_выбора"/>
      <sheetName val="См_3_АСУ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Сводная_"/>
      <sheetName val="7_ТХ_Сети_(кор)"/>
      <sheetName val="лч_и_кам"/>
      <sheetName val="Tier_311208"/>
      <sheetName val="См_№7_Эл_"/>
      <sheetName val="См_№8_Пож_"/>
      <sheetName val="См_№3_ВиК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Полигон_-_ИЭИ_"/>
      <sheetName val="ТЗ_АСУ-1"/>
      <sheetName val="Раб_АУ"/>
      <sheetName val="Сметы_за_сопровождение"/>
      <sheetName val="Виды_работ_АСО"/>
      <sheetName val="таблица_руко_1"/>
      <sheetName val="Акт_выполненных_работ_46"/>
      <sheetName val="Смета_7"/>
      <sheetName val="таблица_руко "/>
      <sheetName val="эл_химз_4"/>
      <sheetName val="геология_4"/>
      <sheetName val="Данные_для_расчёта_сметы3"/>
      <sheetName val="свод_23"/>
      <sheetName val="СметаСводная_снег3"/>
      <sheetName val="Хаттон_90_90_Femco3"/>
      <sheetName val="Коэфф1_3"/>
      <sheetName val="свод_общ3"/>
      <sheetName val="таблица_руководству3"/>
      <sheetName val="Суточная_добыча_за_неделю3"/>
      <sheetName val="СметаСводная_павильон3"/>
      <sheetName val="Таблица_4_АСУТП3"/>
      <sheetName val="СметаСводная_1_оч3"/>
      <sheetName val="Смета_5_2__Кусты25,29,31,653"/>
      <sheetName val="См_1_наруж_водопровод3"/>
      <sheetName val="смета_СИД2"/>
      <sheetName val="ресурсная_вед_2"/>
      <sheetName val="р_Волхов3"/>
      <sheetName val="к_84-к_833"/>
      <sheetName val="6_144"/>
      <sheetName val="6_3_14"/>
      <sheetName val="6_204"/>
      <sheetName val="6_4_14"/>
      <sheetName val="6_11_1__сторонние4"/>
      <sheetName val="8_14_КР_(списание)ОПСТИКР4"/>
      <sheetName val="6_14_КР3"/>
      <sheetName val="Текущие_цены3"/>
      <sheetName val="Зап-3-_СЦБ3"/>
      <sheetName val="Пример_расчета3"/>
      <sheetName val="СметаСводная_Рыб3"/>
      <sheetName val="отчет_эл_эн__20003"/>
      <sheetName val="13_13"/>
      <sheetName val="6_32"/>
      <sheetName val="6_72"/>
      <sheetName val="6_3_1_32"/>
      <sheetName val="КП_(2)3"/>
      <sheetName val="свод_33"/>
      <sheetName val="Смета2_проект__раб_3"/>
      <sheetName val="Смета_13"/>
      <sheetName val="СМЕТА_проект3"/>
      <sheetName val="Production_and_Spend2"/>
      <sheetName val="Прайс_лист3"/>
      <sheetName val="1_33"/>
      <sheetName val="К_рын3"/>
      <sheetName val="Сводная_смета3"/>
      <sheetName val="Разработка_проекта3"/>
      <sheetName val="КП_НовоКов3"/>
      <sheetName val="Переменные_и_константы3"/>
      <sheetName val="свод_(2)2"/>
      <sheetName val="Калплан_ОИ2_Макм_крестики2"/>
      <sheetName val="Св__смета2"/>
      <sheetName val="РБС_ИЗМ12"/>
      <sheetName val="Лист_опроса3"/>
      <sheetName val="Исполнение__освоение_по_закупк3"/>
      <sheetName val="Исполнение_для_Ускова3"/>
      <sheetName val="Выборка_по_отсыпкам3"/>
      <sheetName val="ИП__отсыпки_3"/>
      <sheetName val="ИП__отсыпки_ФОТ_диз_т_3"/>
      <sheetName val="ИП__отсыпки___выборка_3"/>
      <sheetName val="Исполнение_по_оборуд_3"/>
      <sheetName val="Исполнение_по_оборуд___2_3"/>
      <sheetName val="Исполнение_сжато3"/>
      <sheetName val="Форма_для_бурения3"/>
      <sheetName val="Форма_для_КС3"/>
      <sheetName val="Форма_для_ГР3"/>
      <sheetName val="Смета_1свод3"/>
      <sheetName val="Прибыль_опл3"/>
      <sheetName val="№5_СУБ_Инж_защ3"/>
      <sheetName val="HP_и_оргтехника3"/>
      <sheetName val="Таблица_22"/>
      <sheetName val="ст_ГТМ2"/>
      <sheetName val="ПДР_ООО_&quot;Юкос_ФБЦ&quot;3"/>
      <sheetName val="исходные_данные3"/>
      <sheetName val="расчетные_таблицы3"/>
      <sheetName val="Амур_ДОН3"/>
      <sheetName val="кп_ГК2"/>
      <sheetName val="Справочные_данные2"/>
      <sheetName val="Б_Сатка3"/>
      <sheetName val="справ_4"/>
      <sheetName val="Перечень_ИУ3"/>
      <sheetName val="3_1_ТХ3"/>
      <sheetName val="СметаСводная_Колпино3"/>
      <sheetName val="3_53"/>
      <sheetName val="суб_подряд3"/>
      <sheetName val="ПСБ_-_ОЭ3"/>
      <sheetName val="Смета_23"/>
      <sheetName val="Ачинский_НПЗ3"/>
      <sheetName val="См3_СЦБ-зап3"/>
      <sheetName val="КП_к_ГК2"/>
      <sheetName val="изыскания_22"/>
      <sheetName val="Калплан_Кра2"/>
      <sheetName val="матер_2"/>
      <sheetName val="КП_Прим_(3)2"/>
      <sheetName val="Пояснение_2"/>
      <sheetName val="3_13"/>
      <sheetName val="Коммерческие_расходы3"/>
      <sheetName val="смета_2_проект__работы2"/>
      <sheetName val="СС_замеч_с_ответами3"/>
      <sheetName val="УП__20043"/>
      <sheetName val="в_работу3"/>
      <sheetName val="3_23"/>
      <sheetName val="3_33"/>
      <sheetName val="Р2_13"/>
      <sheetName val="Р2_23"/>
      <sheetName val="Удельные(проф_)3"/>
      <sheetName val="Константы_и_результаты3"/>
      <sheetName val="расчет_№33"/>
      <sheetName val="20_Кредиты_краткосрочные3"/>
      <sheetName val="Перечень_Заказчиков3"/>
      <sheetName val="Капитальные_затраты3"/>
      <sheetName val="Opex_personnel_(Term_facs)3"/>
      <sheetName val="2_2_3"/>
      <sheetName val="6_11_новый2"/>
      <sheetName val="СтрЗапасов_(2)2"/>
      <sheetName val="PwC_Copies_from_old_models_--&gt;2"/>
      <sheetName val="Сравнение_ДПН_факт_06-072"/>
      <sheetName val="НМ_расчеты2"/>
      <sheetName val="КП_к_снег_Рыбинская3"/>
      <sheetName val="Коэф_КВ2"/>
      <sheetName val="Смета_терзем2"/>
      <sheetName val="Кал_план_Жукова_даты_-_не_надо2"/>
      <sheetName val="кп_(3)2"/>
      <sheetName val="фонтан_разбитый22"/>
      <sheetName val="Объемы_работ_по_ПВ2"/>
      <sheetName val="Баланс_(Ф1)2"/>
      <sheetName val="Смета_3_Гидролог2"/>
      <sheetName val="Записка_СЦБ2"/>
      <sheetName val="Дополнительные_параметры2"/>
      <sheetName val="РС_2"/>
      <sheetName val="Свод_объем2"/>
      <sheetName val="Табл_53"/>
      <sheetName val="Табл_23"/>
      <sheetName val="Дог_цена2"/>
      <sheetName val="Курс_доллара2"/>
      <sheetName val="Календарь_новый2"/>
      <sheetName val="Смета_№_1_ИИ_линия2"/>
      <sheetName val="Общая_часть2"/>
      <sheetName val="См_№3_ОПР2"/>
      <sheetName val="см_№6_АВЗУ_и_ГПЗУ2"/>
      <sheetName val="см_№1_1_Геодезические_работы_2"/>
      <sheetName val="см_№1_4_Экология_2"/>
      <sheetName val="Input_Assumptions2"/>
      <sheetName val="Расчет_курса2"/>
      <sheetName val="АСУ_ТП_1_этап_ПД2"/>
      <sheetName val="PO_Data2"/>
      <sheetName val="Source_Lists2"/>
      <sheetName val="3труба_(П)2"/>
      <sheetName val="1_401_22"/>
      <sheetName val="Таблица_52"/>
      <sheetName val="Таблица_32"/>
      <sheetName val="выборка_на22_июня2"/>
      <sheetName val="Акт_выбора2"/>
      <sheetName val="См_3_АСУ2"/>
      <sheetName val="р_Нева3"/>
      <sheetName val="р_Молога3"/>
      <sheetName val="18_рек_Ю-Х3"/>
      <sheetName val="нпс_Палкино3"/>
      <sheetName val="Россия_-_Китай3"/>
      <sheetName val="КМ_210-2383"/>
      <sheetName val="БТС-2_км_405-4593"/>
      <sheetName val="БТС-2_км_405-4533"/>
      <sheetName val="БТС-2_км_313-3523"/>
      <sheetName val="БТС-2_км326-3523"/>
      <sheetName val="Улейма_И3"/>
      <sheetName val="Белая_УБКА3"/>
      <sheetName val="км_72-75р_Левоннька3"/>
      <sheetName val="киенгоп-н_Челны_км_104-2063"/>
      <sheetName val="ВЛ_Урдома3"/>
      <sheetName val="Вл_Микунь_Урдома3"/>
      <sheetName val="ВЛ_Синдор-Микунь3"/>
      <sheetName val="Тон_Чермасан3"/>
      <sheetName val="Трасса_км_16-1473"/>
      <sheetName val="трасса_0-763"/>
      <sheetName val="Колва_783"/>
      <sheetName val="Гидрология__р_Колва_км_383"/>
      <sheetName val="ПСП_3"/>
      <sheetName val="Новая_сводка_(до_бюджета)_(2)4"/>
      <sheetName val="Что_пришло4"/>
      <sheetName val="влад-таблица_(2)4"/>
      <sheetName val="Новая_сводка_(до_бюджета)4"/>
      <sheetName val="Новая_сводка4"/>
      <sheetName val="Общие_расходы4"/>
      <sheetName val="Новая_сводка_(по_бюджету)4"/>
      <sheetName val="Íîâàÿ_ñâîäêà_(äî_áþäæåòà)_(2)4"/>
      <sheetName val="×òî_ïðèøëî4"/>
      <sheetName val="âëàä-òàáëèöà_(2)4"/>
      <sheetName val="Íîâàÿ_ñâîäêà_(äî_áþäæåòà)4"/>
      <sheetName val="Íîâàÿ_ñâîäêà4"/>
      <sheetName val="Îáùèå_ðàñõîäû4"/>
      <sheetName val="Íîâàÿ_ñâîäêà_(ïî_áþäæåòó)4"/>
      <sheetName val="6_10_14"/>
      <sheetName val="6_7_3_ТН4"/>
      <sheetName val="6_15"/>
      <sheetName val="6_52-свод3"/>
      <sheetName val="ДДС_(Форма_№3)2"/>
      <sheetName val="Сводная_2"/>
      <sheetName val="7_ТХ_Сети_(кор)2"/>
      <sheetName val="лч_и_кам2"/>
      <sheetName val="Tier_3112082"/>
      <sheetName val="См_№7_Эл_2"/>
      <sheetName val="См_№8_Пож_2"/>
      <sheetName val="См_№3_ВиК2"/>
      <sheetName val="Смета_ТЗ_АСУ-162"/>
      <sheetName val="База_Геодезия2"/>
      <sheetName val="База_Геология2"/>
      <sheetName val="База_Геофизика2"/>
      <sheetName val="4_1_12"/>
      <sheetName val="исп_1_1_12"/>
      <sheetName val="База_Гидро2"/>
      <sheetName val="4_2_12"/>
      <sheetName val="исп_1_1_22"/>
      <sheetName val="Исп__смета_этап_1_1,_1_22"/>
      <sheetName val="Полигон_-_ИЭИ_2"/>
      <sheetName val="ТЗ_АСУ-12"/>
      <sheetName val="Раб_АУ2"/>
      <sheetName val="Сметы_за_сопровождение2"/>
      <sheetName val="Виды_работ_АСО2"/>
      <sheetName val="Акт_выполненных_работ_462"/>
      <sheetName val="Смета_72"/>
      <sheetName val="3_Сл_-структура_затрат"/>
      <sheetName val="Объем_работ"/>
      <sheetName val="ИД_СМР"/>
      <sheetName val="1_14"/>
      <sheetName val="1_7"/>
      <sheetName val="Бл_электр_"/>
      <sheetName val="ПД-2_2"/>
      <sheetName val="ФОТ_для_смет"/>
      <sheetName val="2_Геология"/>
      <sheetName val="СВ_2"/>
      <sheetName val="1_2_"/>
      <sheetName val="РАСПРЕД_ПО_ПРОЦЕСС"/>
      <sheetName val="кап_ремонт"/>
      <sheetName val="Вспом_"/>
      <sheetName val="Исх_"/>
      <sheetName val="Ограничения_шаблон"/>
      <sheetName val="Причины_отклонений"/>
      <sheetName val="Статус_работы"/>
      <sheetName val="Уровень_графика"/>
      <sheetName val="ИД_ПНР"/>
      <sheetName val="анализ_2003_2004исполнение_МТО"/>
      <sheetName val="Main_list"/>
      <sheetName val="Технический_лист"/>
      <sheetName val="таблица_руко_3"/>
      <sheetName val="таблица_руко_4"/>
      <sheetName val="aeaa-oaaeeoa"/>
      <sheetName val="Iiaay naiaea (ai a?a?aoa) (2)"/>
      <sheetName val="?oi i?eoei"/>
      <sheetName val="aeaa-oaaeeoa (2)"/>
      <sheetName val="Iiaay naiaea (ai a?a?aoa)"/>
      <sheetName val="Naiaea"/>
      <sheetName val="Iiaay naiaea"/>
      <sheetName val="A?-o"/>
      <sheetName val="Ia?aoInoaoee"/>
      <sheetName val="Iauea ?anoiau"/>
      <sheetName val="Iiaay naiaea (ii a?a?aoo)"/>
      <sheetName val="Iiaay_naiaea_(ai_a?a?aoa)_(2)"/>
      <sheetName val="?oi_i?eoei"/>
      <sheetName val="aeaa-oaaeeoa_(2)"/>
      <sheetName val="Iiaay_naiaea_(ai_a?a?aoa)"/>
      <sheetName val="Iiaay_naiaea"/>
      <sheetName val="Iauea_?anoiau"/>
      <sheetName val="Iiaay_naiaea_(ii_a?a?aoo)"/>
      <sheetName val="Iiaay_naiaea_(ai_a?a?aoa)_(2)1"/>
      <sheetName val="?oi_i?eoei1"/>
      <sheetName val="aeaa-oaaeeoa_(2)1"/>
      <sheetName val="Iiaay_naiaea_(ai_a?a?aoa)1"/>
      <sheetName val="Iiaay_naiaea1"/>
      <sheetName val="Iauea_?anoiau1"/>
      <sheetName val="Iiaay_naiaea_(ii_a?a?aoo)1"/>
      <sheetName val="?????????????????"/>
      <sheetName val="ПС_x0000__x0000__x0000__x0000__x0000__x0000_"/>
      <sheetName val="Приложение 2"/>
      <sheetName val=" Свод"/>
      <sheetName val="Пра"/>
      <sheetName val="исключ ЭХЗ"/>
      <sheetName val="БДР"/>
      <sheetName val="КБК ДПК"/>
      <sheetName val="геол"/>
      <sheetName val="аванс по ОС"/>
      <sheetName val="Авансы выданные"/>
      <sheetName val="Кред"/>
      <sheetName val="ДЗ"/>
      <sheetName val="Кред. задолж."/>
      <sheetName val="Прочие"/>
      <sheetName val="Сводный"/>
      <sheetName val="ГАЗ_камаз"/>
      <sheetName val="41"/>
      <sheetName val="Договорная цена"/>
      <sheetName val="Имя"/>
      <sheetName val="№2Гидромет."/>
      <sheetName val="№2Геолог"/>
      <sheetName val="№2Геолог с.п."/>
      <sheetName val="№3Экологи (2этап)"/>
      <sheetName val="Исх1"/>
      <sheetName val="ПС"/>
      <sheetName val="расчеты"/>
      <sheetName val="ПС 110 кВ (доп)"/>
      <sheetName val="ПД-2.1"/>
      <sheetName val="Пра_x0000_с_лист"/>
      <sheetName val="ДКСС от МПС"/>
      <sheetName val="РС"/>
      <sheetName val="Настройки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/>
      <sheetData sheetId="230"/>
      <sheetData sheetId="23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/>
      <sheetData sheetId="257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/>
      <sheetData sheetId="1498"/>
      <sheetData sheetId="1499"/>
      <sheetData sheetId="1500"/>
      <sheetData sheetId="1501"/>
      <sheetData sheetId="1502" refreshError="1"/>
      <sheetData sheetId="1503"/>
      <sheetData sheetId="1504"/>
      <sheetData sheetId="1505"/>
      <sheetData sheetId="1506"/>
      <sheetData sheetId="1507"/>
      <sheetData sheetId="1508"/>
      <sheetData sheetId="1509"/>
      <sheetData sheetId="1510" refreshError="1"/>
      <sheetData sheetId="1511" refreshError="1"/>
      <sheetData sheetId="1512"/>
      <sheetData sheetId="1513"/>
      <sheetData sheetId="1514" refreshError="1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 refreshError="1"/>
      <sheetData sheetId="1525" refreshError="1"/>
      <sheetData sheetId="1526" refreshError="1"/>
      <sheetData sheetId="152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Лист1"/>
      <sheetName val="Данные для расчёта сметы"/>
      <sheetName val="2002(v2)"/>
      <sheetName val="ПРОГНОЗ_1"/>
      <sheetName val="справ."/>
      <sheetName val="Лист2"/>
      <sheetName val="эл_химз_"/>
      <sheetName val="геология_"/>
      <sheetName val="справ_"/>
      <sheetName val="СметаСводная снег"/>
      <sheetName val="2002_v2_"/>
      <sheetName val="лч и кам"/>
      <sheetName val="Смета"/>
      <sheetName val="93-110"/>
      <sheetName val="СметаСводная"/>
      <sheetName val="ИГ1"/>
      <sheetName val="СметаСводная павильон"/>
      <sheetName val="топо"/>
      <sheetName val="оборудован"/>
      <sheetName val="Упр"/>
      <sheetName val="см8"/>
      <sheetName val="РН-ПНГ"/>
      <sheetName val="Перечень ИУ"/>
      <sheetName val="Коэфф1."/>
      <sheetName val="свод 2"/>
      <sheetName val="влад-таблица"/>
      <sheetName val="2002(v1)"/>
      <sheetName val="Подрядчики"/>
      <sheetName val="Январь"/>
      <sheetName val="3.1 ТХ"/>
      <sheetName val="ЗП_ЮНГ"/>
      <sheetName val="sapactivexlhiddensheet"/>
      <sheetName val="НМА"/>
      <sheetName val="оператор"/>
      <sheetName val="исх_данные"/>
      <sheetName val="ст ГТМ"/>
      <sheetName val="СметаСводная Колпино"/>
      <sheetName val="Итог"/>
      <sheetName val="мсн"/>
      <sheetName val="мат"/>
      <sheetName val="к.84-к.83"/>
      <sheetName val="ТИТУЛ"/>
      <sheetName val="6.14"/>
      <sheetName val="ОБЩЕСТВА"/>
      <sheetName val="6.3.1"/>
      <sheetName val="6.20"/>
      <sheetName val="6.4.1"/>
      <sheetName val="6_11_1  сторонние"/>
      <sheetName val="установки"/>
      <sheetName val="8.14 КР (списание)ОПСТИКР"/>
      <sheetName val="Стр1"/>
      <sheetName val="Список"/>
      <sheetName val="6_14"/>
      <sheetName val="6_3_1"/>
      <sheetName val="6_20"/>
      <sheetName val="6_4_1"/>
      <sheetName val="6_11_1__сторонние"/>
      <sheetName val="8_14_КР_(списание)ОПСТИКР"/>
      <sheetName val="Списки"/>
      <sheetName val="6.14_КР"/>
      <sheetName val="ПДР"/>
      <sheetName val="Прилож"/>
      <sheetName val="DATA"/>
      <sheetName val="Нормы"/>
      <sheetName val="вариант"/>
      <sheetName val="Обновление"/>
      <sheetName val="Цена"/>
      <sheetName val="Product"/>
      <sheetName val="Текущие цены"/>
      <sheetName val="рабочий"/>
      <sheetName val="окраска"/>
      <sheetName val="Summary"/>
      <sheetName val="все"/>
      <sheetName val="Зап-3- СЦБ"/>
      <sheetName val="Кредиты"/>
      <sheetName val="Табл38-7"/>
      <sheetName val="Пример расчета"/>
      <sheetName val="СметаСводная Рыб"/>
      <sheetName val="отчет эл_эн  2000"/>
      <sheetName val="информация"/>
      <sheetName val="ПОДПИСИ"/>
      <sheetName val="13.1"/>
      <sheetName val="РАСЧЕТ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Данные_для_расчёта_сметы"/>
      <sheetName val="Текущие_цены"/>
      <sheetName val="свод_2"/>
      <sheetName val="Зап-3-_СЦБ"/>
      <sheetName val="Пример_расчета"/>
      <sheetName val="СметаСводная_Рыб"/>
      <sheetName val="отчет_эл_эн__2000"/>
      <sheetName val="к_84-к_83"/>
      <sheetName val="Счет-Фактура"/>
      <sheetName val="6.3"/>
      <sheetName val="6.7"/>
      <sheetName val="6.3.1.3"/>
      <sheetName val="График"/>
      <sheetName val="КП (2)"/>
      <sheetName val="Бюджет"/>
      <sheetName val="Norm"/>
      <sheetName val="свод 3"/>
      <sheetName val="ID"/>
      <sheetName val="СС"/>
      <sheetName val="ЭХЗ"/>
      <sheetName val="РасчетКомандир1"/>
      <sheetName val="РасчетКомандир2"/>
      <sheetName val="Коэфф"/>
      <sheetName val="Смета2 проект. раб."/>
      <sheetName val="Суточная"/>
      <sheetName val="Смета 1"/>
      <sheetName val="РП"/>
      <sheetName val="данные"/>
      <sheetName val="Баланс"/>
      <sheetName val="Смета2_проект__раб_"/>
      <sheetName val="Смета_1"/>
      <sheetName val="СМЕТА проект"/>
      <sheetName val="Production and Spend"/>
      <sheetName val="OCK1"/>
      <sheetName val="Шкаф"/>
      <sheetName val="Прайс лист"/>
      <sheetName val="1.3"/>
      <sheetName val="К.рын"/>
      <sheetName val="Сводная смета"/>
      <sheetName val="Землеотвод"/>
      <sheetName val="шаблон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"/>
      <sheetName val="сводная"/>
      <sheetName val="Разработка проекта"/>
      <sheetName val="КП НовоКов"/>
      <sheetName val="СметаСводная 1 оч"/>
      <sheetName val="Коэфф1_"/>
      <sheetName val="Прайс_лист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в. смета"/>
      <sheetName val="РБС ИЗМ1"/>
      <sheetName val="Лист опроса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Смета 1свод"/>
      <sheetName val="таблица руководству"/>
      <sheetName val="Суточная добыча за неделю"/>
      <sheetName val="list"/>
      <sheetName val="Прибыль опл"/>
      <sheetName val="Вспомогательный"/>
      <sheetName val="сохранить"/>
      <sheetName val="5ОборРабМест(HP)"/>
      <sheetName val="№5 СУБ Инж защ"/>
      <sheetName val="HP и оргтехника"/>
      <sheetName val="Calc"/>
      <sheetName val="История"/>
      <sheetName val="Р1"/>
      <sheetName val="Параметры_i"/>
      <sheetName val="Таблица 2"/>
      <sheetName val="свод1"/>
      <sheetName val="Таблица 4 АСУТП"/>
      <sheetName val="Input"/>
      <sheetName val="Calculation"/>
      <sheetName val="ПДР ООО &quot;Юкос ФБЦ&quot;"/>
      <sheetName val="исходные данные"/>
      <sheetName val="расчетные таблицы"/>
      <sheetName val="Амур ДОН"/>
      <sheetName val="кп ГК"/>
      <sheetName val="Справочные данные"/>
      <sheetName val="Б.Сатка"/>
      <sheetName val="total"/>
      <sheetName val="Комплектация"/>
      <sheetName val="трубы"/>
      <sheetName val="СМР"/>
      <sheetName val="дороги"/>
      <sheetName val="3.5"/>
      <sheetName val="справка"/>
      <sheetName val="суб.подряд"/>
      <sheetName val="ПСБ - ОЭ"/>
      <sheetName val="суб_подряд"/>
      <sheetName val="ПСБ_-_ОЭ"/>
      <sheetName val="Смета 2"/>
      <sheetName val="D"/>
      <sheetName val="Ачинский НПЗ"/>
      <sheetName val="4"/>
      <sheetName val="ИД"/>
      <sheetName val="См3 СЦБ-зап"/>
      <sheetName val="Хаттон 90.90 Femco"/>
      <sheetName val="ИД1"/>
      <sheetName val="свод общ"/>
      <sheetName val="Смета 5.2. Кусты25,29,31,65"/>
      <sheetName val="смета СИД"/>
      <sheetName val="часы"/>
      <sheetName val="ресурсная вед."/>
      <sheetName val="ИДвалка"/>
      <sheetName val="р.Волхов"/>
      <sheetName val="КП к ГК"/>
      <sheetName val="изыскания 2"/>
      <sheetName val="Калплан Кра"/>
      <sheetName val="Материалы"/>
      <sheetName val="6.11 новый"/>
      <sheetName val="1.401.2"/>
      <sheetName val="Rub"/>
      <sheetName val="1"/>
      <sheetName val="Пояснение "/>
      <sheetName val="3.1"/>
      <sheetName val="Коммерческие расходы"/>
      <sheetName val="ц_1991"/>
      <sheetName val="смета 2 проект. работы"/>
      <sheetName val="Хар_"/>
      <sheetName val="С1_"/>
      <sheetName val="СтрЗапасов (2)"/>
      <sheetName val="НМ расчеты"/>
      <sheetName val="Общая часть"/>
      <sheetName val="СС замеч с ответами"/>
      <sheetName val="начало"/>
      <sheetName val="Main"/>
      <sheetName val="УП _2004"/>
      <sheetName val="Спецификация"/>
      <sheetName val="Константы и результаты"/>
      <sheetName val="Лизинг"/>
      <sheetName val="Удельные(проф.)"/>
      <sheetName val="расчет №3"/>
      <sheetName val="3.2"/>
      <sheetName val="3.3"/>
      <sheetName val="Р2.1"/>
      <sheetName val="Р2.2"/>
      <sheetName val="Р3"/>
      <sheetName val="Р4"/>
      <sheetName val="Р5"/>
      <sheetName val="Р7"/>
      <sheetName val="Табл.5"/>
      <sheetName val="Табл.2"/>
      <sheetName val="Исх.данные"/>
      <sheetName val="MAIN_PARAMETERS"/>
      <sheetName val="RSOILBAL"/>
      <sheetName val="ВКЕ"/>
      <sheetName val="rvldmrv"/>
      <sheetName val="Additives"/>
      <sheetName val="Ryazan"/>
      <sheetName val="Assumpt"/>
      <sheetName val="Control"/>
      <sheetName val="Параметры"/>
      <sheetName val="См №3 ОПР"/>
      <sheetName val="см.№6 АВЗУ и ГПЗУ"/>
      <sheetName val="Геофизика"/>
      <sheetName val="Геодезия"/>
      <sheetName val="Экология1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АУП"/>
      <sheetName val="CENTR"/>
      <sheetName val="4сд"/>
      <sheetName val="2сд"/>
      <sheetName val="7сд"/>
      <sheetName val="Lim"/>
      <sheetName val="Справочник"/>
      <sheetName val="PwC Copies from old models --&gt;&gt;"/>
      <sheetName val="Справочники"/>
      <sheetName val="Сравнение ДПН факт 06-07"/>
      <sheetName val="Journals"/>
      <sheetName val="Names"/>
      <sheetName val="DMTR_BP_03"/>
      <sheetName val="см №1.1 Геодезические работы "/>
      <sheetName val="см №1.4 Экология "/>
      <sheetName val="Input Assumptions"/>
      <sheetName val="2.2 "/>
      <sheetName val="Расчет курса"/>
      <sheetName val="XLR_NoRangeSheet"/>
      <sheetName val="НЕДЕЛИ"/>
      <sheetName val="GD"/>
      <sheetName val="АСУ ТП 1 этап ПД"/>
      <sheetName val="Курсы"/>
      <sheetName val="в работу"/>
      <sheetName val="1ПС"/>
      <sheetName val="20_Кредиты краткосрочные"/>
      <sheetName val="Лист3"/>
      <sheetName val="АЧ"/>
      <sheetName val="кп"/>
      <sheetName val="Баланс (Ф1)"/>
      <sheetName val="Перечень Заказчиков"/>
      <sheetName val="Смета терзем"/>
      <sheetName val="СП"/>
      <sheetName val="Opex personnel (Term facs)"/>
      <sheetName val="Капитальные затраты"/>
      <sheetName val="трансформация1"/>
      <sheetName val="Destination"/>
      <sheetName val="breakdown"/>
      <sheetName val="EKDEB90"/>
      <sheetName val="Коэф КВ"/>
      <sheetName val="кп (3)"/>
      <sheetName val="13_1"/>
      <sheetName val=""/>
      <sheetName val="К"/>
      <sheetName val="Кал.план Жукова даты - не надо"/>
      <sheetName val="матер."/>
      <sheetName val="КП Прим (3)"/>
      <sheetName val="фонтан разбитый2"/>
      <sheetName val="накладная"/>
      <sheetName val="Акт"/>
      <sheetName val="Смета-Т"/>
      <sheetName val="Смета 3 Гидролог"/>
      <sheetName val="Записка СЦБ"/>
      <sheetName val="РС "/>
      <sheetName val="геолог"/>
      <sheetName val="Курс доллара"/>
      <sheetName val="Календарь новый"/>
      <sheetName val="Смета № 1 ИИ линия"/>
      <sheetName val="Дополнительные параметры"/>
      <sheetName val="ЛЧ"/>
      <sheetName val="Leistungsakt"/>
      <sheetName val="Свод объем"/>
      <sheetName val="Дог цена"/>
      <sheetName val="SakhNIPI5"/>
      <sheetName val="ПИР"/>
      <sheetName val="1155"/>
      <sheetName val="Коэф"/>
      <sheetName val="выборка на22 июня"/>
      <sheetName val="HP_и_оргтехника"/>
      <sheetName val="СМЕТА_проект"/>
      <sheetName val="Лист_опроса"/>
      <sheetName val="ОПС"/>
      <sheetName val="СметаСводная_снег"/>
      <sheetName val="Хаттон_90_90_Femco"/>
      <sheetName val="свод_общ"/>
      <sheetName val="таблица_руководству"/>
      <sheetName val="Суточная_добыча_за_неделю"/>
      <sheetName val="СметаСводная_павильон"/>
      <sheetName val="3труба (П)"/>
      <sheetName val="15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8"/>
      <sheetName val="Восстановл_Лист17"/>
      <sheetName val="Восстановл_Лист37"/>
      <sheetName val="Объемы работ по ПВ"/>
      <sheetName val="16"/>
      <sheetName val="Таблица 5"/>
      <sheetName val="Таблица 3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свод_3"/>
      <sheetName val="ПСП_"/>
      <sheetName val="Сводная_смета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№5_СУБ_Инж_защ"/>
      <sheetName val="исходные_данные"/>
      <sheetName val="расчетные_таблицы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Прибыль_опл"/>
      <sheetName val="Амур_ДОН"/>
      <sheetName val="справ_1"/>
      <sheetName val="Перечень_ИУ"/>
      <sheetName val="3_1_ТХ"/>
      <sheetName val="1_3"/>
      <sheetName val="К_рын"/>
      <sheetName val="3_5"/>
      <sheetName val="См3_СЦБ-зап"/>
      <sheetName val="СметаСводная_Колпино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М_1"/>
      <sheetName val="Сводная "/>
      <sheetName val="7.ТХ Сети (кор)"/>
      <sheetName val="Source lists"/>
      <sheetName val="PO Data"/>
      <sheetName val="ПД"/>
      <sheetName val="СВ 2"/>
      <sheetName val="Акт выбора"/>
      <sheetName val="Смета _4ПР ЭХЗ"/>
      <sheetName val="Общ"/>
      <sheetName val="Полигон - ИЭИ "/>
      <sheetName val="Ком"/>
      <sheetName val="№1"/>
      <sheetName val="Tier 311208"/>
      <sheetName val="свод_ИИР"/>
      <sheetName val="BACT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См.3_АСУ"/>
      <sheetName val="3_гидромет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РСС_АУ"/>
      <sheetName val="Раб.АУ"/>
      <sheetName val="ЛС_РЕС"/>
      <sheetName val="ГАЗ_камаз"/>
      <sheetName val="эл_химз_3"/>
      <sheetName val="геология_3"/>
      <sheetName val="Данные_для_расчёта_сметы2"/>
      <sheetName val="справ_3"/>
      <sheetName val="СметаСводная_снег2"/>
      <sheetName val="лч_и_кам1"/>
      <sheetName val="СметаСводная_павильон2"/>
      <sheetName val="Перечень_ИУ2"/>
      <sheetName val="Коэфф1_2"/>
      <sheetName val="свод_22"/>
      <sheetName val="3_1_ТХ2"/>
      <sheetName val="ст_ГТМ1"/>
      <sheetName val="СметаСводная_Колпино2"/>
      <sheetName val="к_84-к_832"/>
      <sheetName val="6_143"/>
      <sheetName val="6_3_13"/>
      <sheetName val="6_203"/>
      <sheetName val="6_4_13"/>
      <sheetName val="6_11_1__сторонние3"/>
      <sheetName val="8_14_КР_(списание)ОПСТИКР3"/>
      <sheetName val="6_14_КР2"/>
      <sheetName val="Текущие_цены2"/>
      <sheetName val="Зап-3-_СЦБ2"/>
      <sheetName val="Пример_расчета2"/>
      <sheetName val="СметаСводная_Рыб2"/>
      <sheetName val="отчет_эл_эн__20002"/>
      <sheetName val="13_12"/>
      <sheetName val="6_31"/>
      <sheetName val="6_71"/>
      <sheetName val="6_3_1_31"/>
      <sheetName val="КП_(2)2"/>
      <sheetName val="свод_32"/>
      <sheetName val="Смета2_проект__раб_2"/>
      <sheetName val="Смета_12"/>
      <sheetName val="СМЕТА_проект2"/>
      <sheetName val="Production_and_Spend1"/>
      <sheetName val="Прайс_лист2"/>
      <sheetName val="1_32"/>
      <sheetName val="К_рын2"/>
      <sheetName val="Сводная_смета2"/>
      <sheetName val="См_1_наруж_водопровод2"/>
      <sheetName val="Разработка_проекта2"/>
      <sheetName val="КП_НовоКов2"/>
      <sheetName val="СметаСводная_1_оч2"/>
      <sheetName val="Переменные_и_константы2"/>
      <sheetName val="свод_(2)1"/>
      <sheetName val="Калплан_ОИ2_Макм_крестики1"/>
      <sheetName val="Св__смета1"/>
      <sheetName val="РБС_ИЗМ11"/>
      <sheetName val="Лист_опроса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_1свод2"/>
      <sheetName val="таблица_руководству2"/>
      <sheetName val="Суточная_добыча_за_неделю2"/>
      <sheetName val="Прибыль_опл2"/>
      <sheetName val="№5_СУБ_Инж_защ2"/>
      <sheetName val="HP_и_оргтехника2"/>
      <sheetName val="Таблица_21"/>
      <sheetName val="Таблица_4_АСУТП2"/>
      <sheetName val="ПДР_ООО_&quot;Юкос_ФБЦ&quot;2"/>
      <sheetName val="исходные_данные2"/>
      <sheetName val="расчетные_таблицы2"/>
      <sheetName val="Амур_ДОН2"/>
      <sheetName val="кп_ГК1"/>
      <sheetName val="Справочные_данные1"/>
      <sheetName val="Б_Сатка2"/>
      <sheetName val="3_52"/>
      <sheetName val="суб_подряд2"/>
      <sheetName val="ПСБ_-_ОЭ2"/>
      <sheetName val="Смета_22"/>
      <sheetName val="Ачинский_НПЗ2"/>
      <sheetName val="См3_СЦБ-зап2"/>
      <sheetName val="Хаттон_90_90_Femco2"/>
      <sheetName val="свод_общ2"/>
      <sheetName val="Смета_5_2__Кусты25,29,31,652"/>
      <sheetName val="смета_СИД1"/>
      <sheetName val="ресурсная_вед_1"/>
      <sheetName val="р_Волхов2"/>
      <sheetName val="КП_к_ГК1"/>
      <sheetName val="изыскания_21"/>
      <sheetName val="Калплан_Кра1"/>
      <sheetName val="6_11_новый1"/>
      <sheetName val="1_401_21"/>
      <sheetName val="Пояснение_1"/>
      <sheetName val="3_12"/>
      <sheetName val="Коммерческие_расходы2"/>
      <sheetName val="смета_2_проект__работы1"/>
      <sheetName val="СтрЗапасов_(2)1"/>
      <sheetName val="НМ_расчеты1"/>
      <sheetName val="Общая_часть1"/>
      <sheetName val="СС_замеч_с_ответами2"/>
      <sheetName val="УП__20042"/>
      <sheetName val="Константы_и_результаты2"/>
      <sheetName val="Удельные(проф_)2"/>
      <sheetName val="расчет_№32"/>
      <sheetName val="3_22"/>
      <sheetName val="3_32"/>
      <sheetName val="Р2_12"/>
      <sheetName val="Р2_22"/>
      <sheetName val="Табл_52"/>
      <sheetName val="Табл_22"/>
      <sheetName val="См_№3_ОПР1"/>
      <sheetName val="см_№6_АВЗУ_и_ГПЗУ1"/>
      <sheetName val="КП_к_снег_Рыбинская2"/>
      <sheetName val="PwC_Copies_from_old_models_--&gt;1"/>
      <sheetName val="Сравнение_ДПН_факт_06-071"/>
      <sheetName val="см_№1_1_Геодезические_работы_1"/>
      <sheetName val="см_№1_4_Экология_1"/>
      <sheetName val="Input_Assumptions1"/>
      <sheetName val="2_2_2"/>
      <sheetName val="Расчет_курса1"/>
      <sheetName val="АСУ_ТП_1_этап_ПД1"/>
      <sheetName val="в_работу2"/>
      <sheetName val="20_Кредиты_краткосрочные2"/>
      <sheetName val="Баланс_(Ф1)1"/>
      <sheetName val="Перечень_Заказчиков2"/>
      <sheetName val="Смета_терзем1"/>
      <sheetName val="Opex_personnel_(Term_facs)2"/>
      <sheetName val="Капитальные_затраты2"/>
      <sheetName val="Коэф_КВ1"/>
      <sheetName val="кп_(3)1"/>
      <sheetName val="Кал_план_Жукова_даты_-_не_надо1"/>
      <sheetName val="матер_1"/>
      <sheetName val="КП_Прим_(3)1"/>
      <sheetName val="фонтан_разбитый21"/>
      <sheetName val="Смета_3_Гидролог1"/>
      <sheetName val="Записка_СЦБ1"/>
      <sheetName val="РС_1"/>
      <sheetName val="Курс_доллара1"/>
      <sheetName val="Календарь_новый1"/>
      <sheetName val="Смета_№_1_ИИ_линия1"/>
      <sheetName val="Дополнительные_параметры1"/>
      <sheetName val="Свод_объем1"/>
      <sheetName val="Дог_цена1"/>
      <sheetName val="выборка_на22_июня1"/>
      <sheetName val="3труба_(П)1"/>
      <sheetName val="Объемы_работ_по_ПВ1"/>
      <sheetName val="Таблица_51"/>
      <sheetName val="Таблица_31"/>
      <sheetName val="р_Нева2"/>
      <sheetName val="р_Молога2"/>
      <sheetName val="18_рек_Ю-Х2"/>
      <sheetName val="нпс_Палкино2"/>
      <sheetName val="Россия_-_Китай2"/>
      <sheetName val="КМ_210-2382"/>
      <sheetName val="БТС-2_км_405-4592"/>
      <sheetName val="БТС-2_км_405-4532"/>
      <sheetName val="БТС-2_км_313-3522"/>
      <sheetName val="БТС-2_км326-3522"/>
      <sheetName val="Улейма_И2"/>
      <sheetName val="Белая_УБКА2"/>
      <sheetName val="км_72-75р_Левоннька2"/>
      <sheetName val="киенгоп-н_Челны_км_104-2062"/>
      <sheetName val="ВЛ_Урдома2"/>
      <sheetName val="Вл_Микунь_Урдома2"/>
      <sheetName val="ВЛ_Синдор-Микунь2"/>
      <sheetName val="Тон_Чермасан2"/>
      <sheetName val="Трасса_км_16-1472"/>
      <sheetName val="трасса_0-762"/>
      <sheetName val="Колва_782"/>
      <sheetName val="Гидрология__р_Колва_км_382"/>
      <sheetName val="ПСП_2"/>
      <sheetName val="Новая_сводка_(до_бюджета)_(2)3"/>
      <sheetName val="Что_пришло3"/>
      <sheetName val="влад-таблица_(2)3"/>
      <sheetName val="Новая_сводка_(до_бюджета)3"/>
      <sheetName val="Новая_сводка3"/>
      <sheetName val="Общие_расходы3"/>
      <sheetName val="Новая_сводка_(по_бюджету)3"/>
      <sheetName val="Íîâàÿ_ñâîäêà_(äî_áþäæåòà)_(2)3"/>
      <sheetName val="×òî_ïðèøëî3"/>
      <sheetName val="âëàä-òàáëèöà_(2)3"/>
      <sheetName val="Íîâàÿ_ñâîäêà_(äî_áþäæåòà)3"/>
      <sheetName val="Íîâàÿ_ñâîäêà3"/>
      <sheetName val="Îáùèå_ðàñõîäû3"/>
      <sheetName val="Íîâàÿ_ñâîäêà_(ïî_áþäæåòó)3"/>
      <sheetName val="6_10_13"/>
      <sheetName val="6_7_3_ТН3"/>
      <sheetName val="6_13"/>
      <sheetName val="6_52-свод2"/>
      <sheetName val="ДДС_(Форма_№3)1"/>
      <sheetName val="Сводная_1"/>
      <sheetName val="7_ТХ_Сети_(кор)1"/>
      <sheetName val="Source_lists1"/>
      <sheetName val="PO_Data1"/>
      <sheetName val="СВ_21"/>
      <sheetName val="Акт_выбора1"/>
      <sheetName val="Смета__4ПР_ЭХЗ1"/>
      <sheetName val="эл_химз_2"/>
      <sheetName val="геология_2"/>
      <sheetName val="Данные_для_расчёта_сметы1"/>
      <sheetName val="справ_2"/>
      <sheetName val="СметаСводная_снег1"/>
      <sheetName val="лч_и_кам"/>
      <sheetName val="СметаСводная_павильон1"/>
      <sheetName val="Перечень_ИУ1"/>
      <sheetName val="Коэфф1_1"/>
      <sheetName val="свод_21"/>
      <sheetName val="3_1_ТХ1"/>
      <sheetName val="ст_ГТМ"/>
      <sheetName val="СметаСводная_Колпино1"/>
      <sheetName val="к_84-к_831"/>
      <sheetName val="6_142"/>
      <sheetName val="6_3_12"/>
      <sheetName val="6_202"/>
      <sheetName val="6_4_12"/>
      <sheetName val="6_11_1__сторонние2"/>
      <sheetName val="8_14_КР_(списание)ОПСТИКР2"/>
      <sheetName val="6_14_КР1"/>
      <sheetName val="Текущие_цены1"/>
      <sheetName val="Зап-3-_СЦБ1"/>
      <sheetName val="Пример_расчета1"/>
      <sheetName val="СметаСводная_Рыб1"/>
      <sheetName val="отчет_эл_эн__20001"/>
      <sheetName val="13_11"/>
      <sheetName val="6_3"/>
      <sheetName val="6_7"/>
      <sheetName val="6_3_1_3"/>
      <sheetName val="КП_(2)1"/>
      <sheetName val="свод_31"/>
      <sheetName val="Смета2_проект__раб_1"/>
      <sheetName val="Смета_11"/>
      <sheetName val="СМЕТА_проект1"/>
      <sheetName val="Production_and_Spend"/>
      <sheetName val="Прайс_лист1"/>
      <sheetName val="1_31"/>
      <sheetName val="К_рын1"/>
      <sheetName val="Сводная_смета1"/>
      <sheetName val="См_1_наруж_водопровод1"/>
      <sheetName val="Разработка_проекта1"/>
      <sheetName val="КП_НовоКов1"/>
      <sheetName val="СметаСводная_1_оч1"/>
      <sheetName val="Переменные_и_константы1"/>
      <sheetName val="свод_(2)"/>
      <sheetName val="Калплан_ОИ2_Макм_крестики"/>
      <sheetName val="Св__смета"/>
      <sheetName val="РБС_ИЗМ1"/>
      <sheetName val="Лист_опроса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_1свод1"/>
      <sheetName val="таблица_руководству1"/>
      <sheetName val="Суточная_добыча_за_неделю1"/>
      <sheetName val="Прибыль_опл1"/>
      <sheetName val="№5_СУБ_Инж_защ1"/>
      <sheetName val="HP_и_оргтехника1"/>
      <sheetName val="Таблица_2"/>
      <sheetName val="Таблица_4_АСУТП1"/>
      <sheetName val="ПДР_ООО_&quot;Юкос_ФБЦ&quot;1"/>
      <sheetName val="исходные_данные1"/>
      <sheetName val="расчетные_таблицы1"/>
      <sheetName val="Амур_ДОН1"/>
      <sheetName val="кп_ГК"/>
      <sheetName val="Справочные_данные"/>
      <sheetName val="Б_Сатка1"/>
      <sheetName val="3_51"/>
      <sheetName val="суб_подряд1"/>
      <sheetName val="ПСБ_-_ОЭ1"/>
      <sheetName val="Смета_21"/>
      <sheetName val="Ачинский_НПЗ1"/>
      <sheetName val="См3_СЦБ-зап1"/>
      <sheetName val="Хаттон_90_90_Femco1"/>
      <sheetName val="свод_общ1"/>
      <sheetName val="Смета_5_2__Кусты25,29,31,651"/>
      <sheetName val="смета_СИД"/>
      <sheetName val="ресурсная_вед_"/>
      <sheetName val="р_Волхов1"/>
      <sheetName val="КП_к_ГК"/>
      <sheetName val="изыскания_2"/>
      <sheetName val="Калплан_Кра"/>
      <sheetName val="6_11_новый"/>
      <sheetName val="1_401_2"/>
      <sheetName val="Пояснение_"/>
      <sheetName val="3_11"/>
      <sheetName val="Коммерческие_расходы1"/>
      <sheetName val="смета_2_проект__работы"/>
      <sheetName val="СтрЗапасов_(2)"/>
      <sheetName val="НМ_расчеты"/>
      <sheetName val="Общая_часть"/>
      <sheetName val="СС_замеч_с_ответами1"/>
      <sheetName val="УП__20041"/>
      <sheetName val="Константы_и_результаты1"/>
      <sheetName val="Удельные(проф_)1"/>
      <sheetName val="расчет_№31"/>
      <sheetName val="3_21"/>
      <sheetName val="3_31"/>
      <sheetName val="Р2_11"/>
      <sheetName val="Р2_21"/>
      <sheetName val="Табл_51"/>
      <sheetName val="Табл_21"/>
      <sheetName val="См_№3_ОПР"/>
      <sheetName val="см_№6_АВЗУ_и_ГПЗУ"/>
      <sheetName val="КП_к_снег_Рыбинская1"/>
      <sheetName val="PwC_Copies_from_old_models_--&gt;&gt;"/>
      <sheetName val="Сравнение_ДПН_факт_06-07"/>
      <sheetName val="см_№1_1_Геодезические_работы_"/>
      <sheetName val="см_№1_4_Экология_"/>
      <sheetName val="Input_Assumptions"/>
      <sheetName val="2_2_1"/>
      <sheetName val="Расчет_курса"/>
      <sheetName val="АСУ_ТП_1_этап_ПД"/>
      <sheetName val="в_работу1"/>
      <sheetName val="20_Кредиты_краткосрочные1"/>
      <sheetName val="Баланс_(Ф1)"/>
      <sheetName val="Перечень_Заказчиков1"/>
      <sheetName val="Смета_терзем"/>
      <sheetName val="Opex_personnel_(Term_facs)1"/>
      <sheetName val="Капитальные_затраты1"/>
      <sheetName val="Коэф_КВ"/>
      <sheetName val="кп_(3)"/>
      <sheetName val="Кал_план_Жукова_даты_-_не_надо"/>
      <sheetName val="матер_"/>
      <sheetName val="КП_Прим_(3)"/>
      <sheetName val="фонтан_разбитый2"/>
      <sheetName val="Смета_3_Гидролог"/>
      <sheetName val="Записка_СЦБ"/>
      <sheetName val="РС_"/>
      <sheetName val="Курс_доллара"/>
      <sheetName val="Календарь_новый"/>
      <sheetName val="Смета_№_1_ИИ_линия"/>
      <sheetName val="Дополнительные_параметры"/>
      <sheetName val="Свод_объем"/>
      <sheetName val="Дог_цена"/>
      <sheetName val="выборка_на22_июня"/>
      <sheetName val="3труба_(П)"/>
      <sheetName val="Объемы_работ_по_ПВ"/>
      <sheetName val="Таблица_5"/>
      <sheetName val="Таблица_3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Сводная_"/>
      <sheetName val="7_ТХ_Сети_(кор)"/>
      <sheetName val="Source_lists"/>
      <sheetName val="PO_Data"/>
      <sheetName val="СВ_2"/>
      <sheetName val="Акт_выбора"/>
      <sheetName val="Смета__4ПР_ЭХЗ"/>
      <sheetName val="эл_химз_4"/>
      <sheetName val="геология_4"/>
      <sheetName val="Данные_для_расчёта_сметы3"/>
      <sheetName val="справ_4"/>
      <sheetName val="СметаСводная_снег3"/>
      <sheetName val="лч_и_кам2"/>
      <sheetName val="СметаСводная_павильон3"/>
      <sheetName val="Перечень_ИУ3"/>
      <sheetName val="Коэфф1_3"/>
      <sheetName val="свод_23"/>
      <sheetName val="3_1_ТХ3"/>
      <sheetName val="ст_ГТМ2"/>
      <sheetName val="СметаСводная_Колпино3"/>
      <sheetName val="к_84-к_833"/>
      <sheetName val="6_144"/>
      <sheetName val="6_3_14"/>
      <sheetName val="6_204"/>
      <sheetName val="6_4_14"/>
      <sheetName val="6_11_1__сторонние4"/>
      <sheetName val="8_14_КР_(списание)ОПСТИКР4"/>
      <sheetName val="6_14_КР3"/>
      <sheetName val="Текущие_цены3"/>
      <sheetName val="Зап-3-_СЦБ3"/>
      <sheetName val="Пример_расчета3"/>
      <sheetName val="СметаСводная_Рыб3"/>
      <sheetName val="отчет_эл_эн__20003"/>
      <sheetName val="13_13"/>
      <sheetName val="6_32"/>
      <sheetName val="6_72"/>
      <sheetName val="6_3_1_32"/>
      <sheetName val="КП_(2)3"/>
      <sheetName val="свод_33"/>
      <sheetName val="Смета2_проект__раб_3"/>
      <sheetName val="Смета_13"/>
      <sheetName val="СМЕТА_проект3"/>
      <sheetName val="Production_and_Spend2"/>
      <sheetName val="Прайс_лист3"/>
      <sheetName val="1_33"/>
      <sheetName val="К_рын3"/>
      <sheetName val="Сводная_смета3"/>
      <sheetName val="См_1_наруж_водопровод3"/>
      <sheetName val="Разработка_проекта3"/>
      <sheetName val="КП_НовоКов3"/>
      <sheetName val="СметаСводная_1_оч3"/>
      <sheetName val="Переменные_и_константы3"/>
      <sheetName val="свод_(2)2"/>
      <sheetName val="Калплан_ОИ2_Макм_крестики2"/>
      <sheetName val="Св__смета2"/>
      <sheetName val="РБС_ИЗМ12"/>
      <sheetName val="Лист_опроса3"/>
      <sheetName val="Исполнение__освоение_по_закупк3"/>
      <sheetName val="Исполнение_для_Ускова3"/>
      <sheetName val="Выборка_по_отсыпкам3"/>
      <sheetName val="ИП__отсыпки_3"/>
      <sheetName val="ИП__отсыпки_ФОТ_диз_т_3"/>
      <sheetName val="ИП__отсыпки___выборка_3"/>
      <sheetName val="Исполнение_по_оборуд_3"/>
      <sheetName val="Исполнение_по_оборуд___2_3"/>
      <sheetName val="Исполнение_сжато3"/>
      <sheetName val="Форма_для_бурения3"/>
      <sheetName val="Форма_для_КС3"/>
      <sheetName val="Форма_для_ГР3"/>
      <sheetName val="Смета_1свод3"/>
      <sheetName val="таблица_руководству3"/>
      <sheetName val="Суточная_добыча_за_неделю3"/>
      <sheetName val="Прибыль_опл3"/>
      <sheetName val="№5_СУБ_Инж_защ3"/>
      <sheetName val="HP_и_оргтехника3"/>
      <sheetName val="Таблица_22"/>
      <sheetName val="Таблица_4_АСУТП3"/>
      <sheetName val="ПДР_ООО_&quot;Юкос_ФБЦ&quot;3"/>
      <sheetName val="исходные_данные3"/>
      <sheetName val="расчетные_таблицы3"/>
      <sheetName val="Амур_ДОН3"/>
      <sheetName val="кп_ГК2"/>
      <sheetName val="Справочные_данные2"/>
      <sheetName val="Б_Сатка3"/>
      <sheetName val="3_53"/>
      <sheetName val="суб_подряд3"/>
      <sheetName val="ПСБ_-_ОЭ3"/>
      <sheetName val="Смета_23"/>
      <sheetName val="Ачинский_НПЗ3"/>
      <sheetName val="См3_СЦБ-зап3"/>
      <sheetName val="Хаттон_90_90_Femco3"/>
      <sheetName val="свод_общ3"/>
      <sheetName val="Смета_5_2__Кусты25,29,31,653"/>
      <sheetName val="смета_СИД2"/>
      <sheetName val="ресурсная_вед_2"/>
      <sheetName val="р_Волхов3"/>
      <sheetName val="КП_к_ГК2"/>
      <sheetName val="изыскания_22"/>
      <sheetName val="Калплан_Кра2"/>
      <sheetName val="6_11_новый2"/>
      <sheetName val="1_401_22"/>
      <sheetName val="Пояснение_2"/>
      <sheetName val="3_13"/>
      <sheetName val="Коммерческие_расходы3"/>
      <sheetName val="смета_2_проект__работы2"/>
      <sheetName val="СтрЗапасов_(2)2"/>
      <sheetName val="НМ_расчеты2"/>
      <sheetName val="Общая_часть2"/>
      <sheetName val="СС_замеч_с_ответами3"/>
      <sheetName val="УП__20043"/>
      <sheetName val="Константы_и_результаты3"/>
      <sheetName val="Удельные(проф_)3"/>
      <sheetName val="расчет_№33"/>
      <sheetName val="3_23"/>
      <sheetName val="3_33"/>
      <sheetName val="Р2_13"/>
      <sheetName val="Р2_23"/>
      <sheetName val="Табл_53"/>
      <sheetName val="Табл_23"/>
      <sheetName val="См_№3_ОПР2"/>
      <sheetName val="см_№6_АВЗУ_и_ГПЗУ2"/>
      <sheetName val="КП_к_снег_Рыбинская3"/>
      <sheetName val="PwC_Copies_from_old_models_--&gt;2"/>
      <sheetName val="Сравнение_ДПН_факт_06-072"/>
      <sheetName val="см_№1_1_Геодезические_работы_2"/>
      <sheetName val="см_№1_4_Экология_2"/>
      <sheetName val="Input_Assumptions2"/>
      <sheetName val="2_2_3"/>
      <sheetName val="Расчет_курса2"/>
      <sheetName val="АСУ_ТП_1_этап_ПД2"/>
      <sheetName val="в_работу3"/>
      <sheetName val="20_Кредиты_краткосрочные3"/>
      <sheetName val="Баланс_(Ф1)2"/>
      <sheetName val="Перечень_Заказчиков3"/>
      <sheetName val="Смета_терзем2"/>
      <sheetName val="Opex_personnel_(Term_facs)3"/>
      <sheetName val="Капитальные_затраты3"/>
      <sheetName val="Коэф_КВ2"/>
      <sheetName val="кп_(3)2"/>
      <sheetName val="Кал_план_Жукова_даты_-_не_надо2"/>
      <sheetName val="матер_2"/>
      <sheetName val="КП_Прим_(3)2"/>
      <sheetName val="фонтан_разбитый22"/>
      <sheetName val="Смета_3_Гидролог2"/>
      <sheetName val="Записка_СЦБ2"/>
      <sheetName val="РС_2"/>
      <sheetName val="Курс_доллара2"/>
      <sheetName val="Календарь_новый2"/>
      <sheetName val="Смета_№_1_ИИ_линия2"/>
      <sheetName val="Дополнительные_параметры2"/>
      <sheetName val="Свод_объем2"/>
      <sheetName val="Дог_цена2"/>
      <sheetName val="выборка_на22_июня2"/>
      <sheetName val="3труба_(П)2"/>
      <sheetName val="Объемы_работ_по_ПВ2"/>
      <sheetName val="Таблица_52"/>
      <sheetName val="Таблица_32"/>
      <sheetName val="р_Нева3"/>
      <sheetName val="р_Молога3"/>
      <sheetName val="18_рек_Ю-Х3"/>
      <sheetName val="нпс_Палкино3"/>
      <sheetName val="Россия_-_Китай3"/>
      <sheetName val="КМ_210-2383"/>
      <sheetName val="БТС-2_км_405-4593"/>
      <sheetName val="БТС-2_км_405-4533"/>
      <sheetName val="БТС-2_км_313-3523"/>
      <sheetName val="БТС-2_км326-3523"/>
      <sheetName val="Улейма_И3"/>
      <sheetName val="Белая_УБКА3"/>
      <sheetName val="км_72-75р_Левоннька3"/>
      <sheetName val="киенгоп-н_Челны_км_104-2063"/>
      <sheetName val="ВЛ_Урдома3"/>
      <sheetName val="Вл_Микунь_Урдома3"/>
      <sheetName val="ВЛ_Синдор-Микунь3"/>
      <sheetName val="Тон_Чермасан3"/>
      <sheetName val="Трасса_км_16-1473"/>
      <sheetName val="трасса_0-763"/>
      <sheetName val="Колва_783"/>
      <sheetName val="Гидрология__р_Колва_км_383"/>
      <sheetName val="ПСП_3"/>
      <sheetName val="Новая_сводка_(до_бюджета)_(2)4"/>
      <sheetName val="Что_пришло4"/>
      <sheetName val="влад-таблица_(2)4"/>
      <sheetName val="Новая_сводка_(до_бюджета)4"/>
      <sheetName val="Новая_сводка4"/>
      <sheetName val="Общие_расходы4"/>
      <sheetName val="Новая_сводка_(по_бюджету)4"/>
      <sheetName val="Íîâàÿ_ñâîäêà_(äî_áþäæåòà)_(2)4"/>
      <sheetName val="×òî_ïðèøëî4"/>
      <sheetName val="âëàä-òàáëèöà_(2)4"/>
      <sheetName val="Íîâàÿ_ñâîäêà_(äî_áþäæåòà)4"/>
      <sheetName val="Íîâàÿ_ñâîäêà4"/>
      <sheetName val="Îáùèå_ðàñõîäû4"/>
      <sheetName val="Íîâàÿ_ñâîäêà_(ïî_áþäæåòó)4"/>
      <sheetName val="6_10_14"/>
      <sheetName val="6_7_3_ТН4"/>
      <sheetName val="6_15"/>
      <sheetName val="6_52-свод3"/>
      <sheetName val="ДДС_(Форма_№3)2"/>
      <sheetName val="Сводная_2"/>
      <sheetName val="7_ТХ_Сети_(кор)2"/>
      <sheetName val="Source_lists2"/>
      <sheetName val="PO_Data2"/>
      <sheetName val="СВ_22"/>
      <sheetName val="Акт_выбора2"/>
      <sheetName val="Смета__4ПР_ЭХЗ2"/>
      <sheetName val="Полигон_-_ИЭИ_"/>
      <sheetName val="Tier_311208"/>
      <sheetName val="См_3_АСУ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Раб_АУ"/>
      <sheetName val="ЖД 3.1"/>
      <sheetName val="УСР"/>
      <sheetName val="Объемы"/>
      <sheetName val="aeaa-oaaeeoa"/>
      <sheetName val="Iiaay naiaea (ai a?a?aoa) (2)"/>
      <sheetName val="?oi i?eoei"/>
      <sheetName val="aeaa-oaaeeoa (2)"/>
      <sheetName val="Iiaay naiaea (ai a?a?aoa)"/>
      <sheetName val="Naiaea"/>
      <sheetName val="Iiaay naiaea"/>
      <sheetName val="A?-o"/>
      <sheetName val="Ia?aoInoaoee"/>
      <sheetName val="Iauea ?anoiau"/>
      <sheetName val="Iiaay naiaea (ii a?a?aoo)"/>
      <sheetName val="Iiaay_naiaea_(ai_a?a?aoa)_(2)"/>
      <sheetName val="?oi_i?eoei"/>
      <sheetName val="aeaa-oaaeeoa_(2)"/>
      <sheetName val="Iiaay_naiaea_(ai_a?a?aoa)"/>
      <sheetName val="Iiaay_naiaea"/>
      <sheetName val="Iauea_?anoiau"/>
      <sheetName val="Iiaay_naiaea_(ii_a?a?aoo)"/>
      <sheetName val="Iiaay_naiaea_(ai_a?a?aoa)_(2)1"/>
      <sheetName val="?oi_i?eoei1"/>
      <sheetName val="aeaa-oaaeeoa_(2)1"/>
      <sheetName val="Iiaay_naiaea_(ai_a?a?aoa)1"/>
      <sheetName val="Iiaay_naiaea1"/>
      <sheetName val="Iauea_?anoiau1"/>
      <sheetName val="Iiaay_naiaea_(ii_a?a?aoo)1"/>
      <sheetName val="СМ_x000b__x0011__x0012__x000c__x0011__x0011__x0011__x0011__x0011__x0011_"/>
      <sheetName val="ᄀᄀᄀᄀᄀᄀᄀᄀᄀᄀᄀᄀᄀᄀᄀᄀᄀ"/>
      <sheetName val="См.№7 Эл."/>
      <sheetName val="См.№8 Пож."/>
      <sheetName val="См.№3 ВиК"/>
      <sheetName val="Сметы за сопровождение"/>
      <sheetName val="Объем работ"/>
      <sheetName val="2-stage"/>
      <sheetName val="АСУ-линия-1"/>
      <sheetName val="ТЗ АСУ-1"/>
      <sheetName val="ИД СМР"/>
      <sheetName val="Виды работ АСО"/>
      <sheetName val="6"/>
      <sheetName val="1.14"/>
      <sheetName val="1.7"/>
      <sheetName val="_x0000__x0000_"/>
      <sheetName val="таблица_руко_x0019__x0015__x0009__x0003__x000c__x0011__x0011_"/>
      <sheetName val="MararashAA"/>
      <sheetName val="ПРОЦЕНТЫ"/>
      <sheetName val="Бл.электр."/>
      <sheetName val="8"/>
      <sheetName val="ПД-2.2"/>
      <sheetName val="ФОТ для смет"/>
      <sheetName val="2 Геология"/>
      <sheetName val="Lucent"/>
      <sheetName val="СМ"/>
      <sheetName val="таблица_руко_x0019__x0015_ _x0003__x000c__x0011__x0011_"/>
      <sheetName val="Норм"/>
      <sheetName val="база"/>
      <sheetName val="СМИС"/>
      <sheetName val="Исх"/>
      <sheetName val="Настр"/>
      <sheetName val="Распределение_затрат"/>
      <sheetName val="ЗАТ_ПОДР"/>
      <sheetName val="ПРОЧИЕ_ЗАТР"/>
      <sheetName val="ПОКУП_ВОДА"/>
      <sheetName val="РАСПРЕД ПО ПРОЦЕСС"/>
      <sheetName val="РЕАГ_КАТАЛ"/>
      <sheetName val="СЫРЬЕ"/>
      <sheetName val="СМЕТА_ТЕКРЕМ"/>
      <sheetName val="УСЛУГИ_ПРОМХАР"/>
      <sheetName val="Исх."/>
      <sheetName val="исх-данные"/>
      <sheetName val="basa"/>
      <sheetName val="1.2_"/>
      <sheetName val="Base"/>
      <sheetName val="кап.ремонт"/>
      <sheetName val="Обор"/>
      <sheetName val="Вспом."/>
      <sheetName val="УКП"/>
      <sheetName val="БД"/>
      <sheetName val="Лист4"/>
      <sheetName val="Общий"/>
      <sheetName val="ТабР"/>
      <sheetName val="#ССЫЛКА"/>
      <sheetName val="пофакторный"/>
      <sheetName val="РАСШИФ_ЦЕХ_РАСХ"/>
      <sheetName val="топ"/>
      <sheetName val="Дог_рас"/>
      <sheetName val="Ограничения шаблон"/>
      <sheetName val="Лист"/>
      <sheetName val="Причины отклонений"/>
      <sheetName val="Статус работы"/>
      <sheetName val="Уровень графика"/>
      <sheetName val="ИД ПНР"/>
      <sheetName val="Технический лист"/>
      <sheetName val="Приложение 2"/>
      <sheetName val="анализ 2003_2004исполнение МТО"/>
      <sheetName val="аванс по ОС"/>
      <sheetName val="Авансы выданные"/>
      <sheetName val="Кред"/>
      <sheetName val="ДЗ"/>
      <sheetName val="Кред. задолж."/>
      <sheetName val="Прочие"/>
      <sheetName val="Main list"/>
      <sheetName val="Имя"/>
      <sheetName val="Сводный"/>
      <sheetName val="Тестовый"/>
      <sheetName val="ИНСТРУКЦИЯ"/>
      <sheetName val="41"/>
      <sheetName val=" Свод"/>
      <sheetName val="Договорная цена"/>
      <sheetName val="Panduit"/>
      <sheetName val="КБК ДПК"/>
      <sheetName val="расчеты"/>
      <sheetName val="Пра_x0000_с_лист"/>
      <sheetName val="исключ ЭХЗ"/>
      <sheetName val="БДР"/>
      <sheetName val="геол"/>
      <sheetName val="Должности"/>
      <sheetName val="3 Сл.-структура затрат"/>
      <sheetName val="Исходная"/>
      <sheetName val="const"/>
      <sheetName val="№2Гидромет."/>
      <sheetName val="№2Геолог"/>
      <sheetName val="№2Геолог с.п."/>
      <sheetName val="№3Экологи (2этап)"/>
      <sheetName val="ПС_x0000__x0000__x0000__x0000__x0000__x0000_"/>
      <sheetName val="расчет вязкости"/>
      <sheetName val="Сравнение с Finder - ДНС-5"/>
      <sheetName val="Прил.5 СС"/>
      <sheetName val="автоматизация РД"/>
      <sheetName val="ПС 110 кВ (доп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/>
      <sheetData sheetId="220"/>
      <sheetData sheetId="22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/>
      <sheetData sheetId="297"/>
      <sheetData sheetId="298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/>
      <sheetData sheetId="642" refreshError="1"/>
      <sheetData sheetId="643"/>
      <sheetData sheetId="644"/>
      <sheetData sheetId="645" refreshError="1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 refreshError="1"/>
      <sheetData sheetId="692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/>
      <sheetData sheetId="704"/>
      <sheetData sheetId="705" refreshError="1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>
        <row r="1">
          <cell r="B1">
            <v>0</v>
          </cell>
        </row>
      </sheetData>
      <sheetData sheetId="1448" refreshError="1"/>
      <sheetData sheetId="144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З П"/>
      <sheetName val="Свод"/>
      <sheetName val="СМЕТА проект"/>
      <sheetName val="СВОД ПИР"/>
      <sheetName val="топография"/>
      <sheetName val="13.1"/>
      <sheetName val="Смета"/>
      <sheetName val="93-110"/>
      <sheetName val="ПДР"/>
      <sheetName val="Пример расчета"/>
      <sheetName val="sapactivexlhiddensheet"/>
      <sheetName val="Calc"/>
      <sheetName val="Шкаф"/>
      <sheetName val="Коэфф1."/>
      <sheetName val="Прайс лист"/>
      <sheetName val="Сводная смета"/>
      <sheetName val="list"/>
      <sheetName val="топо"/>
      <sheetName val="1ПС"/>
      <sheetName val="Сводная газопровод"/>
      <sheetName val="5ОборРабМест(HP)"/>
      <sheetName val="к.84-к.83"/>
      <sheetName val="Обновление"/>
      <sheetName val="Цена"/>
      <sheetName val="Product"/>
      <sheetName val="Лист1"/>
      <sheetName val="График"/>
      <sheetName val="РП"/>
      <sheetName val="См 1 наруж.водопровод"/>
      <sheetName val="Упр"/>
      <sheetName val="OCK1"/>
      <sheetName val="КП (2)"/>
      <sheetName val="в работу"/>
      <sheetName val="Данные для расчёта сметы"/>
      <sheetName val="Коэф"/>
      <sheetName val="Сводная"/>
      <sheetName val="Параметры"/>
      <sheetName val="Геология"/>
      <sheetName val="Геофизика"/>
      <sheetName val="ЭХЗ"/>
      <sheetName val="Табл38-7"/>
      <sheetName val="Journals"/>
      <sheetName val="СтрЗапасов (2)"/>
      <sheetName val="З_П"/>
      <sheetName val="СМЕТА_проект"/>
      <sheetName val="СВОД_ПИР"/>
      <sheetName val="13_1"/>
      <sheetName val="Пример_расчета"/>
      <sheetName val="Коэфф1_"/>
      <sheetName val="Прайс_лист"/>
      <sheetName val="Сводная_смета"/>
      <sheetName val="Сводная_газопровод"/>
      <sheetName val="к_84-к_83"/>
      <sheetName val="Прибыль опл"/>
      <sheetName val="все"/>
      <sheetName val="Хар_"/>
      <sheetName val="С1_"/>
      <sheetName val="УКП"/>
      <sheetName val="Lim"/>
      <sheetName val="ИД СМР"/>
      <sheetName val="ИД ПНР"/>
      <sheetName val="Восстановл_Лист7"/>
      <sheetName val="Восстановл_Лист13"/>
      <sheetName val="Восстановл_Лист15"/>
      <sheetName val="Восстановл_Лист19"/>
      <sheetName val="СПЕЦИФИКАЦИЯ"/>
      <sheetName val="ПД"/>
      <sheetName val="DATA"/>
      <sheetName val="Norm"/>
      <sheetName val="8"/>
      <sheetName val=""/>
      <sheetName val="№5 СУБ Инж защ"/>
      <sheetName val="З_П1"/>
      <sheetName val="СМЕТА_проект1"/>
      <sheetName val="СВОД_ПИР1"/>
      <sheetName val="13_11"/>
      <sheetName val="Пример_расчета1"/>
      <sheetName val="Коэфф1_1"/>
      <sheetName val="Прайс_лист1"/>
      <sheetName val="Сводная_смета1"/>
      <sheetName val="Сводная_газопровод1"/>
      <sheetName val="к_84-к_831"/>
      <sheetName val="См_1_наруж_водопровод"/>
      <sheetName val="КП_(2)"/>
      <sheetName val="в_работу"/>
      <sheetName val="Данные_для_расчёта_сметы"/>
      <sheetName val="СтрЗапасов_(2)"/>
      <sheetName val="Прибыль_опл"/>
      <sheetName val="ИД_СМР"/>
      <sheetName val="ИД_ПНР"/>
      <sheetName val="Panduit"/>
      <sheetName val="БД"/>
      <sheetName val="Выборка Заказчик"/>
      <sheetName val="З_П3"/>
      <sheetName val="СМЕТА_проект3"/>
      <sheetName val="СВОД_ПИР3"/>
      <sheetName val="13_13"/>
      <sheetName val="Пример_расчета3"/>
      <sheetName val="Коэфф1_3"/>
      <sheetName val="Прайс_лист3"/>
      <sheetName val="Сводная_смета3"/>
      <sheetName val="Сводная_газопровод3"/>
      <sheetName val="к_84-к_833"/>
      <sheetName val="См_1_наруж_водопровод2"/>
      <sheetName val="КП_(2)2"/>
      <sheetName val="в_работу2"/>
      <sheetName val="Данные_для_расчёта_сметы2"/>
      <sheetName val="СтрЗапасов_(2)2"/>
      <sheetName val="Прибыль_опл2"/>
      <sheetName val="ИД_СМР2"/>
      <sheetName val="ИД_ПНР2"/>
      <sheetName val="№5_СУБ_Инж_защ1"/>
      <sheetName val="З_П2"/>
      <sheetName val="СМЕТА_проект2"/>
      <sheetName val="СВОД_ПИР2"/>
      <sheetName val="13_12"/>
      <sheetName val="Пример_расчета2"/>
      <sheetName val="Коэфф1_2"/>
      <sheetName val="Прайс_лист2"/>
      <sheetName val="Сводная_смета2"/>
      <sheetName val="Сводная_газопровод2"/>
      <sheetName val="к_84-к_832"/>
      <sheetName val="См_1_наруж_водопровод1"/>
      <sheetName val="КП_(2)1"/>
      <sheetName val="в_работу1"/>
      <sheetName val="Данные_для_расчёта_сметы1"/>
      <sheetName val="СтрЗапасов_(2)1"/>
      <sheetName val="Прибыль_опл1"/>
      <sheetName val="ИД_СМР1"/>
      <sheetName val="ИД_ПНР1"/>
      <sheetName val="№5_СУБ_Инж_защ"/>
      <sheetName val="З_П4"/>
      <sheetName val="СМЕТА_проект4"/>
      <sheetName val="СВОД_ПИР4"/>
      <sheetName val="13_14"/>
      <sheetName val="Пример_расчета4"/>
      <sheetName val="Коэфф1_4"/>
      <sheetName val="Прайс_лист4"/>
      <sheetName val="Сводная_смета4"/>
      <sheetName val="Сводная_газопровод4"/>
      <sheetName val="к_84-к_834"/>
      <sheetName val="См_1_наруж_водопровод3"/>
      <sheetName val="КП_(2)3"/>
      <sheetName val="в_работу3"/>
      <sheetName val="Данные_для_расчёта_сметы3"/>
      <sheetName val="СтрЗапасов_(2)3"/>
      <sheetName val="Прибыль_опл3"/>
      <sheetName val="ИД_СМР3"/>
      <sheetName val="ИД_ПНР3"/>
      <sheetName val="№5_СУБ_Инж_защ2"/>
      <sheetName val="Выборка_Заказчик"/>
      <sheetName val="Проект"/>
      <sheetName val="Общ"/>
      <sheetName val="Текущие показатели"/>
      <sheetName val="Хаттон 90.90 Femco"/>
      <sheetName val="Коэффициенты"/>
      <sheetName val="база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Шкаф"/>
      <sheetName val="Коэфф1."/>
      <sheetName val="Прайс лист"/>
      <sheetName val="к.84-к.83"/>
      <sheetName val="Смета"/>
      <sheetName val="СМЕТА проект"/>
      <sheetName val="Лист опроса"/>
      <sheetName val="Summary"/>
      <sheetName val="сохранить"/>
      <sheetName val="5ОборРабМест(HP)"/>
      <sheetName val="График"/>
      <sheetName val="Зап-3- СЦБ"/>
      <sheetName val="№5 СУБ Инж защ"/>
      <sheetName val="свод 2"/>
      <sheetName val="ЭХЗ"/>
      <sheetName val="Лист1"/>
      <sheetName val="Обновление"/>
      <sheetName val="Цена"/>
      <sheetName val="Product"/>
      <sheetName val="К.рын"/>
      <sheetName val="РП"/>
      <sheetName val="13.1"/>
      <sheetName val="Суточная"/>
      <sheetName val="вариант"/>
      <sheetName val="Табл38-7"/>
      <sheetName val="Лист2"/>
      <sheetName val="ПДР"/>
      <sheetName val="Данные для расчёта сметы"/>
      <sheetName val="1155"/>
      <sheetName val="СметаСводная Колпино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эл_химз_"/>
      <sheetName val="геология_"/>
      <sheetName val="Коэфф1_"/>
      <sheetName val="Прайс_лист"/>
      <sheetName val="к_84-к_83"/>
      <sheetName val="Материалы"/>
      <sheetName val="BACT"/>
      <sheetName val="Calc"/>
      <sheetName val="8"/>
      <sheetName val=""/>
      <sheetName val="1ПС"/>
      <sheetName val="свод"/>
      <sheetName val="1"/>
      <sheetName val="исх-данные"/>
      <sheetName val="EKDEB90"/>
      <sheetName val="HP и оргтехника"/>
      <sheetName val="РС"/>
      <sheetName val="эл_химз_2"/>
      <sheetName val="геология_2"/>
      <sheetName val="Коэфф1_2"/>
      <sheetName val="Прайс_лист2"/>
      <sheetName val="к_84-к_832"/>
      <sheetName val="СМЕТА_проект1"/>
      <sheetName val="Лист_опроса1"/>
      <sheetName val="Зап-3-_СЦБ1"/>
      <sheetName val="№5_СУБ_Инж_защ1"/>
      <sheetName val="свод_21"/>
      <sheetName val="К_рын1"/>
      <sheetName val="13_11"/>
      <sheetName val="Данные_для_расчёта_сметы1"/>
      <sheetName val="СметаСводная_Колпино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HP_и_оргтехника1"/>
      <sheetName val="эл_химз_1"/>
      <sheetName val="геология_1"/>
      <sheetName val="Коэфф1_1"/>
      <sheetName val="Прайс_лист1"/>
      <sheetName val="к_84-к_831"/>
      <sheetName val="СМЕТА_проект"/>
      <sheetName val="Лист_опроса"/>
      <sheetName val="Зап-3-_СЦБ"/>
      <sheetName val="№5_СУБ_Инж_защ"/>
      <sheetName val="свод_2"/>
      <sheetName val="К_рын"/>
      <sheetName val="13_1"/>
      <sheetName val="Данные_для_расчёта_сметы"/>
      <sheetName val="СметаСводная_Колпино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HP_и_оргтехника"/>
      <sheetName val="эл_химз_3"/>
      <sheetName val="геология_3"/>
      <sheetName val="Коэфф1_3"/>
      <sheetName val="Прайс_лист3"/>
      <sheetName val="к_84-к_833"/>
      <sheetName val="СМЕТА_проект2"/>
      <sheetName val="Лист_опроса2"/>
      <sheetName val="Зап-3-_СЦБ2"/>
      <sheetName val="№5_СУБ_Инж_защ2"/>
      <sheetName val="свод_22"/>
      <sheetName val="К_рын2"/>
      <sheetName val="13_12"/>
      <sheetName val="Данные_для_расчёта_сметы2"/>
      <sheetName val="СметаСводная_Колпино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HP_и_оргтехника2"/>
      <sheetName val="РасчетКомандир1"/>
      <sheetName val="РасчетКомандир2"/>
      <sheetName val="Коэфф"/>
      <sheetName val="Смета2 проект. раб."/>
      <sheetName val="Кредиты"/>
      <sheetName val="Счет-Фактура"/>
      <sheetName val="СС"/>
      <sheetName val="Смета 1"/>
      <sheetName val="данные"/>
      <sheetName val="Баланс"/>
      <sheetName val="Production and Spend"/>
      <sheetName val="ТИТУЛ"/>
      <sheetName val="6.14"/>
      <sheetName val="ОБЩЕСТВА"/>
      <sheetName val="6.3.1"/>
      <sheetName val="6.20"/>
      <sheetName val="6.4.1"/>
      <sheetName val="ПРОГНОЗ_1"/>
      <sheetName val="6_11_1  сторонние"/>
      <sheetName val="установки"/>
      <sheetName val="8.14 КР (списание)ОПСТИКР"/>
      <sheetName val="Стр1"/>
      <sheetName val="Список"/>
      <sheetName val="6_14"/>
      <sheetName val="6_3_1"/>
      <sheetName val="6_20"/>
      <sheetName val="6_4_1"/>
      <sheetName val="6_11_1__сторонние"/>
      <sheetName val="8_14_КР_(списание)ОПСТИКР"/>
      <sheetName val="топо"/>
      <sheetName val="DATA"/>
      <sheetName val="Списки"/>
      <sheetName val="6.14_КР"/>
      <sheetName val="см8"/>
      <sheetName val="Прилож"/>
      <sheetName val="Пример расчета"/>
      <sheetName val="СметаСводная Рыб"/>
      <sheetName val="все"/>
      <sheetName val="Нормы"/>
      <sheetName val="sapactivexlhiddensheet"/>
      <sheetName val="OCK1"/>
      <sheetName val="1.3"/>
      <sheetName val="ИГ1"/>
      <sheetName val="Сводная смета"/>
      <sheetName val="Землеотвод"/>
      <sheetName val="Смета2_проект__раб_"/>
      <sheetName val="Смета_1"/>
      <sheetName val="свод 3"/>
      <sheetName val="информация"/>
      <sheetName val="шаблон"/>
      <sheetName val="2002(v2)"/>
      <sheetName val="справ."/>
      <sheetName val="Пояснение "/>
      <sheetName val="93-110"/>
      <sheetName val="list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ная"/>
      <sheetName val="Разработка проекта"/>
      <sheetName val="КП НовоКов"/>
      <sheetName val="ПДР ООО &quot;Юкос ФБЦ&quot;"/>
      <sheetName val="Прибыль опл"/>
      <sheetName val="3.1"/>
      <sheetName val="Коммерческие расходы"/>
      <sheetName val="исходные данные"/>
      <sheetName val="расчетные таблицы"/>
      <sheetName val="справ_"/>
      <sheetName val="оборудован"/>
      <sheetName val="СметаСводная снег"/>
      <sheetName val="СметаСводная"/>
      <sheetName val="СметаСводная павильон"/>
      <sheetName val="Перечень ИУ"/>
      <sheetName val="Упр"/>
      <sheetName val="НМА"/>
      <sheetName val="оператор"/>
      <sheetName val="исх_данные"/>
      <sheetName val="ст ГТМ"/>
      <sheetName val="2002_v2_"/>
      <sheetName val="свод1"/>
      <sheetName val="таблица руководству"/>
      <sheetName val="Суточная добыча за неделю"/>
      <sheetName val="Хаттон 90.90 Femco"/>
      <sheetName val="ИД1"/>
      <sheetName val="Таблица 4 АСУТП"/>
      <sheetName val="Смета 5.2. Кусты25,29,31,65"/>
      <sheetName val="свод общ"/>
      <sheetName val="изыскания 2"/>
      <sheetName val="мсн"/>
      <sheetName val="КП к ГК"/>
      <sheetName val="ID"/>
      <sheetName val="История"/>
      <sheetName val="Р1"/>
      <sheetName val="Параметры_i"/>
      <sheetName val="Таблица 2"/>
      <sheetName val="Input"/>
      <sheetName val="Calculation"/>
      <sheetName val="RSOILBAL"/>
      <sheetName val="смета 2 проект. работы"/>
      <sheetName val="4сд"/>
      <sheetName val="2сд"/>
      <sheetName val="7сд"/>
      <sheetName val="MAIN_PARAMETERS"/>
      <sheetName val="Амур ДОН"/>
      <sheetName val="total"/>
      <sheetName val="Комплектация"/>
      <sheetName val="трубы"/>
      <sheetName val="СМР"/>
      <sheetName val="дороги"/>
      <sheetName val="Ачинский НПЗ"/>
      <sheetName val="ИД"/>
      <sheetName val="СС замеч с ответами"/>
      <sheetName val="начало"/>
      <sheetName val="Main"/>
      <sheetName val="УП _2004"/>
      <sheetName val="в работу"/>
      <sheetName val="Курсы"/>
      <sheetName val="3.2"/>
      <sheetName val="3.3"/>
      <sheetName val="Р2.1"/>
      <sheetName val="Р2.2"/>
      <sheetName val="Р3"/>
      <sheetName val="Р4"/>
      <sheetName val="Р5"/>
      <sheetName val="Р7"/>
      <sheetName val="Удельные(проф.)"/>
      <sheetName val="Спецификация"/>
      <sheetName val="Константы и результаты"/>
      <sheetName val="Лизинг"/>
      <sheetName val="расчет №3"/>
      <sheetName val="20_Кредиты краткосрочные"/>
      <sheetName val="Текущие цены"/>
      <sheetName val="рабочий"/>
      <sheetName val="окраска"/>
      <sheetName val="отчет эл_эн  2000"/>
      <sheetName val="Смета 1свод"/>
      <sheetName val="3.1 ТХ"/>
      <sheetName val="ЗП_ЮНГ"/>
      <sheetName val="3.5"/>
      <sheetName val="справка"/>
      <sheetName val="суб.подряд"/>
      <sheetName val="ПСБ - ОЭ"/>
      <sheetName val="См3 СЦБ-зап"/>
      <sheetName val="Смета 2"/>
      <sheetName val="Январь"/>
      <sheetName val="ИДвалка"/>
      <sheetName val="СметаСводная 1 оч"/>
      <sheetName val="Итог"/>
      <sheetName val="Вспомогательный"/>
      <sheetName val="Перечень Заказчиков"/>
      <sheetName val="Капитальные затраты"/>
      <sheetName val="Opex personnel (Term facs)"/>
      <sheetName val="КП (2)"/>
      <sheetName val="2.2 "/>
      <sheetName val="ПОДПИСИ"/>
      <sheetName val="РАСЧЕТ"/>
      <sheetName val="Бюджет"/>
      <sheetName val="Norm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Текущие_цены"/>
      <sheetName val="Пример_расчета"/>
      <sheetName val="СметаСводная_Рыб"/>
      <sheetName val="отчет_эл_эн__2000"/>
      <sheetName val="6.3"/>
      <sheetName val="6.7"/>
      <sheetName val="6.3.1.3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в. смета"/>
      <sheetName val="РБС ИЗМ1"/>
      <sheetName val="кп ГК"/>
      <sheetName val="Справочные данные"/>
      <sheetName val="Б.Сатка"/>
      <sheetName val="РН-ПНГ"/>
      <sheetName val="влад-таблица"/>
      <sheetName val="2002(v1)"/>
      <sheetName val="Подрядчики"/>
      <sheetName val="мат"/>
      <sheetName val="суб_подряд"/>
      <sheetName val="ПСБ_-_ОЭ"/>
      <sheetName val="D"/>
      <sheetName val="4"/>
      <sheetName val="смета СИД"/>
      <sheetName val="часы"/>
      <sheetName val="ресурсная вед."/>
      <sheetName val="р.Волхов"/>
      <sheetName val="Калплан Кра"/>
      <sheetName val="6.11 новый"/>
      <sheetName val="Хар_"/>
      <sheetName val="С1_"/>
      <sheetName val="СтрЗапасов (2)"/>
      <sheetName val="Lim"/>
      <sheetName val="Справочник"/>
      <sheetName val="PwC Copies from old models --&gt;&gt;"/>
      <sheetName val="Справочники"/>
      <sheetName val="Journals"/>
      <sheetName val="ц_1991"/>
      <sheetName val="rvldmrv"/>
      <sheetName val="Сравнение ДПН факт 06-07"/>
      <sheetName val="Параметры"/>
      <sheetName val="трансформация1"/>
      <sheetName val="НМ расчеты"/>
      <sheetName val="Names"/>
      <sheetName val="breakdown"/>
      <sheetName val="Destination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Коэф КВ"/>
      <sheetName val="К"/>
      <sheetName val="Смета терзем"/>
      <sheetName val="Кал.план Жукова даты - не надо"/>
      <sheetName val="кп"/>
      <sheetName val="матер."/>
      <sheetName val="КП Прим (3)"/>
      <sheetName val="Лист3"/>
      <sheetName val="АЧ"/>
      <sheetName val="кп (3)"/>
      <sheetName val="СП"/>
      <sheetName val="фонтан разбитый2"/>
      <sheetName val="накладная"/>
      <sheetName val="Акт"/>
      <sheetName val="Баланс (Ф1)"/>
      <sheetName val="Смета-Т"/>
      <sheetName val="Смета 3 Гидролог"/>
      <sheetName val="Записка СЦБ"/>
      <sheetName val="РС "/>
      <sheetName val="Табл.5"/>
      <sheetName val="Табл.2"/>
      <sheetName val="Исх.данные"/>
      <sheetName val="Курс доллара"/>
      <sheetName val="Календарь новый"/>
      <sheetName val="Смета № 1 ИИ линия"/>
      <sheetName val="Общая часть"/>
      <sheetName val="ВКЕ"/>
      <sheetName val="Additives"/>
      <sheetName val="Ryazan"/>
      <sheetName val="Assumpt"/>
      <sheetName val="Control"/>
      <sheetName val="См №3 ОПР"/>
      <sheetName val="см.№6 АВЗУ и ГПЗУ"/>
      <sheetName val="Геофизика"/>
      <sheetName val="Геодезия"/>
      <sheetName val="Экология1"/>
      <sheetName val="АУП"/>
      <sheetName val="CENTR"/>
      <sheetName val="DMTR_BP_03"/>
      <sheetName val="см №1.1 Геодезические работы "/>
      <sheetName val="см №1.4 Экология "/>
      <sheetName val="Input Assumptions"/>
      <sheetName val="Расчет курса"/>
      <sheetName val="XLR_NoRangeSheet"/>
      <sheetName val="НЕДЕЛИ"/>
      <sheetName val="GD"/>
      <sheetName val="АСУ ТП 1 этап ПД"/>
      <sheetName val="Дополнительные параметры"/>
      <sheetName val="ЛЧ"/>
      <sheetName val="Leistungsakt"/>
      <sheetName val="Свод объем"/>
      <sheetName val="Дог цена"/>
      <sheetName val="геолог"/>
      <sheetName val="SakhNIPI5"/>
      <sheetName val="ПИР"/>
      <sheetName val="выборка на22 июня"/>
      <sheetName val="ОПС"/>
      <sheetName val="СметаСводная_снег"/>
      <sheetName val="Хаттон_90_90_Femco"/>
      <sheetName val="свод_общ"/>
      <sheetName val="таблица_руководству"/>
      <sheetName val="Суточная_добыча_за_неделю"/>
      <sheetName val="СметаСводная_павильон"/>
      <sheetName val="3труба (П)"/>
      <sheetName val="15"/>
      <sheetName val="Объемы работ по ПВ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8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свод_3"/>
      <sheetName val="ПСП_"/>
      <sheetName val="Сводная_смета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Восстановл_Лист17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Таблица 5"/>
      <sheetName val="Таблица 3"/>
      <sheetName val="1.401.2"/>
      <sheetName val="Восстановл_Лист37"/>
      <sheetName val="16"/>
      <sheetName val="Коэф"/>
      <sheetName val="Source lists"/>
      <sheetName val="PO Data"/>
      <sheetName val="Rub"/>
      <sheetName val="свод_ИИР"/>
      <sheetName val="Сводная "/>
      <sheetName val="7.ТХ Сети (кор)"/>
      <sheetName val="Tier 311208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исходные_данные"/>
      <sheetName val="расчетные_таблицы"/>
      <sheetName val="Смета_1свод"/>
      <sheetName val="Прибыль_опл"/>
      <sheetName val="Амур_ДОН"/>
      <sheetName val="справ_1"/>
      <sheetName val="Перечень_ИУ"/>
      <sheetName val="3_1_ТХ"/>
      <sheetName val="1_3"/>
      <sheetName val="3_5"/>
      <sheetName val="См3_СЦБ-зап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М_1"/>
      <sheetName val="Акт выбора"/>
      <sheetName val="ПД"/>
      <sheetName val="№1"/>
      <sheetName val="См.№7 Эл."/>
      <sheetName val="См.№8 Пож."/>
      <sheetName val="См.№3 ВиК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РСС_АУ"/>
      <sheetName val="Раб.АУ"/>
      <sheetName val="Сметы за сопровождение"/>
      <sheetName val="СМ_x000b__x0011__x0012__x000c__x0011__x0011__x0011__x0011__x0011__x0011_"/>
      <sheetName val="ᄀᄀᄀᄀᄀᄀᄀᄀᄀᄀᄀᄀᄀᄀᄀᄀᄀ"/>
      <sheetName val="2-stage"/>
      <sheetName val="См.3_АСУ"/>
      <sheetName val="Полигон - ИЭИ "/>
      <sheetName val="Ком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лч и кам"/>
      <sheetName val="Бл.электр."/>
      <sheetName val="Объем работ"/>
      <sheetName val="MararashAA"/>
      <sheetName val="ПРОЦЕНТЫ"/>
      <sheetName val="АСУ-линия-1"/>
      <sheetName val="ТЗ АСУ-1"/>
      <sheetName val="Виды работ АСО"/>
      <sheetName val="таблица_руко_x0019__x0015__x0009__x0003__x000c__x0011__x0011_"/>
      <sheetName val="ИД СМР"/>
      <sheetName val="Норм"/>
      <sheetName val="2 Геология"/>
      <sheetName val="ФОТ для смет"/>
      <sheetName val="ЛС_РЕС"/>
      <sheetName val="таблица_руко_x0019__x0015_ _x0003__x000c__x0011__x0011_"/>
      <sheetName val="Настр"/>
      <sheetName val="ПД-2.2"/>
      <sheetName val="Lucent"/>
      <sheetName val="Общ"/>
      <sheetName val="6"/>
      <sheetName val="1.14"/>
      <sheetName val="1.7"/>
      <sheetName val="СМ"/>
      <sheetName val="_x0000__x0000_"/>
      <sheetName val="СМИС"/>
      <sheetName val="База"/>
      <sheetName val="basa"/>
      <sheetName val="СВ 2"/>
      <sheetName val="1.2_"/>
      <sheetName val="Base"/>
      <sheetName val="Распределение_затрат"/>
      <sheetName val="ЗАТ_ПОДР"/>
      <sheetName val="ПРОЧИЕ_ЗАТР"/>
      <sheetName val="ПОКУП_ВОДА"/>
      <sheetName val="РАСПРЕД ПО ПРОЦЕСС"/>
      <sheetName val="РЕАГ_КАТАЛ"/>
      <sheetName val="СЫРЬЕ"/>
      <sheetName val="СМЕТА_ТЕКРЕМ"/>
      <sheetName val="УСЛУГИ_ПРОМХАР"/>
      <sheetName val="кап.ремонт"/>
      <sheetName val="Обор"/>
      <sheetName val="Вспом."/>
      <sheetName val="УКП"/>
      <sheetName val="БД"/>
      <sheetName val="Лист4"/>
      <sheetName val="Общий"/>
      <sheetName val="ТабР"/>
      <sheetName val="Дог_рас"/>
      <sheetName val="Исх."/>
      <sheetName val="Лист"/>
      <sheetName val="Исх"/>
      <sheetName val="Акты"/>
      <sheetName val="ЛС_БИ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 refreshError="1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 refreshError="1"/>
      <sheetData sheetId="778" refreshError="1"/>
      <sheetData sheetId="779"/>
      <sheetData sheetId="780"/>
      <sheetData sheetId="781"/>
      <sheetData sheetId="782"/>
      <sheetData sheetId="783"/>
      <sheetData sheetId="784"/>
      <sheetData sheetId="785" refreshError="1"/>
      <sheetData sheetId="786" refreshError="1"/>
      <sheetData sheetId="787" refreshError="1"/>
      <sheetData sheetId="788" refreshError="1"/>
      <sheetData sheetId="789"/>
      <sheetData sheetId="790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/>
      <sheetData sheetId="819" refreshError="1"/>
      <sheetData sheetId="8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к.84-к.83"/>
      <sheetName val="Шкаф"/>
      <sheetName val="Коэфф1."/>
      <sheetName val="Прайс лист"/>
      <sheetName val="СМЕТА проект"/>
      <sheetName val="выборка на22 июня"/>
      <sheetName val="Смета"/>
      <sheetName val="HP и оргтехника"/>
      <sheetName val="Лист опроса"/>
      <sheetName val="Summary"/>
      <sheetName val="5ОборРабМест(HP)"/>
      <sheetName val="сохранить"/>
      <sheetName val="13.1"/>
      <sheetName val="свод 2"/>
      <sheetName val="Лист2"/>
      <sheetName val="Данные для расчёта сметы"/>
      <sheetName val="Таблица 5"/>
      <sheetName val="Таблица 3"/>
      <sheetName val="93-110"/>
      <sheetName val="ПДР"/>
      <sheetName val="Зап-3- СЦБ"/>
      <sheetName val="Destination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1"/>
      <sheetName val="эл_химз_"/>
      <sheetName val="геология_"/>
      <sheetName val="к_84-к_83"/>
      <sheetName val="HP_и_оргтехника"/>
      <sheetName val="Коэфф1_"/>
      <sheetName val="Прайс_лист"/>
      <sheetName val="СМЕТА_проект"/>
      <sheetName val="Лист_опроса"/>
      <sheetName val="13_1"/>
      <sheetName val="свод_2"/>
      <sheetName val="3_гидромет"/>
      <sheetName val="см8"/>
      <sheetName val="Calc"/>
      <sheetName val="ЭХЗ"/>
      <sheetName val="Лист1"/>
      <sheetName val="Обновление"/>
      <sheetName val="Цена"/>
      <sheetName val="Product"/>
      <sheetName val="РасчетКомандир1"/>
      <sheetName val="РасчетКомандир2"/>
      <sheetName val="Коэфф"/>
      <sheetName val="Смета2 проект. раб."/>
      <sheetName val="График"/>
      <sheetName val="Счет-Фактура"/>
      <sheetName val="Кредиты"/>
      <sheetName val="Суточная"/>
      <sheetName val="вариант"/>
      <sheetName val="Табл38-7"/>
      <sheetName val="данные"/>
      <sheetName val="СС"/>
      <sheetName val="Баланс"/>
      <sheetName val="Production and Spend"/>
      <sheetName val="ТИТУЛ"/>
      <sheetName val="6.14"/>
      <sheetName val="ОБЩЕСТВА"/>
      <sheetName val="6.3.1"/>
      <sheetName val="6.20"/>
      <sheetName val="6.4.1"/>
      <sheetName val="ПРОГНОЗ_1"/>
      <sheetName val="6_11_1  сторонние"/>
      <sheetName val="установки"/>
      <sheetName val="8.14 КР (списание)ОПСТИКР"/>
      <sheetName val="Стр1"/>
      <sheetName val="Список"/>
      <sheetName val="6_14"/>
      <sheetName val="6_3_1"/>
      <sheetName val="6_20"/>
      <sheetName val="6_4_1"/>
      <sheetName val="6_11_1__сторонние"/>
      <sheetName val="8_14_КР_(списание)ОПСТИКР"/>
      <sheetName val="топо"/>
      <sheetName val="DATA"/>
      <sheetName val="Списки"/>
      <sheetName val="6.14_КР"/>
      <sheetName val="Прилож"/>
      <sheetName val="Пример расчета"/>
      <sheetName val="СметаСводная Рыб"/>
      <sheetName val="все"/>
      <sheetName val="Нормы"/>
      <sheetName val="sapactivexlhiddensheet"/>
      <sheetName val="OCK1"/>
      <sheetName val="1.3"/>
      <sheetName val="ИГ1"/>
      <sheetName val="К.рын"/>
      <sheetName val="Сводная смета"/>
      <sheetName val="Землеотвод"/>
      <sheetName val="РП"/>
      <sheetName val="2002(v2)"/>
      <sheetName val="справ."/>
      <sheetName val="Пояснение "/>
      <sheetName val="list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"/>
      <sheetName val="сводная"/>
      <sheetName val="Разработка проекта"/>
      <sheetName val="КП НовоКов"/>
      <sheetName val="ПДР ООО &quot;Юкос ФБЦ&quot;"/>
      <sheetName val="Прибыль опл"/>
      <sheetName val="3.1"/>
      <sheetName val="Коммерческие расходы"/>
      <sheetName val="исходные данные"/>
      <sheetName val="расчетные таблицы"/>
      <sheetName val="СметаСводная Колпино"/>
      <sheetName val="справ_"/>
      <sheetName val="оборудован"/>
      <sheetName val="СметаСводная снег"/>
      <sheetName val="СметаСводная"/>
      <sheetName val="СметаСводная павильон"/>
      <sheetName val="Перечень ИУ"/>
      <sheetName val="Упр"/>
      <sheetName val="НМА"/>
      <sheetName val="оператор"/>
      <sheetName val="исх_данные"/>
      <sheetName val="ст ГТМ"/>
      <sheetName val="2002_v2_"/>
      <sheetName val="свод1"/>
      <sheetName val="таблица руководству"/>
      <sheetName val="Суточная добыча за неделю"/>
      <sheetName val="Хаттон 90.90 Femco"/>
      <sheetName val="ИД1"/>
      <sheetName val="шаблон"/>
      <sheetName val="Таблица 4 АСУТП"/>
      <sheetName val="Смета 5.2. Кусты25,29,31,65"/>
      <sheetName val="свод общ"/>
      <sheetName val="смета 2 проект. работы"/>
      <sheetName val="Хар_"/>
      <sheetName val="С1_"/>
      <sheetName val="СтрЗапасов (2)"/>
      <sheetName val="Norm"/>
      <sheetName val="НМ расчеты"/>
      <sheetName val="свод 3"/>
      <sheetName val="ИД"/>
      <sheetName val="отчет эл_эн  2000"/>
      <sheetName val="См3 СЦБ-зап"/>
      <sheetName val="Смета 1"/>
      <sheetName val="справка"/>
      <sheetName val="суб.подряд"/>
      <sheetName val="ПСБ - ОЭ"/>
      <sheetName val="Переменные и константы"/>
      <sheetName val="Смета 1свод"/>
      <sheetName val="Вспомогательный"/>
      <sheetName val="ID"/>
      <sheetName val="История"/>
      <sheetName val="Р1"/>
      <sheetName val="Параметры_i"/>
      <sheetName val="Таблица 2"/>
      <sheetName val="информация"/>
      <sheetName val="Текущие цены"/>
      <sheetName val="рабочий"/>
      <sheetName val="окраска"/>
      <sheetName val="Ачинский НПЗ"/>
      <sheetName val="D"/>
      <sheetName val="СметаСводная 1 оч"/>
      <sheetName val="Итог"/>
      <sheetName val="3.1 ТХ"/>
      <sheetName val="ЗП_ЮНГ"/>
      <sheetName val="РН-ПНГ"/>
      <sheetName val="Общая часть"/>
      <sheetName val="№5 СУБ Инж защ"/>
      <sheetName val="СС замеч с ответами"/>
      <sheetName val="total"/>
      <sheetName val="Комплектация"/>
      <sheetName val="трубы"/>
      <sheetName val="СМР"/>
      <sheetName val="дороги"/>
      <sheetName val="начало"/>
      <sheetName val="Main"/>
      <sheetName val="УП _2004"/>
      <sheetName val="Спецификация"/>
      <sheetName val="Константы и результаты"/>
      <sheetName val="Лизинг"/>
      <sheetName val="Удельные(проф.)"/>
      <sheetName val="расчет №3"/>
      <sheetName val="3.2"/>
      <sheetName val="3.3"/>
      <sheetName val="Р2.1"/>
      <sheetName val="Р2.2"/>
      <sheetName val="Р3"/>
      <sheetName val="Р4"/>
      <sheetName val="Р5"/>
      <sheetName val="Р7"/>
      <sheetName val="Табл.5"/>
      <sheetName val="Табл.2"/>
      <sheetName val="Исх.данные"/>
      <sheetName val="Input"/>
      <sheetName val="Calculation"/>
      <sheetName val="MAIN_PARAMETERS"/>
      <sheetName val="RSOILBAL"/>
      <sheetName val="ВКЕ"/>
      <sheetName val="rvldmrv"/>
      <sheetName val="Additives"/>
      <sheetName val="Ryazan"/>
      <sheetName val="Assumpt"/>
      <sheetName val="Control"/>
      <sheetName val="Параметры"/>
      <sheetName val="См №3 ОПР"/>
      <sheetName val="см.№6 АВЗУ и ГПЗУ"/>
      <sheetName val="Геофизика"/>
      <sheetName val="Геодезия"/>
      <sheetName val="Экология1"/>
      <sheetName val="ц_1991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АУП"/>
      <sheetName val="CENTR"/>
      <sheetName val="Смета 2"/>
      <sheetName val="4сд"/>
      <sheetName val="2сд"/>
      <sheetName val="7сд"/>
      <sheetName val="Lim"/>
      <sheetName val="Справочник"/>
      <sheetName val="PwC Copies from old models --&gt;&gt;"/>
      <sheetName val="Справочники"/>
      <sheetName val="Сравнение ДПН факт 06-07"/>
      <sheetName val="Journals"/>
      <sheetName val="Names"/>
      <sheetName val="кп ГК"/>
      <sheetName val="Input Assumptions"/>
      <sheetName val="DMTR_BP_03"/>
      <sheetName val="см №1.1 Геодезические работы "/>
      <sheetName val="см №1.4 Экология "/>
      <sheetName val="АСУ ТП 1 этап ПД"/>
      <sheetName val="Курсы"/>
      <sheetName val="в работу"/>
      <sheetName val="1ПС"/>
      <sheetName val="20_Кредиты краткосрочные"/>
      <sheetName val="Амур ДОН"/>
      <sheetName val="3.5"/>
      <sheetName val="Январь"/>
      <sheetName val="ИДвалка"/>
      <sheetName val="Лист3"/>
      <sheetName val="часы"/>
      <sheetName val="АЧ"/>
      <sheetName val="кп"/>
      <sheetName val="2.2 "/>
      <sheetName val="Расчет курса"/>
      <sheetName val="XLR_NoRangeSheet"/>
      <sheetName val="НЕДЕЛИ"/>
      <sheetName val="GD"/>
      <sheetName val="ПОДПИСИ"/>
      <sheetName val="РАСЧЕТ"/>
      <sheetName val="КП (2)"/>
      <sheetName val="Бюджет"/>
      <sheetName val="Перечень Заказчиков"/>
      <sheetName val="Б.Сатка"/>
      <sheetName val="КП к ГК"/>
      <sheetName val="изыскания 2"/>
      <sheetName val="свод (2)"/>
      <sheetName val="Калплан ОИ2 Макм крестики"/>
      <sheetName val="Смета терзем"/>
      <sheetName val="ресурсная вед."/>
      <sheetName val="смета СИД"/>
      <sheetName val="р.Волхов"/>
      <sheetName val="СП"/>
      <sheetName val="мсн"/>
      <sheetName val="влад-таблица"/>
      <sheetName val="2002(v1)"/>
      <sheetName val="Баланс (Ф1)"/>
      <sheetName val="Смета2_проект__раб_"/>
      <sheetName val="Зап-3-_СЦБ"/>
      <sheetName val="Данные_для_расчёта_сметы"/>
      <sheetName val="Смета_1"/>
      <sheetName val="геолог"/>
      <sheetName val="SakhNIPI5"/>
      <sheetName val="ПИР"/>
      <sheetName val="Капитальные затраты"/>
      <sheetName val="Opex personnel (Term facs)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Текущие_цены"/>
      <sheetName val="Пример_расчета"/>
      <sheetName val="СметаСводная_Рыб"/>
      <sheetName val="отчет_эл_эн__2000"/>
      <sheetName val="6.3"/>
      <sheetName val="6.7"/>
      <sheetName val="6.3.1.3"/>
      <sheetName val="См_1_наруж_водопровод"/>
      <sheetName val="Разработка_проекта"/>
      <sheetName val="КП_НовоКов"/>
      <sheetName val="СметаСводная_1_оч"/>
      <sheetName val="пятилетка"/>
      <sheetName val="мониторинг"/>
      <sheetName val="Св. смета"/>
      <sheetName val="РБС ИЗМ1"/>
      <sheetName val="Справочные данные"/>
      <sheetName val="Подрядчики"/>
      <sheetName val="мат"/>
      <sheetName val="суб_подряд"/>
      <sheetName val="ПСБ_-_ОЭ"/>
      <sheetName val="4"/>
      <sheetName val="Калплан Кра"/>
      <sheetName val="Материалы"/>
      <sheetName val="6.11 новый"/>
      <sheetName val="трансформация1"/>
      <sheetName val="breakdown"/>
      <sheetName val="EKDEB90"/>
      <sheetName val="Коэф КВ"/>
      <sheetName val="К"/>
      <sheetName val="Кал.план Жукова даты - не надо"/>
      <sheetName val="матер."/>
      <sheetName val="КП Прим (3)"/>
      <sheetName val="кп (3)"/>
      <sheetName val="фонтан разбитый2"/>
      <sheetName val="накладная"/>
      <sheetName val="Акт"/>
      <sheetName val="Смета-Т"/>
      <sheetName val=""/>
      <sheetName val="Смета 3 Гидролог"/>
      <sheetName val="Записка СЦБ"/>
      <sheetName val="РС "/>
      <sheetName val="Курс доллара"/>
      <sheetName val="Календарь новый"/>
      <sheetName val="Смета № 1 ИИ линия"/>
      <sheetName val="Дополнительные параметры"/>
      <sheetName val="ЛЧ"/>
      <sheetName val="Leistungsakt"/>
      <sheetName val="Свод объем"/>
      <sheetName val="Дог цена"/>
      <sheetName val="ОПС"/>
      <sheetName val="СметаСводная_снег"/>
      <sheetName val="Хаттон_90_90_Femco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8"/>
      <sheetName val="Восстановл_Лист17"/>
      <sheetName val="1155"/>
      <sheetName val="свод_общ"/>
      <sheetName val="таблица_руководству"/>
      <sheetName val="Суточная_добыча_за_неделю"/>
      <sheetName val="СметаСводная_павильон"/>
      <sheetName val="Объемы работ по ПВ"/>
      <sheetName val="1.401.2"/>
      <sheetName val="3труба (П)"/>
      <sheetName val="Source lists"/>
      <sheetName val="Rub"/>
      <sheetName val="15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№5_СУБ_Инж_защ"/>
      <sheetName val="Сводная_смета"/>
      <sheetName val="исходные_данные"/>
      <sheetName val="расчетные_таблицы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Прибыль_опл"/>
      <sheetName val="свод_3"/>
      <sheetName val="Амур_ДОН"/>
      <sheetName val="справ_1"/>
      <sheetName val="Перечень_ИУ"/>
      <sheetName val="3_1_ТХ"/>
      <sheetName val="1_3"/>
      <sheetName val="К_рын"/>
      <sheetName val="3_5"/>
      <sheetName val="См3_СЦБ-зап"/>
      <sheetName val="СметаСводная_Колпино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Акт выбора"/>
      <sheetName val="АСУ-линия-1"/>
      <sheetName val="ТЗ АСУ-1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ПСП_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Восстановл_Лист37"/>
      <sheetName val="16"/>
      <sheetName val="СМИС"/>
      <sheetName val="basa"/>
      <sheetName val="6"/>
      <sheetName val="Сводный"/>
      <sheetName val="Base"/>
      <sheetName val="№1"/>
      <sheetName val="Lucent"/>
      <sheetName val="BACT"/>
      <sheetName val="РЕАГ_КАТАЛ"/>
      <sheetName val="пофакторный"/>
      <sheetName val="РАСШИФ_ЦЕХ_РАСХ"/>
      <sheetName val="РАСПРЕД ПО ПРОЦЕСС"/>
      <sheetName val="Распределение_затрат"/>
      <sheetName val="топ"/>
      <sheetName val="ПС 110 кВ (доп)"/>
      <sheetName val="аванс по ОС"/>
      <sheetName val="Авансы выданные"/>
      <sheetName val="Кред"/>
      <sheetName val="ДЗ"/>
      <sheetName val="Кред. задолж."/>
      <sheetName val="Прочие"/>
      <sheetName val="Хаттон_90_礊め_x0005__x0000__x0000__x0000__x0000_"/>
      <sheetName val="эл_химз_3"/>
      <sheetName val="геология_3"/>
      <sheetName val="к_84-к_832"/>
      <sheetName val="Коэфф1_2"/>
      <sheetName val="Прайс_лист2"/>
      <sheetName val="СМЕТА_проект2"/>
      <sheetName val="выборка_на22_июня1"/>
      <sheetName val="HP_и_оргтехника2"/>
      <sheetName val="Лист_опроса2"/>
      <sheetName val="13_12"/>
      <sheetName val="свод_22"/>
      <sheetName val="Данные_для_расчёта_сметы2"/>
      <sheetName val="Таблица_51"/>
      <sheetName val="Таблица_31"/>
      <sheetName val="Зап-3-_СЦБ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2_проект__раб_2"/>
      <sheetName val="Production_and_Spend1"/>
      <sheetName val="6_143"/>
      <sheetName val="6_3_13"/>
      <sheetName val="6_203"/>
      <sheetName val="6_4_13"/>
      <sheetName val="6_11_1__сторонние3"/>
      <sheetName val="8_14_КР_(списание)ОПСТИКР3"/>
      <sheetName val="6_14_КР2"/>
      <sheetName val="Пример_расчета2"/>
      <sheetName val="СметаСводная_Рыб2"/>
      <sheetName val="1_32"/>
      <sheetName val="К_рын2"/>
      <sheetName val="Сводная_смета2"/>
      <sheetName val="справ_3"/>
      <sheetName val="Пояснение_1"/>
      <sheetName val="См_1_наруж_водопровод2"/>
      <sheetName val="Разработка_проекта2"/>
      <sheetName val="КП_НовоКов2"/>
      <sheetName val="ПДР_ООО_&quot;Юкос_ФБЦ&quot;2"/>
      <sheetName val="Прибыль_опл2"/>
      <sheetName val="3_12"/>
      <sheetName val="Коммерческие_расходы2"/>
      <sheetName val="исходные_данные2"/>
      <sheetName val="расчетные_таблицы2"/>
      <sheetName val="СметаСводная_Колпино2"/>
      <sheetName val="СметаСводная_снег2"/>
      <sheetName val="СметаСводная_павильон2"/>
      <sheetName val="Перечень_ИУ2"/>
      <sheetName val="ст_ГТМ1"/>
      <sheetName val="таблица_руководству2"/>
      <sheetName val="Суточная_добыча_за_неделю2"/>
      <sheetName val="Хаттон_90_90_Femco2"/>
      <sheetName val="Таблица_4_АСУТП2"/>
      <sheetName val="Смета_5_2__Кусты25,29,31,652"/>
      <sheetName val="свод_общ2"/>
      <sheetName val="смета_2_проект__работы1"/>
      <sheetName val="СтрЗапасов_(2)1"/>
      <sheetName val="НМ_расчеты1"/>
      <sheetName val="свод_32"/>
      <sheetName val="отчет_эл_эн__20002"/>
      <sheetName val="См3_СЦБ-зап2"/>
      <sheetName val="Смета_12"/>
      <sheetName val="суб_подряд2"/>
      <sheetName val="ПСБ_-_ОЭ2"/>
      <sheetName val="Переменные_и_константы2"/>
      <sheetName val="Смета_1свод2"/>
      <sheetName val="Таблица_21"/>
      <sheetName val="Текущие_цены2"/>
      <sheetName val="Ачинский_НПЗ2"/>
      <sheetName val="СметаСводная_1_оч2"/>
      <sheetName val="3_1_ТХ2"/>
      <sheetName val="Общая_часть1"/>
      <sheetName val="№5_СУБ_Инж_защ2"/>
      <sheetName val="СС_замеч_с_ответами2"/>
      <sheetName val="УП__20042"/>
      <sheetName val="Константы_и_результаты2"/>
      <sheetName val="Удельные(проф_)2"/>
      <sheetName val="расчет_№32"/>
      <sheetName val="3_22"/>
      <sheetName val="3_32"/>
      <sheetName val="Р2_12"/>
      <sheetName val="Р2_22"/>
      <sheetName val="Табл_52"/>
      <sheetName val="Табл_22"/>
      <sheetName val="См_№3_ОПР1"/>
      <sheetName val="см_№6_АВЗУ_и_ГПЗУ1"/>
      <sheetName val="КП_к_снег_Рыбинская2"/>
      <sheetName val="Смета_22"/>
      <sheetName val="PwC_Copies_from_old_models_--&gt;1"/>
      <sheetName val="Сравнение_ДПН_факт_06-071"/>
      <sheetName val="кп_ГК1"/>
      <sheetName val="Input_Assumptions1"/>
      <sheetName val="см_№1_1_Геодезические_работы_1"/>
      <sheetName val="см_№1_4_Экология_1"/>
      <sheetName val="АСУ_ТП_1_этап_ПД1"/>
      <sheetName val="в_работу2"/>
      <sheetName val="20_Кредиты_краткосрочные2"/>
      <sheetName val="Амур_ДОН2"/>
      <sheetName val="3_52"/>
      <sheetName val="2_2_2"/>
      <sheetName val="Расчет_курса1"/>
      <sheetName val="КП_(2)2"/>
      <sheetName val="Перечень_Заказчиков2"/>
      <sheetName val="Б_Сатка2"/>
      <sheetName val="КП_к_ГК1"/>
      <sheetName val="изыскания_21"/>
      <sheetName val="свод_(2)1"/>
      <sheetName val="Калплан_ОИ2_Макм_крестики1"/>
      <sheetName val="Смета_терзем1"/>
      <sheetName val="ресурсная_вед_1"/>
      <sheetName val="смета_СИД1"/>
      <sheetName val="р_Волхов2"/>
      <sheetName val="Баланс_(Ф1)1"/>
      <sheetName val="Капитальные_затраты2"/>
      <sheetName val="Opex_personnel_(Term_facs)2"/>
      <sheetName val="6_31"/>
      <sheetName val="6_71"/>
      <sheetName val="6_3_1_31"/>
      <sheetName val="Св__смета1"/>
      <sheetName val="РБС_ИЗМ11"/>
      <sheetName val="Справочные_данные1"/>
      <sheetName val="Калплан_Кра1"/>
      <sheetName val="6_11_новый1"/>
      <sheetName val="Коэф_КВ1"/>
      <sheetName val="Кал_план_Жукова_даты_-_не_надо1"/>
      <sheetName val="матер_1"/>
      <sheetName val="КП_Прим_(3)1"/>
      <sheetName val="кп_(3)1"/>
      <sheetName val="фонтан_разбитый21"/>
      <sheetName val="Смета_3_Гидролог1"/>
      <sheetName val="Записка_СЦБ1"/>
      <sheetName val="РС_1"/>
      <sheetName val="Курс_доллара1"/>
      <sheetName val="Календарь_новый1"/>
      <sheetName val="Смета_№_1_ИИ_линия1"/>
      <sheetName val="Дополнительные_параметры1"/>
      <sheetName val="Свод_объем1"/>
      <sheetName val="Дог_цена1"/>
      <sheetName val="Объемы_работ_по_ПВ1"/>
      <sheetName val="1_401_21"/>
      <sheetName val="3труба_(П)1"/>
      <sheetName val="Source_lists1"/>
      <sheetName val="Смета_ТЗ_АСУ-161"/>
      <sheetName val="База_Геодезия1"/>
      <sheetName val="База_Геология1"/>
      <sheetName val="База_Геофизика1"/>
      <sheetName val="4_1_11"/>
      <sheetName val="исп_1_1_11"/>
      <sheetName val="База_Гидро1"/>
      <sheetName val="4_2_11"/>
      <sheetName val="исп_1_1_21"/>
      <sheetName val="Исп__смета_этап_1_1,_1_21"/>
      <sheetName val="Акт_выбора1"/>
      <sheetName val="ТЗ_АСУ-11"/>
      <sheetName val="р_Нева2"/>
      <sheetName val="р_Молога2"/>
      <sheetName val="18_рек_Ю-Х2"/>
      <sheetName val="нпс_Палкино2"/>
      <sheetName val="Россия_-_Китай2"/>
      <sheetName val="КМ_210-2382"/>
      <sheetName val="БТС-2_км_405-4592"/>
      <sheetName val="БТС-2_км_405-4532"/>
      <sheetName val="БТС-2_км_313-3522"/>
      <sheetName val="БТС-2_км326-3522"/>
      <sheetName val="Улейма_И2"/>
      <sheetName val="Белая_УБКА2"/>
      <sheetName val="км_72-75р_Левоннька2"/>
      <sheetName val="киенгоп-н_Челны_км_104-2062"/>
      <sheetName val="ВЛ_Урдома2"/>
      <sheetName val="Вл_Микунь_Урдома2"/>
      <sheetName val="ВЛ_Синдор-Микунь2"/>
      <sheetName val="Тон_Чермасан2"/>
      <sheetName val="Трасса_км_16-1472"/>
      <sheetName val="трасса_0-762"/>
      <sheetName val="Колва_782"/>
      <sheetName val="Гидрология__р_Колва_км_382"/>
      <sheetName val="ПСП_2"/>
      <sheetName val="Новая_сводка_(до_бюджета)_(2)3"/>
      <sheetName val="Что_пришло3"/>
      <sheetName val="влад-таблица_(2)3"/>
      <sheetName val="Новая_сводка_(до_бюджета)3"/>
      <sheetName val="Новая_сводка3"/>
      <sheetName val="Общие_расходы3"/>
      <sheetName val="Новая_сводка_(по_бюджету)3"/>
      <sheetName val="Íîâàÿ_ñâîäêà_(äî_áþäæåòà)_(2)3"/>
      <sheetName val="×òî_ïðèøëî3"/>
      <sheetName val="âëàä-òàáëèöà_(2)3"/>
      <sheetName val="Íîâàÿ_ñâîäêà_(äî_áþäæåòà)3"/>
      <sheetName val="Íîâàÿ_ñâîäêà3"/>
      <sheetName val="Îáùèå_ðàñõîäû3"/>
      <sheetName val="Íîâàÿ_ñâîäêà_(ïî_áþäæåòó)3"/>
      <sheetName val="6_10_13"/>
      <sheetName val="6_7_3_ТН3"/>
      <sheetName val="6_13"/>
      <sheetName val="6_52-свод2"/>
      <sheetName val="ДДС_(Форма_№3)1"/>
      <sheetName val="эл_химз_2"/>
      <sheetName val="геология_2"/>
      <sheetName val="к_84-к_831"/>
      <sheetName val="Коэфф1_1"/>
      <sheetName val="Прайс_лист1"/>
      <sheetName val="СМЕТА_проект1"/>
      <sheetName val="выборка_на22_июня"/>
      <sheetName val="HP_и_оргтехника1"/>
      <sheetName val="Лист_опроса1"/>
      <sheetName val="13_11"/>
      <sheetName val="свод_21"/>
      <sheetName val="Данные_для_расчёта_сметы1"/>
      <sheetName val="Таблица_5"/>
      <sheetName val="Таблица_3"/>
      <sheetName val="Зап-3-_СЦБ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2_проект__раб_1"/>
      <sheetName val="Production_and_Spend"/>
      <sheetName val="6_142"/>
      <sheetName val="6_3_12"/>
      <sheetName val="6_202"/>
      <sheetName val="6_4_12"/>
      <sheetName val="6_11_1__сторонние2"/>
      <sheetName val="8_14_КР_(списание)ОПСТИКР2"/>
      <sheetName val="6_14_КР1"/>
      <sheetName val="Пример_расчета1"/>
      <sheetName val="СметаСводная_Рыб1"/>
      <sheetName val="1_31"/>
      <sheetName val="К_рын1"/>
      <sheetName val="Сводная_смета1"/>
      <sheetName val="справ_2"/>
      <sheetName val="Пояснение_"/>
      <sheetName val="См_1_наруж_водопровод1"/>
      <sheetName val="Разработка_проекта1"/>
      <sheetName val="КП_НовоКов1"/>
      <sheetName val="ПДР_ООО_&quot;Юкос_ФБЦ&quot;1"/>
      <sheetName val="Прибыль_опл1"/>
      <sheetName val="3_11"/>
      <sheetName val="Коммерческие_расходы1"/>
      <sheetName val="исходные_данные1"/>
      <sheetName val="расчетные_таблицы1"/>
      <sheetName val="СметаСводная_Колпино1"/>
      <sheetName val="СметаСводная_снег1"/>
      <sheetName val="СметаСводная_павильон1"/>
      <sheetName val="Перечень_ИУ1"/>
      <sheetName val="ст_ГТМ"/>
      <sheetName val="таблица_руководству1"/>
      <sheetName val="Суточная_добыча_за_неделю1"/>
      <sheetName val="Хаттон_90_90_Femco1"/>
      <sheetName val="Таблица_4_АСУТП1"/>
      <sheetName val="Смета_5_2__Кусты25,29,31,651"/>
      <sheetName val="свод_общ1"/>
      <sheetName val="смета_2_проект__работы"/>
      <sheetName val="СтрЗапасов_(2)"/>
      <sheetName val="НМ_расчеты"/>
      <sheetName val="свод_31"/>
      <sheetName val="отчет_эл_эн__20001"/>
      <sheetName val="См3_СЦБ-зап1"/>
      <sheetName val="Смета_11"/>
      <sheetName val="суб_подряд1"/>
      <sheetName val="ПСБ_-_ОЭ1"/>
      <sheetName val="Переменные_и_константы1"/>
      <sheetName val="Смета_1свод1"/>
      <sheetName val="Таблица_2"/>
      <sheetName val="Текущие_цены1"/>
      <sheetName val="Ачинский_НПЗ1"/>
      <sheetName val="СметаСводная_1_оч1"/>
      <sheetName val="3_1_ТХ1"/>
      <sheetName val="Общая_часть"/>
      <sheetName val="№5_СУБ_Инж_защ1"/>
      <sheetName val="СС_замеч_с_ответами1"/>
      <sheetName val="УП__20041"/>
      <sheetName val="Константы_и_результаты1"/>
      <sheetName val="Удельные(проф_)1"/>
      <sheetName val="расчет_№31"/>
      <sheetName val="3_21"/>
      <sheetName val="3_31"/>
      <sheetName val="Р2_11"/>
      <sheetName val="Р2_21"/>
      <sheetName val="Табл_51"/>
      <sheetName val="Табл_21"/>
      <sheetName val="См_№3_ОПР"/>
      <sheetName val="см_№6_АВЗУ_и_ГПЗУ"/>
      <sheetName val="КП_к_снег_Рыбинская1"/>
      <sheetName val="Смета_21"/>
      <sheetName val="PwC_Copies_from_old_models_--&gt;&gt;"/>
      <sheetName val="Сравнение_ДПН_факт_06-07"/>
      <sheetName val="кп_ГК"/>
      <sheetName val="Input_Assumptions"/>
      <sheetName val="см_№1_1_Геодезические_работы_"/>
      <sheetName val="см_№1_4_Экология_"/>
      <sheetName val="АСУ_ТП_1_этап_ПД"/>
      <sheetName val="в_работу1"/>
      <sheetName val="20_Кредиты_краткосрочные1"/>
      <sheetName val="Амур_ДОН1"/>
      <sheetName val="3_51"/>
      <sheetName val="2_2_1"/>
      <sheetName val="Расчет_курса"/>
      <sheetName val="КП_(2)1"/>
      <sheetName val="Перечень_Заказчиков1"/>
      <sheetName val="Б_Сатка1"/>
      <sheetName val="КП_к_ГК"/>
      <sheetName val="изыскания_2"/>
      <sheetName val="свод_(2)"/>
      <sheetName val="Калплан_ОИ2_Макм_крестики"/>
      <sheetName val="Смета_терзем"/>
      <sheetName val="ресурсная_вед_"/>
      <sheetName val="смета_СИД"/>
      <sheetName val="р_Волхов1"/>
      <sheetName val="Баланс_(Ф1)"/>
      <sheetName val="Капитальные_затраты1"/>
      <sheetName val="Opex_personnel_(Term_facs)1"/>
      <sheetName val="6_3"/>
      <sheetName val="6_7"/>
      <sheetName val="6_3_1_3"/>
      <sheetName val="Св__смета"/>
      <sheetName val="РБС_ИЗМ1"/>
      <sheetName val="Справочные_данные"/>
      <sheetName val="Калплан_Кра"/>
      <sheetName val="6_11_новый"/>
      <sheetName val="Коэф_КВ"/>
      <sheetName val="Кал_план_Жукова_даты_-_не_надо"/>
      <sheetName val="матер_"/>
      <sheetName val="КП_Прим_(3)"/>
      <sheetName val="кп_(3)"/>
      <sheetName val="фонтан_разбитый2"/>
      <sheetName val="Смета_3_Гидролог"/>
      <sheetName val="Записка_СЦБ"/>
      <sheetName val="РС_"/>
      <sheetName val="Курс_доллара"/>
      <sheetName val="Календарь_новый"/>
      <sheetName val="Смета_№_1_ИИ_линия"/>
      <sheetName val="Дополнительные_параметры"/>
      <sheetName val="Свод_объем"/>
      <sheetName val="Дог_цена"/>
      <sheetName val="Объемы_работ_по_ПВ"/>
      <sheetName val="1_401_2"/>
      <sheetName val="3труба_(П)"/>
      <sheetName val="Source_lists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Акт_выбора"/>
      <sheetName val="ТЗ_АСУ-1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эл_химз_4"/>
      <sheetName val="геология_4"/>
      <sheetName val="к_84-к_833"/>
      <sheetName val="Коэфф1_3"/>
      <sheetName val="Прайс_лист3"/>
      <sheetName val="СМЕТА_проект3"/>
      <sheetName val="выборка_на22_июня2"/>
      <sheetName val="HP_и_оргтехника3"/>
      <sheetName val="Лист_опроса3"/>
      <sheetName val="13_13"/>
      <sheetName val="свод_23"/>
      <sheetName val="Данные_для_расчёта_сметы3"/>
      <sheetName val="Таблица_52"/>
      <sheetName val="Таблица_32"/>
      <sheetName val="Зап-3-_СЦБ3"/>
      <sheetName val="Исполнение__освоение_по_закупк3"/>
      <sheetName val="Исполнение_для_Ускова3"/>
      <sheetName val="Выборка_по_отсыпкам3"/>
      <sheetName val="ИП__отсыпки_3"/>
      <sheetName val="ИП__отсыпки_ФОТ_диз_т_3"/>
      <sheetName val="ИП__отсыпки___выборка_3"/>
      <sheetName val="Исполнение_по_оборуд_3"/>
      <sheetName val="Исполнение_по_оборуд___2_3"/>
      <sheetName val="Исполнение_сжато3"/>
      <sheetName val="Форма_для_бурения3"/>
      <sheetName val="Форма_для_КС3"/>
      <sheetName val="Форма_для_ГР3"/>
      <sheetName val="Смета2_проект__раб_3"/>
      <sheetName val="Production_and_Spend2"/>
      <sheetName val="6_144"/>
      <sheetName val="6_3_14"/>
      <sheetName val="6_204"/>
      <sheetName val="6_4_14"/>
      <sheetName val="6_11_1__сторонние4"/>
      <sheetName val="8_14_КР_(списание)ОПСТИКР4"/>
      <sheetName val="6_14_КР3"/>
      <sheetName val="Пример_расчета3"/>
      <sheetName val="СметаСводная_Рыб3"/>
      <sheetName val="1_33"/>
      <sheetName val="К_рын3"/>
      <sheetName val="Сводная_смета3"/>
      <sheetName val="справ_4"/>
      <sheetName val="Пояснение_2"/>
      <sheetName val="См_1_наруж_водопровод3"/>
      <sheetName val="Разработка_проекта3"/>
      <sheetName val="КП_НовоКов3"/>
      <sheetName val="ПДР_ООО_&quot;Юкос_ФБЦ&quot;3"/>
      <sheetName val="Прибыль_опл3"/>
      <sheetName val="3_13"/>
      <sheetName val="Коммерческие_расходы3"/>
      <sheetName val="исходные_данные3"/>
      <sheetName val="расчетные_таблицы3"/>
      <sheetName val="СметаСводная_Колпино3"/>
      <sheetName val="СметаСводная_снег3"/>
      <sheetName val="СметаСводная_павильон3"/>
      <sheetName val="Перечень_ИУ3"/>
      <sheetName val="ст_ГТМ2"/>
      <sheetName val="таблица_руководству3"/>
      <sheetName val="Суточная_добыча_за_неделю3"/>
      <sheetName val="Хаттон_90_90_Femco3"/>
      <sheetName val="Таблица_4_АСУТП3"/>
      <sheetName val="Смета_5_2__Кусты25,29,31,653"/>
      <sheetName val="свод_общ3"/>
      <sheetName val="смета_2_проект__работы2"/>
      <sheetName val="СтрЗапасов_(2)2"/>
      <sheetName val="НМ_расчеты2"/>
      <sheetName val="свод_33"/>
      <sheetName val="отчет_эл_эн__20003"/>
      <sheetName val="См3_СЦБ-зап3"/>
      <sheetName val="Смета_13"/>
      <sheetName val="суб_подряд3"/>
      <sheetName val="ПСБ_-_ОЭ3"/>
      <sheetName val="Переменные_и_константы3"/>
      <sheetName val="Смета_1свод3"/>
      <sheetName val="Таблица_22"/>
      <sheetName val="Текущие_цены3"/>
      <sheetName val="Ачинский_НПЗ3"/>
      <sheetName val="СметаСводная_1_оч3"/>
      <sheetName val="3_1_ТХ3"/>
      <sheetName val="Общая_часть2"/>
      <sheetName val="№5_СУБ_Инж_защ3"/>
      <sheetName val="СС_замеч_с_ответами3"/>
      <sheetName val="УП__20043"/>
      <sheetName val="Константы_и_результаты3"/>
      <sheetName val="Удельные(проф_)3"/>
      <sheetName val="расчет_№33"/>
      <sheetName val="3_23"/>
      <sheetName val="3_33"/>
      <sheetName val="Р2_13"/>
      <sheetName val="Р2_23"/>
      <sheetName val="Табл_53"/>
      <sheetName val="Табл_23"/>
      <sheetName val="См_№3_ОПР2"/>
      <sheetName val="см_№6_АВЗУ_и_ГПЗУ2"/>
      <sheetName val="КП_к_снег_Рыбинская3"/>
      <sheetName val="Смета_23"/>
      <sheetName val="PwC_Copies_from_old_models_--&gt;2"/>
      <sheetName val="Сравнение_ДПН_факт_06-072"/>
      <sheetName val="кп_ГК2"/>
      <sheetName val="Input_Assumptions2"/>
      <sheetName val="см_№1_1_Геодезические_работы_2"/>
      <sheetName val="см_№1_4_Экология_2"/>
      <sheetName val="АСУ_ТП_1_этап_ПД2"/>
      <sheetName val="в_работу3"/>
      <sheetName val="20_Кредиты_краткосрочные3"/>
      <sheetName val="Амур_ДОН3"/>
      <sheetName val="3_53"/>
      <sheetName val="2_2_3"/>
      <sheetName val="Расчет_курса2"/>
      <sheetName val="КП_(2)3"/>
      <sheetName val="Перечень_Заказчиков3"/>
      <sheetName val="Б_Сатка3"/>
      <sheetName val="КП_к_ГК2"/>
      <sheetName val="изыскания_22"/>
      <sheetName val="свод_(2)2"/>
      <sheetName val="Калплан_ОИ2_Макм_крестики2"/>
      <sheetName val="Смета_терзем2"/>
      <sheetName val="ресурсная_вед_2"/>
      <sheetName val="смета_СИД2"/>
      <sheetName val="р_Волхов3"/>
      <sheetName val="Баланс_(Ф1)2"/>
      <sheetName val="Капитальные_затраты3"/>
      <sheetName val="Opex_personnel_(Term_facs)3"/>
      <sheetName val="6_32"/>
      <sheetName val="6_72"/>
      <sheetName val="6_3_1_32"/>
      <sheetName val="Св__смета2"/>
      <sheetName val="РБС_ИЗМ12"/>
      <sheetName val="Справочные_данные2"/>
      <sheetName val="Калплан_Кра2"/>
      <sheetName val="6_11_новый2"/>
      <sheetName val="Коэф_КВ2"/>
      <sheetName val="Кал_план_Жукова_даты_-_не_надо2"/>
      <sheetName val="матер_2"/>
      <sheetName val="КП_Прим_(3)2"/>
      <sheetName val="кп_(3)2"/>
      <sheetName val="фонтан_разбитый22"/>
      <sheetName val="Смета_3_Гидролог2"/>
      <sheetName val="Записка_СЦБ2"/>
      <sheetName val="РС_2"/>
      <sheetName val="Курс_доллара2"/>
      <sheetName val="Календарь_новый2"/>
      <sheetName val="Смета_№_1_ИИ_линия2"/>
      <sheetName val="Дополнительные_параметры2"/>
      <sheetName val="Свод_объем2"/>
      <sheetName val="Дог_цена2"/>
      <sheetName val="Объемы_работ_по_ПВ2"/>
      <sheetName val="1_401_22"/>
      <sheetName val="3труба_(П)2"/>
      <sheetName val="Source_lists2"/>
      <sheetName val="Смета_ТЗ_АСУ-162"/>
      <sheetName val="База_Геодезия2"/>
      <sheetName val="База_Геология2"/>
      <sheetName val="База_Геофизика2"/>
      <sheetName val="4_1_12"/>
      <sheetName val="исп_1_1_12"/>
      <sheetName val="База_Гидро2"/>
      <sheetName val="4_2_12"/>
      <sheetName val="исп_1_1_22"/>
      <sheetName val="Исп__смета_этап_1_1,_1_22"/>
      <sheetName val="Акт_выбора2"/>
      <sheetName val="ТЗ_АСУ-12"/>
      <sheetName val="р_Нева3"/>
      <sheetName val="р_Молога3"/>
      <sheetName val="18_рек_Ю-Х3"/>
      <sheetName val="нпс_Палкино3"/>
      <sheetName val="Россия_-_Китай3"/>
      <sheetName val="КМ_210-2383"/>
      <sheetName val="БТС-2_км_405-4593"/>
      <sheetName val="БТС-2_км_405-4533"/>
      <sheetName val="БТС-2_км_313-3523"/>
      <sheetName val="БТС-2_км326-3523"/>
      <sheetName val="Улейма_И3"/>
      <sheetName val="Белая_УБКА3"/>
      <sheetName val="км_72-75р_Левоннька3"/>
      <sheetName val="киенгоп-н_Челны_км_104-2063"/>
      <sheetName val="ВЛ_Урдома3"/>
      <sheetName val="Вл_Микунь_Урдома3"/>
      <sheetName val="ВЛ_Синдор-Микунь3"/>
      <sheetName val="Тон_Чермасан3"/>
      <sheetName val="Трасса_км_16-1473"/>
      <sheetName val="трасса_0-763"/>
      <sheetName val="Колва_783"/>
      <sheetName val="Гидрология__р_Колва_км_383"/>
      <sheetName val="ПСП_3"/>
      <sheetName val="Новая_сводка_(до_бюджета)_(2)4"/>
      <sheetName val="Что_пришло4"/>
      <sheetName val="влад-таблица_(2)4"/>
      <sheetName val="Новая_сводка_(до_бюджета)4"/>
      <sheetName val="Новая_сводка4"/>
      <sheetName val="Общие_расходы4"/>
      <sheetName val="Новая_сводка_(по_бюджету)4"/>
      <sheetName val="Íîâàÿ_ñâîäêà_(äî_áþäæåòà)_(2)4"/>
      <sheetName val="×òî_ïðèøëî4"/>
      <sheetName val="âëàä-òàáëèöà_(2)4"/>
      <sheetName val="Íîâàÿ_ñâîäêà_(äî_áþäæåòà)4"/>
      <sheetName val="Íîâàÿ_ñâîäêà4"/>
      <sheetName val="Îáùèå_ðàñõîäû4"/>
      <sheetName val="Íîâàÿ_ñâîäêà_(ïî_áþäæåòó)4"/>
      <sheetName val="6_10_14"/>
      <sheetName val="6_7_3_ТН4"/>
      <sheetName val="6_15"/>
      <sheetName val="6_52-свод3"/>
      <sheetName val="ДДС_(Форма_№3)2"/>
      <sheetName val="РАСПРЕД_ПО_ПРОЦЕСС"/>
      <sheetName val="ПС_110_кВ_(доп)"/>
      <sheetName val="аванс_по_ОС"/>
      <sheetName val="Авансы_выданные"/>
      <sheetName val="Кред__задолж_"/>
      <sheetName val="Хаттон_90_礊め"/>
      <sheetName val="Должности"/>
      <sheetName val="БАЗА"/>
      <sheetName val="aeaa-oaaeeoa"/>
      <sheetName val="Iiaay naiaea (ai a?a?aoa) (2)"/>
      <sheetName val="?oi i?eoei"/>
      <sheetName val="aeaa-oaaeeoa (2)"/>
      <sheetName val="Iiaay naiaea (ai a?a?aoa)"/>
      <sheetName val="Naiaea"/>
      <sheetName val="Iiaay naiaea"/>
      <sheetName val="A?-o"/>
      <sheetName val="Ia?aoInoaoee"/>
      <sheetName val="Iauea ?anoiau"/>
      <sheetName val="Iiaay naiaea (ii a?a?aoo)"/>
      <sheetName val="Iiaay_naiaea_(ai_a?a?aoa)_(2)"/>
      <sheetName val="?oi_i?eoei"/>
      <sheetName val="aeaa-oaaeeoa_(2)"/>
      <sheetName val="Iiaay_naiaea_(ai_a?a?aoa)"/>
      <sheetName val="Iiaay_naiaea"/>
      <sheetName val="Iauea_?anoiau"/>
      <sheetName val="Iiaay_naiaea_(ii_a?a?aoo)"/>
      <sheetName val="Iiaay_naiaea_(ai_a?a?aoa)_(2)1"/>
      <sheetName val="?oi_i?eoei1"/>
      <sheetName val="aeaa-oaaeeoa_(2)1"/>
      <sheetName val="Iiaay_naiaea_(ai_a?a?aoa)1"/>
      <sheetName val="Iiaay_naiaea1"/>
      <sheetName val="Iauea_?anoiau1"/>
      <sheetName val="Iiaay_naiaea_(ii_a?a?aoo)1"/>
      <sheetName val="1-1"/>
      <sheetName val="1-2"/>
      <sheetName val="1-4"/>
      <sheetName val="изм2-1"/>
      <sheetName val="2-2"/>
      <sheetName val="2-3"/>
      <sheetName val="изм7-1"/>
      <sheetName val="изм9-1"/>
      <sheetName val="Коэф"/>
      <sheetName val="PO Data"/>
      <sheetName val="свод_ИИР"/>
      <sheetName val="Сводная "/>
      <sheetName val="7.ТХ Сети (кор)"/>
      <sheetName val="Tier 311208"/>
      <sheetName val="М_1"/>
      <sheetName val="ПД"/>
      <sheetName val="См.№7 Эл."/>
      <sheetName val="См.№8 Пож."/>
      <sheetName val="См.№3 ВиК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РСС_АУ"/>
      <sheetName val="Раб.АУ"/>
      <sheetName val="Сметы за сопровождение"/>
      <sheetName val="СМ_x000b__x0011__x0012__x000c__x0011__x0011__x0011__x0011__x0011__x0011_"/>
      <sheetName val="ᄀᄀᄀᄀᄀᄀᄀᄀᄀᄀᄀᄀᄀᄀᄀᄀᄀ"/>
      <sheetName val="См.3_АСУ"/>
      <sheetName val="Полигон - ИЭИ "/>
      <sheetName val="Ком"/>
      <sheetName val="Бл.электр."/>
      <sheetName val="2-stage"/>
      <sheetName val="лч и кам"/>
      <sheetName val="ПС_x0000__x0000__x0000__x0000__x0000__x0000_"/>
      <sheetName val="ПРОЦЕНТЫ"/>
      <sheetName val="MararashAA"/>
      <sheetName val="ИД СМР"/>
      <sheetName val="Объем работ"/>
      <sheetName val="Виды работ АСО"/>
      <sheetName val="таблица_руко_x0019__x0015_ _x0003__x000c__x0011__x0011_"/>
      <sheetName val="Норм"/>
      <sheetName val="2 Геология"/>
      <sheetName val="ФОТ для смет"/>
      <sheetName val="ЛС_РЕС"/>
      <sheetName val="Настр"/>
      <sheetName val="ПД-2.2"/>
      <sheetName val="Общ"/>
      <sheetName val="1.14"/>
      <sheetName val="1.7"/>
      <sheetName val="СМ"/>
      <sheetName val="#ССЫЛКА"/>
      <sheetName val="8"/>
      <sheetName val="ЗАТ_ПОДР"/>
      <sheetName val="ПРОЧИЕ_ЗАТР"/>
      <sheetName val="ПОКУП_ВОДА"/>
      <sheetName val="СЫРЬЕ"/>
      <sheetName val="СМЕТА_ТЕКРЕМ"/>
      <sheetName val="УСЛУГИ_ПРОМХАР"/>
      <sheetName val="Исх."/>
      <sheetName val="исх-данные"/>
      <sheetName val="Вспом."/>
      <sheetName val="УКП"/>
      <sheetName val="БД"/>
      <sheetName val="Лист4"/>
      <sheetName val="Общий"/>
      <sheetName val="ТабР"/>
      <sheetName val="ИД ПНР"/>
      <sheetName val="41"/>
      <sheetName val="Обор"/>
      <sheetName val="СВ 2"/>
      <sheetName val="Приложение 2"/>
      <sheetName val=" Свод"/>
      <sheetName val="Договорная цена"/>
      <sheetName val="кап.ремонт"/>
      <sheetName val="1.2_"/>
      <sheetName val="Дог_рас"/>
      <sheetName val="Ограничения шаблон"/>
      <sheetName val="Лист"/>
      <sheetName val="Исх"/>
      <sheetName val="_x0000__x0000_"/>
      <sheetName val="Технический лист"/>
      <sheetName val="Причины отклонений"/>
      <sheetName val="Статус работы"/>
      <sheetName val="Уровень графика"/>
      <sheetName val="Main list"/>
      <sheetName val="анализ 2003_2004исполнение МТО"/>
      <sheetName val="Тестовый"/>
      <sheetName val="Прил.5 СС"/>
      <sheetName val="Исходная"/>
      <sheetName val="3 Сл.-структура затрат"/>
      <sheetName val="const"/>
      <sheetName val="Panduit"/>
      <sheetName val="Имя"/>
      <sheetName val="ГАЗ_камаз"/>
      <sheetName val="Пра_x0000_с_лист"/>
      <sheetName val="исключ ЭХЗ"/>
      <sheetName val="БДР"/>
      <sheetName val="КБК ДПК"/>
      <sheetName val="геол"/>
      <sheetName val="таблица_руко_x0019__x0015__x0009__x0003__x000c__x0011__x0011_"/>
      <sheetName val="№2Гидромет."/>
      <sheetName val="№2Геолог"/>
      <sheetName val="№2Геолог с.п."/>
      <sheetName val="№3Экологи (2этап)"/>
      <sheetName val="расчеты"/>
      <sheetName val="расчет вязкости"/>
      <sheetName val="Сравнение с Finder - ДНС-5"/>
      <sheetName val="ДЦ"/>
      <sheetName val=" Оборудование  end"/>
      <sheetName val="автоматизация РД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>
        <row r="1">
          <cell r="B1">
            <v>0</v>
          </cell>
        </row>
      </sheetData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Лист1"/>
      <sheetName val="Обновление"/>
      <sheetName val="Цена"/>
      <sheetName val="Product"/>
      <sheetName val="РасчетКомандир1"/>
      <sheetName val="РасчетКомандир2"/>
      <sheetName val="Коэфф"/>
      <sheetName val="Смета2 проект. раб."/>
      <sheetName val="РС "/>
      <sheetName val="ЭХЗ"/>
      <sheetName val="эл_химз_"/>
      <sheetName val="геология_"/>
      <sheetName val="Смета"/>
      <sheetName val="ТИТУЛ"/>
      <sheetName val="6.14"/>
      <sheetName val="ОБЩЕСТВА"/>
      <sheetName val="6.3.1"/>
      <sheetName val="6.20"/>
      <sheetName val="6.4.1"/>
      <sheetName val="ПРОГНОЗ_1"/>
      <sheetName val="6_11_1  сторонние"/>
      <sheetName val="установки"/>
      <sheetName val="8.14 КР (списание)ОПСТИКР"/>
      <sheetName val="Стр1"/>
      <sheetName val="Список"/>
      <sheetName val="топо"/>
      <sheetName val="6_14"/>
      <sheetName val="6_3_1"/>
      <sheetName val="6_20"/>
      <sheetName val="6_4_1"/>
      <sheetName val="6_11_1__сторонние"/>
      <sheetName val="8_14_КР_(списание)ОПСТИКР"/>
      <sheetName val="Данные для расчёта сметы"/>
      <sheetName val="Summary"/>
      <sheetName val="Зап-3- СЦБ"/>
      <sheetName val="График"/>
      <sheetName val="Кредиты"/>
      <sheetName val="свод 2"/>
      <sheetName val="Счет-Фактура"/>
      <sheetName val="Суточная"/>
      <sheetName val="ПДР"/>
      <sheetName val="вариант"/>
      <sheetName val="Табл38-7"/>
      <sheetName val="СС"/>
      <sheetName val="Смета 1"/>
      <sheetName val="РП"/>
      <sheetName val="данные"/>
      <sheetName val="Баланс"/>
      <sheetName val="СМЕТА проект"/>
      <sheetName val="Production and Spend"/>
      <sheetName val="Смета2_проект__раб_"/>
      <sheetName val="Зап-3-_СЦБ"/>
      <sheetName val="свод_2"/>
      <sheetName val="Данные_для_расчёта_сметы"/>
      <sheetName val="Смета_1"/>
      <sheetName val="DATA"/>
      <sheetName val="Списки"/>
      <sheetName val="6.14_КР"/>
      <sheetName val="см8"/>
      <sheetName val="Прилож"/>
      <sheetName val="Пример расчета"/>
      <sheetName val="СметаСводная Рыб"/>
      <sheetName val="все"/>
      <sheetName val="Нормы"/>
      <sheetName val="sapactivexlhiddensheet"/>
      <sheetName val="OCK1"/>
      <sheetName val="Шкаф"/>
      <sheetName val="Коэфф1."/>
      <sheetName val="Прайс лист"/>
      <sheetName val="1.3"/>
      <sheetName val="ИГ1"/>
      <sheetName val="К.рын"/>
      <sheetName val="Сводная смета"/>
      <sheetName val="Землеотвод"/>
      <sheetName val="информация"/>
      <sheetName val="шаблон"/>
      <sheetName val="свод 3"/>
      <sheetName val="1"/>
      <sheetName val="к.84-к.83"/>
      <sheetName val="2002(v2)"/>
      <sheetName val="справ."/>
      <sheetName val="Пояснение "/>
      <sheetName val="93-110"/>
      <sheetName val="list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"/>
      <sheetName val="сводная"/>
      <sheetName val="Разработка проекта"/>
      <sheetName val="КП НовоКов"/>
      <sheetName val="ПДР ООО &quot;Юкос ФБЦ&quot;"/>
      <sheetName val="Прибыль опл"/>
      <sheetName val="сохранить"/>
      <sheetName val="3.1"/>
      <sheetName val="Коммерческие расходы"/>
      <sheetName val="13.1"/>
      <sheetName val="исходные данные"/>
      <sheetName val="расчетные таблицы"/>
      <sheetName val="Лист опроса"/>
      <sheetName val="5ОборРабМест(HP)"/>
      <sheetName val="СметаСводная Колпино"/>
      <sheetName val="HP и оргтехника"/>
      <sheetName val="Лист2"/>
      <sheetName val="справ_"/>
      <sheetName val="оборудован"/>
      <sheetName val="СметаСводная снег"/>
      <sheetName val="СметаСводная"/>
      <sheetName val="СметаСводная павильон"/>
      <sheetName val="Перечень ИУ"/>
      <sheetName val="Упр"/>
      <sheetName val="НМА"/>
      <sheetName val="оператор"/>
      <sheetName val="исх_данные"/>
      <sheetName val="ст ГТМ"/>
      <sheetName val="2002_v2_"/>
      <sheetName val="свод1"/>
      <sheetName val="таблица руководству"/>
      <sheetName val="Суточная добыча за неделю"/>
      <sheetName val="Хаттон 90.90 Femco"/>
      <sheetName val="ИД1"/>
      <sheetName val="Таблица 4 АСУТП"/>
      <sheetName val="Смета 5.2. Кусты25,29,31,65"/>
      <sheetName val="свод общ"/>
      <sheetName val="изыскания 2"/>
      <sheetName val="мсн"/>
      <sheetName val="КП к ГК"/>
      <sheetName val="Calc"/>
      <sheetName val="ID"/>
      <sheetName val="История"/>
      <sheetName val="Р1"/>
      <sheetName val="Параметры_i"/>
      <sheetName val="Таблица 2"/>
      <sheetName val="Input"/>
      <sheetName val="Calculation"/>
      <sheetName val="RSOILBAL"/>
      <sheetName val="смета 2 проект. работы"/>
      <sheetName val="4сд"/>
      <sheetName val="2сд"/>
      <sheetName val="7сд"/>
      <sheetName val="MAIN_PARAMETERS"/>
      <sheetName val="Амур ДОН"/>
      <sheetName val="total"/>
      <sheetName val="Комплектация"/>
      <sheetName val="трубы"/>
      <sheetName val="СМР"/>
      <sheetName val="дороги"/>
      <sheetName val="Ачинский НПЗ"/>
      <sheetName val="ИД"/>
      <sheetName val="СС замеч с ответами"/>
      <sheetName val="начало"/>
      <sheetName val="Main"/>
      <sheetName val="УП _2004"/>
      <sheetName val="в работу"/>
      <sheetName val="1ПС"/>
      <sheetName val="Курсы"/>
      <sheetName val="3.2"/>
      <sheetName val="3.3"/>
      <sheetName val="Р2.1"/>
      <sheetName val="Р2.2"/>
      <sheetName val="Р3"/>
      <sheetName val="Р4"/>
      <sheetName val="Р5"/>
      <sheetName val="Р7"/>
      <sheetName val="Удельные(проф.)"/>
      <sheetName val="Спецификация"/>
      <sheetName val="Константы и результаты"/>
      <sheetName val="Лизинг"/>
      <sheetName val="расчет №3"/>
      <sheetName val="20_Кредиты краткосрочные"/>
      <sheetName val="Текущие цены"/>
      <sheetName val="рабочий"/>
      <sheetName val="окраска"/>
      <sheetName val="отчет эл_эн  2000"/>
      <sheetName val="№5 СУБ Инж защ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Смета 1свод"/>
      <sheetName val="3.1 ТХ"/>
      <sheetName val="ЗП_ЮНГ"/>
      <sheetName val="3.5"/>
      <sheetName val="справка"/>
      <sheetName val="суб.подряд"/>
      <sheetName val="ПСБ - ОЭ"/>
      <sheetName val="См3 СЦБ-зап"/>
      <sheetName val="Смета 2"/>
      <sheetName val="Январь"/>
      <sheetName val="ИДвалка"/>
      <sheetName val="СметаСводная 1 оч"/>
      <sheetName val="Итог"/>
      <sheetName val="Вспомогательный"/>
      <sheetName val="Перечень Заказчиков"/>
      <sheetName val="Капитальные затраты"/>
      <sheetName val="Opex personnel (Term facs)"/>
      <sheetName val="КП (2)"/>
      <sheetName val="2.2 "/>
      <sheetName val="ПОДПИСИ"/>
      <sheetName val="РАСЧЕТ"/>
      <sheetName val="Бюджет"/>
      <sheetName val="Norm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Текущие_цены"/>
      <sheetName val="Пример_расчета"/>
      <sheetName val="СметаСводная_Рыб"/>
      <sheetName val="отчет_эл_эн__2000"/>
      <sheetName val="к_84-к_83"/>
      <sheetName val="6.3"/>
      <sheetName val="6.7"/>
      <sheetName val="6.3.1.3"/>
      <sheetName val="Коэфф1_"/>
      <sheetName val="Прайс_лист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в. смета"/>
      <sheetName val="РБС ИЗМ1"/>
      <sheetName val="кп ГК"/>
      <sheetName val="Справочные данные"/>
      <sheetName val="Б.Сатка"/>
      <sheetName val="РН-ПНГ"/>
      <sheetName val="влад-таблица"/>
      <sheetName val="2002(v1)"/>
      <sheetName val="Подрядчики"/>
      <sheetName val="мат"/>
      <sheetName val="суб_подряд"/>
      <sheetName val="ПСБ_-_ОЭ"/>
      <sheetName val="D"/>
      <sheetName val="4"/>
      <sheetName val="смета СИД"/>
      <sheetName val="часы"/>
      <sheetName val="ресурсная вед."/>
      <sheetName val="р.Волхов"/>
      <sheetName val="Калплан Кра"/>
      <sheetName val="Материалы"/>
      <sheetName val="6.11 новый"/>
      <sheetName val="Хар_"/>
      <sheetName val="С1_"/>
      <sheetName val="СтрЗапасов (2)"/>
      <sheetName val="Lim"/>
      <sheetName val="Справочник"/>
      <sheetName val="PwC Copies from old models --&gt;&gt;"/>
      <sheetName val="Справочники"/>
      <sheetName val="Journals"/>
      <sheetName val="ц_1991"/>
      <sheetName val="rvldmrv"/>
      <sheetName val="Сравнение ДПН факт 06-07"/>
      <sheetName val="Параметры"/>
      <sheetName val="трансформация1"/>
      <sheetName val="НМ расчеты"/>
      <sheetName val="Names"/>
      <sheetName val="breakdown"/>
      <sheetName val="Destination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EKDEB90"/>
      <sheetName val="Коэф КВ"/>
      <sheetName val="К"/>
      <sheetName val="Смета терзем"/>
      <sheetName val="Кал.план Жукова даты - не надо"/>
      <sheetName val="кп"/>
      <sheetName val="матер."/>
      <sheetName val="КП Прим (3)"/>
      <sheetName val="Лист3"/>
      <sheetName val="АЧ"/>
      <sheetName val="кп (3)"/>
      <sheetName val="СП"/>
      <sheetName val="фонтан разбитый2"/>
      <sheetName val="накладная"/>
      <sheetName val="Акт"/>
      <sheetName val="Баланс (Ф1)"/>
      <sheetName val="Смета-Т"/>
      <sheetName val=""/>
      <sheetName val="Смета 3 Гидролог"/>
      <sheetName val="Записка СЦБ"/>
      <sheetName val="геолог"/>
      <sheetName val="SakhNIPI5"/>
      <sheetName val="ПИР"/>
      <sheetName val="Общая часть"/>
      <sheetName val="Табл.5"/>
      <sheetName val="Табл.2"/>
      <sheetName val="Исх.данные"/>
      <sheetName val="ВКЕ"/>
      <sheetName val="Additives"/>
      <sheetName val="Ryazan"/>
      <sheetName val="Assumpt"/>
      <sheetName val="Control"/>
      <sheetName val="См №3 ОПР"/>
      <sheetName val="см.№6 АВЗУ и ГПЗУ"/>
      <sheetName val="Геофизика"/>
      <sheetName val="Геодезия"/>
      <sheetName val="Экология1"/>
      <sheetName val="АУП"/>
      <sheetName val="CENTR"/>
      <sheetName val="Input Assumptions"/>
      <sheetName val="DMTR_BP_03"/>
      <sheetName val="см №1.1 Геодезические работы "/>
      <sheetName val="см №1.4 Экология "/>
      <sheetName val="АСУ ТП 1 этап ПД"/>
      <sheetName val="Расчет курса"/>
      <sheetName val="XLR_NoRangeSheet"/>
      <sheetName val="НЕДЕЛИ"/>
      <sheetName val="GD"/>
      <sheetName val="13_1"/>
      <sheetName val="Курс доллара"/>
      <sheetName val="Календарь новый"/>
      <sheetName val="Смета № 1 ИИ линия"/>
      <sheetName val="Дополнительные параметры"/>
      <sheetName val="ЛЧ"/>
      <sheetName val="Leistungsakt"/>
      <sheetName val="Свод объем"/>
      <sheetName val="Дог цена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№1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8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свод_3"/>
      <sheetName val="ПСП_"/>
      <sheetName val="СМЕТА_проект"/>
      <sheetName val="Сводная_смета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Восстановл_Лист17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выборка на22 июня"/>
      <sheetName val="HP_и_оргтехника"/>
      <sheetName val="Лист_опроса"/>
      <sheetName val="ОПС"/>
      <sheetName val="СметаСводная_снег"/>
      <sheetName val="Хаттон_90_90_Femco"/>
      <sheetName val="1155"/>
      <sheetName val="свод_общ"/>
      <sheetName val="таблица_руководству"/>
      <sheetName val="Суточная_добыча_за_неделю"/>
      <sheetName val="СметаСводная_павильон"/>
      <sheetName val="3труба (П)"/>
      <sheetName val="15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37"/>
      <sheetName val="Объемы работ по ПВ"/>
      <sheetName val="16"/>
      <sheetName val="Коэф"/>
      <sheetName val="Таблица 5"/>
      <sheetName val="Таблица 3"/>
      <sheetName val="1.401.2"/>
      <sheetName val="Source lists"/>
      <sheetName val="PO Data"/>
      <sheetName val="Rub"/>
      <sheetName val="свод_ИИР"/>
      <sheetName val="Сводная "/>
      <sheetName val="7.ТХ Сети (кор)"/>
      <sheetName val="Tier 311208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№5_СУБ_Инж_защ"/>
      <sheetName val="исходные_данные"/>
      <sheetName val="расчетные_таблицы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Прибыль_опл"/>
      <sheetName val="Амур_ДОН"/>
      <sheetName val="справ_1"/>
      <sheetName val="Перечень_ИУ"/>
      <sheetName val="3_1_ТХ"/>
      <sheetName val="1_3"/>
      <sheetName val="К_рын"/>
      <sheetName val="3_5"/>
      <sheetName val="См3_СЦБ-зап"/>
      <sheetName val="СметаСводная_Колпино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М_1"/>
      <sheetName val="Акт выбора"/>
      <sheetName val="ПД"/>
      <sheetName val="См.№7 Эл."/>
      <sheetName val="См.№8 Пож."/>
      <sheetName val="См.№3 ВиК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РСС_АУ"/>
      <sheetName val="Раб.АУ"/>
      <sheetName val="Сметы за сопровождение"/>
      <sheetName val="СМ_x000b__x0011__x0012__x000c__x0011__x0011__x0011__x0011__x0011__x0011_"/>
      <sheetName val="ᄀᄀᄀᄀᄀᄀᄀᄀᄀᄀᄀᄀᄀᄀᄀᄀᄀ"/>
      <sheetName val="См.3_АСУ"/>
      <sheetName val="Полигон - ИЭИ "/>
      <sheetName val="Ком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Бл.электр."/>
      <sheetName val="2-stage"/>
      <sheetName val="лч и кам"/>
      <sheetName val="Объем работ"/>
      <sheetName val="MararashAA"/>
      <sheetName val="ПРОЦЕНТЫ"/>
      <sheetName val="АСУ-линия-1"/>
      <sheetName val="ТЗ АСУ-1"/>
      <sheetName val="Виды работ АСО"/>
      <sheetName val="таблица_руко_x0019__x0015__x0009__x0003__x000c__x0011__x0011_"/>
      <sheetName val="таблица_руко_x0019__x0015_ _x0003__x000c__x0011__x0011_"/>
      <sheetName val="2 Геология"/>
      <sheetName val="ИД СМР"/>
      <sheetName val="ФОТ для смет"/>
      <sheetName val="ЛС_РЕС"/>
      <sheetName val="Норм"/>
      <sheetName val="Вспом."/>
      <sheetName val="УКП"/>
      <sheetName val="БД"/>
      <sheetName val="Лист4"/>
      <sheetName val="Общий"/>
      <sheetName val="ТабР"/>
      <sheetName val="База"/>
      <sheetName val="ПД-2.2"/>
      <sheetName val="Lucent"/>
      <sheetName val="BACT"/>
      <sheetName val="Общ"/>
      <sheetName val="6"/>
      <sheetName val="1.14"/>
      <sheetName val="1.7"/>
      <sheetName val="_x0000__x0000_"/>
      <sheetName val="Настр"/>
      <sheetName val="Распределение_затрат"/>
      <sheetName val="ЗАТ_ПОДР"/>
      <sheetName val="ПРОЧИЕ_ЗАТР"/>
      <sheetName val="ПОКУП_ВОДА"/>
      <sheetName val="РАСПРЕД ПО ПРОЦЕСС"/>
      <sheetName val="РЕАГ_КАТАЛ"/>
      <sheetName val="СЫРЬЕ"/>
      <sheetName val="СМЕТА_ТЕКРЕМ"/>
      <sheetName val="УСЛУГИ_ПРОМХАР"/>
      <sheetName val="Исх."/>
      <sheetName val="исх-данные"/>
      <sheetName val="8"/>
      <sheetName val="СМИС"/>
      <sheetName val="СМ"/>
      <sheetName val="ИД ПНР"/>
      <sheetName val="#ССЫЛКА"/>
      <sheetName val="см 5 ОДД "/>
      <sheetName val="эл_химз_2"/>
      <sheetName val="геология_2"/>
      <sheetName val="6_142"/>
      <sheetName val="6_3_12"/>
      <sheetName val="6_202"/>
      <sheetName val="6_4_12"/>
      <sheetName val="6_11_1__сторонние2"/>
      <sheetName val="8_14_КР_(списание)ОПСТИКР2"/>
      <sheetName val="6_14_КР1"/>
      <sheetName val="Данные_для_расчёта_сметы1"/>
      <sheetName val="Пример_расчета1"/>
      <sheetName val="свод_21"/>
      <sheetName val="Зап-3-_СЦБ1"/>
      <sheetName val="СметаСводная_Рыб1"/>
      <sheetName val="Текущие_цены1"/>
      <sheetName val="отчет_эл_эн__20001"/>
      <sheetName val="к_84-к_831"/>
      <sheetName val="Коэфф1_1"/>
      <sheetName val="6_3"/>
      <sheetName val="6_7"/>
      <sheetName val="6_3_1_3"/>
      <sheetName val="Смета2_проект__раб_1"/>
      <sheetName val="Смета_11"/>
      <sheetName val="Production_and_Spend"/>
      <sheetName val="Прайс_лист1"/>
      <sheetName val="См_1_наруж_водопровод1"/>
      <sheetName val="Разработка_проекта1"/>
      <sheetName val="КП_НовоКов1"/>
      <sheetName val="СметаСводная_1_оч1"/>
      <sheetName val="свод_(2)"/>
      <sheetName val="Калплан_ОИ2_Макм_крестики"/>
      <sheetName val="Св__смета"/>
      <sheetName val="РБС_ИЗМ1"/>
      <sheetName val="Таблица_2"/>
      <sheetName val="ст_ГТМ"/>
      <sheetName val="кп_ГК"/>
      <sheetName val="Справочные_данные"/>
      <sheetName val="суб_подряд1"/>
      <sheetName val="ПСБ_-_ОЭ1"/>
      <sheetName val="смета_СИД"/>
      <sheetName val="ресурсная_вед_"/>
      <sheetName val="КП_к_ГК"/>
      <sheetName val="изыскания_2"/>
      <sheetName val="Калплан_Кра"/>
      <sheetName val="6_11_новый"/>
      <sheetName val="ПС_x0000__x0000__x0000__x0000__x0000__x0000_"/>
      <sheetName val="3_гидромет"/>
      <sheetName val="Имя"/>
      <sheetName val="Смета 2 эл.монтаж"/>
      <sheetName val="Смета 1 общестроит"/>
      <sheetName val="basa"/>
      <sheetName val="СВ 2"/>
      <sheetName val="1.2_"/>
      <sheetName val="Base"/>
      <sheetName val="Технический лист"/>
      <sheetName val="кап.ремонт"/>
      <sheetName val="Обор"/>
      <sheetName val="пофакторный"/>
      <sheetName val="РАСШИФ_ЦЕХ_РАСХ"/>
      <sheetName val="топ"/>
      <sheetName val="Дог_рас"/>
      <sheetName val="Ограничения шаблон"/>
      <sheetName val="Лист"/>
      <sheetName val="Исх"/>
      <sheetName val="Причины отклонений"/>
      <sheetName val="Статус работы"/>
      <sheetName val="Уровень графика"/>
      <sheetName val="анализ 2003_2004исполнение МТО"/>
      <sheetName val="Main list"/>
      <sheetName val="41"/>
      <sheetName val="Приложение 2"/>
      <sheetName val=" Свод"/>
      <sheetName val="Договорная цена"/>
      <sheetName val="аванс по ОС"/>
      <sheetName val="Авансы выданные"/>
      <sheetName val="Кред"/>
      <sheetName val="ДЗ"/>
      <sheetName val="Кред. задолж."/>
      <sheetName val="Прочие"/>
      <sheetName val="Сводный"/>
      <sheetName val="Тестовый"/>
      <sheetName val="Акт-Смета_30"/>
      <sheetName val="эл_химз_4"/>
      <sheetName val="геология_4"/>
      <sheetName val="Смета2_проект__раб_3"/>
      <sheetName val="РС_1"/>
      <sheetName val="Зап-3-_СЦБ3"/>
      <sheetName val="свод_23"/>
      <sheetName val="Данные_для_расчёта_сметы3"/>
      <sheetName val="СМЕТА_проект2"/>
      <sheetName val="Смета_13"/>
      <sheetName val="6_144"/>
      <sheetName val="6_3_14"/>
      <sheetName val="6_204"/>
      <sheetName val="6_4_14"/>
      <sheetName val="6_11_1__сторонние4"/>
      <sheetName val="8_14_КР_(списание)ОПСТИКР4"/>
      <sheetName val="Production_and_Spend2"/>
      <sheetName val="6_14_КР3"/>
      <sheetName val="Пример_расчета3"/>
      <sheetName val="СметаСводная_Рыб3"/>
      <sheetName val="Коэфф1_3"/>
      <sheetName val="Прайс_лист3"/>
      <sheetName val="1_32"/>
      <sheetName val="К_рын2"/>
      <sheetName val="Сводная_смета2"/>
      <sheetName val="свод_32"/>
      <sheetName val="к_84-к_833"/>
      <sheetName val="справ_3"/>
      <sheetName val="Пояснение_1"/>
      <sheetName val="См_1_наруж_водопровод3"/>
      <sheetName val="Разработка_проекта3"/>
      <sheetName val="КП_НовоКов3"/>
      <sheetName val="ПДР_ООО_&quot;Юкос_ФБЦ&quot;2"/>
      <sheetName val="Прибыль_опл2"/>
      <sheetName val="3_12"/>
      <sheetName val="Коммерческие_расходы2"/>
      <sheetName val="13_12"/>
      <sheetName val="исходные_данные2"/>
      <sheetName val="расчетные_таблицы2"/>
      <sheetName val="Лист_опроса2"/>
      <sheetName val="СметаСводная_Колпино2"/>
      <sheetName val="HP_и_оргтехника2"/>
      <sheetName val="СметаСводная_снег2"/>
      <sheetName val="СметаСводная_павильон2"/>
      <sheetName val="Перечень_ИУ2"/>
      <sheetName val="ст_ГТМ2"/>
      <sheetName val="таблица_руководству2"/>
      <sheetName val="Суточная_добыча_за_неделю2"/>
      <sheetName val="Хаттон_90_90_Femco2"/>
      <sheetName val="Таблица_4_АСУТП2"/>
      <sheetName val="Смета_5_2__Кусты25,29,31,652"/>
      <sheetName val="свод_общ2"/>
      <sheetName val="изыскания_22"/>
      <sheetName val="КП_к_ГК2"/>
      <sheetName val="Таблица_22"/>
      <sheetName val="смета_2_проект__работы1"/>
      <sheetName val="Амур_ДОН2"/>
      <sheetName val="Ачинский_НПЗ2"/>
      <sheetName val="СС_замеч_с_ответами2"/>
      <sheetName val="УП__20042"/>
      <sheetName val="в_работу2"/>
      <sheetName val="3_22"/>
      <sheetName val="3_32"/>
      <sheetName val="Р2_12"/>
      <sheetName val="Р2_22"/>
      <sheetName val="Удельные(проф_)2"/>
      <sheetName val="Константы_и_результаты2"/>
      <sheetName val="расчет_№32"/>
      <sheetName val="20_Кредиты_краткосрочные2"/>
      <sheetName val="Текущие_цены3"/>
      <sheetName val="отчет_эл_эн__20003"/>
      <sheetName val="№5_СУБ_Инж_защ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_1свод2"/>
      <sheetName val="3_1_ТХ2"/>
      <sheetName val="3_52"/>
      <sheetName val="суб_подряд3"/>
      <sheetName val="ПСБ_-_ОЭ3"/>
      <sheetName val="См3_СЦБ-зап2"/>
      <sheetName val="Смета_22"/>
      <sheetName val="СметаСводная_1_оч3"/>
      <sheetName val="Перечень_Заказчиков2"/>
      <sheetName val="Капитальные_затраты2"/>
      <sheetName val="Opex_personnel_(Term_facs)2"/>
      <sheetName val="КП_(2)2"/>
      <sheetName val="2_2_2"/>
      <sheetName val="6_32"/>
      <sheetName val="6_72"/>
      <sheetName val="6_3_1_32"/>
      <sheetName val="Переменные_и_константы2"/>
      <sheetName val="свод_(2)2"/>
      <sheetName val="Калплан_ОИ2_Макм_крестики2"/>
      <sheetName val="Св__смета2"/>
      <sheetName val="РБС_ИЗМ12"/>
      <sheetName val="кп_ГК2"/>
      <sheetName val="Справочные_данные2"/>
      <sheetName val="Б_Сатка2"/>
      <sheetName val="смета_СИД2"/>
      <sheetName val="ресурсная_вед_2"/>
      <sheetName val="р_Волхов2"/>
      <sheetName val="Калплан_Кра2"/>
      <sheetName val="6_11_новый2"/>
      <sheetName val="СтрЗапасов_(2)1"/>
      <sheetName val="PwC_Copies_from_old_models_--&gt;1"/>
      <sheetName val="Сравнение_ДПН_факт_06-071"/>
      <sheetName val="НМ_расчеты1"/>
      <sheetName val="КП_к_снег_Рыбинская2"/>
      <sheetName val="Коэф_КВ1"/>
      <sheetName val="Смета_терзем1"/>
      <sheetName val="Кал_план_Жукова_даты_-_не_надо1"/>
      <sheetName val="матер_1"/>
      <sheetName val="КП_Прим_(3)1"/>
      <sheetName val="кп_(3)1"/>
      <sheetName val="фонтан_разбитый21"/>
      <sheetName val="Баланс_(Ф1)1"/>
      <sheetName val="Смета_3_Гидролог1"/>
      <sheetName val="Записка_СЦБ1"/>
      <sheetName val="Общая_часть1"/>
      <sheetName val="Табл_52"/>
      <sheetName val="Табл_22"/>
      <sheetName val="См_№3_ОПР1"/>
      <sheetName val="см_№6_АВЗУ_и_ГПЗУ1"/>
      <sheetName val="Input_Assumptions1"/>
      <sheetName val="см_№1_1_Геодезические_работы_1"/>
      <sheetName val="см_№1_4_Экология_1"/>
      <sheetName val="АСУ_ТП_1_этап_ПД1"/>
      <sheetName val="Расчет_курса1"/>
      <sheetName val="Курс_доллара1"/>
      <sheetName val="Календарь_новый1"/>
      <sheetName val="Смета_№_1_ИИ_линия1"/>
      <sheetName val="Дополнительные_параметры1"/>
      <sheetName val="Свод_объем1"/>
      <sheetName val="Дог_цена1"/>
      <sheetName val="р_Нева2"/>
      <sheetName val="р_Молога2"/>
      <sheetName val="18_рек_Ю-Х2"/>
      <sheetName val="нпс_Палкино2"/>
      <sheetName val="Россия_-_Китай2"/>
      <sheetName val="КМ_210-2382"/>
      <sheetName val="БТС-2_км_405-4592"/>
      <sheetName val="БТС-2_км_405-4532"/>
      <sheetName val="БТС-2_км_313-3522"/>
      <sheetName val="БТС-2_км326-3522"/>
      <sheetName val="Улейма_И2"/>
      <sheetName val="Белая_УБКА2"/>
      <sheetName val="км_72-75р_Левоннька2"/>
      <sheetName val="киенгоп-н_Челны_км_104-2062"/>
      <sheetName val="ВЛ_Урдома2"/>
      <sheetName val="Вл_Микунь_Урдома2"/>
      <sheetName val="ВЛ_Синдор-Микунь2"/>
      <sheetName val="Тон_Чермасан2"/>
      <sheetName val="Трасса_км_16-1472"/>
      <sheetName val="трасса_0-762"/>
      <sheetName val="Колва_782"/>
      <sheetName val="Гидрология__р_Колва_км_382"/>
      <sheetName val="ПСП_2"/>
      <sheetName val="Новая_сводка_(до_бюджета)_(2)3"/>
      <sheetName val="Что_пришло3"/>
      <sheetName val="влад-таблица_(2)3"/>
      <sheetName val="Новая_сводка_(до_бюджета)3"/>
      <sheetName val="Новая_сводка3"/>
      <sheetName val="Общие_расходы3"/>
      <sheetName val="Новая_сводка_(по_бюджету)3"/>
      <sheetName val="Íîâàÿ_ñâîäêà_(äî_áþäæåòà)_(2)3"/>
      <sheetName val="×òî_ïðèøëî3"/>
      <sheetName val="âëàä-òàáëèöà_(2)3"/>
      <sheetName val="Íîâàÿ_ñâîäêà_(äî_áþäæåòà)3"/>
      <sheetName val="Íîâàÿ_ñâîäêà3"/>
      <sheetName val="Îáùèå_ðàñõîäû3"/>
      <sheetName val="Íîâàÿ_ñâîäêà_(ïî_áþäæåòó)3"/>
      <sheetName val="6_10_13"/>
      <sheetName val="6_7_3_ТН3"/>
      <sheetName val="6_13"/>
      <sheetName val="6_52-свод2"/>
      <sheetName val="ДДС_(Форма_№3)1"/>
      <sheetName val="выборка_на22_июня1"/>
      <sheetName val="3труба_(П)1"/>
      <sheetName val="Объемы_работ_по_ПВ1"/>
      <sheetName val="Таблица_51"/>
      <sheetName val="Таблица_31"/>
      <sheetName val="1_401_21"/>
      <sheetName val="Source_lists1"/>
      <sheetName val="PO_Data1"/>
      <sheetName val="Сводная_1"/>
      <sheetName val="7_ТХ_Сети_(кор)1"/>
      <sheetName val="Tier_3112081"/>
      <sheetName val="Акт_выбора1"/>
      <sheetName val="См_№7_Эл_1"/>
      <sheetName val="См_№8_Пож_1"/>
      <sheetName val="См_№3_ВиК1"/>
      <sheetName val="Раб_АУ1"/>
      <sheetName val="Сметы_за_сопровождение1"/>
      <sheetName val="См_3_АСУ1"/>
      <sheetName val="Полигон_-_ИЭИ_1"/>
      <sheetName val="Смета_ТЗ_АСУ-161"/>
      <sheetName val="База_Геодезия1"/>
      <sheetName val="База_Геология1"/>
      <sheetName val="База_Геофизика1"/>
      <sheetName val="4_1_11"/>
      <sheetName val="исп_1_1_11"/>
      <sheetName val="База_Гидро1"/>
      <sheetName val="4_2_11"/>
      <sheetName val="исп_1_1_21"/>
      <sheetName val="Исп__смета_этап_1_1,_1_21"/>
      <sheetName val="Бл_электр_1"/>
      <sheetName val="лч_и_кам1"/>
      <sheetName val="Объем_работ1"/>
      <sheetName val="ТЗ_АСУ-11"/>
      <sheetName val="Виды_работ_АСО1"/>
      <sheetName val="таблица_руко_"/>
      <sheetName val="2_Геология1"/>
      <sheetName val="ИД_СМР1"/>
      <sheetName val="ФОТ_для_смет1"/>
      <sheetName val="таблица_руко_2"/>
      <sheetName val="Вспом_1"/>
      <sheetName val="ПД-2_21"/>
      <sheetName val="1_141"/>
      <sheetName val="1_71"/>
      <sheetName val="РАСПРЕД_ПО_ПРОЦЕСС1"/>
      <sheetName val="Исх_1"/>
      <sheetName val="ИД_ПНР1"/>
      <sheetName val="см_5_ОДД_1"/>
      <sheetName val="ПС"/>
      <sheetName val="эл_химз_3"/>
      <sheetName val="геология_3"/>
      <sheetName val="Смета2_проект__раб_2"/>
      <sheetName val="РС_"/>
      <sheetName val="Зап-3-_СЦБ2"/>
      <sheetName val="свод_22"/>
      <sheetName val="Данные_для_расчёта_сметы2"/>
      <sheetName val="СМЕТА_проект1"/>
      <sheetName val="Смета_12"/>
      <sheetName val="6_143"/>
      <sheetName val="6_3_13"/>
      <sheetName val="6_203"/>
      <sheetName val="6_4_13"/>
      <sheetName val="6_11_1__сторонние3"/>
      <sheetName val="8_14_КР_(списание)ОПСТИКР3"/>
      <sheetName val="Production_and_Spend1"/>
      <sheetName val="6_14_КР2"/>
      <sheetName val="Пример_расчета2"/>
      <sheetName val="СметаСводная_Рыб2"/>
      <sheetName val="Коэфф1_2"/>
      <sheetName val="Прайс_лист2"/>
      <sheetName val="1_31"/>
      <sheetName val="К_рын1"/>
      <sheetName val="Сводная_смета1"/>
      <sheetName val="свод_31"/>
      <sheetName val="к_84-к_832"/>
      <sheetName val="справ_2"/>
      <sheetName val="Пояснение_"/>
      <sheetName val="См_1_наруж_водопровод2"/>
      <sheetName val="Разработка_проекта2"/>
      <sheetName val="КП_НовоКов2"/>
      <sheetName val="ПДР_ООО_&quot;Юкос_ФБЦ&quot;1"/>
      <sheetName val="Прибыль_опл1"/>
      <sheetName val="3_11"/>
      <sheetName val="Коммерческие_расходы1"/>
      <sheetName val="13_11"/>
      <sheetName val="исходные_данные1"/>
      <sheetName val="расчетные_таблицы1"/>
      <sheetName val="Лист_опроса1"/>
      <sheetName val="СметаСводная_Колпино1"/>
      <sheetName val="HP_и_оргтехника1"/>
      <sheetName val="СметаСводная_снег1"/>
      <sheetName val="СметаСводная_павильон1"/>
      <sheetName val="Перечень_ИУ1"/>
      <sheetName val="ст_ГТМ1"/>
      <sheetName val="таблица_руководству1"/>
      <sheetName val="Суточная_добыча_за_неделю1"/>
      <sheetName val="Хаттон_90_90_Femco1"/>
      <sheetName val="Таблица_4_АСУТП1"/>
      <sheetName val="Смета_5_2__Кусты25,29,31,651"/>
      <sheetName val="свод_общ1"/>
      <sheetName val="изыскания_21"/>
      <sheetName val="КП_к_ГК1"/>
      <sheetName val="Таблица_21"/>
      <sheetName val="смета_2_проект__работы"/>
      <sheetName val="Амур_ДОН1"/>
      <sheetName val="Ачинский_НПЗ1"/>
      <sheetName val="СС_замеч_с_ответами1"/>
      <sheetName val="УП__20041"/>
      <sheetName val="в_работу1"/>
      <sheetName val="3_21"/>
      <sheetName val="3_31"/>
      <sheetName val="Р2_11"/>
      <sheetName val="Р2_21"/>
      <sheetName val="Удельные(проф_)1"/>
      <sheetName val="Константы_и_результаты1"/>
      <sheetName val="расчет_№31"/>
      <sheetName val="20_Кредиты_краткосрочные1"/>
      <sheetName val="Текущие_цены2"/>
      <sheetName val="отчет_эл_эн__20002"/>
      <sheetName val="№5_СУБ_Инж_защ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_1свод1"/>
      <sheetName val="3_1_ТХ1"/>
      <sheetName val="3_51"/>
      <sheetName val="суб_подряд2"/>
      <sheetName val="ПСБ_-_ОЭ2"/>
      <sheetName val="См3_СЦБ-зап1"/>
      <sheetName val="Смета_21"/>
      <sheetName val="СметаСводная_1_оч2"/>
      <sheetName val="Перечень_Заказчиков1"/>
      <sheetName val="Капитальные_затраты1"/>
      <sheetName val="Opex_personnel_(Term_facs)1"/>
      <sheetName val="КП_(2)1"/>
      <sheetName val="2_2_1"/>
      <sheetName val="6_31"/>
      <sheetName val="6_71"/>
      <sheetName val="6_3_1_31"/>
      <sheetName val="Переменные_и_константы1"/>
      <sheetName val="свод_(2)1"/>
      <sheetName val="Калплан_ОИ2_Макм_крестики1"/>
      <sheetName val="Св__смета1"/>
      <sheetName val="РБС_ИЗМ11"/>
      <sheetName val="кп_ГК1"/>
      <sheetName val="Справочные_данные1"/>
      <sheetName val="Б_Сатка1"/>
      <sheetName val="смета_СИД1"/>
      <sheetName val="ресурсная_вед_1"/>
      <sheetName val="р_Волхов1"/>
      <sheetName val="Калплан_Кра1"/>
      <sheetName val="6_11_новый1"/>
      <sheetName val="СтрЗапасов_(2)"/>
      <sheetName val="PwC_Copies_from_old_models_--&gt;&gt;"/>
      <sheetName val="Сравнение_ДПН_факт_06-07"/>
      <sheetName val="НМ_расчеты"/>
      <sheetName val="КП_к_снег_Рыбинская1"/>
      <sheetName val="Коэф_КВ"/>
      <sheetName val="Смета_терзем"/>
      <sheetName val="Кал_план_Жукова_даты_-_не_надо"/>
      <sheetName val="матер_"/>
      <sheetName val="КП_Прим_(3)"/>
      <sheetName val="кп_(3)"/>
      <sheetName val="фонтан_разбитый2"/>
      <sheetName val="Баланс_(Ф1)"/>
      <sheetName val="Смета_3_Гидролог"/>
      <sheetName val="Записка_СЦБ"/>
      <sheetName val="Общая_часть"/>
      <sheetName val="Табл_51"/>
      <sheetName val="Табл_21"/>
      <sheetName val="См_№3_ОПР"/>
      <sheetName val="см_№6_АВЗУ_и_ГПЗУ"/>
      <sheetName val="Input_Assumptions"/>
      <sheetName val="см_№1_1_Геодезические_работы_"/>
      <sheetName val="см_№1_4_Экология_"/>
      <sheetName val="АСУ_ТП_1_этап_ПД"/>
      <sheetName val="Расчет_курса"/>
      <sheetName val="Курс_доллара"/>
      <sheetName val="Календарь_новый"/>
      <sheetName val="Смета_№_1_ИИ_линия"/>
      <sheetName val="Дополнительные_параметры"/>
      <sheetName val="Свод_объем"/>
      <sheetName val="Дог_цена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выборка_на22_июня"/>
      <sheetName val="3труба_(П)"/>
      <sheetName val="Объемы_работ_по_ПВ"/>
      <sheetName val="Таблица_5"/>
      <sheetName val="Таблица_3"/>
      <sheetName val="1_401_2"/>
      <sheetName val="Source_lists"/>
      <sheetName val="PO_Data"/>
      <sheetName val="Сводная_"/>
      <sheetName val="7_ТХ_Сети_(кор)"/>
      <sheetName val="Tier_311208"/>
      <sheetName val="Акт_выбора"/>
      <sheetName val="См_№7_Эл_"/>
      <sheetName val="См_№8_Пож_"/>
      <sheetName val="См_№3_ВиК"/>
      <sheetName val="Раб_АУ"/>
      <sheetName val="Сметы_за_сопровождение"/>
      <sheetName val="См_3_АСУ"/>
      <sheetName val="Полигон_-_ИЭИ_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Бл_электр_"/>
      <sheetName val="лч_и_кам"/>
      <sheetName val="Объем_работ"/>
      <sheetName val="ТЗ_АСУ-1"/>
      <sheetName val="Виды_работ_АСО"/>
      <sheetName val="2_Геология"/>
      <sheetName val="ИД_СМР"/>
      <sheetName val="ФОТ_для_смет"/>
      <sheetName val="таблица_руко_1"/>
      <sheetName val="Вспом_"/>
      <sheetName val="ПД-2_2"/>
      <sheetName val="1_14"/>
      <sheetName val="1_7"/>
      <sheetName val="РАСПРЕД_ПО_ПРОЦЕСС"/>
      <sheetName val="Исх_"/>
      <sheetName val="ИД_ПНР"/>
      <sheetName val="см_5_ОДД_"/>
      <sheetName val="таблица_руко "/>
      <sheetName val="эл_химз_5"/>
      <sheetName val="геология_5"/>
      <sheetName val="Смета2_проект__раб_4"/>
      <sheetName val="РС_2"/>
      <sheetName val="Зап-3-_СЦБ4"/>
      <sheetName val="свод_24"/>
      <sheetName val="Данные_для_расчёта_сметы4"/>
      <sheetName val="СМЕТА_проект3"/>
      <sheetName val="Смета_14"/>
      <sheetName val="6_145"/>
      <sheetName val="6_3_15"/>
      <sheetName val="6_205"/>
      <sheetName val="6_4_15"/>
      <sheetName val="6_11_1__сторонние5"/>
      <sheetName val="8_14_КР_(списание)ОПСТИКР5"/>
      <sheetName val="Production_and_Spend3"/>
      <sheetName val="6_14_КР4"/>
      <sheetName val="Пример_расчета4"/>
      <sheetName val="СметаСводная_Рыб4"/>
      <sheetName val="Коэфф1_4"/>
      <sheetName val="Прайс_лист4"/>
      <sheetName val="1_33"/>
      <sheetName val="К_рын3"/>
      <sheetName val="Сводная_смета3"/>
      <sheetName val="свод_33"/>
      <sheetName val="к_84-к_834"/>
      <sheetName val="справ_4"/>
      <sheetName val="Пояснение_2"/>
      <sheetName val="См_1_наруж_водопровод4"/>
      <sheetName val="Разработка_проекта4"/>
      <sheetName val="КП_НовоКов4"/>
      <sheetName val="ПДР_ООО_&quot;Юкос_ФБЦ&quot;3"/>
      <sheetName val="Прибыль_опл3"/>
      <sheetName val="3_13"/>
      <sheetName val="Коммерческие_расходы3"/>
      <sheetName val="13_13"/>
      <sheetName val="исходные_данные3"/>
      <sheetName val="расчетные_таблицы3"/>
      <sheetName val="Лист_опроса3"/>
      <sheetName val="СметаСводная_Колпино3"/>
      <sheetName val="HP_и_оргтехника3"/>
      <sheetName val="СметаСводная_снег3"/>
      <sheetName val="СметаСводная_павильон3"/>
      <sheetName val="Перечень_ИУ3"/>
      <sheetName val="ст_ГТМ3"/>
      <sheetName val="таблица_руководству3"/>
      <sheetName val="Суточная_добыча_за_неделю3"/>
      <sheetName val="Хаттон_90_90_Femco3"/>
      <sheetName val="Таблица_4_АСУТП3"/>
      <sheetName val="Смета_5_2__Кусты25,29,31,653"/>
      <sheetName val="свод_общ3"/>
      <sheetName val="изыскания_23"/>
      <sheetName val="КП_к_ГК3"/>
      <sheetName val="Таблица_23"/>
      <sheetName val="смета_2_проект__работы2"/>
      <sheetName val="Амур_ДОН3"/>
      <sheetName val="Ачинский_НПЗ3"/>
      <sheetName val="СС_замеч_с_ответами3"/>
      <sheetName val="УП__20043"/>
      <sheetName val="в_работу3"/>
      <sheetName val="3_23"/>
      <sheetName val="3_33"/>
      <sheetName val="Р2_13"/>
      <sheetName val="Р2_23"/>
      <sheetName val="Удельные(проф_)3"/>
      <sheetName val="Константы_и_результаты3"/>
      <sheetName val="расчет_№33"/>
      <sheetName val="20_Кредиты_краткосрочные3"/>
      <sheetName val="Текущие_цены4"/>
      <sheetName val="отчет_эл_эн__20004"/>
      <sheetName val="№5_СУБ_Инж_защ3"/>
      <sheetName val="Исполнение__освоение_по_закупк3"/>
      <sheetName val="Исполнение_для_Ускова3"/>
      <sheetName val="Выборка_по_отсыпкам3"/>
      <sheetName val="ИП__отсыпки_3"/>
      <sheetName val="ИП__отсыпки_ФОТ_диз_т_3"/>
      <sheetName val="ИП__отсыпки___выборка_3"/>
      <sheetName val="Исполнение_по_оборуд_3"/>
      <sheetName val="Исполнение_по_оборуд___2_3"/>
      <sheetName val="Исполнение_сжато3"/>
      <sheetName val="Форма_для_бурения3"/>
      <sheetName val="Форма_для_КС3"/>
      <sheetName val="Форма_для_ГР3"/>
      <sheetName val="Смета_1свод3"/>
      <sheetName val="3_1_ТХ3"/>
      <sheetName val="3_53"/>
      <sheetName val="суб_подряд4"/>
      <sheetName val="ПСБ_-_ОЭ4"/>
      <sheetName val="См3_СЦБ-зап3"/>
      <sheetName val="Смета_23"/>
      <sheetName val="СметаСводная_1_оч4"/>
      <sheetName val="Перечень_Заказчиков3"/>
      <sheetName val="Капитальные_затраты3"/>
      <sheetName val="Opex_personnel_(Term_facs)3"/>
      <sheetName val="КП_(2)3"/>
      <sheetName val="2_2_3"/>
      <sheetName val="6_33"/>
      <sheetName val="6_73"/>
      <sheetName val="6_3_1_33"/>
      <sheetName val="Переменные_и_константы3"/>
      <sheetName val="свод_(2)3"/>
      <sheetName val="Калплан_ОИ2_Макм_крестики3"/>
      <sheetName val="Св__смета3"/>
      <sheetName val="РБС_ИЗМ13"/>
      <sheetName val="кп_ГК3"/>
      <sheetName val="Справочные_данные3"/>
      <sheetName val="Б_Сатка3"/>
      <sheetName val="смета_СИД3"/>
      <sheetName val="ресурсная_вед_3"/>
      <sheetName val="р_Волхов3"/>
      <sheetName val="Калплан_Кра3"/>
      <sheetName val="6_11_новый3"/>
      <sheetName val="СтрЗапасов_(2)2"/>
      <sheetName val="PwC_Copies_from_old_models_--&gt;2"/>
      <sheetName val="Сравнение_ДПН_факт_06-072"/>
      <sheetName val="НМ_расчеты2"/>
      <sheetName val="КП_к_снег_Рыбинская3"/>
      <sheetName val="Коэф_КВ2"/>
      <sheetName val="Смета_терзем2"/>
      <sheetName val="Кал_план_Жукова_даты_-_не_надо2"/>
      <sheetName val="матер_2"/>
      <sheetName val="КП_Прим_(3)2"/>
      <sheetName val="кп_(3)2"/>
      <sheetName val="фонтан_разбитый22"/>
      <sheetName val="Баланс_(Ф1)2"/>
      <sheetName val="Смета_3_Гидролог2"/>
      <sheetName val="Записка_СЦБ2"/>
      <sheetName val="Общая_часть2"/>
      <sheetName val="Табл_53"/>
      <sheetName val="Табл_23"/>
      <sheetName val="См_№3_ОПР2"/>
      <sheetName val="см_№6_АВЗУ_и_ГПЗУ2"/>
      <sheetName val="Input_Assumptions2"/>
      <sheetName val="см_№1_1_Геодезические_работы_2"/>
      <sheetName val="см_№1_4_Экология_2"/>
      <sheetName val="АСУ_ТП_1_этап_ПД2"/>
      <sheetName val="Расчет_курса2"/>
      <sheetName val="Курс_доллара2"/>
      <sheetName val="Календарь_новый2"/>
      <sheetName val="Смета_№_1_ИИ_линия2"/>
      <sheetName val="Дополнительные_параметры2"/>
      <sheetName val="Свод_объем2"/>
      <sheetName val="Дог_цена2"/>
      <sheetName val="р_Нева3"/>
      <sheetName val="р_Молога3"/>
      <sheetName val="18_рек_Ю-Х3"/>
      <sheetName val="нпс_Палкино3"/>
      <sheetName val="Россия_-_Китай3"/>
      <sheetName val="КМ_210-2383"/>
      <sheetName val="БТС-2_км_405-4593"/>
      <sheetName val="БТС-2_км_405-4533"/>
      <sheetName val="БТС-2_км_313-3523"/>
      <sheetName val="БТС-2_км326-3523"/>
      <sheetName val="Улейма_И3"/>
      <sheetName val="Белая_УБКА3"/>
      <sheetName val="км_72-75р_Левоннька3"/>
      <sheetName val="киенгоп-н_Челны_км_104-2063"/>
      <sheetName val="ВЛ_Урдома3"/>
      <sheetName val="Вл_Микунь_Урдома3"/>
      <sheetName val="ВЛ_Синдор-Микунь3"/>
      <sheetName val="Тон_Чермасан3"/>
      <sheetName val="Трасса_км_16-1473"/>
      <sheetName val="трасса_0-763"/>
      <sheetName val="Колва_783"/>
      <sheetName val="Гидрология__р_Колва_км_383"/>
      <sheetName val="ПСП_3"/>
      <sheetName val="Новая_сводка_(до_бюджета)_(2)4"/>
      <sheetName val="Что_пришло4"/>
      <sheetName val="влад-таблица_(2)4"/>
      <sheetName val="Новая_сводка_(до_бюджета)4"/>
      <sheetName val="Новая_сводка4"/>
      <sheetName val="Общие_расходы4"/>
      <sheetName val="Новая_сводка_(по_бюджету)4"/>
      <sheetName val="Íîâàÿ_ñâîäêà_(äî_áþäæåòà)_(2)4"/>
      <sheetName val="×òî_ïðèøëî4"/>
      <sheetName val="âëàä-òàáëèöà_(2)4"/>
      <sheetName val="Íîâàÿ_ñâîäêà_(äî_áþäæåòà)4"/>
      <sheetName val="Íîâàÿ_ñâîäêà4"/>
      <sheetName val="Îáùèå_ðàñõîäû4"/>
      <sheetName val="Íîâàÿ_ñâîäêà_(ïî_áþäæåòó)4"/>
      <sheetName val="6_10_14"/>
      <sheetName val="6_7_3_ТН4"/>
      <sheetName val="6_15"/>
      <sheetName val="6_52-свод3"/>
      <sheetName val="ДДС_(Форма_№3)2"/>
      <sheetName val="выборка_на22_июня2"/>
      <sheetName val="3труба_(П)2"/>
      <sheetName val="Объемы_работ_по_ПВ2"/>
      <sheetName val="Таблица_52"/>
      <sheetName val="Таблица_32"/>
      <sheetName val="1_401_22"/>
      <sheetName val="Source_lists2"/>
      <sheetName val="PO_Data2"/>
      <sheetName val="Сводная_2"/>
      <sheetName val="7_ТХ_Сети_(кор)2"/>
      <sheetName val="Tier_3112082"/>
      <sheetName val="Акт_выбора2"/>
      <sheetName val="См_№7_Эл_2"/>
      <sheetName val="См_№8_Пож_2"/>
      <sheetName val="См_№3_ВиК2"/>
      <sheetName val="Раб_АУ2"/>
      <sheetName val="Сметы_за_сопровождение2"/>
      <sheetName val="См_3_АСУ2"/>
      <sheetName val="Полигон_-_ИЭИ_2"/>
      <sheetName val="Смета_ТЗ_АСУ-162"/>
      <sheetName val="База_Геодезия2"/>
      <sheetName val="База_Геология2"/>
      <sheetName val="База_Геофизика2"/>
      <sheetName val="4_1_12"/>
      <sheetName val="исп_1_1_12"/>
      <sheetName val="База_Гидро2"/>
      <sheetName val="4_2_12"/>
      <sheetName val="исп_1_1_22"/>
      <sheetName val="Исп__смета_этап_1_1,_1_22"/>
      <sheetName val="Бл_электр_2"/>
      <sheetName val="лч_и_кам2"/>
      <sheetName val="Объем_работ2"/>
      <sheetName val="ТЗ_АСУ-12"/>
      <sheetName val="Виды_работ_АСО2"/>
      <sheetName val="2_Геология2"/>
      <sheetName val="ИД_СМР2"/>
      <sheetName val="ФОТ_для_смет2"/>
      <sheetName val="Вспом_2"/>
      <sheetName val="ПД-2_22"/>
      <sheetName val="1_142"/>
      <sheetName val="1_72"/>
      <sheetName val="РАСПРЕД_ПО_ПРОЦЕСС2"/>
      <sheetName val="Исх_2"/>
      <sheetName val="ИД_ПНР2"/>
      <sheetName val="см_5_ОДД_2"/>
      <sheetName val="Смета_2_эл_монтаж"/>
      <sheetName val="Смета_1_общестроит"/>
      <sheetName val="СВ_2"/>
      <sheetName val="1_2_"/>
      <sheetName val="Технический_лист"/>
      <sheetName val="кап_ремонт"/>
      <sheetName val="Ограничения_шаблон"/>
      <sheetName val="Причины_отклонений"/>
      <sheetName val="Статус_работы"/>
      <sheetName val="Уровень_графика"/>
      <sheetName val="анализ_2003_2004исполнение_МТО"/>
      <sheetName val="Main_list"/>
      <sheetName val="Приложение_2"/>
      <sheetName val="_Свод"/>
      <sheetName val="Договорная_цена"/>
      <sheetName val="аванс_по_ОС"/>
      <sheetName val="Авансы_выданные"/>
      <sheetName val="Кред__задолж_"/>
      <sheetName val="таблица_руко_3"/>
      <sheetName val="ГАЗ_камаз"/>
      <sheetName val="№2Гидромет."/>
      <sheetName val="№2Геолог"/>
      <sheetName val="№2Геолог с.п."/>
      <sheetName val="№3Экологи (2этап)"/>
      <sheetName val="Пра_x0000_с_лист"/>
      <sheetName val="исключ ЭХЗ"/>
      <sheetName val="БДР"/>
      <sheetName val="КБК ДПК"/>
      <sheetName val="геол"/>
      <sheetName val="Должности"/>
      <sheetName val="const"/>
      <sheetName val="расчеты"/>
      <sheetName val="3 Сл.-структура затрат"/>
      <sheetName val="Исходная"/>
      <sheetName val="Пра"/>
      <sheetName val="Прил.5 СС"/>
      <sheetName val="Panduit"/>
      <sheetName val="расчет вязкости"/>
      <sheetName val="Сравнение с Finder - ДНС-5"/>
      <sheetName val="ДЦ"/>
      <sheetName val=" Оборудование  end"/>
      <sheetName val="ПС 110 кВ (доп)"/>
      <sheetName val="автоматизация РД"/>
      <sheetName val="Коэффициенты"/>
      <sheetName val="Форма 2.1"/>
      <sheetName val="W28"/>
      <sheetName val="сводная (2)"/>
      <sheetName val="Настройки"/>
      <sheetName val="таблица_руко_4"/>
      <sheetName val="aeaa-oaaeeoa"/>
      <sheetName val="Iiaay naiaea (ai a?a?aoa) (2)"/>
      <sheetName val="?oi i?eoei"/>
      <sheetName val="aeaa-oaaeeoa (2)"/>
      <sheetName val="Iiaay naiaea (ai a?a?aoa)"/>
      <sheetName val="Naiaea"/>
      <sheetName val="Iiaay naiaea"/>
      <sheetName val="A?-o"/>
      <sheetName val="Ia?aoInoaoee"/>
      <sheetName val="Iauea ?anoiau"/>
      <sheetName val="Iiaay naiaea (ii a?a?aoo)"/>
      <sheetName val="Iiaay_naiaea_(ai_a?a?aoa)_(2)"/>
      <sheetName val="?oi_i?eoei"/>
      <sheetName val="aeaa-oaaeeoa_(2)"/>
      <sheetName val="Iiaay_naiaea_(ai_a?a?aoa)"/>
      <sheetName val="Iiaay_naiaea"/>
      <sheetName val="Iauea_?anoiau"/>
      <sheetName val="Iiaay_naiaea_(ii_a?a?aoo)"/>
      <sheetName val="Iiaay_naiaea_(ai_a?a?aoa)_(2)1"/>
      <sheetName val="?oi_i?eoei1"/>
      <sheetName val="aeaa-oaaeeoa_(2)1"/>
      <sheetName val="Iiaay_naiaea_(ai_a?a?aoa)1"/>
      <sheetName val="Iiaay_naiaea1"/>
      <sheetName val="Iauea_?anoiau1"/>
      <sheetName val="Iiaay_naiaea_(ii_a?a?aoo)1"/>
      <sheetName val="?????????????????"/>
      <sheetName val="СВ"/>
      <sheetName val="Список_объектов"/>
      <sheetName val="GLOBAL"/>
      <sheetName val="ПД-2.1"/>
      <sheetName val="Прочее"/>
      <sheetName val="ЛЧ Р"/>
      <sheetName val="темп"/>
      <sheetName val="Производство электроэнергии"/>
      <sheetName val="Т11"/>
      <sheetName val="Т12"/>
      <sheetName val="Т7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/>
      <sheetData sheetId="166"/>
      <sheetData sheetId="167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/>
      <sheetData sheetId="230"/>
      <sheetData sheetId="23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/>
      <sheetData sheetId="1579"/>
      <sheetData sheetId="1580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Лист3"/>
      <sheetName val="эл_химз_"/>
      <sheetName val="геология_"/>
      <sheetName val="Лист1"/>
      <sheetName val="Обновление"/>
      <sheetName val="Цена"/>
      <sheetName val="Product"/>
      <sheetName val="Смета"/>
      <sheetName val="ТИТУЛ"/>
      <sheetName val="6.14"/>
      <sheetName val="ОБЩЕСТВА"/>
      <sheetName val="6.3.1"/>
      <sheetName val="6.20"/>
      <sheetName val="6.4.1"/>
      <sheetName val="ПРОГНОЗ_1"/>
      <sheetName val="6_11_1  сторонние"/>
      <sheetName val="установки"/>
      <sheetName val="8.14 КР (списание)ОПСТИКР"/>
      <sheetName val="Стр1"/>
      <sheetName val="Список"/>
      <sheetName val="топо"/>
      <sheetName val="6_14"/>
      <sheetName val="6_3_1"/>
      <sheetName val="6_20"/>
      <sheetName val="6_4_1"/>
      <sheetName val="6_11_1__сторонние"/>
      <sheetName val="8_14_КР_(списание)ОПСТИКР"/>
      <sheetName val="Данные для расчёта сметы"/>
      <sheetName val="ПДР"/>
      <sheetName val="РасчетКомандир1"/>
      <sheetName val="РасчетКомандир2"/>
      <sheetName val="свод 2"/>
      <sheetName val="свод 3"/>
      <sheetName val="Зап-3- СЦБ"/>
      <sheetName val="Шкаф"/>
      <sheetName val="Коэфф1."/>
      <sheetName val="Прайс лист"/>
      <sheetName val="Справочные данные"/>
      <sheetName val="Амур ДОН"/>
      <sheetName val="кп ГК"/>
      <sheetName val="Б.Сатка"/>
      <sheetName val="Исполнение по оборуд_"/>
      <sheetName val="Calc"/>
      <sheetName val="total"/>
      <sheetName val="Комплектация"/>
      <sheetName val="трубы"/>
      <sheetName val="СМР"/>
      <sheetName val="дороги"/>
      <sheetName val="ИД"/>
      <sheetName val="исходные данные"/>
      <sheetName val="расчетные таблицы"/>
      <sheetName val="УП _2004"/>
      <sheetName val="См3 СЦБ-зап"/>
      <sheetName val="СметаСводная Рыб"/>
      <sheetName val="Справка"/>
      <sheetName val="свод_2"/>
      <sheetName val="свод_3"/>
      <sheetName val="Зап-3-_СЦБ"/>
      <sheetName val="Данные_для_расчёта_сметы"/>
      <sheetName val="геолог"/>
      <sheetName val="Summary"/>
      <sheetName val="ЭХЗ"/>
      <sheetName val="Коэфф"/>
      <sheetName val="Смета2 проект. раб."/>
      <sheetName val="График"/>
      <sheetName val="Счет-Фактура"/>
      <sheetName val="Кредиты"/>
      <sheetName val="Суточная"/>
      <sheetName val="вариант"/>
      <sheetName val="Табл38-7"/>
      <sheetName val="данные"/>
      <sheetName val="СС"/>
      <sheetName val="Баланс"/>
      <sheetName val="Production and Spend"/>
      <sheetName val="DATA"/>
      <sheetName val="Списки"/>
      <sheetName val="6.14_КР"/>
      <sheetName val="см8"/>
      <sheetName val="Прилож"/>
      <sheetName val="Пример расчета"/>
      <sheetName val="все"/>
      <sheetName val="Нормы"/>
      <sheetName val="sapactivexlhiddensheet"/>
      <sheetName val="OCK1"/>
      <sheetName val="1.3"/>
      <sheetName val="ИГ1"/>
      <sheetName val="К.рын"/>
      <sheetName val="Сводная смета"/>
      <sheetName val="Землеотвод"/>
      <sheetName val="1"/>
      <sheetName val="РП"/>
      <sheetName val="к.84-к.83"/>
      <sheetName val="СМЕТА проект"/>
      <sheetName val="2002(v2)"/>
      <sheetName val="справ."/>
      <sheetName val="Пояснение "/>
      <sheetName val="93-110"/>
      <sheetName val="list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"/>
      <sheetName val="сводная"/>
      <sheetName val="Разработка проекта"/>
      <sheetName val="КП НовоКов"/>
      <sheetName val="ПДР ООО &quot;Юкос ФБЦ&quot;"/>
      <sheetName val="Прибыль опл"/>
      <sheetName val="сохранить"/>
      <sheetName val="3.1"/>
      <sheetName val="Коммерческие расходы"/>
      <sheetName val="13.1"/>
      <sheetName val="Лист опроса"/>
      <sheetName val="5ОборРабМест(HP)"/>
      <sheetName val="СметаСводная Колпино"/>
      <sheetName val="HP и оргтехника"/>
      <sheetName val="Лист2"/>
      <sheetName val="справ_"/>
      <sheetName val="оборудован"/>
      <sheetName val="СметаСводная снег"/>
      <sheetName val="СметаСводная"/>
      <sheetName val="СметаСводная павильон"/>
      <sheetName val="Перечень ИУ"/>
      <sheetName val="Упр"/>
      <sheetName val="НМА"/>
      <sheetName val="оператор"/>
      <sheetName val="исх_данные"/>
      <sheetName val="ст ГТМ"/>
      <sheetName val="2002_v2_"/>
      <sheetName val="свод1"/>
      <sheetName val="таблица руководству"/>
      <sheetName val="Суточная добыча за неделю"/>
      <sheetName val="Хаттон 90.90 Femco"/>
      <sheetName val="ИД1"/>
      <sheetName val="шаблон"/>
      <sheetName val="Таблица 4 АСУТП"/>
      <sheetName val="Смета 5.2. Кусты25,29,31,65"/>
      <sheetName val="свод общ"/>
      <sheetName val="изыскания 2"/>
      <sheetName val="мсн"/>
      <sheetName val="КП к ГК"/>
      <sheetName val="ID"/>
      <sheetName val="Смета 1"/>
      <sheetName val="История"/>
      <sheetName val="Р1"/>
      <sheetName val="Параметры_i"/>
      <sheetName val="Таблица 2"/>
      <sheetName val="Input"/>
      <sheetName val="Calculation"/>
      <sheetName val="RSOILBAL"/>
      <sheetName val="Смета2_проект__раб_"/>
      <sheetName val="Смета_1"/>
      <sheetName val="информация"/>
      <sheetName val="смета 2 проект. работы"/>
      <sheetName val="4сд"/>
      <sheetName val="2сд"/>
      <sheetName val="7сд"/>
      <sheetName val="MAIN_PARAMETERS"/>
      <sheetName val="Ачинский НПЗ"/>
      <sheetName val="СС замеч с ответами"/>
      <sheetName val="начало"/>
      <sheetName val="Main"/>
      <sheetName val="в работу"/>
      <sheetName val="1ПС"/>
      <sheetName val="Курсы"/>
      <sheetName val="3.2"/>
      <sheetName val="3.3"/>
      <sheetName val="Р2.1"/>
      <sheetName val="Р2.2"/>
      <sheetName val="Р3"/>
      <sheetName val="Р4"/>
      <sheetName val="Р5"/>
      <sheetName val="Р7"/>
      <sheetName val="Удельные(проф.)"/>
      <sheetName val="Спецификация"/>
      <sheetName val="Константы и результаты"/>
      <sheetName val="Лизинг"/>
      <sheetName val="расчет №3"/>
      <sheetName val="20_Кредиты краткосрочные"/>
      <sheetName val="Текущие цены"/>
      <sheetName val="рабочий"/>
      <sheetName val="окраска"/>
      <sheetName val="отчет эл_эн  2000"/>
      <sheetName val="№5 СУБ Инж защ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Смета 1свод"/>
      <sheetName val="3.1 ТХ"/>
      <sheetName val="ЗП_ЮНГ"/>
      <sheetName val="3.5"/>
      <sheetName val="суб.подряд"/>
      <sheetName val="ПСБ - ОЭ"/>
      <sheetName val="Смета 2"/>
      <sheetName val="Январь"/>
      <sheetName val="ИДвалка"/>
      <sheetName val="СметаСводная 1 оч"/>
      <sheetName val="Итог"/>
      <sheetName val="Вспомогательный"/>
      <sheetName val="Перечень Заказчиков"/>
      <sheetName val="Капитальные затраты"/>
      <sheetName val="Opex personnel (Term facs)"/>
      <sheetName val="КП (2)"/>
      <sheetName val="2.2 "/>
      <sheetName val="ПОДПИСИ"/>
      <sheetName val="РАСЧЕТ"/>
      <sheetName val="Бюджет"/>
      <sheetName val="Norm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Текущие_цены"/>
      <sheetName val="Пример_расчета"/>
      <sheetName val="СметаСводная_Рыб"/>
      <sheetName val="отчет_эл_эн__2000"/>
      <sheetName val="к_84-к_83"/>
      <sheetName val="6.3"/>
      <sheetName val="6.7"/>
      <sheetName val="6.3.1.3"/>
      <sheetName val="Коэфф1_"/>
      <sheetName val="Прайс_лист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в. смета"/>
      <sheetName val="РБС ИЗМ1"/>
      <sheetName val="РН-ПНГ"/>
      <sheetName val="влад-таблица"/>
      <sheetName val="2002(v1)"/>
      <sheetName val="Подрядчики"/>
      <sheetName val="мат"/>
      <sheetName val="суб_подряд"/>
      <sheetName val="ПСБ_-_ОЭ"/>
      <sheetName val="D"/>
      <sheetName val="4"/>
      <sheetName val="смета СИД"/>
      <sheetName val="часы"/>
      <sheetName val="ресурсная вед."/>
      <sheetName val="р.Волхов"/>
      <sheetName val="Калплан Кра"/>
      <sheetName val="Материалы"/>
      <sheetName val="6.11 новый"/>
      <sheetName val="Хар_"/>
      <sheetName val="С1_"/>
      <sheetName val="СтрЗапасов (2)"/>
      <sheetName val="Lim"/>
      <sheetName val="Справочник"/>
      <sheetName val="PwC Copies from old models --&gt;&gt;"/>
      <sheetName val="Справочники"/>
      <sheetName val="Journals"/>
      <sheetName val="ц_1991"/>
      <sheetName val="rvldmrv"/>
      <sheetName val="Сравнение ДПН факт 06-07"/>
      <sheetName val="Параметры"/>
      <sheetName val="трансформация1"/>
      <sheetName val="НМ расчеты"/>
      <sheetName val="Names"/>
      <sheetName val="breakdown"/>
      <sheetName val="Destination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EKDEB90"/>
      <sheetName val="Коэф КВ"/>
      <sheetName val="К"/>
      <sheetName val="Смета терзем"/>
      <sheetName val="Кал.план Жукова даты - не надо"/>
      <sheetName val="кп"/>
      <sheetName val="матер."/>
      <sheetName val="КП Прим (3)"/>
      <sheetName val="АЧ"/>
      <sheetName val="кп (3)"/>
      <sheetName val="СП"/>
      <sheetName val="фонтан разбитый2"/>
      <sheetName val="накладная"/>
      <sheetName val="Акт"/>
      <sheetName val="Баланс (Ф1)"/>
      <sheetName val="Смета-Т"/>
      <sheetName val=""/>
      <sheetName val="Смета 3 Гидролог"/>
      <sheetName val="Записка СЦБ"/>
      <sheetName val="Общая часть"/>
      <sheetName val="Табл.5"/>
      <sheetName val="Табл.2"/>
      <sheetName val="Исх.данные"/>
      <sheetName val="ВКЕ"/>
      <sheetName val="Additives"/>
      <sheetName val="Ryazan"/>
      <sheetName val="Assumpt"/>
      <sheetName val="Control"/>
      <sheetName val="См №3 ОПР"/>
      <sheetName val="см.№6 АВЗУ и ГПЗУ"/>
      <sheetName val="Геофизика"/>
      <sheetName val="Геодезия"/>
      <sheetName val="Экология1"/>
      <sheetName val="АУП"/>
      <sheetName val="CENTR"/>
      <sheetName val="Input Assumptions"/>
      <sheetName val="DMTR_BP_03"/>
      <sheetName val="см №1.1 Геодезические работы "/>
      <sheetName val="см №1.4 Экология "/>
      <sheetName val="АСУ ТП 1 этап ПД"/>
      <sheetName val="Расчет курса"/>
      <sheetName val="XLR_NoRangeSheet"/>
      <sheetName val="НЕДЕЛИ"/>
      <sheetName val="GD"/>
      <sheetName val="13_1"/>
      <sheetName val="РС "/>
      <sheetName val="Курс доллара"/>
      <sheetName val="Календарь новый"/>
      <sheetName val="Смета № 1 ИИ линия"/>
      <sheetName val="Дополнительные параметры"/>
      <sheetName val="ЛЧ"/>
      <sheetName val="Leistungsakt"/>
      <sheetName val="Свод объем"/>
      <sheetName val="Дог цена"/>
      <sheetName val="SakhNIPI5"/>
      <sheetName val="ПИР"/>
      <sheetName val="1155"/>
      <sheetName val="выборка на22 июня"/>
      <sheetName val="HP_и_оргтехника"/>
      <sheetName val="СМЕТА_проект"/>
      <sheetName val="Лист_опроса"/>
      <sheetName val="ОПС"/>
      <sheetName val="СметаСводная_снег"/>
      <sheetName val="см 5 ОДД "/>
      <sheetName val="эл_химз_3"/>
      <sheetName val="геология_3"/>
      <sheetName val="свод_22"/>
      <sheetName val="свод_32"/>
      <sheetName val="Зап-3-_СЦБ2"/>
      <sheetName val="Данные_для_расчёта_сметы2"/>
      <sheetName val="6_143"/>
      <sheetName val="6_3_13"/>
      <sheetName val="6_203"/>
      <sheetName val="6_4_13"/>
      <sheetName val="6_11_1__сторонние3"/>
      <sheetName val="8_14_КР_(списание)ОПСТИКР3"/>
      <sheetName val="Коэфф1_2"/>
      <sheetName val="Прайс_лист2"/>
      <sheetName val="Справочные_данные1"/>
      <sheetName val="Амур_ДОН1"/>
      <sheetName val="кп_ГК1"/>
      <sheetName val="Б_Сатка1"/>
      <sheetName val="Исполнение_по_оборуд_1"/>
      <sheetName val="исходные_данные1"/>
      <sheetName val="расчетные_таблицы1"/>
      <sheetName val="УП__20041"/>
      <sheetName val="См3_СЦБ-зап1"/>
      <sheetName val="СметаСводная_Рыб2"/>
      <sheetName val="Смета2_проект__раб_2"/>
      <sheetName val="Production_and_Spend1"/>
      <sheetName val="6_14_КР2"/>
      <sheetName val="Пример_расчета2"/>
      <sheetName val="1_31"/>
      <sheetName val="К_рын1"/>
      <sheetName val="Сводная_смета1"/>
      <sheetName val="к_84-к_832"/>
      <sheetName val="СМЕТА_проект2"/>
      <sheetName val="справ_2"/>
      <sheetName val="Пояснение_1"/>
      <sheetName val="См_1_наруж_водопровод2"/>
      <sheetName val="Разработка_проекта2"/>
      <sheetName val="КП_НовоКов2"/>
      <sheetName val="ПДР_ООО_&quot;Юкос_ФБЦ&quot;1"/>
      <sheetName val="Прибыль_опл1"/>
      <sheetName val="3_11"/>
      <sheetName val="Коммерческие_расходы1"/>
      <sheetName val="13_12"/>
      <sheetName val="Лист_опроса2"/>
      <sheetName val="СметаСводная_Колпино1"/>
      <sheetName val="HP_и_оргтехника2"/>
      <sheetName val="СметаСводная_снег2"/>
      <sheetName val="СметаСводная_павильон1"/>
      <sheetName val="Перечень_ИУ1"/>
      <sheetName val="ст_ГТМ1"/>
      <sheetName val="таблица_руководству1"/>
      <sheetName val="Суточная_добыча_за_неделю1"/>
      <sheetName val="Хаттон_90_90_Femco1"/>
      <sheetName val="Таблица_4_АСУТП1"/>
      <sheetName val="Смета_5_2__Кусты25,29,31,651"/>
      <sheetName val="свод_общ1"/>
      <sheetName val="изыскания_21"/>
      <sheetName val="КП_к_ГК1"/>
      <sheetName val="Смета_12"/>
      <sheetName val="Таблица_21"/>
      <sheetName val="смета_2_проект__работы1"/>
      <sheetName val="Ачинский_НПЗ1"/>
      <sheetName val="СС_замеч_с_ответами1"/>
      <sheetName val="в_работу1"/>
      <sheetName val="3_21"/>
      <sheetName val="3_31"/>
      <sheetName val="Р2_11"/>
      <sheetName val="Р2_21"/>
      <sheetName val="Удельные(проф_)1"/>
      <sheetName val="Константы_и_результаты1"/>
      <sheetName val="расчет_№31"/>
      <sheetName val="20_Кредиты_краткосрочные1"/>
      <sheetName val="Текущие_цены2"/>
      <sheetName val="отчет_эл_эн__20002"/>
      <sheetName val="№5_СУБ_Инж_защ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_1свод1"/>
      <sheetName val="3_1_ТХ1"/>
      <sheetName val="3_51"/>
      <sheetName val="суб_подряд2"/>
      <sheetName val="ПСБ_-_ОЭ2"/>
      <sheetName val="Смета_21"/>
      <sheetName val="СметаСводная_1_оч2"/>
      <sheetName val="Перечень_Заказчиков1"/>
      <sheetName val="Капитальные_затраты1"/>
      <sheetName val="Opex_personnel_(Term_facs)1"/>
      <sheetName val="КП_(2)1"/>
      <sheetName val="2_2_1"/>
      <sheetName val="6_31"/>
      <sheetName val="6_71"/>
      <sheetName val="6_3_1_31"/>
      <sheetName val="Переменные_и_константы1"/>
      <sheetName val="свод_(2)1"/>
      <sheetName val="Калплан_ОИ2_Макм_крестики1"/>
      <sheetName val="Св__смета1"/>
      <sheetName val="РБС_ИЗМ11"/>
      <sheetName val="смета_СИД1"/>
      <sheetName val="ресурсная_вед_1"/>
      <sheetName val="р_Волхов1"/>
      <sheetName val="Калплан_Кра1"/>
      <sheetName val="6_11_новый1"/>
      <sheetName val="СтрЗапасов_(2)1"/>
      <sheetName val="PwC_Copies_from_old_models_--&gt;1"/>
      <sheetName val="Сравнение_ДПН_факт_06-071"/>
      <sheetName val="НМ_расчеты1"/>
      <sheetName val="КП_к_снег_Рыбинская1"/>
      <sheetName val="Коэф_КВ1"/>
      <sheetName val="Смета_терзем1"/>
      <sheetName val="Кал_план_Жукова_даты_-_не_надо1"/>
      <sheetName val="матер_1"/>
      <sheetName val="КП_Прим_(3)1"/>
      <sheetName val="кп_(3)1"/>
      <sheetName val="фонтан_разбитый21"/>
      <sheetName val="Баланс_(Ф1)1"/>
      <sheetName val="Смета_3_Гидролог1"/>
      <sheetName val="Записка_СЦБ1"/>
      <sheetName val="Общая_часть1"/>
      <sheetName val="Табл_51"/>
      <sheetName val="Табл_21"/>
      <sheetName val="См_№3_ОПР1"/>
      <sheetName val="см_№6_АВЗУ_и_ГПЗУ1"/>
      <sheetName val="Input_Assumptions1"/>
      <sheetName val="см_№1_1_Геодезические_работы_1"/>
      <sheetName val="см_№1_4_Экология_1"/>
      <sheetName val="АСУ_ТП_1_этап_ПД1"/>
      <sheetName val="Расчет_курса1"/>
      <sheetName val="РС_1"/>
      <sheetName val="Курс_доллара1"/>
      <sheetName val="Календарь_новый1"/>
      <sheetName val="Смета_№_1_ИИ_линия1"/>
      <sheetName val="Дополнительные_параметры1"/>
      <sheetName val="Свод_объем1"/>
      <sheetName val="Дог_цена1"/>
      <sheetName val="выборка_на22_июня1"/>
      <sheetName val="см_5_ОДД_1"/>
      <sheetName val="эл_химз_2"/>
      <sheetName val="геология_2"/>
      <sheetName val="свод_21"/>
      <sheetName val="свод_31"/>
      <sheetName val="Зап-3-_СЦБ1"/>
      <sheetName val="Данные_для_расчёта_сметы1"/>
      <sheetName val="6_142"/>
      <sheetName val="6_3_12"/>
      <sheetName val="6_202"/>
      <sheetName val="6_4_12"/>
      <sheetName val="6_11_1__сторонние2"/>
      <sheetName val="8_14_КР_(списание)ОПСТИКР2"/>
      <sheetName val="Коэфф1_1"/>
      <sheetName val="Прайс_лист1"/>
      <sheetName val="Справочные_данные"/>
      <sheetName val="Амур_ДОН"/>
      <sheetName val="кп_ГК"/>
      <sheetName val="Б_Сатка"/>
      <sheetName val="Исполнение_по_оборуд_"/>
      <sheetName val="исходные_данные"/>
      <sheetName val="расчетные_таблицы"/>
      <sheetName val="УП__2004"/>
      <sheetName val="См3_СЦБ-зап"/>
      <sheetName val="СметаСводная_Рыб1"/>
      <sheetName val="Смета2_проект__раб_1"/>
      <sheetName val="Production_and_Spend"/>
      <sheetName val="6_14_КР1"/>
      <sheetName val="Пример_расчета1"/>
      <sheetName val="1_3"/>
      <sheetName val="К_рын"/>
      <sheetName val="Сводная_смета"/>
      <sheetName val="к_84-к_831"/>
      <sheetName val="СМЕТА_проект1"/>
      <sheetName val="справ_1"/>
      <sheetName val="Пояснение_"/>
      <sheetName val="См_1_наруж_водопровод1"/>
      <sheetName val="Разработка_проекта1"/>
      <sheetName val="КП_НовоКов1"/>
      <sheetName val="ПДР_ООО_&quot;Юкос_ФБЦ&quot;"/>
      <sheetName val="Прибыль_опл"/>
      <sheetName val="3_1"/>
      <sheetName val="Коммерческие_расходы"/>
      <sheetName val="13_11"/>
      <sheetName val="Лист_опроса1"/>
      <sheetName val="СметаСводная_Колпино"/>
      <sheetName val="HP_и_оргтехника1"/>
      <sheetName val="СметаСводная_снег1"/>
      <sheetName val="СметаСводная_павильон"/>
      <sheetName val="Перечень_ИУ"/>
      <sheetName val="ст_ГТМ"/>
      <sheetName val="таблица_руководству"/>
      <sheetName val="Суточная_добыча_за_неделю"/>
      <sheetName val="Хаттон_90_90_Femco"/>
      <sheetName val="Таблица_4_АСУТП"/>
      <sheetName val="Смета_5_2__Кусты25,29,31,65"/>
      <sheetName val="свод_общ"/>
      <sheetName val="изыскания_2"/>
      <sheetName val="КП_к_ГК"/>
      <sheetName val="Смета_11"/>
      <sheetName val="Таблица_2"/>
      <sheetName val="смета_2_проект__работы"/>
      <sheetName val="Ачинский_НПЗ"/>
      <sheetName val="СС_замеч_с_ответами"/>
      <sheetName val="в_работу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20_Кредиты_краткосрочные"/>
      <sheetName val="Текущие_цены1"/>
      <sheetName val="отчет_эл_эн__20001"/>
      <sheetName val="№5_СУБ_Инж_защ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3_1_ТХ"/>
      <sheetName val="3_5"/>
      <sheetName val="суб_подряд1"/>
      <sheetName val="ПСБ_-_ОЭ1"/>
      <sheetName val="Смета_2"/>
      <sheetName val="СметаСводная_1_оч1"/>
      <sheetName val="Перечень_Заказчиков"/>
      <sheetName val="Капитальные_затраты"/>
      <sheetName val="Opex_personnel_(Term_facs)"/>
      <sheetName val="КП_(2)"/>
      <sheetName val="2_2_"/>
      <sheetName val="6_3"/>
      <sheetName val="6_7"/>
      <sheetName val="6_3_1_3"/>
      <sheetName val="Переменные_и_константы"/>
      <sheetName val="свод_(2)"/>
      <sheetName val="Калплан_ОИ2_Макм_крестики"/>
      <sheetName val="Св__смета"/>
      <sheetName val="РБС_ИЗМ1"/>
      <sheetName val="смета_СИД"/>
      <sheetName val="ресурсная_вед_"/>
      <sheetName val="р_Волхов"/>
      <sheetName val="Калплан_Кра"/>
      <sheetName val="6_11_новый"/>
      <sheetName val="СтрЗапасов_(2)"/>
      <sheetName val="PwC_Copies_from_old_models_--&gt;&gt;"/>
      <sheetName val="Сравнение_ДПН_факт_06-07"/>
      <sheetName val="НМ_расчеты"/>
      <sheetName val="КП_к_снег_Рыбинская"/>
      <sheetName val="Коэф_КВ"/>
      <sheetName val="Смета_терзем"/>
      <sheetName val="Кал_план_Жукова_даты_-_не_надо"/>
      <sheetName val="матер_"/>
      <sheetName val="КП_Прим_(3)"/>
      <sheetName val="кп_(3)"/>
      <sheetName val="фонтан_разбитый2"/>
      <sheetName val="Баланс_(Ф1)"/>
      <sheetName val="Смета_3_Гидролог"/>
      <sheetName val="Записка_СЦБ"/>
      <sheetName val="Общая_часть"/>
      <sheetName val="Табл_5"/>
      <sheetName val="Табл_2"/>
      <sheetName val="См_№3_ОПР"/>
      <sheetName val="см_№6_АВЗУ_и_ГПЗУ"/>
      <sheetName val="Input_Assumptions"/>
      <sheetName val="см_№1_1_Геодезические_работы_"/>
      <sheetName val="см_№1_4_Экология_"/>
      <sheetName val="АСУ_ТП_1_этап_ПД"/>
      <sheetName val="Расчет_курса"/>
      <sheetName val="РС_"/>
      <sheetName val="Курс_доллара"/>
      <sheetName val="Календарь_новый"/>
      <sheetName val="Смета_№_1_ИИ_линия"/>
      <sheetName val="Дополнительные_параметры"/>
      <sheetName val="Свод_объем"/>
      <sheetName val="Дог_цена"/>
      <sheetName val="выборка_на22_июня"/>
      <sheetName val="см_5_ОДД_"/>
      <sheetName val="эл_химз_4"/>
      <sheetName val="геология_4"/>
      <sheetName val="свод_23"/>
      <sheetName val="свод_33"/>
      <sheetName val="Зап-3-_СЦБ3"/>
      <sheetName val="Данные_для_расчёта_сметы3"/>
      <sheetName val="6_144"/>
      <sheetName val="6_3_14"/>
      <sheetName val="6_204"/>
      <sheetName val="6_4_14"/>
      <sheetName val="6_11_1__сторонние4"/>
      <sheetName val="8_14_КР_(списание)ОПСТИКР4"/>
      <sheetName val="Коэфф1_3"/>
      <sheetName val="Прайс_лист3"/>
      <sheetName val="Справочные_данные2"/>
      <sheetName val="Амур_ДОН2"/>
      <sheetName val="кп_ГК2"/>
      <sheetName val="Б_Сатка2"/>
      <sheetName val="Исполнение_по_оборуд_2"/>
      <sheetName val="исходные_данные2"/>
      <sheetName val="расчетные_таблицы2"/>
      <sheetName val="УП__20042"/>
      <sheetName val="См3_СЦБ-зап2"/>
      <sheetName val="СметаСводная_Рыб3"/>
      <sheetName val="Смета2_проект__раб_3"/>
      <sheetName val="Production_and_Spend2"/>
      <sheetName val="6_14_КР3"/>
      <sheetName val="Пример_расчета3"/>
      <sheetName val="1_32"/>
      <sheetName val="К_рын2"/>
      <sheetName val="Сводная_смета2"/>
      <sheetName val="к_84-к_833"/>
      <sheetName val="СМЕТА_проект3"/>
      <sheetName val="справ_3"/>
      <sheetName val="Пояснение_2"/>
      <sheetName val="См_1_наруж_водопровод3"/>
      <sheetName val="Разработка_проекта3"/>
      <sheetName val="КП_НовоКов3"/>
      <sheetName val="ПДР_ООО_&quot;Юкос_ФБЦ&quot;2"/>
      <sheetName val="Прибыль_опл2"/>
      <sheetName val="3_12"/>
      <sheetName val="Коммерческие_расходы2"/>
      <sheetName val="13_13"/>
      <sheetName val="Лист_опроса3"/>
      <sheetName val="СметаСводная_Колпино2"/>
      <sheetName val="HP_и_оргтехника3"/>
      <sheetName val="СметаСводная_снег3"/>
      <sheetName val="СметаСводная_павильон2"/>
      <sheetName val="Перечень_ИУ2"/>
      <sheetName val="ст_ГТМ2"/>
      <sheetName val="таблица_руководству2"/>
      <sheetName val="Суточная_добыча_за_неделю2"/>
      <sheetName val="Хаттон_90_90_Femco2"/>
      <sheetName val="Таблица_4_АСУТП2"/>
      <sheetName val="Смета_5_2__Кусты25,29,31,652"/>
      <sheetName val="свод_общ2"/>
      <sheetName val="изыскания_22"/>
      <sheetName val="КП_к_ГК2"/>
      <sheetName val="Смета_13"/>
      <sheetName val="Таблица_22"/>
      <sheetName val="смета_2_проект__работы2"/>
      <sheetName val="Ачинский_НПЗ2"/>
      <sheetName val="СС_замеч_с_ответами2"/>
      <sheetName val="в_работу2"/>
      <sheetName val="3_22"/>
      <sheetName val="3_32"/>
      <sheetName val="Р2_12"/>
      <sheetName val="Р2_22"/>
      <sheetName val="Удельные(проф_)2"/>
      <sheetName val="Константы_и_результаты2"/>
      <sheetName val="расчет_№32"/>
      <sheetName val="20_Кредиты_краткосрочные2"/>
      <sheetName val="Текущие_цены3"/>
      <sheetName val="отчет_эл_эн__20003"/>
      <sheetName val="№5_СУБ_Инж_защ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_1свод2"/>
      <sheetName val="3_1_ТХ2"/>
      <sheetName val="3_52"/>
      <sheetName val="суб_подряд3"/>
      <sheetName val="ПСБ_-_ОЭ3"/>
      <sheetName val="Смета_22"/>
      <sheetName val="СметаСводная_1_оч3"/>
      <sheetName val="Перечень_Заказчиков2"/>
      <sheetName val="Капитальные_затраты2"/>
      <sheetName val="Opex_personnel_(Term_facs)2"/>
      <sheetName val="КП_(2)2"/>
      <sheetName val="2_2_2"/>
      <sheetName val="6_32"/>
      <sheetName val="6_72"/>
      <sheetName val="6_3_1_32"/>
      <sheetName val="Переменные_и_константы2"/>
      <sheetName val="свод_(2)2"/>
      <sheetName val="Калплан_ОИ2_Макм_крестики2"/>
      <sheetName val="Св__смета2"/>
      <sheetName val="РБС_ИЗМ12"/>
      <sheetName val="смета_СИД2"/>
      <sheetName val="ресурсная_вед_2"/>
      <sheetName val="р_Волхов2"/>
      <sheetName val="Калплан_Кра2"/>
      <sheetName val="6_11_новый2"/>
      <sheetName val="СтрЗапасов_(2)2"/>
      <sheetName val="PwC_Copies_from_old_models_--&gt;2"/>
      <sheetName val="Сравнение_ДПН_факт_06-072"/>
      <sheetName val="НМ_расчеты2"/>
      <sheetName val="КП_к_снег_Рыбинская2"/>
      <sheetName val="Коэф_КВ2"/>
      <sheetName val="Смета_терзем2"/>
      <sheetName val="Кал_план_Жукова_даты_-_не_надо2"/>
      <sheetName val="матер_2"/>
      <sheetName val="КП_Прим_(3)2"/>
      <sheetName val="кп_(3)2"/>
      <sheetName val="фонтан_разбитый22"/>
      <sheetName val="Баланс_(Ф1)2"/>
      <sheetName val="Смета_3_Гидролог2"/>
      <sheetName val="Записка_СЦБ2"/>
      <sheetName val="Общая_часть2"/>
      <sheetName val="Табл_52"/>
      <sheetName val="Табл_22"/>
      <sheetName val="См_№3_ОПР2"/>
      <sheetName val="см_№6_АВЗУ_и_ГПЗУ2"/>
      <sheetName val="Input_Assumptions2"/>
      <sheetName val="см_№1_1_Геодезические_работы_2"/>
      <sheetName val="см_№1_4_Экология_2"/>
      <sheetName val="АСУ_ТП_1_этап_ПД2"/>
      <sheetName val="Расчет_курса2"/>
      <sheetName val="РС_2"/>
      <sheetName val="Курс_доллара2"/>
      <sheetName val="Календарь_новый2"/>
      <sheetName val="Смета_№_1_ИИ_линия2"/>
      <sheetName val="Дополнительные_параметры2"/>
      <sheetName val="Свод_объем2"/>
      <sheetName val="Дог_цена2"/>
      <sheetName val="выборка_на22_июня2"/>
      <sheetName val="см_5_ОДД_2"/>
      <sheetName val="3труба (П)"/>
      <sheetName val="15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8"/>
      <sheetName val="Восстановл_Лист17"/>
      <sheetName val="Восстановл_Лист37"/>
      <sheetName val="Объемы работ по ПВ"/>
      <sheetName val="16"/>
      <sheetName val="Коэф"/>
      <sheetName val="Таблица 5"/>
      <sheetName val="Таблица 3"/>
      <sheetName val="1.401.2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ПСП_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Source lists"/>
      <sheetName val="Rub"/>
      <sheetName val="Сводная "/>
      <sheetName val="7.ТХ Сети (кор)"/>
      <sheetName val="Tier 311208"/>
      <sheetName val="PO Data"/>
      <sheetName val="свод_ИИР"/>
      <sheetName val="ПД"/>
      <sheetName val="М_1"/>
      <sheetName val="Акт выбора"/>
      <sheetName val="См.№7 Эл."/>
      <sheetName val="См.№8 Пож."/>
      <sheetName val="См.№3 ВиК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№1"/>
      <sheetName val="РСС_АУ"/>
      <sheetName val="Раб.АУ"/>
      <sheetName val="Сметы за сопровождение"/>
      <sheetName val="СМ_x000b__x0011__x0012__x000c__x0011__x0011__x0011__x0011__x0011__x0011_"/>
      <sheetName val="ᄀᄀᄀᄀᄀᄀᄀᄀᄀᄀᄀᄀᄀᄀᄀᄀᄀ"/>
      <sheetName val="См.3_АСУ"/>
      <sheetName val="Полигон - ИЭИ "/>
      <sheetName val="Ком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лч и кам"/>
      <sheetName val="Объем работ"/>
      <sheetName val="MararashAA"/>
      <sheetName val="ПРОЦЕНТЫ"/>
      <sheetName val="Бл.электр."/>
      <sheetName val="2-stage"/>
      <sheetName val="АСУ-линия-1"/>
      <sheetName val="ТЗ АСУ-1"/>
      <sheetName val="Виды работ АСО"/>
      <sheetName val="таблица_руко_x0019__x0015__x0009__x0003__x000c__x0011__x0011_"/>
      <sheetName val="таблица_руко_x0019__x0015_ _x0003__x000c__x0011__x0011_"/>
      <sheetName val="3труба_(П)"/>
      <sheetName val="Объемы_работ_по_ПВ"/>
      <sheetName val="Таблица_5"/>
      <sheetName val="Таблица_3"/>
      <sheetName val="1_401_2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Source_lists"/>
      <sheetName val="Сводная_"/>
      <sheetName val="7_ТХ_Сети_(кор)"/>
      <sheetName val="Tier_311208"/>
      <sheetName val="PO_Data"/>
      <sheetName val="Акт_выбора"/>
      <sheetName val="См_№7_Эл_"/>
      <sheetName val="См_№8_Пож_"/>
      <sheetName val="См_№3_ВиК"/>
      <sheetName val="Раб_АУ"/>
      <sheetName val="Сметы_за_сопровождение"/>
      <sheetName val="СМ"/>
      <sheetName val="См_3_АСУ"/>
      <sheetName val="Полигон_-_ИЭИ_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лч_и_кам"/>
      <sheetName val="Объем_работ"/>
      <sheetName val="Бл_электр_"/>
      <sheetName val="ТЗ_АСУ-1"/>
      <sheetName val="Виды_работ_АСО"/>
      <sheetName val="таблица_руко_"/>
      <sheetName val="#ССЫЛКА"/>
      <sheetName val="ГАЗ_камаз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/>
      <sheetData sheetId="223"/>
      <sheetData sheetId="224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/>
      <sheetData sheetId="367"/>
      <sheetData sheetId="368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 refreshError="1"/>
      <sheetData sheetId="117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мета"/>
      <sheetName val="1"/>
      <sheetName val="259-290"/>
      <sheetName val="р.Волхов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93-110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Б.Сатка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ТИТУЛ"/>
      <sheetName val="6.14"/>
      <sheetName val="ОБЩЕСТВА"/>
      <sheetName val="6.3.1"/>
      <sheetName val="6.20"/>
      <sheetName val="6.4.1"/>
      <sheetName val="ПРОГНОЗ_1"/>
      <sheetName val="Смета"/>
      <sheetName val="Лист1"/>
      <sheetName val="6_11_1  сторонние"/>
      <sheetName val="топо"/>
      <sheetName val="установки"/>
      <sheetName val="8.14 КР (списание)ОПСТИКР"/>
      <sheetName val="Стр1"/>
      <sheetName val="Список"/>
      <sheetName val="Данные для расчёта сметы"/>
      <sheetName val="эл_химз_"/>
      <sheetName val="геология_"/>
      <sheetName val="6_14"/>
      <sheetName val="6_3_1"/>
      <sheetName val="6_20"/>
      <sheetName val="6_4_1"/>
      <sheetName val="6_11_1__сторонние"/>
      <sheetName val="8_14_КР_(списание)ОПСТИКР"/>
      <sheetName val="Списки"/>
      <sheetName val="ПДР"/>
      <sheetName val="6.14_КР"/>
      <sheetName val="Прилож"/>
      <sheetName val="см8"/>
      <sheetName val="DATA"/>
      <sheetName val="вариант"/>
      <sheetName val="Обновление"/>
      <sheetName val="Цена"/>
      <sheetName val="Product"/>
      <sheetName val="Summary"/>
      <sheetName val="Пример расчета"/>
      <sheetName val="свод 2"/>
      <sheetName val="Табл38-7"/>
      <sheetName val="Зап-3- СЦБ"/>
      <sheetName val="все"/>
      <sheetName val="информация"/>
      <sheetName val="Кредиты"/>
      <sheetName val="СметаСводная Рыб"/>
      <sheetName val="Нормы"/>
      <sheetName val="13.1"/>
      <sheetName val="Текущие цены"/>
      <sheetName val="рабочий"/>
      <sheetName val="окраска"/>
      <sheetName val="отчет эл_эн  2000"/>
      <sheetName val="Счет-Фактура"/>
      <sheetName val="к.84-к.83"/>
      <sheetName val="Коэфф1."/>
      <sheetName val="График"/>
      <sheetName val="ПОДПИСИ"/>
      <sheetName val="РАСЧЕТ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Данные_для_расчёта_сметы"/>
      <sheetName val="Текущие_цены"/>
      <sheetName val="свод_2"/>
      <sheetName val="Зап-3-_СЦБ"/>
      <sheetName val="Пример_расчета"/>
      <sheetName val="СметаСводная_Рыб"/>
      <sheetName val="отчет_эл_эн__2000"/>
      <sheetName val="к_84-к_83"/>
      <sheetName val="6.3"/>
      <sheetName val="6.7"/>
      <sheetName val="6.3.1.3"/>
      <sheetName val="Лист2"/>
      <sheetName val="КП (2)"/>
      <sheetName val="Бюджет"/>
      <sheetName val="Norm"/>
      <sheetName val="sapactivexlhiddensheet"/>
      <sheetName val="свод 3"/>
      <sheetName val="ID"/>
      <sheetName val="СС"/>
      <sheetName val="ЭХЗ"/>
      <sheetName val="РасчетКомандир1"/>
      <sheetName val="РасчетКомандир2"/>
      <sheetName val="Коэфф"/>
      <sheetName val="Смета2 проект. раб."/>
      <sheetName val="Суточная"/>
      <sheetName val="Смета 1"/>
      <sheetName val="РП"/>
      <sheetName val="данные"/>
      <sheetName val="Баланс"/>
      <sheetName val="Смета2_проект__раб_"/>
      <sheetName val="Смета_1"/>
      <sheetName val="СМЕТА проект"/>
      <sheetName val="Production and Spend"/>
      <sheetName val="OCK1"/>
      <sheetName val="Шкаф"/>
      <sheetName val="Прайс лист"/>
      <sheetName val="1.3"/>
      <sheetName val="ИГ1"/>
      <sheetName val="К.рын"/>
      <sheetName val="Сводная смета"/>
      <sheetName val="Землеотвод"/>
      <sheetName val="шаблон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"/>
      <sheetName val="сводная"/>
      <sheetName val="Разработка проекта"/>
      <sheetName val="КП НовоКов"/>
      <sheetName val="СметаСводная 1 оч"/>
      <sheetName val="Коэфф1_"/>
      <sheetName val="Прайс_лист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метаСводная павильон"/>
      <sheetName val="93-110"/>
      <sheetName val="Св. смета"/>
      <sheetName val="РБС ИЗМ1"/>
      <sheetName val="СметаСводная снег"/>
      <sheetName val="Лист опроса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Смета 1свод"/>
      <sheetName val="таблица руководству"/>
      <sheetName val="Суточная добыча за неделю"/>
      <sheetName val="list"/>
      <sheetName val="Прибыль опл"/>
      <sheetName val="Вспомогательный"/>
      <sheetName val="сохранить"/>
      <sheetName val="5ОборРабМест(HP)"/>
      <sheetName val="№5 СУБ Инж защ"/>
      <sheetName val="HP и оргтехника"/>
      <sheetName val="Calc"/>
      <sheetName val="История"/>
      <sheetName val="Р1"/>
      <sheetName val="Параметры_i"/>
      <sheetName val="Таблица 2"/>
      <sheetName val="свод1"/>
      <sheetName val="Таблица 4 АСУТП"/>
      <sheetName val="Input"/>
      <sheetName val="Calculation"/>
      <sheetName val="ст ГТМ"/>
      <sheetName val="ПДР ООО &quot;Юкос ФБЦ&quot;"/>
      <sheetName val="исходные данные"/>
      <sheetName val="расчетные таблицы"/>
      <sheetName val="Амур ДОН"/>
      <sheetName val="кп ГК"/>
      <sheetName val="Справочные данные"/>
      <sheetName val="Б.Сатка"/>
      <sheetName val="total"/>
      <sheetName val="Комплектация"/>
      <sheetName val="трубы"/>
      <sheetName val="СМР"/>
      <sheetName val="дороги"/>
      <sheetName val="2002(v2)"/>
      <sheetName val="справ."/>
      <sheetName val="справ_"/>
      <sheetName val="2002_v2_"/>
      <sheetName val="СметаСводная"/>
      <sheetName val="оборудован"/>
      <sheetName val="Упр"/>
      <sheetName val="Перечень ИУ"/>
      <sheetName val="РН-ПНГ"/>
      <sheetName val="влад-таблица"/>
      <sheetName val="2002(v1)"/>
      <sheetName val="3.1 ТХ"/>
      <sheetName val="ЗП_ЮНГ"/>
      <sheetName val="НМА"/>
      <sheetName val="оператор"/>
      <sheetName val="исх_данные"/>
      <sheetName val="СметаСводная Колпино"/>
      <sheetName val="Подрядчики"/>
      <sheetName val="Январь"/>
      <sheetName val="Итог"/>
      <sheetName val="мсн"/>
      <sheetName val="мат"/>
      <sheetName val="3.5"/>
      <sheetName val="справка"/>
      <sheetName val="суб.подряд"/>
      <sheetName val="ПСБ - ОЭ"/>
      <sheetName val="суб_подряд"/>
      <sheetName val="ПСБ_-_ОЭ"/>
      <sheetName val="Смета 2"/>
      <sheetName val="D"/>
      <sheetName val="Ачинский НПЗ"/>
      <sheetName val="4"/>
      <sheetName val="ИД"/>
      <sheetName val="См3 СЦБ-зап"/>
      <sheetName val="Хаттон 90.90 Femco"/>
      <sheetName val="ИД1"/>
      <sheetName val="свод общ"/>
      <sheetName val="Смета 5.2. Кусты25,29,31,65"/>
      <sheetName val="смета СИД"/>
      <sheetName val="часы"/>
      <sheetName val="ресурсная вед."/>
      <sheetName val="ИДвалка"/>
      <sheetName val="р.Волхов"/>
      <sheetName val="КП к ГК"/>
      <sheetName val="изыскания 2"/>
      <sheetName val="Калплан Кра"/>
      <sheetName val="Материалы"/>
      <sheetName val="6.11 новый"/>
      <sheetName val="Opex personnel (Term facs)"/>
      <sheetName val="накладная"/>
      <sheetName val="Акт"/>
      <sheetName val="Капитальные затраты"/>
      <sheetName val="1"/>
      <sheetName val="Пояснение "/>
      <sheetName val="3.1"/>
      <sheetName val="Коммерческие расходы"/>
      <sheetName val="RSOILBAL"/>
      <sheetName val="смета 2 проект. работы"/>
      <sheetName val="4сд"/>
      <sheetName val="2сд"/>
      <sheetName val="7сд"/>
      <sheetName val="MAIN_PARAMETERS"/>
      <sheetName val="СС замеч с ответами"/>
      <sheetName val="начало"/>
      <sheetName val="Main"/>
      <sheetName val="УП _2004"/>
      <sheetName val="в работу"/>
      <sheetName val="1ПС"/>
      <sheetName val="Курсы"/>
      <sheetName val="3.2"/>
      <sheetName val="3.3"/>
      <sheetName val="Р2.1"/>
      <sheetName val="Р2.2"/>
      <sheetName val="Р3"/>
      <sheetName val="Р4"/>
      <sheetName val="Р5"/>
      <sheetName val="Р7"/>
      <sheetName val="Удельные(проф.)"/>
      <sheetName val="Спецификация"/>
      <sheetName val="Константы и результаты"/>
      <sheetName val="Лизинг"/>
      <sheetName val="расчет №3"/>
      <sheetName val="20_Кредиты краткосрочные"/>
      <sheetName val="Перечень Заказчиков"/>
      <sheetName val="2.2 "/>
      <sheetName val="Хар_"/>
      <sheetName val="С1_"/>
      <sheetName val="СтрЗапасов (2)"/>
      <sheetName val="Lim"/>
      <sheetName val="Справочник"/>
      <sheetName val="PwC Copies from old models --&gt;&gt;"/>
      <sheetName val="Справочники"/>
      <sheetName val="Journals"/>
      <sheetName val="ц_1991"/>
      <sheetName val="rvldmrv"/>
      <sheetName val="Сравнение ДПН факт 06-07"/>
      <sheetName val="Параметры"/>
      <sheetName val="трансформация1"/>
      <sheetName val="НМ расчеты"/>
      <sheetName val="Names"/>
      <sheetName val="breakdown"/>
      <sheetName val="Destination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EKDEB90"/>
      <sheetName val="Коэф КВ"/>
      <sheetName val="К"/>
      <sheetName val="Смета терзем"/>
      <sheetName val="Кал.план Жукова даты - не надо"/>
      <sheetName val="кп"/>
      <sheetName val="матер."/>
      <sheetName val="КП Прим (3)"/>
      <sheetName val="Лист3"/>
      <sheetName val="АЧ"/>
      <sheetName val="кп (3)"/>
      <sheetName val="СП"/>
      <sheetName val="фонтан разбитый2"/>
      <sheetName val="Баланс (Ф1)"/>
      <sheetName val="Смета-Т"/>
      <sheetName val=""/>
      <sheetName val="Смета 3 Гидролог"/>
      <sheetName val="Записка СЦБ"/>
      <sheetName val="13_1"/>
      <sheetName val="ИПЦ2002-2004"/>
      <sheetName val="РС 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8"/>
      <sheetName val="Восстановл_Лист17"/>
      <sheetName val="эл_химз_2"/>
      <sheetName val="геология_2"/>
      <sheetName val="6_142"/>
      <sheetName val="6_3_12"/>
      <sheetName val="6_202"/>
      <sheetName val="6_4_12"/>
      <sheetName val="6_11_1__сторонние2"/>
      <sheetName val="8_14_КР_(списание)ОПСТИКР2"/>
      <sheetName val="6_14_КР1"/>
      <sheetName val="Данные_для_расчёта_сметы1"/>
      <sheetName val="Пример_расчета1"/>
      <sheetName val="свод_21"/>
      <sheetName val="Зап-3-_СЦБ1"/>
      <sheetName val="СметаСводная_Рыб1"/>
      <sheetName val="Текущие_цены1"/>
      <sheetName val="отчет_эл_эн__20001"/>
      <sheetName val="к_84-к_831"/>
      <sheetName val="Коэфф1_1"/>
      <sheetName val="6_3"/>
      <sheetName val="6_7"/>
      <sheetName val="6_3_1_3"/>
      <sheetName val="КП_(2)"/>
      <sheetName val="свод_3"/>
      <sheetName val="Смета2_проект__раб_1"/>
      <sheetName val="Смета_11"/>
      <sheetName val="СМЕТА_проект"/>
      <sheetName val="Production_and_Spend"/>
      <sheetName val="Прайс_лист1"/>
      <sheetName val="1_3"/>
      <sheetName val="К_рын"/>
      <sheetName val="Сводная_смета"/>
      <sheetName val="См_1_наруж_водопровод1"/>
      <sheetName val="Разработка_проекта1"/>
      <sheetName val="КП_НовоКов1"/>
      <sheetName val="СметаСводная_1_оч1"/>
      <sheetName val="Переменные_и_константы"/>
      <sheetName val="свод_(2)"/>
      <sheetName val="Калплан_ОИ2_Макм_крестики"/>
      <sheetName val="СметаСводная_павильон"/>
      <sheetName val="Св__смета"/>
      <sheetName val="РБС_ИЗМ1"/>
      <sheetName val="СметаСводная_снег"/>
      <sheetName val="Лист_опроса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таблица_руководству"/>
      <sheetName val="Суточная_добыча_за_неделю"/>
      <sheetName val="Прибыль_опл"/>
      <sheetName val="№5_СУБ_Инж_защ"/>
      <sheetName val="HP_и_оргтехника"/>
      <sheetName val="Таблица_2"/>
      <sheetName val="Таблица_4_АСУТП"/>
      <sheetName val="ст_ГТМ"/>
      <sheetName val="ПДР_ООО_&quot;Юкос_ФБЦ&quot;"/>
      <sheetName val="исходные_данные"/>
      <sheetName val="расчетные_таблицы"/>
      <sheetName val="Амур_ДОН"/>
      <sheetName val="кп_ГК"/>
      <sheetName val="Справочные_данные"/>
      <sheetName val="Б_Сатка"/>
      <sheetName val="справ_1"/>
      <sheetName val="Перечень_ИУ"/>
      <sheetName val="3_1_ТХ"/>
      <sheetName val="СметаСводная_Колпино"/>
      <sheetName val="3_5"/>
      <sheetName val="суб_подряд1"/>
      <sheetName val="ПСБ_-_ОЭ1"/>
      <sheetName val="Смета_2"/>
      <sheetName val="Ачинский_НПЗ"/>
      <sheetName val="См3_СЦБ-зап"/>
      <sheetName val="Хаттон_90_90_Femco"/>
      <sheetName val="свод_общ"/>
      <sheetName val="Смета_5_2__Кусты25,29,31,65"/>
      <sheetName val="смета_СИД"/>
      <sheetName val="ресурсная_вед_"/>
      <sheetName val="р_Волхов"/>
      <sheetName val="КП_к_ГК"/>
      <sheetName val="изыскания_2"/>
      <sheetName val="Калплан_Кра"/>
      <sheetName val="6_11_новый"/>
      <sheetName val="Opex_personnel_(Term_facs)"/>
      <sheetName val="Капитальные_затраты"/>
      <sheetName val="Восстановл_Лист37"/>
      <sheetName val="Source lists"/>
      <sheetName val="Общая часть"/>
      <sheetName val="Табл.5"/>
      <sheetName val="Табл.2"/>
      <sheetName val="Исх.данные"/>
      <sheetName val="ВКЕ"/>
      <sheetName val="Additives"/>
      <sheetName val="Ryazan"/>
      <sheetName val="Assumpt"/>
      <sheetName val="Control"/>
      <sheetName val="См №3 ОПР"/>
      <sheetName val="см.№6 АВЗУ и ГПЗУ"/>
      <sheetName val="Геофизика"/>
      <sheetName val="Геодезия"/>
      <sheetName val="Экология1"/>
      <sheetName val="АУП"/>
      <sheetName val="CENTR"/>
      <sheetName val="Input Assumptions"/>
      <sheetName val="DMTR_BP_03"/>
      <sheetName val="см №1.1 Геодезические работы "/>
      <sheetName val="см №1.4 Экология "/>
      <sheetName val="АСУ ТП 1 этап ПД"/>
      <sheetName val="Расчет курса"/>
      <sheetName val="XLR_NoRangeSheet"/>
      <sheetName val="НЕДЕЛИ"/>
      <sheetName val="GD"/>
      <sheetName val="геолог"/>
      <sheetName val="Курс доллара"/>
      <sheetName val="Календарь новый"/>
      <sheetName val="Смета № 1 ИИ линия"/>
      <sheetName val="Дополнительные параметры"/>
      <sheetName val="ЛЧ"/>
      <sheetName val="Leistungsakt"/>
      <sheetName val="Свод объем"/>
      <sheetName val="Дог цена"/>
      <sheetName val="SakhNIPI5"/>
      <sheetName val="ПИР"/>
      <sheetName val="выборка на22 июня"/>
      <sheetName val="ОПС"/>
      <sheetName val="1155"/>
      <sheetName val="3труба (П)"/>
      <sheetName val="15"/>
      <sheetName val="Объемы работ по ПВ"/>
      <sheetName val="16"/>
      <sheetName val="Таблица 5"/>
      <sheetName val="Таблица 3"/>
      <sheetName val="1.401.2"/>
      <sheetName val="PO Data"/>
      <sheetName val="Rub"/>
      <sheetName val="ПД"/>
      <sheetName val="РСС_АУ"/>
      <sheetName val="Раб.АУ"/>
      <sheetName val="Коэф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ПСП_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Сводная "/>
      <sheetName val="7.ТХ Сети (кор)"/>
      <sheetName val="Tier 311208"/>
      <sheetName val="3_1"/>
      <sheetName val="Коммерческие_расходы"/>
      <sheetName val="СС_замеч_с_ответами"/>
      <sheetName val="УП__2004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20_Кредиты_краткосрочные"/>
      <sheetName val="Перечень_Заказчиков"/>
      <sheetName val="КП_к_снег_Рыбинская"/>
      <sheetName val="Табл_5"/>
      <sheetName val="Табл_2"/>
      <sheetName val="2_2_"/>
      <sheetName val="свод_ИИР"/>
      <sheetName val="М_1"/>
      <sheetName val="Акт выбора"/>
      <sheetName val="См.№7 Эл."/>
      <sheetName val="См.№8 Пож."/>
      <sheetName val="См.№3 ВиК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№1"/>
      <sheetName val="Сметы за сопровождение"/>
      <sheetName val="ПС_x0000__x0000__x0000__x0000__x0000__x0000_"/>
      <sheetName val="СМ_x000b__x0011__x0012__x000c__x0011__x0011__x0011__x0011__x0011__x0011_"/>
      <sheetName val="ᄀᄀᄀᄀᄀᄀᄀᄀᄀᄀᄀᄀᄀᄀᄀᄀᄀ"/>
      <sheetName val="См.3_АСУ"/>
      <sheetName val="Полигон - ИЭИ "/>
      <sheetName val="Ком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Бл.электр."/>
      <sheetName val="2-stage"/>
      <sheetName val="лч и кам"/>
      <sheetName val="3_гидромет"/>
      <sheetName val="ПРОЦЕНТЫ"/>
      <sheetName val="MararashAA"/>
      <sheetName val="АСУ-линия-1"/>
      <sheetName val="ТЗ АСУ-1"/>
      <sheetName val="ИД СМР"/>
      <sheetName val="Вспом."/>
      <sheetName val="УКП"/>
      <sheetName val="БД"/>
      <sheetName val="Норм"/>
      <sheetName val="Лист4"/>
      <sheetName val="Общий"/>
      <sheetName val="ТабР"/>
      <sheetName val="Lucent"/>
      <sheetName val="BACT"/>
      <sheetName val="Общ"/>
      <sheetName val="2 Геология"/>
      <sheetName val="Объем работ"/>
      <sheetName val="Виды работ АСО"/>
      <sheetName val="таблица_руко_x0019__x0015__x0009__x0003__x000c__x0011__x0011_"/>
      <sheetName val="ФОТ для смет"/>
      <sheetName val="ЛС_РЕС"/>
      <sheetName val="_x0000__x0000_"/>
      <sheetName val="таблица_руко_x0019__x0015_ _x0003__x000c__x0011__x0011_"/>
      <sheetName val="КБК ДПК"/>
      <sheetName val="ЕТС (ф)"/>
      <sheetName val="база"/>
      <sheetName val="ПС"/>
      <sheetName val="13_11"/>
      <sheetName val="Пояснение_"/>
      <sheetName val="смета_2_проект__работы"/>
      <sheetName val="СтрЗапасов_(2)"/>
      <sheetName val="PwC_Copies_from_old_models_--&gt;&gt;"/>
      <sheetName val="Сравнение_ДПН_факт_06-07"/>
      <sheetName val="НМ_расчеты"/>
      <sheetName val="Коэф_КВ"/>
      <sheetName val="Смета_терзем"/>
      <sheetName val="Кал_план_Жукова_даты_-_не_надо"/>
      <sheetName val="матер_"/>
      <sheetName val="КП_Прим_(3)"/>
      <sheetName val="кп_(3)"/>
      <sheetName val="фонтан_разбитый2"/>
      <sheetName val="Баланс_(Ф1)"/>
      <sheetName val="Смета_3_Гидролог"/>
      <sheetName val="Записка_СЦБ"/>
      <sheetName val="РС_"/>
      <sheetName val="Исх1"/>
      <sheetName val="Main list"/>
      <sheetName val="ПД-2.2"/>
      <sheetName val="6"/>
      <sheetName val="1.14"/>
      <sheetName val="1.7"/>
      <sheetName val="#ССЫЛКА"/>
      <sheetName val="СМ"/>
      <sheetName val="СМИС"/>
      <sheetName val="эл_химз_4"/>
      <sheetName val="геология_4"/>
      <sheetName val="6_144"/>
      <sheetName val="6_3_14"/>
      <sheetName val="6_204"/>
      <sheetName val="6_4_14"/>
      <sheetName val="6_11_1__сторонние4"/>
      <sheetName val="8_14_КР_(списание)ОПСТИКР4"/>
      <sheetName val="Данные_для_расчёта_сметы3"/>
      <sheetName val="6_14_КР3"/>
      <sheetName val="13_13"/>
      <sheetName val="свод_23"/>
      <sheetName val="Зап-3-_СЦБ3"/>
      <sheetName val="Пример_расчета3"/>
      <sheetName val="СметаСводная_Рыб3"/>
      <sheetName val="Текущие_цены3"/>
      <sheetName val="отчет_эл_эн__20003"/>
      <sheetName val="к_84-к_833"/>
      <sheetName val="Коэфф1_3"/>
      <sheetName val="6_32"/>
      <sheetName val="6_72"/>
      <sheetName val="6_3_1_32"/>
      <sheetName val="КП_(2)2"/>
      <sheetName val="свод_32"/>
      <sheetName val="Смета2_проект__раб_3"/>
      <sheetName val="Смета_13"/>
      <sheetName val="СМЕТА_проект2"/>
      <sheetName val="Production_and_Spend2"/>
      <sheetName val="Прайс_лист3"/>
      <sheetName val="1_32"/>
      <sheetName val="К_рын2"/>
      <sheetName val="Сводная_смета2"/>
      <sheetName val="См_1_наруж_водопровод3"/>
      <sheetName val="Разработка_проекта3"/>
      <sheetName val="КП_НовоКов3"/>
      <sheetName val="СметаСводная_1_оч3"/>
      <sheetName val="Переменные_и_константы2"/>
      <sheetName val="свод_(2)2"/>
      <sheetName val="Калплан_ОИ2_Макм_крестики2"/>
      <sheetName val="СметаСводная_павильон2"/>
      <sheetName val="Св__смета2"/>
      <sheetName val="РБС_ИЗМ12"/>
      <sheetName val="СметаСводная_снег2"/>
      <sheetName val="Лист_опроса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_1свод2"/>
      <sheetName val="таблица_руководству2"/>
      <sheetName val="Суточная_добыча_за_неделю2"/>
      <sheetName val="Прибыль_опл2"/>
      <sheetName val="№5_СУБ_Инж_защ2"/>
      <sheetName val="HP_и_оргтехника2"/>
      <sheetName val="Таблица_22"/>
      <sheetName val="Таблица_4_АСУТП2"/>
      <sheetName val="ст_ГТМ2"/>
      <sheetName val="ПДР_ООО_&quot;Юкос_ФБЦ&quot;2"/>
      <sheetName val="исходные_данные2"/>
      <sheetName val="расчетные_таблицы2"/>
      <sheetName val="Амур_ДОН2"/>
      <sheetName val="кп_ГК2"/>
      <sheetName val="Справочные_данные2"/>
      <sheetName val="Б_Сатка2"/>
      <sheetName val="справ_3"/>
      <sheetName val="Перечень_ИУ2"/>
      <sheetName val="3_1_ТХ2"/>
      <sheetName val="СметаСводная_Колпино2"/>
      <sheetName val="3_52"/>
      <sheetName val="суб_подряд3"/>
      <sheetName val="ПСБ_-_ОЭ3"/>
      <sheetName val="Смета_22"/>
      <sheetName val="Ачинский_НПЗ2"/>
      <sheetName val="См3_СЦБ-зап2"/>
      <sheetName val="Хаттон_90_90_Femco2"/>
      <sheetName val="свод_общ2"/>
      <sheetName val="Смета_5_2__Кусты25,29,31,652"/>
      <sheetName val="смета_СИД2"/>
      <sheetName val="ресурсная_вед_2"/>
      <sheetName val="р_Волхов2"/>
      <sheetName val="КП_к_ГК2"/>
      <sheetName val="изыскания_22"/>
      <sheetName val="Калплан_Кра2"/>
      <sheetName val="6_11_новый2"/>
      <sheetName val="Opex_personnel_(Term_facs)2"/>
      <sheetName val="Капитальные_затраты2"/>
      <sheetName val="Пояснение_2"/>
      <sheetName val="3_12"/>
      <sheetName val="Коммерческие_расходы2"/>
      <sheetName val="смета_2_проект__работы2"/>
      <sheetName val="СС_замеч_с_ответами2"/>
      <sheetName val="УП__20042"/>
      <sheetName val="в_работу2"/>
      <sheetName val="3_22"/>
      <sheetName val="3_32"/>
      <sheetName val="Р2_12"/>
      <sheetName val="Р2_22"/>
      <sheetName val="Удельные(проф_)2"/>
      <sheetName val="Константы_и_результаты2"/>
      <sheetName val="расчет_№32"/>
      <sheetName val="20_Кредиты_краткосрочные2"/>
      <sheetName val="Перечень_Заказчиков2"/>
      <sheetName val="2_2_2"/>
      <sheetName val="СтрЗапасов_(2)2"/>
      <sheetName val="PwC_Copies_from_old_models_--&gt;2"/>
      <sheetName val="Сравнение_ДПН_факт_06-072"/>
      <sheetName val="НМ_расчеты2"/>
      <sheetName val="КП_к_снег_Рыбинская2"/>
      <sheetName val="Коэф_КВ2"/>
      <sheetName val="Смета_терзем2"/>
      <sheetName val="Кал_план_Жукова_даты_-_не_надо2"/>
      <sheetName val="матер_2"/>
      <sheetName val="КП_Прим_(3)2"/>
      <sheetName val="кп_(3)2"/>
      <sheetName val="фонтан_разбитый22"/>
      <sheetName val="Баланс_(Ф1)2"/>
      <sheetName val="Смета_3_Гидролог2"/>
      <sheetName val="Записка_СЦБ2"/>
      <sheetName val="РС_2"/>
      <sheetName val="Source_lists1"/>
      <sheetName val="Общая_часть1"/>
      <sheetName val="Табл_52"/>
      <sheetName val="Табл_22"/>
      <sheetName val="См_№3_ОПР1"/>
      <sheetName val="см_№6_АВЗУ_и_ГПЗУ1"/>
      <sheetName val="Input_Assumptions1"/>
      <sheetName val="см_№1_1_Геодезические_работы_1"/>
      <sheetName val="см_№1_4_Экология_1"/>
      <sheetName val="АСУ_ТП_1_этап_ПД1"/>
      <sheetName val="Расчет_курса1"/>
      <sheetName val="Курс_доллара1"/>
      <sheetName val="Календарь_новый1"/>
      <sheetName val="Смета_№_1_ИИ_линия1"/>
      <sheetName val="Дополнительные_параметры1"/>
      <sheetName val="Свод_объем1"/>
      <sheetName val="Дог_цена1"/>
      <sheetName val="выборка_на22_июня1"/>
      <sheetName val="3труба_(П)1"/>
      <sheetName val="Объемы_работ_по_ПВ1"/>
      <sheetName val="Таблица_51"/>
      <sheetName val="Таблица_31"/>
      <sheetName val="1_401_21"/>
      <sheetName val="PO_Data1"/>
      <sheetName val="Раб_АУ1"/>
      <sheetName val="р_Нева2"/>
      <sheetName val="р_Молога2"/>
      <sheetName val="18_рек_Ю-Х2"/>
      <sheetName val="нпс_Палкино2"/>
      <sheetName val="Россия_-_Китай2"/>
      <sheetName val="КМ_210-2382"/>
      <sheetName val="БТС-2_км_405-4592"/>
      <sheetName val="БТС-2_км_405-4532"/>
      <sheetName val="БТС-2_км_313-3522"/>
      <sheetName val="БТС-2_км326-3522"/>
      <sheetName val="Улейма_И2"/>
      <sheetName val="Белая_УБКА2"/>
      <sheetName val="км_72-75р_Левоннька2"/>
      <sheetName val="киенгоп-н_Челны_км_104-2062"/>
      <sheetName val="ВЛ_Урдома2"/>
      <sheetName val="Вл_Микунь_Урдома2"/>
      <sheetName val="ВЛ_Синдор-Микунь2"/>
      <sheetName val="Тон_Чермасан2"/>
      <sheetName val="Трасса_км_16-1472"/>
      <sheetName val="трасса_0-762"/>
      <sheetName val="Колва_782"/>
      <sheetName val="Гидрология__р_Колва_км_382"/>
      <sheetName val="ПСП_2"/>
      <sheetName val="Новая_сводка_(до_бюджета)_(2)3"/>
      <sheetName val="Что_пришло3"/>
      <sheetName val="влад-таблица_(2)3"/>
      <sheetName val="Новая_сводка_(до_бюджета)3"/>
      <sheetName val="Новая_сводка3"/>
      <sheetName val="Общие_расходы3"/>
      <sheetName val="Новая_сводка_(по_бюджету)3"/>
      <sheetName val="Íîâàÿ_ñâîäêà_(äî_áþäæåòà)_(2)3"/>
      <sheetName val="×òî_ïðèøëî3"/>
      <sheetName val="âëàä-òàáëèöà_(2)3"/>
      <sheetName val="Íîâàÿ_ñâîäêà_(äî_áþäæåòà)3"/>
      <sheetName val="Íîâàÿ_ñâîäêà3"/>
      <sheetName val="Îáùèå_ðàñõîäû3"/>
      <sheetName val="Íîâàÿ_ñâîäêà_(ïî_áþäæåòó)3"/>
      <sheetName val="6_10_13"/>
      <sheetName val="6_7_3_ТН3"/>
      <sheetName val="6_13"/>
      <sheetName val="6_52-свод2"/>
      <sheetName val="ДДС_(Форма_№3)1"/>
      <sheetName val="Сводная_1"/>
      <sheetName val="7_ТХ_Сети_(кор)1"/>
      <sheetName val="Tier_3112081"/>
      <sheetName val="Акт_выбора1"/>
      <sheetName val="См_№7_Эл_1"/>
      <sheetName val="См_№8_Пож_1"/>
      <sheetName val="См_№3_ВиК1"/>
      <sheetName val="Сметы_за_сопровождение1"/>
      <sheetName val="См_3_АСУ1"/>
      <sheetName val="Полигон_-_ИЭИ_1"/>
      <sheetName val="Смета_ТЗ_АСУ-161"/>
      <sheetName val="База_Геодезия1"/>
      <sheetName val="База_Геология1"/>
      <sheetName val="База_Геофизика1"/>
      <sheetName val="4_1_11"/>
      <sheetName val="исп_1_1_11"/>
      <sheetName val="База_Гидро1"/>
      <sheetName val="4_2_11"/>
      <sheetName val="исп_1_1_21"/>
      <sheetName val="Исп__смета_этап_1_1,_1_21"/>
      <sheetName val="Бл_электр_1"/>
      <sheetName val="лч_и_кам1"/>
      <sheetName val="ТЗ_АСУ-11"/>
      <sheetName val="ИД_СМР1"/>
      <sheetName val="Вспом_1"/>
      <sheetName val="2_Геология1"/>
      <sheetName val="Объем_работ1"/>
      <sheetName val="Виды_работ_АСО1"/>
      <sheetName val="таблица_руко_2"/>
      <sheetName val="ФОТ_для_смет1"/>
      <sheetName val="таблица_руко_"/>
      <sheetName val="КБК_ДПК1"/>
      <sheetName val="ЕТС_(ф)1"/>
      <sheetName val="эл_химз_3"/>
      <sheetName val="геология_3"/>
      <sheetName val="6_143"/>
      <sheetName val="6_3_13"/>
      <sheetName val="6_203"/>
      <sheetName val="6_4_13"/>
      <sheetName val="6_11_1__сторонние3"/>
      <sheetName val="8_14_КР_(списание)ОПСТИКР3"/>
      <sheetName val="Данные_для_расчёта_сметы2"/>
      <sheetName val="6_14_КР2"/>
      <sheetName val="13_12"/>
      <sheetName val="свод_22"/>
      <sheetName val="Зап-3-_СЦБ2"/>
      <sheetName val="Пример_расчета2"/>
      <sheetName val="СметаСводная_Рыб2"/>
      <sheetName val="Текущие_цены2"/>
      <sheetName val="отчет_эл_эн__20002"/>
      <sheetName val="к_84-к_832"/>
      <sheetName val="Коэфф1_2"/>
      <sheetName val="6_31"/>
      <sheetName val="6_71"/>
      <sheetName val="6_3_1_31"/>
      <sheetName val="КП_(2)1"/>
      <sheetName val="свод_31"/>
      <sheetName val="Смета2_проект__раб_2"/>
      <sheetName val="Смета_12"/>
      <sheetName val="СМЕТА_проект1"/>
      <sheetName val="Production_and_Spend1"/>
      <sheetName val="Прайс_лист2"/>
      <sheetName val="1_31"/>
      <sheetName val="К_рын1"/>
      <sheetName val="Сводная_смета1"/>
      <sheetName val="См_1_наруж_водопровод2"/>
      <sheetName val="Разработка_проекта2"/>
      <sheetName val="КП_НовоКов2"/>
      <sheetName val="СметаСводная_1_оч2"/>
      <sheetName val="Переменные_и_константы1"/>
      <sheetName val="свод_(2)1"/>
      <sheetName val="Калплан_ОИ2_Макм_крестики1"/>
      <sheetName val="СметаСводная_павильон1"/>
      <sheetName val="Св__смета1"/>
      <sheetName val="РБС_ИЗМ11"/>
      <sheetName val="СметаСводная_снег1"/>
      <sheetName val="Лист_опроса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_1свод1"/>
      <sheetName val="таблица_руководству1"/>
      <sheetName val="Суточная_добыча_за_неделю1"/>
      <sheetName val="Прибыль_опл1"/>
      <sheetName val="№5_СУБ_Инж_защ1"/>
      <sheetName val="HP_и_оргтехника1"/>
      <sheetName val="Таблица_21"/>
      <sheetName val="Таблица_4_АСУТП1"/>
      <sheetName val="ст_ГТМ1"/>
      <sheetName val="ПДР_ООО_&quot;Юкос_ФБЦ&quot;1"/>
      <sheetName val="исходные_данные1"/>
      <sheetName val="расчетные_таблицы1"/>
      <sheetName val="Амур_ДОН1"/>
      <sheetName val="кп_ГК1"/>
      <sheetName val="Справочные_данные1"/>
      <sheetName val="Б_Сатка1"/>
      <sheetName val="справ_2"/>
      <sheetName val="Перечень_ИУ1"/>
      <sheetName val="3_1_ТХ1"/>
      <sheetName val="СметаСводная_Колпино1"/>
      <sheetName val="3_51"/>
      <sheetName val="суб_подряд2"/>
      <sheetName val="ПСБ_-_ОЭ2"/>
      <sheetName val="Смета_21"/>
      <sheetName val="Ачинский_НПЗ1"/>
      <sheetName val="См3_СЦБ-зап1"/>
      <sheetName val="Хаттон_90_90_Femco1"/>
      <sheetName val="свод_общ1"/>
      <sheetName val="Смета_5_2__Кусты25,29,31,651"/>
      <sheetName val="смета_СИД1"/>
      <sheetName val="ресурсная_вед_1"/>
      <sheetName val="р_Волхов1"/>
      <sheetName val="КП_к_ГК1"/>
      <sheetName val="изыскания_21"/>
      <sheetName val="Калплан_Кра1"/>
      <sheetName val="6_11_новый1"/>
      <sheetName val="Opex_personnel_(Term_facs)1"/>
      <sheetName val="Капитальные_затраты1"/>
      <sheetName val="Пояснение_1"/>
      <sheetName val="3_11"/>
      <sheetName val="Коммерческие_расходы1"/>
      <sheetName val="смета_2_проект__работы1"/>
      <sheetName val="СС_замеч_с_ответами1"/>
      <sheetName val="УП__20041"/>
      <sheetName val="в_работу1"/>
      <sheetName val="3_21"/>
      <sheetName val="3_31"/>
      <sheetName val="Р2_11"/>
      <sheetName val="Р2_21"/>
      <sheetName val="Удельные(проф_)1"/>
      <sheetName val="Константы_и_результаты1"/>
      <sheetName val="расчет_№31"/>
      <sheetName val="20_Кредиты_краткосрочные1"/>
      <sheetName val="Перечень_Заказчиков1"/>
      <sheetName val="2_2_1"/>
      <sheetName val="СтрЗапасов_(2)1"/>
      <sheetName val="PwC_Copies_from_old_models_--&gt;1"/>
      <sheetName val="Сравнение_ДПН_факт_06-071"/>
      <sheetName val="НМ_расчеты1"/>
      <sheetName val="КП_к_снег_Рыбинская1"/>
      <sheetName val="Коэф_КВ1"/>
      <sheetName val="Смета_терзем1"/>
      <sheetName val="Кал_план_Жукова_даты_-_не_надо1"/>
      <sheetName val="матер_1"/>
      <sheetName val="КП_Прим_(3)1"/>
      <sheetName val="кп_(3)1"/>
      <sheetName val="фонтан_разбитый21"/>
      <sheetName val="Баланс_(Ф1)1"/>
      <sheetName val="Смета_3_Гидролог1"/>
      <sheetName val="Записка_СЦБ1"/>
      <sheetName val="РС_1"/>
      <sheetName val="Source_lists"/>
      <sheetName val="Общая_часть"/>
      <sheetName val="Табл_51"/>
      <sheetName val="Табл_21"/>
      <sheetName val="См_№3_ОПР"/>
      <sheetName val="см_№6_АВЗУ_и_ГПЗУ"/>
      <sheetName val="Input_Assumptions"/>
      <sheetName val="см_№1_1_Геодезические_работы_"/>
      <sheetName val="см_№1_4_Экология_"/>
      <sheetName val="АСУ_ТП_1_этап_ПД"/>
      <sheetName val="Расчет_курса"/>
      <sheetName val="Курс_доллара"/>
      <sheetName val="Календарь_новый"/>
      <sheetName val="Смета_№_1_ИИ_линия"/>
      <sheetName val="Дополнительные_параметры"/>
      <sheetName val="Свод_объем"/>
      <sheetName val="Дог_цена"/>
      <sheetName val="выборка_на22_июня"/>
      <sheetName val="3труба_(П)"/>
      <sheetName val="Объемы_работ_по_ПВ"/>
      <sheetName val="Таблица_5"/>
      <sheetName val="Таблица_3"/>
      <sheetName val="1_401_2"/>
      <sheetName val="PO_Data"/>
      <sheetName val="Раб_АУ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Сводная_"/>
      <sheetName val="7_ТХ_Сети_(кор)"/>
      <sheetName val="Tier_311208"/>
      <sheetName val="Акт_выбора"/>
      <sheetName val="См_№7_Эл_"/>
      <sheetName val="См_№8_Пож_"/>
      <sheetName val="См_№3_ВиК"/>
      <sheetName val="Сметы_за_сопровождение"/>
      <sheetName val="См_3_АСУ"/>
      <sheetName val="Полигон_-_ИЭИ_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Бл_электр_"/>
      <sheetName val="лч_и_кам"/>
      <sheetName val="ТЗ_АСУ-1"/>
      <sheetName val="ИД_СМР"/>
      <sheetName val="Вспом_"/>
      <sheetName val="2_Геология"/>
      <sheetName val="Объем_работ"/>
      <sheetName val="Виды_работ_АСО"/>
      <sheetName val="таблица_руко_1"/>
      <sheetName val="ФОТ_для_смет"/>
      <sheetName val="КБК_ДПК"/>
      <sheetName val="ЕТС_(ф)"/>
      <sheetName val="эл_химз_5"/>
      <sheetName val="геология_5"/>
      <sheetName val="6_145"/>
      <sheetName val="6_3_15"/>
      <sheetName val="6_205"/>
      <sheetName val="6_4_15"/>
      <sheetName val="6_11_1__сторонние5"/>
      <sheetName val="8_14_КР_(списание)ОПСТИКР5"/>
      <sheetName val="Данные_для_расчёта_сметы4"/>
      <sheetName val="6_14_КР4"/>
      <sheetName val="13_14"/>
      <sheetName val="свод_24"/>
      <sheetName val="Зап-3-_СЦБ4"/>
      <sheetName val="Пример_расчета4"/>
      <sheetName val="СметаСводная_Рыб4"/>
      <sheetName val="Текущие_цены4"/>
      <sheetName val="отчет_эл_эн__20004"/>
      <sheetName val="к_84-к_834"/>
      <sheetName val="Коэфф1_4"/>
      <sheetName val="6_33"/>
      <sheetName val="6_73"/>
      <sheetName val="6_3_1_33"/>
      <sheetName val="КП_(2)3"/>
      <sheetName val="свод_33"/>
      <sheetName val="Смета2_проект__раб_4"/>
      <sheetName val="Смета_14"/>
      <sheetName val="СМЕТА_проект3"/>
      <sheetName val="Production_and_Spend3"/>
      <sheetName val="Прайс_лист4"/>
      <sheetName val="1_33"/>
      <sheetName val="К_рын3"/>
      <sheetName val="Сводная_смета3"/>
      <sheetName val="См_1_наруж_водопровод4"/>
      <sheetName val="Разработка_проекта4"/>
      <sheetName val="КП_НовоКов4"/>
      <sheetName val="СметаСводная_1_оч4"/>
      <sheetName val="Переменные_и_константы3"/>
      <sheetName val="свод_(2)3"/>
      <sheetName val="Калплан_ОИ2_Макм_крестики3"/>
      <sheetName val="СметаСводная_павильон3"/>
      <sheetName val="Св__смета3"/>
      <sheetName val="РБС_ИЗМ13"/>
      <sheetName val="СметаСводная_снег3"/>
      <sheetName val="Лист_опроса3"/>
      <sheetName val="Исполнение__освоение_по_закупк3"/>
      <sheetName val="Исполнение_для_Ускова3"/>
      <sheetName val="Выборка_по_отсыпкам3"/>
      <sheetName val="ИП__отсыпки_3"/>
      <sheetName val="ИП__отсыпки_ФОТ_диз_т_3"/>
      <sheetName val="ИП__отсыпки___выборка_3"/>
      <sheetName val="Исполнение_по_оборуд_3"/>
      <sheetName val="Исполнение_по_оборуд___2_3"/>
      <sheetName val="Исполнение_сжато3"/>
      <sheetName val="Форма_для_бурения3"/>
      <sheetName val="Форма_для_КС3"/>
      <sheetName val="Форма_для_ГР3"/>
      <sheetName val="Смета_1свод3"/>
      <sheetName val="таблица_руководству3"/>
      <sheetName val="Суточная_добыча_за_неделю3"/>
      <sheetName val="Прибыль_опл3"/>
      <sheetName val="№5_СУБ_Инж_защ3"/>
      <sheetName val="HP_и_оргтехника3"/>
      <sheetName val="Таблица_23"/>
      <sheetName val="Таблица_4_АСУТП3"/>
      <sheetName val="ст_ГТМ3"/>
      <sheetName val="ПДР_ООО_&quot;Юкос_ФБЦ&quot;3"/>
      <sheetName val="исходные_данные3"/>
      <sheetName val="расчетные_таблицы3"/>
      <sheetName val="Амур_ДОН3"/>
      <sheetName val="кп_ГК3"/>
      <sheetName val="Справочные_данные3"/>
      <sheetName val="Б_Сатка3"/>
      <sheetName val="справ_4"/>
      <sheetName val="Перечень_ИУ3"/>
      <sheetName val="3_1_ТХ3"/>
      <sheetName val="СметаСводная_Колпино3"/>
      <sheetName val="3_53"/>
      <sheetName val="суб_подряд4"/>
      <sheetName val="ПСБ_-_ОЭ4"/>
      <sheetName val="Смета_23"/>
      <sheetName val="Ачинский_НПЗ3"/>
      <sheetName val="См3_СЦБ-зап3"/>
      <sheetName val="Хаттон_90_90_Femco3"/>
      <sheetName val="свод_общ3"/>
      <sheetName val="Смета_5_2__Кусты25,29,31,653"/>
      <sheetName val="смета_СИД3"/>
      <sheetName val="ресурсная_вед_3"/>
      <sheetName val="р_Волхов3"/>
      <sheetName val="КП_к_ГК3"/>
      <sheetName val="изыскания_23"/>
      <sheetName val="Калплан_Кра3"/>
      <sheetName val="6_11_новый3"/>
      <sheetName val="Opex_personnel_(Term_facs)3"/>
      <sheetName val="Капитальные_затраты3"/>
      <sheetName val="Пояснение_3"/>
      <sheetName val="3_13"/>
      <sheetName val="Коммерческие_расходы3"/>
      <sheetName val="смета_2_проект__работы3"/>
      <sheetName val="СС_замеч_с_ответами3"/>
      <sheetName val="УП__20043"/>
      <sheetName val="в_работу3"/>
      <sheetName val="3_23"/>
      <sheetName val="3_33"/>
      <sheetName val="Р2_13"/>
      <sheetName val="Р2_23"/>
      <sheetName val="Удельные(проф_)3"/>
      <sheetName val="Константы_и_результаты3"/>
      <sheetName val="расчет_№33"/>
      <sheetName val="20_Кредиты_краткосрочные3"/>
      <sheetName val="Перечень_Заказчиков3"/>
      <sheetName val="2_2_3"/>
      <sheetName val="СтрЗапасов_(2)3"/>
      <sheetName val="PwC_Copies_from_old_models_--&gt;3"/>
      <sheetName val="Сравнение_ДПН_факт_06-073"/>
      <sheetName val="НМ_расчеты3"/>
      <sheetName val="КП_к_снег_Рыбинская3"/>
      <sheetName val="Коэф_КВ3"/>
      <sheetName val="Смета_терзем3"/>
      <sheetName val="Кал_план_Жукова_даты_-_не_надо3"/>
      <sheetName val="матер_3"/>
      <sheetName val="КП_Прим_(3)3"/>
      <sheetName val="кп_(3)3"/>
      <sheetName val="фонтан_разбитый23"/>
      <sheetName val="Баланс_(Ф1)3"/>
      <sheetName val="Смета_3_Гидролог3"/>
      <sheetName val="Записка_СЦБ3"/>
      <sheetName val="РС_3"/>
      <sheetName val="Source_lists2"/>
      <sheetName val="Общая_часть2"/>
      <sheetName val="Табл_53"/>
      <sheetName val="Табл_23"/>
      <sheetName val="См_№3_ОПР2"/>
      <sheetName val="см_№6_АВЗУ_и_ГПЗУ2"/>
      <sheetName val="Input_Assumptions2"/>
      <sheetName val="см_№1_1_Геодезические_работы_2"/>
      <sheetName val="см_№1_4_Экология_2"/>
      <sheetName val="АСУ_ТП_1_этап_ПД2"/>
      <sheetName val="Расчет_курса2"/>
      <sheetName val="Курс_доллара2"/>
      <sheetName val="Календарь_новый2"/>
      <sheetName val="Смета_№_1_ИИ_линия2"/>
      <sheetName val="Дополнительные_параметры2"/>
      <sheetName val="Свод_объем2"/>
      <sheetName val="Дог_цена2"/>
      <sheetName val="выборка_на22_июня2"/>
      <sheetName val="3труба_(П)2"/>
      <sheetName val="Объемы_работ_по_ПВ2"/>
      <sheetName val="Таблица_52"/>
      <sheetName val="Таблица_32"/>
      <sheetName val="1_401_22"/>
      <sheetName val="PO_Data2"/>
      <sheetName val="Раб_АУ2"/>
      <sheetName val="р_Нева3"/>
      <sheetName val="р_Молога3"/>
      <sheetName val="18_рек_Ю-Х3"/>
      <sheetName val="нпс_Палкино3"/>
      <sheetName val="Россия_-_Китай3"/>
      <sheetName val="КМ_210-2383"/>
      <sheetName val="БТС-2_км_405-4593"/>
      <sheetName val="БТС-2_км_405-4533"/>
      <sheetName val="БТС-2_км_313-3523"/>
      <sheetName val="БТС-2_км326-3523"/>
      <sheetName val="Улейма_И3"/>
      <sheetName val="Белая_УБКА3"/>
      <sheetName val="км_72-75р_Левоннька3"/>
      <sheetName val="киенгоп-н_Челны_км_104-2063"/>
      <sheetName val="ВЛ_Урдома3"/>
      <sheetName val="Вл_Микунь_Урдома3"/>
      <sheetName val="ВЛ_Синдор-Микунь3"/>
      <sheetName val="Тон_Чермасан3"/>
      <sheetName val="Трасса_км_16-1473"/>
      <sheetName val="трасса_0-763"/>
      <sheetName val="Колва_783"/>
      <sheetName val="Гидрология__р_Колва_км_383"/>
      <sheetName val="ПСП_3"/>
      <sheetName val="Новая_сводка_(до_бюджета)_(2)4"/>
      <sheetName val="Что_пришло4"/>
      <sheetName val="влад-таблица_(2)4"/>
      <sheetName val="Новая_сводка_(до_бюджета)4"/>
      <sheetName val="Новая_сводка4"/>
      <sheetName val="Общие_расходы4"/>
      <sheetName val="Новая_сводка_(по_бюджету)4"/>
      <sheetName val="Íîâàÿ_ñâîäêà_(äî_áþäæåòà)_(2)4"/>
      <sheetName val="×òî_ïðèøëî4"/>
      <sheetName val="âëàä-òàáëèöà_(2)4"/>
      <sheetName val="Íîâàÿ_ñâîäêà_(äî_áþäæåòà)4"/>
      <sheetName val="Íîâàÿ_ñâîäêà4"/>
      <sheetName val="Îáùèå_ðàñõîäû4"/>
      <sheetName val="Íîâàÿ_ñâîäêà_(ïî_áþäæåòó)4"/>
      <sheetName val="6_10_14"/>
      <sheetName val="6_7_3_ТН4"/>
      <sheetName val="6_15"/>
      <sheetName val="6_52-свод3"/>
      <sheetName val="ДДС_(Форма_№3)2"/>
      <sheetName val="Сводная_2"/>
      <sheetName val="7_ТХ_Сети_(кор)2"/>
      <sheetName val="Tier_3112082"/>
      <sheetName val="Акт_выбора2"/>
      <sheetName val="См_№7_Эл_2"/>
      <sheetName val="См_№8_Пож_2"/>
      <sheetName val="См_№3_ВиК2"/>
      <sheetName val="Сметы_за_сопровождение2"/>
      <sheetName val="См_3_АСУ2"/>
      <sheetName val="Полигон_-_ИЭИ_2"/>
      <sheetName val="Смета_ТЗ_АСУ-162"/>
      <sheetName val="База_Геодезия2"/>
      <sheetName val="База_Геология2"/>
      <sheetName val="База_Геофизика2"/>
      <sheetName val="4_1_12"/>
      <sheetName val="исп_1_1_12"/>
      <sheetName val="База_Гидро2"/>
      <sheetName val="4_2_12"/>
      <sheetName val="исп_1_1_22"/>
      <sheetName val="Исп__смета_этап_1_1,_1_22"/>
      <sheetName val="Бл_электр_2"/>
      <sheetName val="лч_и_кам2"/>
      <sheetName val="ТЗ_АСУ-12"/>
      <sheetName val="ИД_СМР2"/>
      <sheetName val="Вспом_2"/>
      <sheetName val="2_Геология2"/>
      <sheetName val="Объем_работ2"/>
      <sheetName val="Виды_работ_АСО2"/>
      <sheetName val="таблица_руко "/>
      <sheetName val="ФОТ_для_смет2"/>
      <sheetName val="КБК_ДПК2"/>
      <sheetName val="ЕТС_(ф)2"/>
      <sheetName val="таблица_руко_3"/>
      <sheetName val="эл_химз_6"/>
      <sheetName val="геология_6"/>
      <sheetName val="6_146"/>
      <sheetName val="6_3_16"/>
      <sheetName val="6_206"/>
      <sheetName val="6_4_16"/>
      <sheetName val="6_11_1__сторонние6"/>
      <sheetName val="8_14_КР_(списание)ОПСТИКР6"/>
      <sheetName val="Данные_для_расчёта_сметы5"/>
      <sheetName val="6_14_КР5"/>
      <sheetName val="13_15"/>
      <sheetName val="свод_25"/>
      <sheetName val="Зап-3-_СЦБ5"/>
      <sheetName val="Пример_расчета5"/>
      <sheetName val="СметаСводная_Рыб5"/>
      <sheetName val="Текущие_цены5"/>
      <sheetName val="отчет_эл_эн__20005"/>
      <sheetName val="к_84-к_835"/>
      <sheetName val="Коэфф1_5"/>
      <sheetName val="6_34"/>
      <sheetName val="6_74"/>
      <sheetName val="6_3_1_34"/>
      <sheetName val="КП_(2)4"/>
      <sheetName val="свод_34"/>
      <sheetName val="Смета2_проект__раб_5"/>
      <sheetName val="Смета_15"/>
      <sheetName val="СМЕТА_проект4"/>
      <sheetName val="Production_and_Spend4"/>
      <sheetName val="Прайс_лист5"/>
      <sheetName val="1_34"/>
      <sheetName val="К_рын4"/>
      <sheetName val="Сводная_смета4"/>
      <sheetName val="См_1_наруж_водопровод5"/>
      <sheetName val="Разработка_проекта5"/>
      <sheetName val="КП_НовоКов5"/>
      <sheetName val="СметаСводная_1_оч5"/>
      <sheetName val="Переменные_и_константы4"/>
      <sheetName val="свод_(2)4"/>
      <sheetName val="Калплан_ОИ2_Макм_крестики4"/>
      <sheetName val="СметаСводная_павильон4"/>
      <sheetName val="Св__смета4"/>
      <sheetName val="РБС_ИЗМ14"/>
      <sheetName val="СметаСводная_снег4"/>
      <sheetName val="Лист_опроса4"/>
      <sheetName val="Исполнение__освоение_по_закупк4"/>
      <sheetName val="Исполнение_для_Ускова4"/>
      <sheetName val="Выборка_по_отсыпкам4"/>
      <sheetName val="ИП__отсыпки_4"/>
      <sheetName val="ИП__отсыпки_ФОТ_диз_т_4"/>
      <sheetName val="ИП__отсыпки___выборка_4"/>
      <sheetName val="Исполнение_по_оборуд_4"/>
      <sheetName val="Исполнение_по_оборуд___2_4"/>
      <sheetName val="Исполнение_сжато4"/>
      <sheetName val="Форма_для_бурения4"/>
      <sheetName val="Форма_для_КС4"/>
      <sheetName val="Форма_для_ГР4"/>
      <sheetName val="Смета_1свод4"/>
      <sheetName val="таблица_руководству4"/>
      <sheetName val="Суточная_добыча_за_неделю4"/>
      <sheetName val="Прибыль_опл4"/>
      <sheetName val="№5_СУБ_Инж_защ4"/>
      <sheetName val="HP_и_оргтехника4"/>
      <sheetName val="Таблица_24"/>
      <sheetName val="Таблица_4_АСУТП4"/>
      <sheetName val="ст_ГТМ4"/>
      <sheetName val="ПДР_ООО_&quot;Юкос_ФБЦ&quot;4"/>
      <sheetName val="исходные_данные4"/>
      <sheetName val="расчетные_таблицы4"/>
      <sheetName val="Амур_ДОН4"/>
      <sheetName val="кп_ГК4"/>
      <sheetName val="Справочные_данные4"/>
      <sheetName val="Б_Сатка4"/>
      <sheetName val="справ_5"/>
      <sheetName val="Перечень_ИУ4"/>
      <sheetName val="3_1_ТХ4"/>
      <sheetName val="СметаСводная_Колпино4"/>
      <sheetName val="3_54"/>
      <sheetName val="суб_подряд5"/>
      <sheetName val="ПСБ_-_ОЭ5"/>
      <sheetName val="Смета_24"/>
      <sheetName val="Ачинский_НПЗ4"/>
      <sheetName val="См3_СЦБ-зап4"/>
      <sheetName val="Хаттон_90_90_Femco4"/>
      <sheetName val="свод_общ4"/>
      <sheetName val="Смета_5_2__Кусты25,29,31,654"/>
      <sheetName val="смета_СИД4"/>
      <sheetName val="ресурсная_вед_4"/>
      <sheetName val="р_Волхов4"/>
      <sheetName val="КП_к_ГК4"/>
      <sheetName val="изыскания_24"/>
      <sheetName val="Калплан_Кра4"/>
      <sheetName val="6_11_новый4"/>
      <sheetName val="Opex_personnel_(Term_facs)4"/>
      <sheetName val="Капитальные_затраты4"/>
      <sheetName val="Пояснение_4"/>
      <sheetName val="3_14"/>
      <sheetName val="Коммерческие_расходы4"/>
      <sheetName val="смета_2_проект__работы4"/>
      <sheetName val="СС_замеч_с_ответами4"/>
      <sheetName val="УП__20044"/>
      <sheetName val="в_работу4"/>
      <sheetName val="3_24"/>
      <sheetName val="3_34"/>
      <sheetName val="Р2_14"/>
      <sheetName val="Р2_24"/>
      <sheetName val="Удельные(проф_)4"/>
      <sheetName val="Константы_и_результаты4"/>
      <sheetName val="расчет_№34"/>
      <sheetName val="20_Кредиты_краткосрочные4"/>
      <sheetName val="Перечень_Заказчиков4"/>
      <sheetName val="2_2_4"/>
      <sheetName val="СтрЗапасов_(2)4"/>
      <sheetName val="PwC_Copies_from_old_models_--&gt;4"/>
      <sheetName val="Сравнение_ДПН_факт_06-074"/>
      <sheetName val="НМ_расчеты4"/>
      <sheetName val="КП_к_снег_Рыбинская4"/>
      <sheetName val="Коэф_КВ4"/>
      <sheetName val="Смета_терзем4"/>
      <sheetName val="Кал_план_Жукова_даты_-_не_надо4"/>
      <sheetName val="матер_4"/>
      <sheetName val="КП_Прим_(3)4"/>
      <sheetName val="кп_(3)4"/>
      <sheetName val="фонтан_разбитый24"/>
      <sheetName val="Баланс_(Ф1)4"/>
      <sheetName val="Смета_3_Гидролог4"/>
      <sheetName val="Записка_СЦБ4"/>
      <sheetName val="РС_4"/>
      <sheetName val="Source_lists3"/>
      <sheetName val="Общая_часть3"/>
      <sheetName val="Табл_54"/>
      <sheetName val="Табл_24"/>
      <sheetName val="См_№3_ОПР3"/>
      <sheetName val="см_№6_АВЗУ_и_ГПЗУ3"/>
      <sheetName val="Input_Assumptions3"/>
      <sheetName val="см_№1_1_Геодезические_работы_3"/>
      <sheetName val="см_№1_4_Экология_3"/>
      <sheetName val="АСУ_ТП_1_этап_ПД3"/>
      <sheetName val="Расчет_курса3"/>
      <sheetName val="Курс_доллара3"/>
      <sheetName val="Календарь_новый3"/>
      <sheetName val="Смета_№_1_ИИ_линия3"/>
      <sheetName val="Дополнительные_параметры3"/>
      <sheetName val="Свод_объем3"/>
      <sheetName val="Дог_цена3"/>
      <sheetName val="выборка_на22_июня3"/>
      <sheetName val="3труба_(П)3"/>
      <sheetName val="Объемы_работ_по_ПВ3"/>
      <sheetName val="Таблица_53"/>
      <sheetName val="Таблица_33"/>
      <sheetName val="1_401_23"/>
      <sheetName val="PO_Data3"/>
      <sheetName val="Раб_АУ3"/>
      <sheetName val="р_Нева4"/>
      <sheetName val="р_Молога4"/>
      <sheetName val="18_рек_Ю-Х4"/>
      <sheetName val="нпс_Палкино4"/>
      <sheetName val="Россия_-_Китай4"/>
      <sheetName val="КМ_210-2384"/>
      <sheetName val="БТС-2_км_405-4594"/>
      <sheetName val="БТС-2_км_405-4534"/>
      <sheetName val="БТС-2_км_313-3524"/>
      <sheetName val="БТС-2_км326-3524"/>
      <sheetName val="Улейма_И4"/>
      <sheetName val="Белая_УБКА4"/>
      <sheetName val="км_72-75р_Левоннька4"/>
      <sheetName val="киенгоп-н_Челны_км_104-2064"/>
      <sheetName val="ВЛ_Урдома4"/>
      <sheetName val="Вл_Микунь_Урдома4"/>
      <sheetName val="ВЛ_Синдор-Микунь4"/>
      <sheetName val="Тон_Чермасан4"/>
      <sheetName val="Трасса_км_16-1474"/>
      <sheetName val="трасса_0-764"/>
      <sheetName val="Колва_784"/>
      <sheetName val="Гидрология__р_Колва_км_384"/>
      <sheetName val="ПСП_4"/>
      <sheetName val="Новая_сводка_(до_бюджета)_(2)5"/>
      <sheetName val="Что_пришло5"/>
      <sheetName val="влад-таблица_(2)5"/>
      <sheetName val="Новая_сводка_(до_бюджета)5"/>
      <sheetName val="Новая_сводка5"/>
      <sheetName val="Общие_расходы5"/>
      <sheetName val="Новая_сводка_(по_бюджету)5"/>
      <sheetName val="Íîâàÿ_ñâîäêà_(äî_áþäæåòà)_(2)5"/>
      <sheetName val="×òî_ïðèøëî5"/>
      <sheetName val="âëàä-òàáëèöà_(2)5"/>
      <sheetName val="Íîâàÿ_ñâîäêà_(äî_áþäæåòà)5"/>
      <sheetName val="Íîâàÿ_ñâîäêà5"/>
      <sheetName val="Îáùèå_ðàñõîäû5"/>
      <sheetName val="Íîâàÿ_ñâîäêà_(ïî_áþäæåòó)5"/>
      <sheetName val="6_10_15"/>
      <sheetName val="6_7_3_ТН5"/>
      <sheetName val="6_16"/>
      <sheetName val="6_52-свод4"/>
      <sheetName val="ДДС_(Форма_№3)3"/>
      <sheetName val="Сводная_3"/>
      <sheetName val="7_ТХ_Сети_(кор)3"/>
      <sheetName val="Tier_3112083"/>
      <sheetName val="Акт_выбора3"/>
      <sheetName val="См_№7_Эл_3"/>
      <sheetName val="См_№8_Пож_3"/>
      <sheetName val="См_№3_ВиК3"/>
      <sheetName val="Сметы_за_сопровождение3"/>
      <sheetName val="См_3_АСУ3"/>
      <sheetName val="Полигон_-_ИЭИ_3"/>
      <sheetName val="Смета_ТЗ_АСУ-163"/>
      <sheetName val="База_Геодезия3"/>
      <sheetName val="База_Геология3"/>
      <sheetName val="База_Геофизика3"/>
      <sheetName val="4_1_13"/>
      <sheetName val="исп_1_1_13"/>
      <sheetName val="База_Гидро3"/>
      <sheetName val="4_2_13"/>
      <sheetName val="исп_1_1_23"/>
      <sheetName val="Исп__смета_этап_1_1,_1_23"/>
      <sheetName val="Бл_электр_3"/>
      <sheetName val="лч_и_кам3"/>
      <sheetName val="ТЗ_АСУ-13"/>
      <sheetName val="ИД_СМР3"/>
      <sheetName val="Вспом_3"/>
      <sheetName val="2_Геология3"/>
      <sheetName val="Объем_работ3"/>
      <sheetName val="Виды_работ_АСО3"/>
      <sheetName val="ФОТ_для_смет3"/>
      <sheetName val="КБК_ДПК3"/>
      <sheetName val="ЕТС_(ф)3"/>
      <sheetName val="Main_list"/>
      <sheetName val="ПД-2_2"/>
      <sheetName val="1_14"/>
      <sheetName val="1_7"/>
      <sheetName val="таблица_руко_4"/>
      <sheetName val="исх-данные"/>
      <sheetName val="Исх. данные"/>
      <sheetName val="8"/>
      <sheetName val="Пра_x0000_с_лист"/>
      <sheetName val="Сводный"/>
      <sheetName val="basa"/>
      <sheetName val="Имя"/>
      <sheetName val="кап.ремонт"/>
      <sheetName val="СВ 2"/>
      <sheetName val="1.2_"/>
      <sheetName val="Base"/>
      <sheetName val="Настр"/>
      <sheetName val="Распределение_затрат"/>
      <sheetName val="ЗАТ_ПОДР"/>
      <sheetName val="ПРОЧИЕ_ЗАТР"/>
      <sheetName val="ПОКУП_ВОДА"/>
      <sheetName val="РАСПРЕД ПО ПРОЦЕСС"/>
      <sheetName val="РЕАГ_КАТАЛ"/>
      <sheetName val="СЫРЬЕ"/>
      <sheetName val="СМЕТА_ТЕКРЕМ"/>
      <sheetName val="УСЛУГИ_ПРОМХАР"/>
      <sheetName val="Обор"/>
      <sheetName val="Приложение 2"/>
      <sheetName val="Должности"/>
      <sheetName val="Лист"/>
      <sheetName val="Исх"/>
      <sheetName val="Исх."/>
      <sheetName val="пофакторный"/>
      <sheetName val="РАСШИФ_ЦЕХ_РАСХ"/>
      <sheetName val="топ"/>
      <sheetName val="Дог_рас"/>
      <sheetName val="Ограничения шаблон"/>
      <sheetName val="Причины отклонений"/>
      <sheetName val="Статус работы"/>
      <sheetName val="Уровень графика"/>
      <sheetName val="Промер глуб"/>
      <sheetName val="ИД ПНР"/>
      <sheetName val="Технический лист"/>
      <sheetName val="анализ 2003_2004исполнение МТО"/>
      <sheetName val="Тестовый"/>
      <sheetName val="Panduit"/>
      <sheetName val=" Свод"/>
      <sheetName val="Пра"/>
      <sheetName val="исключ ЭХЗ"/>
      <sheetName val="БДР"/>
      <sheetName val="геол"/>
      <sheetName val="аванс по ОС"/>
      <sheetName val="Авансы выданные"/>
      <sheetName val="Кред"/>
      <sheetName val="ДЗ"/>
      <sheetName val="Кред. задолж."/>
      <sheetName val="Прочие"/>
      <sheetName val="ГАЗ_камаз"/>
      <sheetName val="41"/>
      <sheetName val="Договорная цена"/>
      <sheetName val="№2Гидромет."/>
      <sheetName val="№2Геолог"/>
      <sheetName val="№2Геолог с.п."/>
      <sheetName val="№3Экологи (2этап)"/>
      <sheetName val="Исходная"/>
      <sheetName val="3 Сл.-структура затрат"/>
      <sheetName val="const"/>
      <sheetName val="расчеты"/>
      <sheetName val="ПС 110 кВ (доп)"/>
      <sheetName val="ПД-2.1"/>
      <sheetName val="Смета 7"/>
      <sheetName val="Прил.5 СС"/>
      <sheetName val="расчет вязкости"/>
      <sheetName val="Сравнение с Finder - ДНС-5"/>
      <sheetName val="Расчет №1.1"/>
      <sheetName val="Расчет №2.1"/>
      <sheetName val="таблица_руко_5"/>
      <sheetName val="aeaa-oaaeeoa"/>
      <sheetName val="Iiaay naiaea (ai a?a?aoa) (2)"/>
      <sheetName val="?oi i?eoei"/>
      <sheetName val="aeaa-oaaeeoa (2)"/>
      <sheetName val="Iiaay naiaea (ai a?a?aoa)"/>
      <sheetName val="Naiaea"/>
      <sheetName val="Iiaay naiaea"/>
      <sheetName val="A?-o"/>
      <sheetName val="Ia?aoInoaoee"/>
      <sheetName val="Iauea ?anoiau"/>
      <sheetName val="Iiaay naiaea (ii a?a?aoo)"/>
      <sheetName val="Iiaay_naiaea_(ai_a?a?aoa)_(2)"/>
      <sheetName val="?oi_i?eoei"/>
      <sheetName val="aeaa-oaaeeoa_(2)"/>
      <sheetName val="Iiaay_naiaea_(ai_a?a?aoa)"/>
      <sheetName val="Iiaay_naiaea"/>
      <sheetName val="Iauea_?anoiau"/>
      <sheetName val="Iiaay_naiaea_(ii_a?a?aoo)"/>
      <sheetName val="Iiaay_naiaea_(ai_a?a?aoa)_(2)1"/>
      <sheetName val="?oi_i?eoei1"/>
      <sheetName val="aeaa-oaaeeoa_(2)1"/>
      <sheetName val="Iiaay_naiaea_(ai_a?a?aoa)1"/>
      <sheetName val="Iiaay_naiaea1"/>
      <sheetName val="Iauea_?anoiau1"/>
      <sheetName val="Iiaay_naiaea_(ii_a?a?aoo)1"/>
      <sheetName val="?????????????????"/>
      <sheetName val="Исх__данные"/>
      <sheetName val="Промер_глуб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/>
      <sheetData sheetId="219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/>
      <sheetData sheetId="802" refreshError="1"/>
      <sheetData sheetId="803" refreshError="1"/>
      <sheetData sheetId="804"/>
      <sheetData sheetId="805" refreshError="1"/>
      <sheetData sheetId="806" refreshError="1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>
        <row r="1">
          <cell r="B1">
            <v>0</v>
          </cell>
        </row>
      </sheetData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>
        <row r="1">
          <cell r="B1">
            <v>0</v>
          </cell>
        </row>
      </sheetData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>
        <row r="1">
          <cell r="B1">
            <v>0</v>
          </cell>
        </row>
      </sheetData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>
        <row r="1">
          <cell r="B1">
            <v>0</v>
          </cell>
        </row>
      </sheetData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>
        <row r="1">
          <cell r="B1">
            <v>0</v>
          </cell>
        </row>
      </sheetData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>
        <row r="1">
          <cell r="B1">
            <v>0</v>
          </cell>
        </row>
      </sheetData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/>
      <sheetData sheetId="1577"/>
      <sheetData sheetId="1578"/>
      <sheetData sheetId="1579"/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/>
      <sheetData sheetId="1613"/>
      <sheetData sheetId="1614"/>
      <sheetData sheetId="1615"/>
      <sheetData sheetId="1616"/>
      <sheetData sheetId="1617"/>
      <sheetData sheetId="1618"/>
      <sheetData sheetId="1619"/>
      <sheetData sheetId="1620"/>
      <sheetData sheetId="1621"/>
      <sheetData sheetId="1622"/>
      <sheetData sheetId="1623"/>
      <sheetData sheetId="1624"/>
      <sheetData sheetId="1625"/>
      <sheetData sheetId="1626"/>
      <sheetData sheetId="1627"/>
      <sheetData sheetId="1628"/>
      <sheetData sheetId="1629"/>
      <sheetData sheetId="1630"/>
      <sheetData sheetId="1631"/>
      <sheetData sheetId="1632"/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/>
      <sheetData sheetId="1642"/>
      <sheetData sheetId="1643"/>
      <sheetData sheetId="1644"/>
      <sheetData sheetId="1645"/>
      <sheetData sheetId="1646"/>
      <sheetData sheetId="1647"/>
      <sheetData sheetId="1648"/>
      <sheetData sheetId="1649"/>
      <sheetData sheetId="1650"/>
      <sheetData sheetId="1651"/>
      <sheetData sheetId="1652"/>
      <sheetData sheetId="1653"/>
      <sheetData sheetId="1654"/>
      <sheetData sheetId="1655"/>
      <sheetData sheetId="1656"/>
      <sheetData sheetId="1657"/>
      <sheetData sheetId="1658"/>
      <sheetData sheetId="1659"/>
      <sheetData sheetId="1660"/>
      <sheetData sheetId="1661"/>
      <sheetData sheetId="1662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 refreshError="1"/>
      <sheetData sheetId="172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/>
      <sheetData sheetId="1761"/>
      <sheetData sheetId="1762" refreshError="1"/>
      <sheetData sheetId="1763" refreshError="1"/>
      <sheetData sheetId="1764" refreshError="1"/>
      <sheetData sheetId="1765"/>
      <sheetData sheetId="1766"/>
      <sheetData sheetId="1767"/>
      <sheetData sheetId="1768"/>
      <sheetData sheetId="1769"/>
      <sheetData sheetId="1770"/>
      <sheetData sheetId="177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/>
      <sheetData sheetId="1782" refreshError="1"/>
      <sheetData sheetId="1783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/>
      <sheetData sheetId="18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111"/>
  <sheetViews>
    <sheetView view="pageBreakPreview" topLeftCell="A68" zoomScale="80" zoomScaleNormal="80" zoomScaleSheetLayoutView="80" workbookViewId="0">
      <selection activeCell="R105" sqref="R105"/>
    </sheetView>
  </sheetViews>
  <sheetFormatPr defaultRowHeight="15" x14ac:dyDescent="0.25"/>
  <cols>
    <col min="1" max="1" width="6" style="56" customWidth="1"/>
    <col min="2" max="2" width="14.5" style="56" customWidth="1"/>
    <col min="3" max="3" width="40.33203125" style="56" customWidth="1"/>
    <col min="4" max="4" width="22.83203125" style="56" bestFit="1" customWidth="1"/>
    <col min="5" max="5" width="20.83203125" style="56" bestFit="1" customWidth="1"/>
    <col min="6" max="6" width="20.83203125" style="56" customWidth="1"/>
    <col min="7" max="7" width="16.1640625" style="56" bestFit="1" customWidth="1"/>
    <col min="8" max="8" width="19.33203125" style="56" customWidth="1"/>
    <col min="9" max="9" width="15.83203125" style="56" hidden="1" customWidth="1"/>
    <col min="10" max="10" width="17" style="56" hidden="1" customWidth="1"/>
    <col min="11" max="11" width="17.5" style="56" hidden="1" customWidth="1"/>
    <col min="12" max="12" width="12.5" style="56" customWidth="1"/>
    <col min="13" max="13" width="12.1640625" style="56" customWidth="1"/>
    <col min="14" max="16384" width="9.33203125" style="56"/>
  </cols>
  <sheetData>
    <row r="1" spans="1:12" s="15" customFormat="1" ht="15.75" x14ac:dyDescent="0.25">
      <c r="B1" s="101" t="s">
        <v>0</v>
      </c>
      <c r="C1" s="101"/>
      <c r="D1" s="101"/>
      <c r="E1" s="101"/>
      <c r="F1" s="16"/>
      <c r="G1" s="101"/>
      <c r="H1" s="101"/>
    </row>
    <row r="2" spans="1:12" s="15" customFormat="1" ht="15.75" x14ac:dyDescent="0.25">
      <c r="B2" s="102"/>
      <c r="C2" s="102"/>
      <c r="D2" s="102"/>
      <c r="E2" s="102"/>
      <c r="F2" s="17"/>
      <c r="G2" s="102"/>
      <c r="H2" s="102"/>
    </row>
    <row r="3" spans="1:12" s="15" customFormat="1" ht="15" customHeight="1" x14ac:dyDescent="0.25">
      <c r="B3" s="103" t="s">
        <v>71</v>
      </c>
      <c r="C3" s="104"/>
      <c r="D3" s="104"/>
      <c r="E3" s="104"/>
      <c r="F3" s="18"/>
      <c r="G3" s="104"/>
      <c r="H3" s="104"/>
    </row>
    <row r="4" spans="1:12" s="15" customFormat="1" ht="15.75" x14ac:dyDescent="0.25">
      <c r="B4" s="17" t="s">
        <v>72</v>
      </c>
      <c r="C4" s="17"/>
      <c r="D4" s="17"/>
      <c r="E4" s="17"/>
      <c r="F4" s="17"/>
      <c r="G4" s="102"/>
      <c r="H4" s="102"/>
    </row>
    <row r="5" spans="1:12" s="15" customFormat="1" ht="33.75" customHeight="1" x14ac:dyDescent="0.25">
      <c r="B5" s="102" t="s">
        <v>80</v>
      </c>
      <c r="C5" s="102"/>
      <c r="D5" s="102"/>
      <c r="E5" s="102"/>
      <c r="F5" s="17"/>
      <c r="G5" s="102"/>
      <c r="H5" s="102"/>
    </row>
    <row r="6" spans="1:12" s="15" customFormat="1" ht="25.5" customHeight="1" x14ac:dyDescent="0.25">
      <c r="B6" s="106" t="s">
        <v>69</v>
      </c>
      <c r="C6" s="106"/>
      <c r="D6" s="106"/>
      <c r="E6" s="106"/>
      <c r="F6" s="19"/>
      <c r="G6" s="106"/>
      <c r="H6" s="106"/>
    </row>
    <row r="7" spans="1:12" s="15" customFormat="1" ht="15.75" x14ac:dyDescent="0.25">
      <c r="B7" s="20" t="s">
        <v>11</v>
      </c>
      <c r="F7" s="20"/>
    </row>
    <row r="8" spans="1:12" s="15" customFormat="1" ht="15.75" x14ac:dyDescent="0.25">
      <c r="B8" s="20"/>
      <c r="F8" s="20"/>
    </row>
    <row r="9" spans="1:12" s="15" customFormat="1" ht="21" x14ac:dyDescent="0.35">
      <c r="B9" s="107" t="s">
        <v>12</v>
      </c>
      <c r="C9" s="107"/>
      <c r="D9" s="107"/>
      <c r="E9" s="107"/>
      <c r="F9" s="107"/>
      <c r="G9" s="107"/>
      <c r="H9" s="107"/>
    </row>
    <row r="10" spans="1:12" s="15" customFormat="1" ht="15.75" x14ac:dyDescent="0.25">
      <c r="B10" s="20"/>
      <c r="F10" s="20"/>
    </row>
    <row r="11" spans="1:12" s="15" customFormat="1" ht="60.75" customHeight="1" x14ac:dyDescent="0.25">
      <c r="A11" s="19"/>
      <c r="B11" s="108" t="s">
        <v>81</v>
      </c>
      <c r="C11" s="108"/>
      <c r="D11" s="108"/>
      <c r="E11" s="108"/>
      <c r="F11" s="108"/>
      <c r="G11" s="108"/>
      <c r="H11" s="108"/>
      <c r="L11" s="15" t="s">
        <v>76</v>
      </c>
    </row>
    <row r="12" spans="1:12" s="15" customFormat="1" ht="15" customHeight="1" x14ac:dyDescent="0.25">
      <c r="A12" s="18"/>
      <c r="B12" s="109" t="s">
        <v>13</v>
      </c>
      <c r="C12" s="109"/>
      <c r="D12" s="109"/>
      <c r="E12" s="109"/>
      <c r="F12" s="109"/>
      <c r="G12" s="109"/>
      <c r="H12" s="109"/>
    </row>
    <row r="13" spans="1:12" s="15" customFormat="1" ht="15" customHeight="1" x14ac:dyDescent="0.25">
      <c r="A13" s="18"/>
      <c r="B13" s="22"/>
      <c r="C13" s="22"/>
      <c r="D13" s="22"/>
      <c r="E13" s="22"/>
      <c r="F13" s="22"/>
      <c r="G13" s="22"/>
      <c r="H13" s="22"/>
    </row>
    <row r="14" spans="1:12" s="15" customFormat="1" ht="15" customHeight="1" x14ac:dyDescent="0.25">
      <c r="A14" s="18"/>
      <c r="B14" s="22"/>
      <c r="D14" s="23" t="s">
        <v>82</v>
      </c>
      <c r="E14" s="22"/>
      <c r="F14" s="22"/>
      <c r="G14" s="22"/>
      <c r="H14" s="22"/>
    </row>
    <row r="15" spans="1:12" s="15" customFormat="1" ht="21" x14ac:dyDescent="0.35">
      <c r="A15" s="24" t="s">
        <v>14</v>
      </c>
      <c r="C15" s="57"/>
      <c r="D15" s="26" t="s">
        <v>83</v>
      </c>
      <c r="E15" s="58"/>
      <c r="G15" s="21"/>
      <c r="H15" s="83" t="s">
        <v>84</v>
      </c>
    </row>
    <row r="16" spans="1:12" s="29" customFormat="1" ht="22.5" customHeight="1" x14ac:dyDescent="0.25">
      <c r="A16" s="100" t="s">
        <v>1</v>
      </c>
      <c r="B16" s="100" t="s">
        <v>2</v>
      </c>
      <c r="C16" s="100" t="s">
        <v>3</v>
      </c>
      <c r="D16" s="100" t="s">
        <v>70</v>
      </c>
      <c r="E16" s="100"/>
      <c r="F16" s="100"/>
      <c r="G16" s="100"/>
      <c r="H16" s="100" t="s">
        <v>15</v>
      </c>
      <c r="I16" s="28"/>
      <c r="J16" s="28"/>
    </row>
    <row r="17" spans="1:8" s="29" customFormat="1" ht="35.25" customHeight="1" x14ac:dyDescent="0.25">
      <c r="A17" s="100"/>
      <c r="B17" s="100"/>
      <c r="C17" s="100"/>
      <c r="D17" s="30" t="s">
        <v>16</v>
      </c>
      <c r="E17" s="30" t="s">
        <v>17</v>
      </c>
      <c r="F17" s="27" t="s">
        <v>18</v>
      </c>
      <c r="G17" s="27" t="s">
        <v>19</v>
      </c>
      <c r="H17" s="100"/>
    </row>
    <row r="18" spans="1:8" s="25" customFormat="1" ht="14.25" customHeight="1" x14ac:dyDescent="0.2">
      <c r="A18" s="27">
        <v>1</v>
      </c>
      <c r="B18" s="27">
        <v>2</v>
      </c>
      <c r="C18" s="27">
        <v>3</v>
      </c>
      <c r="D18" s="30">
        <v>4</v>
      </c>
      <c r="E18" s="30">
        <v>5</v>
      </c>
      <c r="F18" s="30">
        <v>6</v>
      </c>
      <c r="G18" s="30">
        <v>7</v>
      </c>
      <c r="H18" s="30">
        <v>8</v>
      </c>
    </row>
    <row r="19" spans="1:8" s="33" customFormat="1" ht="21.75" customHeight="1" x14ac:dyDescent="0.2">
      <c r="A19" s="31"/>
      <c r="B19" s="105" t="s">
        <v>20</v>
      </c>
      <c r="C19" s="105"/>
      <c r="D19" s="105"/>
      <c r="E19" s="105"/>
      <c r="F19" s="105"/>
      <c r="G19" s="105"/>
      <c r="H19" s="32"/>
    </row>
    <row r="20" spans="1:8" s="33" customFormat="1" ht="15.75" hidden="1" x14ac:dyDescent="0.25">
      <c r="A20" s="34">
        <v>1</v>
      </c>
      <c r="B20" s="85" t="s">
        <v>73</v>
      </c>
      <c r="C20" s="70"/>
      <c r="D20" s="6">
        <f>0/1000</f>
        <v>0</v>
      </c>
      <c r="E20" s="6"/>
      <c r="F20" s="6"/>
      <c r="G20" s="6"/>
      <c r="H20" s="7">
        <f>SUM(D20:G20)</f>
        <v>0</v>
      </c>
    </row>
    <row r="21" spans="1:8" s="33" customFormat="1" ht="15.75" hidden="1" x14ac:dyDescent="0.2">
      <c r="A21" s="34">
        <v>2</v>
      </c>
      <c r="B21" s="85" t="s">
        <v>74</v>
      </c>
      <c r="C21" s="35"/>
      <c r="D21" s="6">
        <f>0/1000</f>
        <v>0</v>
      </c>
      <c r="E21" s="6"/>
      <c r="F21" s="6"/>
      <c r="G21" s="6"/>
      <c r="H21" s="7">
        <f>SUM(D21:G21)</f>
        <v>0</v>
      </c>
    </row>
    <row r="22" spans="1:8" s="33" customFormat="1" hidden="1" x14ac:dyDescent="0.2">
      <c r="A22" s="34">
        <v>3</v>
      </c>
      <c r="B22" s="36"/>
      <c r="C22" s="36"/>
      <c r="D22" s="6"/>
      <c r="E22" s="6"/>
      <c r="F22" s="6"/>
      <c r="G22" s="6"/>
      <c r="H22" s="7">
        <f>SUM(D22:G22)</f>
        <v>0</v>
      </c>
    </row>
    <row r="23" spans="1:8" s="38" customFormat="1" x14ac:dyDescent="0.2">
      <c r="A23" s="97" t="s">
        <v>21</v>
      </c>
      <c r="B23" s="98"/>
      <c r="C23" s="99"/>
      <c r="D23" s="8">
        <f>SUM(D20:D22)</f>
        <v>0</v>
      </c>
      <c r="E23" s="8">
        <f>SUM(E20:E22)</f>
        <v>0</v>
      </c>
      <c r="F23" s="8">
        <f>SUM(F20:F22)</f>
        <v>0</v>
      </c>
      <c r="G23" s="8">
        <f>SUM(G20:G22)</f>
        <v>0</v>
      </c>
      <c r="H23" s="8">
        <f>SUM(H20:H22)</f>
        <v>0</v>
      </c>
    </row>
    <row r="24" spans="1:8" s="33" customFormat="1" ht="24" customHeight="1" x14ac:dyDescent="0.2">
      <c r="A24" s="31"/>
      <c r="B24" s="105" t="s">
        <v>4</v>
      </c>
      <c r="C24" s="105"/>
      <c r="D24" s="105"/>
      <c r="E24" s="105"/>
      <c r="F24" s="105"/>
      <c r="G24" s="105"/>
      <c r="H24" s="32"/>
    </row>
    <row r="25" spans="1:8" s="33" customFormat="1" ht="15.75" hidden="1" x14ac:dyDescent="0.2">
      <c r="A25" s="34"/>
      <c r="B25" s="85"/>
      <c r="C25" s="39"/>
      <c r="D25" s="71">
        <f>0/1000</f>
        <v>0</v>
      </c>
      <c r="E25" s="9">
        <v>0</v>
      </c>
      <c r="F25" s="9">
        <f>0/1000</f>
        <v>0</v>
      </c>
      <c r="G25" s="9"/>
      <c r="H25" s="10">
        <f>SUM(D25:G25)</f>
        <v>0</v>
      </c>
    </row>
    <row r="26" spans="1:8" s="33" customFormat="1" ht="15.75" hidden="1" x14ac:dyDescent="0.2">
      <c r="A26" s="34"/>
      <c r="B26" s="85"/>
      <c r="C26" s="39"/>
      <c r="D26" s="71">
        <f>0/1000</f>
        <v>0</v>
      </c>
      <c r="E26" s="9"/>
      <c r="F26" s="9">
        <f>0/1000</f>
        <v>0</v>
      </c>
      <c r="G26" s="9"/>
      <c r="H26" s="10">
        <f>SUM(D26:G26)</f>
        <v>0</v>
      </c>
    </row>
    <row r="27" spans="1:8" s="33" customFormat="1" ht="33.75" customHeight="1" x14ac:dyDescent="0.2">
      <c r="A27" s="34">
        <v>1</v>
      </c>
      <c r="B27" s="86" t="s">
        <v>77</v>
      </c>
      <c r="C27" s="39" t="s">
        <v>85</v>
      </c>
      <c r="D27" s="9">
        <f>479737/1000</f>
        <v>479.73700000000002</v>
      </c>
      <c r="E27" s="9">
        <v>0</v>
      </c>
      <c r="F27" s="9">
        <v>0</v>
      </c>
      <c r="G27" s="9"/>
      <c r="H27" s="10">
        <f>SUM(D27:G27)</f>
        <v>479.73700000000002</v>
      </c>
    </row>
    <row r="28" spans="1:8" s="33" customFormat="1" ht="15.75" hidden="1" x14ac:dyDescent="0.2">
      <c r="A28" s="34">
        <v>6</v>
      </c>
      <c r="B28" s="85" t="s">
        <v>86</v>
      </c>
      <c r="C28" s="39"/>
      <c r="D28" s="9">
        <f>0/1000</f>
        <v>0</v>
      </c>
      <c r="E28" s="9"/>
      <c r="F28" s="9">
        <f>0/1000</f>
        <v>0</v>
      </c>
      <c r="G28" s="9"/>
      <c r="H28" s="10">
        <f>SUM(D28:G28)</f>
        <v>0</v>
      </c>
    </row>
    <row r="29" spans="1:8" s="38" customFormat="1" x14ac:dyDescent="0.2">
      <c r="A29" s="97" t="s">
        <v>22</v>
      </c>
      <c r="B29" s="98"/>
      <c r="C29" s="99"/>
      <c r="D29" s="8">
        <f>SUM(D25:D28)</f>
        <v>479.73700000000002</v>
      </c>
      <c r="E29" s="8">
        <f>SUM(E25:E28)</f>
        <v>0</v>
      </c>
      <c r="F29" s="8">
        <f>SUM(F25:F28)</f>
        <v>0</v>
      </c>
      <c r="G29" s="8">
        <f>SUM(G25:G27)</f>
        <v>0</v>
      </c>
      <c r="H29" s="8">
        <f>SUM(H25:H28)</f>
        <v>479.73700000000002</v>
      </c>
    </row>
    <row r="30" spans="1:8" s="38" customFormat="1" x14ac:dyDescent="0.2">
      <c r="A30" s="93" t="s">
        <v>23</v>
      </c>
      <c r="B30" s="94"/>
      <c r="C30" s="95"/>
      <c r="D30" s="11">
        <f>D23+D29</f>
        <v>479.73700000000002</v>
      </c>
      <c r="E30" s="11">
        <f>E23+E29</f>
        <v>0</v>
      </c>
      <c r="F30" s="11">
        <f>F23+F29</f>
        <v>0</v>
      </c>
      <c r="G30" s="11">
        <f>G23+G29</f>
        <v>0</v>
      </c>
      <c r="H30" s="11">
        <f>H23+H29</f>
        <v>479.73700000000002</v>
      </c>
    </row>
    <row r="31" spans="1:8" s="38" customFormat="1" ht="21" hidden="1" customHeight="1" x14ac:dyDescent="0.2">
      <c r="A31" s="40"/>
      <c r="B31" s="96" t="s">
        <v>24</v>
      </c>
      <c r="C31" s="96"/>
      <c r="D31" s="96"/>
      <c r="E31" s="96"/>
      <c r="F31" s="96"/>
      <c r="G31" s="110"/>
      <c r="H31" s="5"/>
    </row>
    <row r="32" spans="1:8" s="38" customFormat="1" hidden="1" x14ac:dyDescent="0.2">
      <c r="A32" s="34">
        <v>3</v>
      </c>
      <c r="B32" s="34"/>
      <c r="C32" s="34"/>
      <c r="D32" s="1"/>
      <c r="E32" s="1"/>
      <c r="F32" s="1"/>
      <c r="G32" s="1"/>
      <c r="H32" s="3">
        <f>SUM(D32:G32)</f>
        <v>0</v>
      </c>
    </row>
    <row r="33" spans="1:8" s="38" customFormat="1" hidden="1" x14ac:dyDescent="0.2">
      <c r="A33" s="34">
        <v>8</v>
      </c>
      <c r="B33" s="34"/>
      <c r="C33" s="34"/>
      <c r="D33" s="1"/>
      <c r="E33" s="1"/>
      <c r="F33" s="1"/>
      <c r="G33" s="1"/>
      <c r="H33" s="3">
        <f>SUM(D33:G33)</f>
        <v>0</v>
      </c>
    </row>
    <row r="34" spans="1:8" s="38" customFormat="1" hidden="1" x14ac:dyDescent="0.2">
      <c r="A34" s="34">
        <v>9</v>
      </c>
      <c r="B34" s="34"/>
      <c r="C34" s="34"/>
      <c r="D34" s="1"/>
      <c r="E34" s="1"/>
      <c r="F34" s="1"/>
      <c r="G34" s="1"/>
      <c r="H34" s="3">
        <f>SUM(D34:G34)</f>
        <v>0</v>
      </c>
    </row>
    <row r="35" spans="1:8" s="38" customFormat="1" hidden="1" x14ac:dyDescent="0.2">
      <c r="A35" s="97" t="s">
        <v>25</v>
      </c>
      <c r="B35" s="98"/>
      <c r="C35" s="99"/>
      <c r="D35" s="4">
        <f>SUM(D32:D34)</f>
        <v>0</v>
      </c>
      <c r="E35" s="4">
        <f>SUM(E32:E34)</f>
        <v>0</v>
      </c>
      <c r="F35" s="4">
        <f>SUM(F32:F34)</f>
        <v>0</v>
      </c>
      <c r="G35" s="4">
        <f>SUM(G32:G34)</f>
        <v>0</v>
      </c>
      <c r="H35" s="4">
        <f>SUM(H32:H34)</f>
        <v>0</v>
      </c>
    </row>
    <row r="36" spans="1:8" s="38" customFormat="1" hidden="1" x14ac:dyDescent="0.2">
      <c r="A36" s="93" t="s">
        <v>26</v>
      </c>
      <c r="B36" s="94"/>
      <c r="C36" s="95"/>
      <c r="D36" s="2">
        <f>D30+D35</f>
        <v>479.73700000000002</v>
      </c>
      <c r="E36" s="2">
        <f>E30+E35</f>
        <v>0</v>
      </c>
      <c r="F36" s="2">
        <f>F30+F35</f>
        <v>0</v>
      </c>
      <c r="G36" s="2">
        <f>G30+G35</f>
        <v>0</v>
      </c>
      <c r="H36" s="2">
        <f>H30+H35</f>
        <v>479.73700000000002</v>
      </c>
    </row>
    <row r="37" spans="1:8" s="38" customFormat="1" ht="22.5" hidden="1" customHeight="1" x14ac:dyDescent="0.2">
      <c r="A37" s="40"/>
      <c r="B37" s="96" t="s">
        <v>27</v>
      </c>
      <c r="C37" s="96"/>
      <c r="D37" s="96"/>
      <c r="E37" s="96"/>
      <c r="F37" s="96"/>
      <c r="G37" s="110"/>
      <c r="H37" s="5"/>
    </row>
    <row r="38" spans="1:8" s="38" customFormat="1" hidden="1" x14ac:dyDescent="0.2">
      <c r="A38" s="34">
        <v>4</v>
      </c>
      <c r="B38" s="34"/>
      <c r="C38" s="34"/>
      <c r="D38" s="1"/>
      <c r="E38" s="1"/>
      <c r="F38" s="1"/>
      <c r="G38" s="1"/>
      <c r="H38" s="3">
        <f>SUM(D38:G38)</f>
        <v>0</v>
      </c>
    </row>
    <row r="39" spans="1:8" s="38" customFormat="1" hidden="1" x14ac:dyDescent="0.2">
      <c r="A39" s="34">
        <v>11</v>
      </c>
      <c r="B39" s="34"/>
      <c r="C39" s="34"/>
      <c r="D39" s="1"/>
      <c r="E39" s="1"/>
      <c r="F39" s="1"/>
      <c r="G39" s="1"/>
      <c r="H39" s="3">
        <f>SUM(D39:G39)</f>
        <v>0</v>
      </c>
    </row>
    <row r="40" spans="1:8" s="38" customFormat="1" hidden="1" x14ac:dyDescent="0.2">
      <c r="A40" s="34">
        <v>12</v>
      </c>
      <c r="B40" s="34"/>
      <c r="C40" s="34"/>
      <c r="D40" s="1"/>
      <c r="E40" s="1"/>
      <c r="F40" s="1"/>
      <c r="G40" s="1"/>
      <c r="H40" s="3">
        <f>SUM(D40:G40)</f>
        <v>0</v>
      </c>
    </row>
    <row r="41" spans="1:8" s="38" customFormat="1" hidden="1" x14ac:dyDescent="0.2">
      <c r="A41" s="97" t="s">
        <v>28</v>
      </c>
      <c r="B41" s="98"/>
      <c r="C41" s="99"/>
      <c r="D41" s="4">
        <f>SUM(D38:D40)</f>
        <v>0</v>
      </c>
      <c r="E41" s="4">
        <f>SUM(E38:E40)</f>
        <v>0</v>
      </c>
      <c r="F41" s="4">
        <f>SUM(F38:F40)</f>
        <v>0</v>
      </c>
      <c r="G41" s="4">
        <f>SUM(G38:G40)</f>
        <v>0</v>
      </c>
      <c r="H41" s="4">
        <f>SUM(H38:H40)</f>
        <v>0</v>
      </c>
    </row>
    <row r="42" spans="1:8" s="38" customFormat="1" hidden="1" x14ac:dyDescent="0.2">
      <c r="A42" s="93" t="s">
        <v>29</v>
      </c>
      <c r="B42" s="94"/>
      <c r="C42" s="95"/>
      <c r="D42" s="2">
        <f>D36+D41</f>
        <v>479.73700000000002</v>
      </c>
      <c r="E42" s="2">
        <f>E36+E41</f>
        <v>0</v>
      </c>
      <c r="F42" s="2">
        <f>F36+F41</f>
        <v>0</v>
      </c>
      <c r="G42" s="2">
        <f>G36+G41</f>
        <v>0</v>
      </c>
      <c r="H42" s="2">
        <f>H36+H41</f>
        <v>479.73700000000002</v>
      </c>
    </row>
    <row r="43" spans="1:8" s="38" customFormat="1" ht="24" hidden="1" customHeight="1" x14ac:dyDescent="0.2">
      <c r="A43" s="40"/>
      <c r="B43" s="96" t="s">
        <v>30</v>
      </c>
      <c r="C43" s="96"/>
      <c r="D43" s="96"/>
      <c r="E43" s="96"/>
      <c r="F43" s="96"/>
      <c r="G43" s="110"/>
      <c r="H43" s="5"/>
    </row>
    <row r="44" spans="1:8" s="38" customFormat="1" hidden="1" x14ac:dyDescent="0.2">
      <c r="A44" s="34">
        <v>5</v>
      </c>
      <c r="B44" s="34"/>
      <c r="C44" s="34"/>
      <c r="D44" s="1"/>
      <c r="E44" s="1"/>
      <c r="F44" s="1"/>
      <c r="G44" s="1"/>
      <c r="H44" s="3">
        <f>SUM(D44:G44)</f>
        <v>0</v>
      </c>
    </row>
    <row r="45" spans="1:8" s="38" customFormat="1" hidden="1" x14ac:dyDescent="0.2">
      <c r="A45" s="34">
        <v>14</v>
      </c>
      <c r="B45" s="34"/>
      <c r="C45" s="34"/>
      <c r="D45" s="1"/>
      <c r="E45" s="1"/>
      <c r="F45" s="1"/>
      <c r="G45" s="1"/>
      <c r="H45" s="3">
        <f>SUM(D45:G45)</f>
        <v>0</v>
      </c>
    </row>
    <row r="46" spans="1:8" s="38" customFormat="1" hidden="1" x14ac:dyDescent="0.2">
      <c r="A46" s="34">
        <v>15</v>
      </c>
      <c r="B46" s="34"/>
      <c r="C46" s="34"/>
      <c r="D46" s="1"/>
      <c r="E46" s="1"/>
      <c r="F46" s="1"/>
      <c r="G46" s="1"/>
      <c r="H46" s="3">
        <f>SUM(D46:G46)</f>
        <v>0</v>
      </c>
    </row>
    <row r="47" spans="1:8" s="38" customFormat="1" hidden="1" x14ac:dyDescent="0.2">
      <c r="A47" s="97" t="s">
        <v>31</v>
      </c>
      <c r="B47" s="98"/>
      <c r="C47" s="99"/>
      <c r="D47" s="4">
        <f>SUM(D44:D46)</f>
        <v>0</v>
      </c>
      <c r="E47" s="4">
        <f>SUM(E44:E46)</f>
        <v>0</v>
      </c>
      <c r="F47" s="4">
        <f>SUM(F44:F46)</f>
        <v>0</v>
      </c>
      <c r="G47" s="4">
        <f>SUM(G44:G46)</f>
        <v>0</v>
      </c>
      <c r="H47" s="4">
        <f>SUM(H44:H46)</f>
        <v>0</v>
      </c>
    </row>
    <row r="48" spans="1:8" s="38" customFormat="1" hidden="1" x14ac:dyDescent="0.2">
      <c r="A48" s="93" t="s">
        <v>32</v>
      </c>
      <c r="B48" s="94"/>
      <c r="C48" s="95"/>
      <c r="D48" s="2">
        <f>D42+D47</f>
        <v>479.73700000000002</v>
      </c>
      <c r="E48" s="2">
        <f>E42+E47</f>
        <v>0</v>
      </c>
      <c r="F48" s="2">
        <f>F42+F47</f>
        <v>0</v>
      </c>
      <c r="G48" s="2">
        <f>G42+G47</f>
        <v>0</v>
      </c>
      <c r="H48" s="2">
        <f>H42+H47</f>
        <v>479.73700000000002</v>
      </c>
    </row>
    <row r="49" spans="1:8" s="38" customFormat="1" ht="21" hidden="1" customHeight="1" x14ac:dyDescent="0.2">
      <c r="A49" s="40"/>
      <c r="B49" s="96" t="s">
        <v>33</v>
      </c>
      <c r="C49" s="96"/>
      <c r="D49" s="96"/>
      <c r="E49" s="96"/>
      <c r="F49" s="96"/>
      <c r="G49" s="110"/>
      <c r="H49" s="5"/>
    </row>
    <row r="50" spans="1:8" s="38" customFormat="1" hidden="1" x14ac:dyDescent="0.2">
      <c r="A50" s="34">
        <v>6</v>
      </c>
      <c r="B50" s="34"/>
      <c r="C50" s="34"/>
      <c r="D50" s="1"/>
      <c r="E50" s="1"/>
      <c r="F50" s="1"/>
      <c r="G50" s="1"/>
      <c r="H50" s="3">
        <f>SUM(D50:G50)</f>
        <v>0</v>
      </c>
    </row>
    <row r="51" spans="1:8" s="38" customFormat="1" hidden="1" x14ac:dyDescent="0.2">
      <c r="A51" s="34">
        <v>17</v>
      </c>
      <c r="B51" s="34"/>
      <c r="C51" s="34"/>
      <c r="D51" s="1"/>
      <c r="E51" s="1"/>
      <c r="F51" s="1"/>
      <c r="G51" s="1"/>
      <c r="H51" s="3">
        <f>SUM(D51:G51)</f>
        <v>0</v>
      </c>
    </row>
    <row r="52" spans="1:8" s="38" customFormat="1" hidden="1" x14ac:dyDescent="0.2">
      <c r="A52" s="34">
        <v>18</v>
      </c>
      <c r="B52" s="34"/>
      <c r="C52" s="34"/>
      <c r="D52" s="1"/>
      <c r="E52" s="1"/>
      <c r="F52" s="1"/>
      <c r="G52" s="1"/>
      <c r="H52" s="3">
        <f>SUM(D52:G52)</f>
        <v>0</v>
      </c>
    </row>
    <row r="53" spans="1:8" s="38" customFormat="1" hidden="1" x14ac:dyDescent="0.2">
      <c r="A53" s="97" t="s">
        <v>34</v>
      </c>
      <c r="B53" s="98"/>
      <c r="C53" s="99"/>
      <c r="D53" s="4">
        <f>SUM(D50:D52)</f>
        <v>0</v>
      </c>
      <c r="E53" s="4">
        <f>SUM(E50:E52)</f>
        <v>0</v>
      </c>
      <c r="F53" s="4">
        <f>SUM(F50:F52)</f>
        <v>0</v>
      </c>
      <c r="G53" s="4">
        <f>SUM(G50:G52)</f>
        <v>0</v>
      </c>
      <c r="H53" s="4">
        <f>SUM(H50:H52)</f>
        <v>0</v>
      </c>
    </row>
    <row r="54" spans="1:8" s="38" customFormat="1" hidden="1" x14ac:dyDescent="0.2">
      <c r="A54" s="93" t="s">
        <v>35</v>
      </c>
      <c r="B54" s="94"/>
      <c r="C54" s="95"/>
      <c r="D54" s="2">
        <f>D48+D53</f>
        <v>479.73700000000002</v>
      </c>
      <c r="E54" s="2">
        <f>E48+E53</f>
        <v>0</v>
      </c>
      <c r="F54" s="2">
        <f>F48+F53</f>
        <v>0</v>
      </c>
      <c r="G54" s="2">
        <f>G48+G53</f>
        <v>0</v>
      </c>
      <c r="H54" s="2">
        <f>H48+H53</f>
        <v>479.73700000000002</v>
      </c>
    </row>
    <row r="55" spans="1:8" s="38" customFormat="1" ht="29.1" hidden="1" customHeight="1" x14ac:dyDescent="0.2">
      <c r="A55" s="40"/>
      <c r="B55" s="96" t="s">
        <v>36</v>
      </c>
      <c r="C55" s="96"/>
      <c r="D55" s="96"/>
      <c r="E55" s="96"/>
      <c r="F55" s="96"/>
      <c r="G55" s="110"/>
      <c r="H55" s="5"/>
    </row>
    <row r="56" spans="1:8" s="38" customFormat="1" hidden="1" x14ac:dyDescent="0.2">
      <c r="A56" s="34">
        <v>7</v>
      </c>
      <c r="B56" s="34"/>
      <c r="C56" s="34"/>
      <c r="D56" s="1"/>
      <c r="E56" s="1"/>
      <c r="F56" s="1"/>
      <c r="G56" s="1"/>
      <c r="H56" s="3">
        <f>SUM(D56:G56)</f>
        <v>0</v>
      </c>
    </row>
    <row r="57" spans="1:8" s="38" customFormat="1" hidden="1" x14ac:dyDescent="0.2">
      <c r="A57" s="34">
        <v>20</v>
      </c>
      <c r="B57" s="34"/>
      <c r="C57" s="34"/>
      <c r="D57" s="1"/>
      <c r="E57" s="1"/>
      <c r="F57" s="1"/>
      <c r="G57" s="1"/>
      <c r="H57" s="3">
        <f>SUM(D57:G57)</f>
        <v>0</v>
      </c>
    </row>
    <row r="58" spans="1:8" s="38" customFormat="1" hidden="1" x14ac:dyDescent="0.2">
      <c r="A58" s="34">
        <v>21</v>
      </c>
      <c r="B58" s="34"/>
      <c r="C58" s="34"/>
      <c r="D58" s="1"/>
      <c r="E58" s="1"/>
      <c r="F58" s="1"/>
      <c r="G58" s="1"/>
      <c r="H58" s="3">
        <f>SUM(D58:G58)</f>
        <v>0</v>
      </c>
    </row>
    <row r="59" spans="1:8" s="38" customFormat="1" hidden="1" x14ac:dyDescent="0.2">
      <c r="A59" s="97" t="s">
        <v>37</v>
      </c>
      <c r="B59" s="98"/>
      <c r="C59" s="99"/>
      <c r="D59" s="4">
        <f>SUM(D56:D58)</f>
        <v>0</v>
      </c>
      <c r="E59" s="4">
        <f>SUM(E56:E58)</f>
        <v>0</v>
      </c>
      <c r="F59" s="4">
        <f>SUM(F56:F58)</f>
        <v>0</v>
      </c>
      <c r="G59" s="4">
        <f>SUM(G56:G58)</f>
        <v>0</v>
      </c>
      <c r="H59" s="4">
        <f>SUM(H56:H58)</f>
        <v>0</v>
      </c>
    </row>
    <row r="60" spans="1:8" s="38" customFormat="1" hidden="1" x14ac:dyDescent="0.2">
      <c r="A60" s="93" t="s">
        <v>38</v>
      </c>
      <c r="B60" s="94"/>
      <c r="C60" s="95"/>
      <c r="D60" s="2">
        <f>D54+D59</f>
        <v>479.73700000000002</v>
      </c>
      <c r="E60" s="2">
        <f>E54+E59</f>
        <v>0</v>
      </c>
      <c r="F60" s="2">
        <f>F54+F59</f>
        <v>0</v>
      </c>
      <c r="G60" s="2">
        <f>G54+G59</f>
        <v>0</v>
      </c>
      <c r="H60" s="2">
        <f>H54+H59</f>
        <v>479.73700000000002</v>
      </c>
    </row>
    <row r="61" spans="1:8" s="33" customFormat="1" ht="28.5" customHeight="1" x14ac:dyDescent="0.2">
      <c r="A61" s="41"/>
      <c r="B61" s="96" t="s">
        <v>5</v>
      </c>
      <c r="C61" s="96"/>
      <c r="D61" s="96"/>
      <c r="E61" s="96"/>
      <c r="F61" s="96"/>
      <c r="G61" s="96"/>
      <c r="H61" s="32"/>
    </row>
    <row r="62" spans="1:8" s="33" customFormat="1" ht="45" x14ac:dyDescent="0.2">
      <c r="A62" s="34">
        <v>2</v>
      </c>
      <c r="B62" s="72" t="s">
        <v>39</v>
      </c>
      <c r="C62" s="87" t="s">
        <v>87</v>
      </c>
      <c r="D62" s="73">
        <f>ROUND(D60*2%,5)</f>
        <v>9.5947399999999998</v>
      </c>
      <c r="E62" s="73">
        <f t="shared" ref="E62:G62" si="0">E60*2.5%</f>
        <v>0</v>
      </c>
      <c r="F62" s="73">
        <f>F60*0%</f>
        <v>0</v>
      </c>
      <c r="G62" s="73">
        <f t="shared" si="0"/>
        <v>0</v>
      </c>
      <c r="H62" s="74">
        <f t="shared" ref="H62" si="1">SUM(D62:G62)</f>
        <v>9.5947399999999998</v>
      </c>
    </row>
    <row r="63" spans="1:8" s="33" customFormat="1" hidden="1" x14ac:dyDescent="0.2">
      <c r="A63" s="42">
        <v>23</v>
      </c>
      <c r="B63" s="43"/>
      <c r="C63" s="59"/>
      <c r="D63" s="6"/>
      <c r="E63" s="6"/>
      <c r="F63" s="6"/>
      <c r="G63" s="6"/>
      <c r="H63" s="12">
        <f>SUM(D63:G63)</f>
        <v>0</v>
      </c>
    </row>
    <row r="64" spans="1:8" s="33" customFormat="1" hidden="1" x14ac:dyDescent="0.2">
      <c r="A64" s="42">
        <v>24</v>
      </c>
      <c r="B64" s="43"/>
      <c r="C64" s="59"/>
      <c r="D64" s="6"/>
      <c r="E64" s="6"/>
      <c r="F64" s="6"/>
      <c r="G64" s="6"/>
      <c r="H64" s="12">
        <f>SUM(D64:G64)</f>
        <v>0</v>
      </c>
    </row>
    <row r="65" spans="1:8" s="33" customFormat="1" x14ac:dyDescent="0.2">
      <c r="A65" s="97" t="s">
        <v>40</v>
      </c>
      <c r="B65" s="98"/>
      <c r="C65" s="99"/>
      <c r="D65" s="8">
        <f>SUM(D62:D64)</f>
        <v>9.5947399999999998</v>
      </c>
      <c r="E65" s="8">
        <f>SUM(E62:E64)</f>
        <v>0</v>
      </c>
      <c r="F65" s="8">
        <f>SUM(F62:F64)</f>
        <v>0</v>
      </c>
      <c r="G65" s="8">
        <f>SUM(G62:G64)</f>
        <v>0</v>
      </c>
      <c r="H65" s="8">
        <f>SUM(H62:H64)</f>
        <v>9.5947399999999998</v>
      </c>
    </row>
    <row r="66" spans="1:8" s="33" customFormat="1" x14ac:dyDescent="0.2">
      <c r="A66" s="93" t="s">
        <v>41</v>
      </c>
      <c r="B66" s="94"/>
      <c r="C66" s="95"/>
      <c r="D66" s="11">
        <f>D60+D65</f>
        <v>489.33174000000002</v>
      </c>
      <c r="E66" s="11">
        <f>E60+E65</f>
        <v>0</v>
      </c>
      <c r="F66" s="11">
        <f>F60+F65</f>
        <v>0</v>
      </c>
      <c r="G66" s="11">
        <f>G60+G65</f>
        <v>0</v>
      </c>
      <c r="H66" s="11">
        <f>H60+H65</f>
        <v>489.33174000000002</v>
      </c>
    </row>
    <row r="67" spans="1:8" s="33" customFormat="1" ht="29.1" customHeight="1" x14ac:dyDescent="0.2">
      <c r="A67" s="41"/>
      <c r="B67" s="96" t="s">
        <v>6</v>
      </c>
      <c r="C67" s="96"/>
      <c r="D67" s="96"/>
      <c r="E67" s="96"/>
      <c r="F67" s="96"/>
      <c r="G67" s="96"/>
      <c r="H67" s="88"/>
    </row>
    <row r="68" spans="1:8" s="33" customFormat="1" ht="60" x14ac:dyDescent="0.2">
      <c r="A68" s="34">
        <v>3</v>
      </c>
      <c r="B68" s="80" t="s">
        <v>7</v>
      </c>
      <c r="C68" s="80" t="s">
        <v>8</v>
      </c>
      <c r="D68" s="6">
        <f>ROUND(D66*1.9%,5)</f>
        <v>9.2972999999999999</v>
      </c>
      <c r="E68" s="6">
        <f t="shared" ref="E68:G68" si="2">E66*1.9%</f>
        <v>0</v>
      </c>
      <c r="F68" s="6">
        <f>F66*0%</f>
        <v>0</v>
      </c>
      <c r="G68" s="6">
        <f t="shared" si="2"/>
        <v>0</v>
      </c>
      <c r="H68" s="12">
        <f t="shared" ref="H68" si="3">SUM(D68:G68)</f>
        <v>9.2972999999999999</v>
      </c>
    </row>
    <row r="69" spans="1:8" s="33" customFormat="1" ht="15.75" hidden="1" x14ac:dyDescent="0.2">
      <c r="A69" s="42"/>
      <c r="B69" s="85"/>
      <c r="C69" s="39"/>
      <c r="D69" s="6"/>
      <c r="E69" s="6"/>
      <c r="F69" s="6"/>
      <c r="G69" s="6">
        <f>0/1000</f>
        <v>0</v>
      </c>
      <c r="H69" s="12">
        <f>SUM(D69:G69)</f>
        <v>0</v>
      </c>
    </row>
    <row r="70" spans="1:8" s="33" customFormat="1" ht="15.75" hidden="1" x14ac:dyDescent="0.2">
      <c r="A70" s="34"/>
      <c r="B70" s="85"/>
      <c r="C70" s="39"/>
      <c r="D70" s="6"/>
      <c r="E70" s="6"/>
      <c r="F70" s="6"/>
      <c r="G70" s="6">
        <f>0/1000</f>
        <v>0</v>
      </c>
      <c r="H70" s="12">
        <f>SUM(D70:G70)</f>
        <v>0</v>
      </c>
    </row>
    <row r="71" spans="1:8" s="33" customFormat="1" ht="30" x14ac:dyDescent="0.2">
      <c r="A71" s="34">
        <v>4</v>
      </c>
      <c r="B71" s="86" t="s">
        <v>78</v>
      </c>
      <c r="C71" s="39" t="s">
        <v>88</v>
      </c>
      <c r="D71" s="6"/>
      <c r="E71" s="6"/>
      <c r="F71" s="6"/>
      <c r="G71" s="6">
        <f>11033/1000</f>
        <v>11.032999999999999</v>
      </c>
      <c r="H71" s="12">
        <f>SUM(D71:G71)</f>
        <v>11.032999999999999</v>
      </c>
    </row>
    <row r="72" spans="1:8" s="33" customFormat="1" ht="15.75" hidden="1" x14ac:dyDescent="0.2">
      <c r="A72" s="34">
        <v>12</v>
      </c>
      <c r="B72" s="85" t="s">
        <v>89</v>
      </c>
      <c r="C72" s="39"/>
      <c r="D72" s="6"/>
      <c r="E72" s="6"/>
      <c r="F72" s="6"/>
      <c r="G72" s="6">
        <f>0/1000</f>
        <v>0</v>
      </c>
      <c r="H72" s="12">
        <f>SUM(D72:G72)</f>
        <v>0</v>
      </c>
    </row>
    <row r="73" spans="1:8" s="33" customFormat="1" x14ac:dyDescent="0.2">
      <c r="A73" s="97" t="s">
        <v>42</v>
      </c>
      <c r="B73" s="98"/>
      <c r="C73" s="99"/>
      <c r="D73" s="8">
        <f>SUM(D68:D70)</f>
        <v>9.2972999999999999</v>
      </c>
      <c r="E73" s="8">
        <f>SUM(E68:E70)</f>
        <v>0</v>
      </c>
      <c r="F73" s="8">
        <f>SUM(F68:F70)</f>
        <v>0</v>
      </c>
      <c r="G73" s="8">
        <f>SUM(G68:G72)</f>
        <v>11.032999999999999</v>
      </c>
      <c r="H73" s="8">
        <f>SUM(H68:H72)</f>
        <v>20.330300000000001</v>
      </c>
    </row>
    <row r="74" spans="1:8" s="33" customFormat="1" x14ac:dyDescent="0.2">
      <c r="A74" s="93" t="s">
        <v>43</v>
      </c>
      <c r="B74" s="94"/>
      <c r="C74" s="95"/>
      <c r="D74" s="11">
        <f>D66+D73</f>
        <v>498.62904000000003</v>
      </c>
      <c r="E74" s="11">
        <f>E66+E73</f>
        <v>0</v>
      </c>
      <c r="F74" s="11">
        <f>F66+F73</f>
        <v>0</v>
      </c>
      <c r="G74" s="11">
        <f>G66+G73</f>
        <v>11.032999999999999</v>
      </c>
      <c r="H74" s="11">
        <f>H66+H73</f>
        <v>509.66204000000005</v>
      </c>
    </row>
    <row r="75" spans="1:8" s="33" customFormat="1" ht="28.5" customHeight="1" x14ac:dyDescent="0.2">
      <c r="A75" s="41"/>
      <c r="B75" s="96" t="s">
        <v>44</v>
      </c>
      <c r="C75" s="96"/>
      <c r="D75" s="96"/>
      <c r="E75" s="96"/>
      <c r="F75" s="96"/>
      <c r="G75" s="96"/>
      <c r="H75" s="34"/>
    </row>
    <row r="76" spans="1:8" s="33" customFormat="1" ht="60" x14ac:dyDescent="0.2">
      <c r="A76" s="34">
        <v>5</v>
      </c>
      <c r="B76" s="45" t="s">
        <v>68</v>
      </c>
      <c r="C76" s="60" t="s">
        <v>67</v>
      </c>
      <c r="D76" s="6"/>
      <c r="E76" s="6"/>
      <c r="F76" s="6"/>
      <c r="G76" s="6">
        <f>ROUND(H74*0.0214,5)</f>
        <v>10.90677</v>
      </c>
      <c r="H76" s="10">
        <f>SUM(D76:G76)</f>
        <v>10.90677</v>
      </c>
    </row>
    <row r="77" spans="1:8" s="33" customFormat="1" ht="60" x14ac:dyDescent="0.2">
      <c r="A77" s="42">
        <v>6</v>
      </c>
      <c r="B77" s="89" t="s">
        <v>90</v>
      </c>
      <c r="C77" s="90" t="s">
        <v>91</v>
      </c>
      <c r="D77" s="6"/>
      <c r="E77" s="6"/>
      <c r="F77" s="6"/>
      <c r="G77" s="6">
        <f>ROUND((H74+H91)*0.0393,5)</f>
        <v>21.69341</v>
      </c>
      <c r="H77" s="10">
        <f>SUM(D77:G77)</f>
        <v>21.69341</v>
      </c>
    </row>
    <row r="78" spans="1:8" s="33" customFormat="1" hidden="1" x14ac:dyDescent="0.2">
      <c r="A78" s="42">
        <v>30</v>
      </c>
      <c r="B78" s="45"/>
      <c r="C78" s="61"/>
      <c r="D78" s="6"/>
      <c r="E78" s="6"/>
      <c r="F78" s="6"/>
      <c r="G78" s="6"/>
      <c r="H78" s="7">
        <f>SUM(D78:G78)</f>
        <v>0</v>
      </c>
    </row>
    <row r="79" spans="1:8" s="33" customFormat="1" x14ac:dyDescent="0.2">
      <c r="A79" s="97" t="s">
        <v>45</v>
      </c>
      <c r="B79" s="98"/>
      <c r="C79" s="99"/>
      <c r="D79" s="8">
        <f>SUM(D76:D78)</f>
        <v>0</v>
      </c>
      <c r="E79" s="8">
        <f>SUM(E76:E78)</f>
        <v>0</v>
      </c>
      <c r="F79" s="8">
        <f>SUM(F76:F78)</f>
        <v>0</v>
      </c>
      <c r="G79" s="8">
        <f>SUM(G76:G78)</f>
        <v>32.600180000000002</v>
      </c>
      <c r="H79" s="8">
        <f>SUM(D79:G79)</f>
        <v>32.600180000000002</v>
      </c>
    </row>
    <row r="80" spans="1:8" s="33" customFormat="1" x14ac:dyDescent="0.2">
      <c r="A80" s="93" t="s">
        <v>46</v>
      </c>
      <c r="B80" s="94"/>
      <c r="C80" s="95"/>
      <c r="D80" s="11">
        <f>D74+D79</f>
        <v>498.62904000000003</v>
      </c>
      <c r="E80" s="11">
        <f>E74+E79</f>
        <v>0</v>
      </c>
      <c r="F80" s="11">
        <f>F74+F79</f>
        <v>0</v>
      </c>
      <c r="G80" s="11">
        <f>G74+G79</f>
        <v>43.633180000000003</v>
      </c>
      <c r="H80" s="11">
        <f>H74+H79</f>
        <v>542.26222000000007</v>
      </c>
    </row>
    <row r="81" spans="1:11" s="33" customFormat="1" ht="28.5" hidden="1" customHeight="1" x14ac:dyDescent="0.2">
      <c r="A81" s="41"/>
      <c r="B81" s="96" t="s">
        <v>47</v>
      </c>
      <c r="C81" s="96"/>
      <c r="D81" s="96"/>
      <c r="E81" s="96"/>
      <c r="F81" s="96"/>
      <c r="G81" s="96"/>
      <c r="H81" s="34"/>
    </row>
    <row r="82" spans="1:11" s="33" customFormat="1" hidden="1" x14ac:dyDescent="0.2">
      <c r="A82" s="42">
        <v>13</v>
      </c>
      <c r="B82" s="45"/>
      <c r="C82" s="61"/>
      <c r="D82" s="1"/>
      <c r="E82" s="1"/>
      <c r="F82" s="1"/>
      <c r="G82" s="1"/>
      <c r="H82" s="3">
        <f>SUM(D82:G82)</f>
        <v>0</v>
      </c>
    </row>
    <row r="83" spans="1:11" s="33" customFormat="1" hidden="1" x14ac:dyDescent="0.2">
      <c r="A83" s="42">
        <v>32</v>
      </c>
      <c r="B83" s="45"/>
      <c r="C83" s="61"/>
      <c r="D83" s="1"/>
      <c r="E83" s="1"/>
      <c r="F83" s="1"/>
      <c r="G83" s="1"/>
      <c r="H83" s="3">
        <f>SUM(D83:G83)</f>
        <v>0</v>
      </c>
    </row>
    <row r="84" spans="1:11" s="33" customFormat="1" hidden="1" x14ac:dyDescent="0.2">
      <c r="A84" s="42">
        <v>33</v>
      </c>
      <c r="B84" s="45"/>
      <c r="C84" s="61"/>
      <c r="D84" s="1"/>
      <c r="E84" s="1"/>
      <c r="F84" s="1"/>
      <c r="G84" s="1"/>
      <c r="H84" s="3">
        <f>SUM(D84:G84)</f>
        <v>0</v>
      </c>
    </row>
    <row r="85" spans="1:11" s="33" customFormat="1" hidden="1" x14ac:dyDescent="0.2">
      <c r="A85" s="97" t="s">
        <v>45</v>
      </c>
      <c r="B85" s="98"/>
      <c r="C85" s="99"/>
      <c r="D85" s="4">
        <f>SUM(D82:D84)</f>
        <v>0</v>
      </c>
      <c r="E85" s="4">
        <f>SUM(E82:E84)</f>
        <v>0</v>
      </c>
      <c r="F85" s="4">
        <f>SUM(F82:F84)</f>
        <v>0</v>
      </c>
      <c r="G85" s="4">
        <f>SUM(G82:G84)</f>
        <v>0</v>
      </c>
      <c r="H85" s="4">
        <f>SUM(D85:G85)</f>
        <v>0</v>
      </c>
    </row>
    <row r="86" spans="1:11" s="33" customFormat="1" hidden="1" x14ac:dyDescent="0.2">
      <c r="A86" s="93" t="s">
        <v>48</v>
      </c>
      <c r="B86" s="94"/>
      <c r="C86" s="95"/>
      <c r="D86" s="2">
        <f>D80+D85</f>
        <v>498.62904000000003</v>
      </c>
      <c r="E86" s="2">
        <f>E80+E85</f>
        <v>0</v>
      </c>
      <c r="F86" s="2">
        <f>F80+F85</f>
        <v>0</v>
      </c>
      <c r="G86" s="2">
        <f>G80+G85</f>
        <v>43.633180000000003</v>
      </c>
      <c r="H86" s="2">
        <f>H80+H85</f>
        <v>542.26222000000007</v>
      </c>
    </row>
    <row r="87" spans="1:11" s="33" customFormat="1" ht="29.1" customHeight="1" x14ac:dyDescent="0.2">
      <c r="A87" s="41"/>
      <c r="B87" s="96" t="s">
        <v>49</v>
      </c>
      <c r="C87" s="96"/>
      <c r="D87" s="96"/>
      <c r="E87" s="96"/>
      <c r="F87" s="96"/>
      <c r="G87" s="96"/>
      <c r="H87" s="34"/>
      <c r="J87" s="62">
        <v>1</v>
      </c>
    </row>
    <row r="88" spans="1:11" s="33" customFormat="1" ht="57" customHeight="1" x14ac:dyDescent="0.2">
      <c r="A88" s="34">
        <v>7</v>
      </c>
      <c r="B88" s="89" t="s">
        <v>82</v>
      </c>
      <c r="C88" s="81" t="s">
        <v>9</v>
      </c>
      <c r="D88" s="6"/>
      <c r="E88" s="6"/>
      <c r="F88" s="6"/>
      <c r="G88" s="6">
        <f>42333.14/1000</f>
        <v>42.33314</v>
      </c>
      <c r="H88" s="10">
        <f>SUM(D88:G88)</f>
        <v>42.33314</v>
      </c>
    </row>
    <row r="89" spans="1:11" s="33" customFormat="1" hidden="1" x14ac:dyDescent="0.2">
      <c r="A89" s="42">
        <v>14</v>
      </c>
      <c r="B89" s="34" t="s">
        <v>66</v>
      </c>
      <c r="C89" s="82" t="s">
        <v>65</v>
      </c>
      <c r="D89" s="6"/>
      <c r="E89" s="6"/>
      <c r="F89" s="6"/>
      <c r="G89" s="6">
        <v>0</v>
      </c>
      <c r="H89" s="10">
        <f>SUM(D89:G89)</f>
        <v>0</v>
      </c>
    </row>
    <row r="90" spans="1:11" s="33" customFormat="1" hidden="1" x14ac:dyDescent="0.2">
      <c r="A90" s="42">
        <v>36</v>
      </c>
      <c r="B90" s="34"/>
      <c r="C90" s="63"/>
      <c r="D90" s="6"/>
      <c r="E90" s="6"/>
      <c r="F90" s="6"/>
      <c r="G90" s="6"/>
      <c r="H90" s="7">
        <f>SUM(D90:G90)</f>
        <v>0</v>
      </c>
    </row>
    <row r="91" spans="1:11" s="33" customFormat="1" ht="15.75" x14ac:dyDescent="0.25">
      <c r="A91" s="97" t="s">
        <v>50</v>
      </c>
      <c r="B91" s="98"/>
      <c r="C91" s="99"/>
      <c r="D91" s="8">
        <f>SUM(D88:D90)</f>
        <v>0</v>
      </c>
      <c r="E91" s="8">
        <f>SUM(E88:E90)</f>
        <v>0</v>
      </c>
      <c r="F91" s="8">
        <f>SUM(F88:F90)</f>
        <v>0</v>
      </c>
      <c r="G91" s="8">
        <f>SUM(G88:G90)</f>
        <v>42.33314</v>
      </c>
      <c r="H91" s="8">
        <f>SUM(H88:H90)</f>
        <v>42.33314</v>
      </c>
      <c r="I91" s="75" t="s">
        <v>64</v>
      </c>
      <c r="J91" s="65">
        <f>K92-I93</f>
        <v>102054.42482</v>
      </c>
      <c r="K91" s="64"/>
    </row>
    <row r="92" spans="1:11" s="33" customFormat="1" ht="15.75" x14ac:dyDescent="0.25">
      <c r="A92" s="93" t="s">
        <v>51</v>
      </c>
      <c r="B92" s="94"/>
      <c r="C92" s="95"/>
      <c r="D92" s="11">
        <f>D86+D91</f>
        <v>498.62904000000003</v>
      </c>
      <c r="E92" s="11">
        <f>E86+E91</f>
        <v>0</v>
      </c>
      <c r="F92" s="11">
        <f>F86+F91</f>
        <v>0</v>
      </c>
      <c r="G92" s="11">
        <f>G86+G91</f>
        <v>85.966319999999996</v>
      </c>
      <c r="H92" s="11">
        <f>H91+H86</f>
        <v>584.59536000000003</v>
      </c>
      <c r="I92" s="76">
        <f>G91+H74</f>
        <v>551.99518</v>
      </c>
      <c r="J92" s="65" t="s">
        <v>10</v>
      </c>
      <c r="K92" s="66">
        <v>102606.42</v>
      </c>
    </row>
    <row r="93" spans="1:11" s="33" customFormat="1" ht="29.1" customHeight="1" x14ac:dyDescent="0.25">
      <c r="A93" s="41"/>
      <c r="B93" s="96" t="s">
        <v>52</v>
      </c>
      <c r="C93" s="96"/>
      <c r="D93" s="96"/>
      <c r="E93" s="96"/>
      <c r="F93" s="96"/>
      <c r="G93" s="96"/>
      <c r="H93" s="34"/>
      <c r="I93" s="77">
        <f>I92*1</f>
        <v>551.99518</v>
      </c>
      <c r="J93" s="65"/>
      <c r="K93" s="64"/>
    </row>
    <row r="94" spans="1:11" s="33" customFormat="1" ht="30" x14ac:dyDescent="0.25">
      <c r="A94" s="34">
        <v>8</v>
      </c>
      <c r="B94" s="45" t="s">
        <v>63</v>
      </c>
      <c r="C94" s="91" t="s">
        <v>75</v>
      </c>
      <c r="D94" s="6">
        <f>ROUND(D92*0.03,5)</f>
        <v>14.958869999999999</v>
      </c>
      <c r="E94" s="6">
        <f>ROUND(E92*0.03,5)</f>
        <v>0</v>
      </c>
      <c r="F94" s="6">
        <f>ROUND(F92*0.03,5)</f>
        <v>0</v>
      </c>
      <c r="G94" s="6">
        <f>ROUND(G92*0.03,5)</f>
        <v>2.5789900000000001</v>
      </c>
      <c r="H94" s="10">
        <f>SUM(D94:G94)</f>
        <v>17.537859999999998</v>
      </c>
      <c r="I94" s="78" t="s">
        <v>62</v>
      </c>
      <c r="J94" s="66">
        <v>103122.03</v>
      </c>
      <c r="K94" s="65">
        <f>J94-H98</f>
        <v>102519.89678</v>
      </c>
    </row>
    <row r="95" spans="1:11" s="33" customFormat="1" hidden="1" x14ac:dyDescent="0.2">
      <c r="A95" s="34">
        <v>38</v>
      </c>
      <c r="B95" s="45"/>
      <c r="C95" s="60"/>
      <c r="D95" s="6"/>
      <c r="E95" s="6"/>
      <c r="F95" s="6"/>
      <c r="G95" s="6"/>
      <c r="H95" s="7">
        <f>SUM(D95:G95)</f>
        <v>0</v>
      </c>
    </row>
    <row r="96" spans="1:11" s="33" customFormat="1" ht="15.75" hidden="1" x14ac:dyDescent="0.25">
      <c r="A96" s="34">
        <v>39</v>
      </c>
      <c r="B96" s="45"/>
      <c r="C96" s="60"/>
      <c r="D96" s="6"/>
      <c r="E96" s="6"/>
      <c r="F96" s="6"/>
      <c r="G96" s="6"/>
      <c r="H96" s="7">
        <f>SUM(D96:G96)</f>
        <v>0</v>
      </c>
      <c r="I96" s="78"/>
      <c r="J96" s="65"/>
      <c r="K96" s="64"/>
    </row>
    <row r="97" spans="1:13" s="33" customFormat="1" ht="15.75" x14ac:dyDescent="0.25">
      <c r="A97" s="48"/>
      <c r="B97" s="48"/>
      <c r="C97" s="67" t="s">
        <v>53</v>
      </c>
      <c r="D97" s="49">
        <f>SUM(D94:D96)</f>
        <v>14.958869999999999</v>
      </c>
      <c r="E97" s="49">
        <f>SUM(E94:E96)</f>
        <v>0</v>
      </c>
      <c r="F97" s="49">
        <f>SUM(F94:F96)</f>
        <v>0</v>
      </c>
      <c r="G97" s="49">
        <f>SUM(G94:G96)</f>
        <v>2.5789900000000001</v>
      </c>
      <c r="H97" s="49">
        <f>SUM(H94:H96)</f>
        <v>17.537859999999998</v>
      </c>
      <c r="I97" s="78" t="s">
        <v>61</v>
      </c>
      <c r="J97" s="65">
        <f>(J94/1.015/1.0568-H91)/1.0214</f>
        <v>94081.768854822934</v>
      </c>
      <c r="K97" s="64"/>
    </row>
    <row r="98" spans="1:13" s="33" customFormat="1" ht="15.75" x14ac:dyDescent="0.25">
      <c r="A98" s="48"/>
      <c r="B98" s="48"/>
      <c r="C98" s="48" t="s">
        <v>54</v>
      </c>
      <c r="D98" s="11">
        <f>D92+D97</f>
        <v>513.58791000000008</v>
      </c>
      <c r="E98" s="11">
        <f>E92+E97</f>
        <v>0</v>
      </c>
      <c r="F98" s="11">
        <f>F92+F97</f>
        <v>0</v>
      </c>
      <c r="G98" s="11">
        <f>G92+G97</f>
        <v>88.545310000000001</v>
      </c>
      <c r="H98" s="11">
        <f>H92+H97</f>
        <v>602.13322000000005</v>
      </c>
      <c r="I98" s="78" t="s">
        <v>60</v>
      </c>
      <c r="J98" s="65">
        <f>K92-G91</f>
        <v>102564.08686</v>
      </c>
      <c r="K98" s="65">
        <f>J98-H74</f>
        <v>102054.42482</v>
      </c>
      <c r="L98" s="92" t="s">
        <v>92</v>
      </c>
      <c r="M98" s="84">
        <f>H98-L98</f>
        <v>179.98273000000006</v>
      </c>
    </row>
    <row r="99" spans="1:13" s="33" customFormat="1" x14ac:dyDescent="0.2">
      <c r="A99" s="48"/>
      <c r="B99" s="96" t="s">
        <v>59</v>
      </c>
      <c r="C99" s="96"/>
      <c r="D99" s="96"/>
      <c r="E99" s="96"/>
      <c r="F99" s="96"/>
      <c r="G99" s="96"/>
      <c r="H99" s="2"/>
    </row>
    <row r="100" spans="1:13" s="33" customFormat="1" ht="15.75" x14ac:dyDescent="0.2">
      <c r="A100" s="34">
        <v>9</v>
      </c>
      <c r="B100" s="48"/>
      <c r="C100" s="68" t="s">
        <v>93</v>
      </c>
      <c r="D100" s="6">
        <f>ROUND(D98*0.22,5)</f>
        <v>112.98934</v>
      </c>
      <c r="E100" s="6">
        <f>ROUND(E98*0.2,5)</f>
        <v>0</v>
      </c>
      <c r="F100" s="6">
        <f>ROUND(F98*0.2,5)</f>
        <v>0</v>
      </c>
      <c r="G100" s="6">
        <f>ROUND(G98*0.22,5)</f>
        <v>19.479970000000002</v>
      </c>
      <c r="H100" s="11">
        <f>SUM(D100:G100)</f>
        <v>132.46931000000001</v>
      </c>
    </row>
    <row r="101" spans="1:13" s="33" customFormat="1" ht="47.25" hidden="1" x14ac:dyDescent="0.2">
      <c r="A101" s="34">
        <v>17</v>
      </c>
      <c r="B101" s="48"/>
      <c r="C101" s="68" t="s">
        <v>56</v>
      </c>
      <c r="D101" s="6"/>
      <c r="E101" s="6"/>
      <c r="F101" s="6"/>
      <c r="G101" s="6"/>
      <c r="H101" s="11">
        <f>SUM(D101:G101)</f>
        <v>0</v>
      </c>
    </row>
    <row r="102" spans="1:13" s="33" customFormat="1" ht="47.25" hidden="1" x14ac:dyDescent="0.2">
      <c r="A102" s="34">
        <v>42</v>
      </c>
      <c r="B102" s="51"/>
      <c r="C102" s="68" t="s">
        <v>55</v>
      </c>
      <c r="D102" s="6"/>
      <c r="E102" s="6"/>
      <c r="F102" s="6"/>
      <c r="G102" s="6"/>
      <c r="H102" s="11">
        <f>SUM(D102:G102)</f>
        <v>0</v>
      </c>
    </row>
    <row r="103" spans="1:13" s="33" customFormat="1" ht="15.75" x14ac:dyDescent="0.2">
      <c r="A103" s="51"/>
      <c r="B103" s="51"/>
      <c r="C103" s="69" t="s">
        <v>57</v>
      </c>
      <c r="D103" s="11">
        <f>SUM(D100:D102)</f>
        <v>112.98934</v>
      </c>
      <c r="E103" s="11">
        <f>SUM(E100:E102)</f>
        <v>0</v>
      </c>
      <c r="F103" s="11">
        <f>SUM(F100:F102)</f>
        <v>0</v>
      </c>
      <c r="G103" s="11">
        <f>SUM(G100:G102)</f>
        <v>19.479970000000002</v>
      </c>
      <c r="H103" s="11">
        <f>SUM(H100:H102)</f>
        <v>132.46931000000001</v>
      </c>
    </row>
    <row r="104" spans="1:13" s="33" customFormat="1" ht="31.5" x14ac:dyDescent="0.2">
      <c r="A104" s="51"/>
      <c r="B104" s="51"/>
      <c r="C104" s="69" t="s">
        <v>58</v>
      </c>
      <c r="D104" s="11">
        <f>D98+D103</f>
        <v>626.57725000000005</v>
      </c>
      <c r="E104" s="11">
        <f>E98+E103</f>
        <v>0</v>
      </c>
      <c r="F104" s="11">
        <f>F98+F103</f>
        <v>0</v>
      </c>
      <c r="G104" s="11">
        <f>G98+G103</f>
        <v>108.02528000000001</v>
      </c>
      <c r="H104" s="6">
        <f>H98+H103</f>
        <v>734.60253000000012</v>
      </c>
    </row>
    <row r="105" spans="1:13" s="33" customFormat="1" x14ac:dyDescent="0.2"/>
    <row r="106" spans="1:13" s="53" customFormat="1" ht="18.75" x14ac:dyDescent="0.3">
      <c r="B106" s="54"/>
      <c r="C106" s="54" t="s">
        <v>94</v>
      </c>
      <c r="D106" s="54"/>
      <c r="E106" s="55"/>
      <c r="F106" s="54" t="s">
        <v>95</v>
      </c>
    </row>
    <row r="107" spans="1:13" s="33" customFormat="1" x14ac:dyDescent="0.25">
      <c r="B107" s="53" t="s">
        <v>11</v>
      </c>
    </row>
    <row r="108" spans="1:13" s="33" customFormat="1" x14ac:dyDescent="0.2"/>
    <row r="109" spans="1:13" s="33" customFormat="1" x14ac:dyDescent="0.2"/>
    <row r="110" spans="1:13" s="33" customFormat="1" x14ac:dyDescent="0.2"/>
    <row r="111" spans="1:13" s="33" customFormat="1" x14ac:dyDescent="0.2"/>
  </sheetData>
  <mergeCells count="56">
    <mergeCell ref="A73:C73"/>
    <mergeCell ref="A74:C74"/>
    <mergeCell ref="B75:G75"/>
    <mergeCell ref="A79:C79"/>
    <mergeCell ref="A80:C80"/>
    <mergeCell ref="A48:C48"/>
    <mergeCell ref="B49:G49"/>
    <mergeCell ref="A53:C53"/>
    <mergeCell ref="A54:C54"/>
    <mergeCell ref="B55:G55"/>
    <mergeCell ref="B37:G37"/>
    <mergeCell ref="A41:C41"/>
    <mergeCell ref="A42:C42"/>
    <mergeCell ref="B43:G43"/>
    <mergeCell ref="A47:C47"/>
    <mergeCell ref="A29:C29"/>
    <mergeCell ref="A30:C30"/>
    <mergeCell ref="B31:G31"/>
    <mergeCell ref="A35:C35"/>
    <mergeCell ref="A36:C36"/>
    <mergeCell ref="A59:C59"/>
    <mergeCell ref="A60:C60"/>
    <mergeCell ref="B61:G61"/>
    <mergeCell ref="A65:C65"/>
    <mergeCell ref="A66:C66"/>
    <mergeCell ref="B67:G67"/>
    <mergeCell ref="B19:G19"/>
    <mergeCell ref="A23:C23"/>
    <mergeCell ref="B24:G24"/>
    <mergeCell ref="G4:H4"/>
    <mergeCell ref="B5:E5"/>
    <mergeCell ref="G5:H5"/>
    <mergeCell ref="B6:E6"/>
    <mergeCell ref="G6:H6"/>
    <mergeCell ref="A16:A17"/>
    <mergeCell ref="B9:H9"/>
    <mergeCell ref="B11:H11"/>
    <mergeCell ref="B12:H12"/>
    <mergeCell ref="B16:B17"/>
    <mergeCell ref="C16:C17"/>
    <mergeCell ref="D16:G16"/>
    <mergeCell ref="H16:H17"/>
    <mergeCell ref="B1:E1"/>
    <mergeCell ref="G1:H1"/>
    <mergeCell ref="B2:E2"/>
    <mergeCell ref="G2:H2"/>
    <mergeCell ref="B3:E3"/>
    <mergeCell ref="G3:H3"/>
    <mergeCell ref="A92:C92"/>
    <mergeCell ref="B93:G93"/>
    <mergeCell ref="B99:G99"/>
    <mergeCell ref="B81:G81"/>
    <mergeCell ref="A85:C85"/>
    <mergeCell ref="A86:C86"/>
    <mergeCell ref="B87:G87"/>
    <mergeCell ref="A91:C91"/>
  </mergeCells>
  <printOptions horizontalCentered="1"/>
  <pageMargins left="0.25" right="0.25" top="0.75" bottom="0.75" header="0.3" footer="0.3"/>
  <pageSetup paperSize="9" scale="48" fitToWidth="0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6397A-1190-4832-BC0F-D647038D06B7}">
  <sheetPr>
    <tabColor rgb="FFFF0000"/>
  </sheetPr>
  <dimension ref="A1:J111"/>
  <sheetViews>
    <sheetView view="pageBreakPreview" topLeftCell="A66" zoomScale="80" zoomScaleNormal="80" zoomScaleSheetLayoutView="80" workbookViewId="0">
      <selection activeCell="D27" sqref="D27"/>
    </sheetView>
  </sheetViews>
  <sheetFormatPr defaultRowHeight="15" x14ac:dyDescent="0.25"/>
  <cols>
    <col min="1" max="1" width="6" style="56" customWidth="1"/>
    <col min="2" max="2" width="19.5" style="56" customWidth="1"/>
    <col min="3" max="3" width="40.33203125" style="53" customWidth="1"/>
    <col min="4" max="4" width="22.83203125" style="56" bestFit="1" customWidth="1"/>
    <col min="5" max="5" width="20.83203125" style="56" bestFit="1" customWidth="1"/>
    <col min="6" max="6" width="16.83203125" style="56" bestFit="1" customWidth="1"/>
    <col min="7" max="7" width="16.1640625" style="56" bestFit="1" customWidth="1"/>
    <col min="8" max="8" width="19.33203125" style="56" customWidth="1"/>
    <col min="9" max="16384" width="9.33203125" style="56"/>
  </cols>
  <sheetData>
    <row r="1" spans="1:10" s="15" customFormat="1" ht="15.75" x14ac:dyDescent="0.25">
      <c r="B1" s="101" t="s">
        <v>0</v>
      </c>
      <c r="C1" s="101"/>
      <c r="D1" s="101"/>
      <c r="E1" s="101"/>
      <c r="F1" s="16"/>
      <c r="G1" s="101"/>
      <c r="H1" s="101"/>
    </row>
    <row r="2" spans="1:10" s="15" customFormat="1" ht="15.75" x14ac:dyDescent="0.25">
      <c r="B2" s="102"/>
      <c r="C2" s="102"/>
      <c r="D2" s="102"/>
      <c r="E2" s="102"/>
      <c r="F2" s="17"/>
      <c r="G2" s="102"/>
      <c r="H2" s="102"/>
    </row>
    <row r="3" spans="1:10" s="15" customFormat="1" ht="15" customHeight="1" x14ac:dyDescent="0.25">
      <c r="B3" s="103" t="s">
        <v>71</v>
      </c>
      <c r="C3" s="104"/>
      <c r="D3" s="104"/>
      <c r="E3" s="104"/>
      <c r="F3" s="18"/>
      <c r="G3" s="104"/>
      <c r="H3" s="104"/>
    </row>
    <row r="4" spans="1:10" s="15" customFormat="1" ht="15.75" x14ac:dyDescent="0.25">
      <c r="B4" s="17" t="s">
        <v>72</v>
      </c>
      <c r="C4" s="17"/>
      <c r="D4" s="17"/>
      <c r="E4" s="17"/>
      <c r="F4" s="17"/>
      <c r="G4" s="102"/>
      <c r="H4" s="102"/>
    </row>
    <row r="5" spans="1:10" s="15" customFormat="1" ht="33.75" customHeight="1" x14ac:dyDescent="0.25">
      <c r="B5" s="102" t="s">
        <v>80</v>
      </c>
      <c r="C5" s="102"/>
      <c r="D5" s="102"/>
      <c r="E5" s="102"/>
      <c r="F5" s="17"/>
      <c r="G5" s="102"/>
      <c r="H5" s="102"/>
    </row>
    <row r="6" spans="1:10" s="15" customFormat="1" ht="25.5" customHeight="1" x14ac:dyDescent="0.25">
      <c r="B6" s="106" t="s">
        <v>69</v>
      </c>
      <c r="C6" s="106"/>
      <c r="D6" s="106"/>
      <c r="E6" s="106"/>
      <c r="F6" s="19"/>
      <c r="G6" s="106"/>
      <c r="H6" s="106"/>
    </row>
    <row r="7" spans="1:10" s="15" customFormat="1" ht="15.75" x14ac:dyDescent="0.25">
      <c r="B7" s="20" t="s">
        <v>11</v>
      </c>
      <c r="F7" s="20"/>
    </row>
    <row r="8" spans="1:10" s="15" customFormat="1" ht="9" customHeight="1" x14ac:dyDescent="0.25">
      <c r="B8" s="20"/>
      <c r="F8" s="20"/>
    </row>
    <row r="9" spans="1:10" s="15" customFormat="1" ht="21" x14ac:dyDescent="0.35">
      <c r="B9" s="107" t="s">
        <v>12</v>
      </c>
      <c r="C9" s="107"/>
      <c r="D9" s="107"/>
      <c r="E9" s="107"/>
      <c r="F9" s="107"/>
      <c r="G9" s="107"/>
      <c r="H9" s="107"/>
    </row>
    <row r="10" spans="1:10" s="15" customFormat="1" ht="15.75" x14ac:dyDescent="0.25">
      <c r="B10" s="20"/>
      <c r="F10" s="20"/>
    </row>
    <row r="11" spans="1:10" s="15" customFormat="1" ht="55.5" customHeight="1" x14ac:dyDescent="0.25">
      <c r="A11" s="19"/>
      <c r="B11" s="108" t="s">
        <v>81</v>
      </c>
      <c r="C11" s="108"/>
      <c r="D11" s="108"/>
      <c r="E11" s="108"/>
      <c r="F11" s="108"/>
      <c r="G11" s="108"/>
      <c r="H11" s="108"/>
    </row>
    <row r="12" spans="1:10" s="15" customFormat="1" ht="15" customHeight="1" x14ac:dyDescent="0.25">
      <c r="A12" s="18"/>
      <c r="B12" s="109" t="s">
        <v>13</v>
      </c>
      <c r="C12" s="109"/>
      <c r="D12" s="109"/>
      <c r="E12" s="109"/>
      <c r="F12" s="109"/>
      <c r="G12" s="109"/>
      <c r="H12" s="109"/>
    </row>
    <row r="13" spans="1:10" s="15" customFormat="1" ht="15" customHeight="1" x14ac:dyDescent="0.25">
      <c r="A13" s="18"/>
      <c r="B13" s="22"/>
      <c r="C13" s="22"/>
      <c r="D13" s="22"/>
      <c r="E13" s="22"/>
      <c r="F13" s="22"/>
      <c r="G13" s="22"/>
      <c r="H13" s="22"/>
    </row>
    <row r="14" spans="1:10" s="15" customFormat="1" ht="15" customHeight="1" x14ac:dyDescent="0.25">
      <c r="A14" s="18"/>
      <c r="B14" s="22"/>
      <c r="D14" s="23" t="s">
        <v>82</v>
      </c>
      <c r="E14" s="22"/>
      <c r="F14" s="22"/>
      <c r="G14" s="22"/>
      <c r="H14" s="22"/>
    </row>
    <row r="15" spans="1:10" s="15" customFormat="1" ht="21" x14ac:dyDescent="0.35">
      <c r="A15" s="24" t="s">
        <v>14</v>
      </c>
      <c r="C15" s="25"/>
      <c r="D15" s="26">
        <v>2000</v>
      </c>
      <c r="E15" s="21"/>
      <c r="F15" s="21"/>
      <c r="G15" s="21"/>
      <c r="H15" s="83" t="s">
        <v>84</v>
      </c>
    </row>
    <row r="16" spans="1:10" s="29" customFormat="1" ht="22.5" customHeight="1" x14ac:dyDescent="0.25">
      <c r="A16" s="100" t="s">
        <v>1</v>
      </c>
      <c r="B16" s="100" t="s">
        <v>2</v>
      </c>
      <c r="C16" s="100" t="s">
        <v>3</v>
      </c>
      <c r="D16" s="100" t="s">
        <v>70</v>
      </c>
      <c r="E16" s="100"/>
      <c r="F16" s="100"/>
      <c r="G16" s="100"/>
      <c r="H16" s="100" t="s">
        <v>15</v>
      </c>
      <c r="I16" s="28"/>
      <c r="J16" s="28"/>
    </row>
    <row r="17" spans="1:8" s="29" customFormat="1" ht="33" customHeight="1" x14ac:dyDescent="0.25">
      <c r="A17" s="100"/>
      <c r="B17" s="100"/>
      <c r="C17" s="100"/>
      <c r="D17" s="30" t="s">
        <v>16</v>
      </c>
      <c r="E17" s="30" t="s">
        <v>17</v>
      </c>
      <c r="F17" s="27" t="s">
        <v>18</v>
      </c>
      <c r="G17" s="27" t="s">
        <v>19</v>
      </c>
      <c r="H17" s="100"/>
    </row>
    <row r="18" spans="1:8" s="25" customFormat="1" ht="12.75" customHeight="1" x14ac:dyDescent="0.2">
      <c r="A18" s="27">
        <v>1</v>
      </c>
      <c r="B18" s="27">
        <v>2</v>
      </c>
      <c r="C18" s="27">
        <v>3</v>
      </c>
      <c r="D18" s="30">
        <v>4</v>
      </c>
      <c r="E18" s="30">
        <v>5</v>
      </c>
      <c r="F18" s="30">
        <v>6</v>
      </c>
      <c r="G18" s="30">
        <v>7</v>
      </c>
      <c r="H18" s="30">
        <v>8</v>
      </c>
    </row>
    <row r="19" spans="1:8" s="33" customFormat="1" ht="23.25" customHeight="1" x14ac:dyDescent="0.2">
      <c r="A19" s="31"/>
      <c r="B19" s="105" t="s">
        <v>20</v>
      </c>
      <c r="C19" s="105"/>
      <c r="D19" s="105"/>
      <c r="E19" s="105"/>
      <c r="F19" s="105"/>
      <c r="G19" s="105"/>
      <c r="H19" s="32"/>
    </row>
    <row r="20" spans="1:8" s="33" customFormat="1" ht="15.75" hidden="1" customHeight="1" x14ac:dyDescent="0.25">
      <c r="A20" s="34">
        <v>1</v>
      </c>
      <c r="B20" s="85" t="s">
        <v>73</v>
      </c>
      <c r="C20" s="70"/>
      <c r="D20" s="6">
        <f>0/1000</f>
        <v>0</v>
      </c>
      <c r="E20" s="6"/>
      <c r="F20" s="6"/>
      <c r="G20" s="6"/>
      <c r="H20" s="12">
        <f>SUM(D20:G20)</f>
        <v>0</v>
      </c>
    </row>
    <row r="21" spans="1:8" s="33" customFormat="1" ht="15.75" hidden="1" customHeight="1" x14ac:dyDescent="0.2">
      <c r="A21" s="34">
        <v>2</v>
      </c>
      <c r="B21" s="85" t="s">
        <v>74</v>
      </c>
      <c r="C21" s="35"/>
      <c r="D21" s="6">
        <f>0/1000</f>
        <v>0</v>
      </c>
      <c r="E21" s="6"/>
      <c r="F21" s="6"/>
      <c r="G21" s="6"/>
      <c r="H21" s="12">
        <f>SUM(D21:G21)</f>
        <v>0</v>
      </c>
    </row>
    <row r="22" spans="1:8" s="33" customFormat="1" x14ac:dyDescent="0.2">
      <c r="A22" s="34"/>
      <c r="B22" s="36"/>
      <c r="C22" s="37"/>
      <c r="D22" s="6"/>
      <c r="E22" s="6"/>
      <c r="F22" s="6"/>
      <c r="G22" s="6"/>
      <c r="H22" s="7">
        <f>SUM(D22:G22)</f>
        <v>0</v>
      </c>
    </row>
    <row r="23" spans="1:8" s="38" customFormat="1" x14ac:dyDescent="0.2">
      <c r="A23" s="97" t="s">
        <v>21</v>
      </c>
      <c r="B23" s="98"/>
      <c r="C23" s="99"/>
      <c r="D23" s="8">
        <f>SUM(D20:D22)</f>
        <v>0</v>
      </c>
      <c r="E23" s="8">
        <f>SUM(E20:E22)</f>
        <v>0</v>
      </c>
      <c r="F23" s="8">
        <f>SUM(F20:F22)</f>
        <v>0</v>
      </c>
      <c r="G23" s="8">
        <f>SUM(G20:G22)</f>
        <v>0</v>
      </c>
      <c r="H23" s="8">
        <f>SUM(H20:H22)</f>
        <v>0</v>
      </c>
    </row>
    <row r="24" spans="1:8" s="33" customFormat="1" ht="22.5" customHeight="1" x14ac:dyDescent="0.2">
      <c r="A24" s="31"/>
      <c r="B24" s="105" t="s">
        <v>4</v>
      </c>
      <c r="C24" s="105"/>
      <c r="D24" s="105"/>
      <c r="E24" s="105"/>
      <c r="F24" s="105"/>
      <c r="G24" s="105"/>
      <c r="H24" s="32"/>
    </row>
    <row r="25" spans="1:8" s="33" customFormat="1" ht="15.75" hidden="1" customHeight="1" x14ac:dyDescent="0.2">
      <c r="A25" s="34"/>
      <c r="B25" s="85"/>
      <c r="C25" s="39"/>
      <c r="D25" s="79">
        <f>0/1000</f>
        <v>0</v>
      </c>
      <c r="E25" s="79">
        <v>0</v>
      </c>
      <c r="F25" s="6">
        <f>0/1000</f>
        <v>0</v>
      </c>
      <c r="G25" s="6"/>
      <c r="H25" s="10">
        <f>SUM(D25:G25)</f>
        <v>0</v>
      </c>
    </row>
    <row r="26" spans="1:8" s="33" customFormat="1" ht="15.75" hidden="1" customHeight="1" x14ac:dyDescent="0.2">
      <c r="A26" s="34"/>
      <c r="B26" s="85"/>
      <c r="C26" s="39"/>
      <c r="D26" s="6">
        <f>0/1000</f>
        <v>0</v>
      </c>
      <c r="E26" s="6"/>
      <c r="F26" s="6">
        <f>0/1000</f>
        <v>0</v>
      </c>
      <c r="G26" s="6"/>
      <c r="H26" s="10">
        <f>SUM(D26:G26)</f>
        <v>0</v>
      </c>
    </row>
    <row r="27" spans="1:8" s="33" customFormat="1" ht="30" x14ac:dyDescent="0.2">
      <c r="A27" s="34">
        <v>1</v>
      </c>
      <c r="B27" s="86" t="s">
        <v>77</v>
      </c>
      <c r="C27" s="39" t="s">
        <v>85</v>
      </c>
      <c r="D27" s="6">
        <f>44427.99/1000</f>
        <v>44.427990000000001</v>
      </c>
      <c r="E27" s="6"/>
      <c r="F27" s="6">
        <f>0/1000</f>
        <v>0</v>
      </c>
      <c r="G27" s="6"/>
      <c r="H27" s="10">
        <f>SUM(D27:G27)</f>
        <v>44.427990000000001</v>
      </c>
    </row>
    <row r="28" spans="1:8" s="33" customFormat="1" ht="15.75" hidden="1" customHeight="1" x14ac:dyDescent="0.2">
      <c r="A28" s="34">
        <v>6</v>
      </c>
      <c r="B28" s="85" t="s">
        <v>86</v>
      </c>
      <c r="C28" s="39"/>
      <c r="D28" s="6">
        <f>0/1000</f>
        <v>0</v>
      </c>
      <c r="E28" s="6"/>
      <c r="F28" s="6"/>
      <c r="G28" s="6"/>
      <c r="H28" s="10">
        <f>SUM(D28:G28)</f>
        <v>0</v>
      </c>
    </row>
    <row r="29" spans="1:8" s="38" customFormat="1" x14ac:dyDescent="0.2">
      <c r="A29" s="97" t="s">
        <v>22</v>
      </c>
      <c r="B29" s="98"/>
      <c r="C29" s="99"/>
      <c r="D29" s="8">
        <f>SUM(D25:D28)</f>
        <v>44.427990000000001</v>
      </c>
      <c r="E29" s="8">
        <f>SUM(E25:E28)</f>
        <v>0</v>
      </c>
      <c r="F29" s="8">
        <f>SUM(F25:F28)</f>
        <v>0</v>
      </c>
      <c r="G29" s="8">
        <f>SUM(G25:G27)</f>
        <v>0</v>
      </c>
      <c r="H29" s="13">
        <f>SUM(H25:H28)</f>
        <v>44.427990000000001</v>
      </c>
    </row>
    <row r="30" spans="1:8" s="38" customFormat="1" x14ac:dyDescent="0.2">
      <c r="A30" s="93" t="s">
        <v>23</v>
      </c>
      <c r="B30" s="94"/>
      <c r="C30" s="95"/>
      <c r="D30" s="11">
        <f>D23+D29</f>
        <v>44.427990000000001</v>
      </c>
      <c r="E30" s="11">
        <f>E23+E29</f>
        <v>0</v>
      </c>
      <c r="F30" s="11">
        <f>F23+F29</f>
        <v>0</v>
      </c>
      <c r="G30" s="11">
        <f>G23+G29</f>
        <v>0</v>
      </c>
      <c r="H30" s="14">
        <f>H23+H29</f>
        <v>44.427990000000001</v>
      </c>
    </row>
    <row r="31" spans="1:8" s="38" customFormat="1" ht="24.75" hidden="1" customHeight="1" x14ac:dyDescent="0.2">
      <c r="A31" s="40"/>
      <c r="B31" s="96" t="s">
        <v>24</v>
      </c>
      <c r="C31" s="96"/>
      <c r="D31" s="96"/>
      <c r="E31" s="96"/>
      <c r="F31" s="96"/>
      <c r="G31" s="110"/>
      <c r="H31" s="5"/>
    </row>
    <row r="32" spans="1:8" s="38" customFormat="1" ht="15" hidden="1" customHeight="1" x14ac:dyDescent="0.2">
      <c r="A32" s="34">
        <v>3</v>
      </c>
      <c r="B32" s="34"/>
      <c r="C32" s="34"/>
      <c r="D32" s="1"/>
      <c r="E32" s="1"/>
      <c r="F32" s="1"/>
      <c r="G32" s="1"/>
      <c r="H32" s="3">
        <f>SUM(D32:G32)</f>
        <v>0</v>
      </c>
    </row>
    <row r="33" spans="1:8" s="38" customFormat="1" ht="15" hidden="1" customHeight="1" x14ac:dyDescent="0.2">
      <c r="A33" s="34">
        <v>8</v>
      </c>
      <c r="B33" s="34"/>
      <c r="C33" s="34"/>
      <c r="D33" s="1"/>
      <c r="E33" s="1"/>
      <c r="F33" s="1"/>
      <c r="G33" s="1"/>
      <c r="H33" s="3">
        <f>SUM(D33:G33)</f>
        <v>0</v>
      </c>
    </row>
    <row r="34" spans="1:8" s="38" customFormat="1" ht="15" hidden="1" customHeight="1" x14ac:dyDescent="0.2">
      <c r="A34" s="34">
        <v>9</v>
      </c>
      <c r="B34" s="34"/>
      <c r="C34" s="34"/>
      <c r="D34" s="1"/>
      <c r="E34" s="1"/>
      <c r="F34" s="1"/>
      <c r="G34" s="1"/>
      <c r="H34" s="3">
        <f>SUM(D34:G34)</f>
        <v>0</v>
      </c>
    </row>
    <row r="35" spans="1:8" s="38" customFormat="1" ht="15" hidden="1" customHeight="1" x14ac:dyDescent="0.2">
      <c r="A35" s="97" t="s">
        <v>25</v>
      </c>
      <c r="B35" s="98"/>
      <c r="C35" s="99"/>
      <c r="D35" s="4">
        <f>SUM(D32:D34)</f>
        <v>0</v>
      </c>
      <c r="E35" s="4">
        <f>SUM(E32:E34)</f>
        <v>0</v>
      </c>
      <c r="F35" s="4">
        <f>SUM(F32:F34)</f>
        <v>0</v>
      </c>
      <c r="G35" s="4">
        <f>SUM(G32:G34)</f>
        <v>0</v>
      </c>
      <c r="H35" s="4">
        <f>SUM(H32:H34)</f>
        <v>0</v>
      </c>
    </row>
    <row r="36" spans="1:8" s="38" customFormat="1" ht="15" hidden="1" customHeight="1" x14ac:dyDescent="0.2">
      <c r="A36" s="93" t="s">
        <v>26</v>
      </c>
      <c r="B36" s="94"/>
      <c r="C36" s="95"/>
      <c r="D36" s="2">
        <f>D30+D35</f>
        <v>44.427990000000001</v>
      </c>
      <c r="E36" s="2">
        <f>E30+E35</f>
        <v>0</v>
      </c>
      <c r="F36" s="2">
        <f>F30+F35</f>
        <v>0</v>
      </c>
      <c r="G36" s="2">
        <f>G30+G35</f>
        <v>0</v>
      </c>
      <c r="H36" s="2">
        <f>H30+H35</f>
        <v>44.427990000000001</v>
      </c>
    </row>
    <row r="37" spans="1:8" s="38" customFormat="1" ht="20.25" hidden="1" customHeight="1" x14ac:dyDescent="0.2">
      <c r="A37" s="40"/>
      <c r="B37" s="96" t="s">
        <v>27</v>
      </c>
      <c r="C37" s="96"/>
      <c r="D37" s="96"/>
      <c r="E37" s="96"/>
      <c r="F37" s="96"/>
      <c r="G37" s="110"/>
      <c r="H37" s="5"/>
    </row>
    <row r="38" spans="1:8" s="38" customFormat="1" ht="15" hidden="1" customHeight="1" x14ac:dyDescent="0.2">
      <c r="A38" s="34">
        <v>4</v>
      </c>
      <c r="B38" s="34"/>
      <c r="C38" s="34"/>
      <c r="D38" s="1"/>
      <c r="E38" s="1"/>
      <c r="F38" s="1"/>
      <c r="G38" s="1"/>
      <c r="H38" s="3">
        <f>SUM(D38:G38)</f>
        <v>0</v>
      </c>
    </row>
    <row r="39" spans="1:8" s="38" customFormat="1" ht="15" hidden="1" customHeight="1" x14ac:dyDescent="0.2">
      <c r="A39" s="34">
        <v>11</v>
      </c>
      <c r="B39" s="34"/>
      <c r="C39" s="34"/>
      <c r="D39" s="1"/>
      <c r="E39" s="1"/>
      <c r="F39" s="1"/>
      <c r="G39" s="1"/>
      <c r="H39" s="3">
        <f>SUM(D39:G39)</f>
        <v>0</v>
      </c>
    </row>
    <row r="40" spans="1:8" s="38" customFormat="1" ht="15" hidden="1" customHeight="1" x14ac:dyDescent="0.2">
      <c r="A40" s="34">
        <v>12</v>
      </c>
      <c r="B40" s="34"/>
      <c r="C40" s="34"/>
      <c r="D40" s="1"/>
      <c r="E40" s="1"/>
      <c r="F40" s="1"/>
      <c r="G40" s="1"/>
      <c r="H40" s="3">
        <f>SUM(D40:G40)</f>
        <v>0</v>
      </c>
    </row>
    <row r="41" spans="1:8" s="38" customFormat="1" ht="15" hidden="1" customHeight="1" x14ac:dyDescent="0.2">
      <c r="A41" s="97" t="s">
        <v>28</v>
      </c>
      <c r="B41" s="98"/>
      <c r="C41" s="99"/>
      <c r="D41" s="4">
        <f>SUM(D38:D40)</f>
        <v>0</v>
      </c>
      <c r="E41" s="4">
        <f>SUM(E38:E40)</f>
        <v>0</v>
      </c>
      <c r="F41" s="4">
        <f>SUM(F38:F40)</f>
        <v>0</v>
      </c>
      <c r="G41" s="4">
        <f>SUM(G38:G40)</f>
        <v>0</v>
      </c>
      <c r="H41" s="4">
        <f>SUM(H38:H40)</f>
        <v>0</v>
      </c>
    </row>
    <row r="42" spans="1:8" s="38" customFormat="1" ht="15" hidden="1" customHeight="1" x14ac:dyDescent="0.2">
      <c r="A42" s="93" t="s">
        <v>29</v>
      </c>
      <c r="B42" s="94"/>
      <c r="C42" s="95"/>
      <c r="D42" s="2">
        <f>D36+D41</f>
        <v>44.427990000000001</v>
      </c>
      <c r="E42" s="2">
        <f>E36+E41</f>
        <v>0</v>
      </c>
      <c r="F42" s="2">
        <f>F36+F41</f>
        <v>0</v>
      </c>
      <c r="G42" s="2">
        <f>G36+G41</f>
        <v>0</v>
      </c>
      <c r="H42" s="2">
        <f>H36+H41</f>
        <v>44.427990000000001</v>
      </c>
    </row>
    <row r="43" spans="1:8" s="38" customFormat="1" ht="23.25" hidden="1" customHeight="1" x14ac:dyDescent="0.2">
      <c r="A43" s="40"/>
      <c r="B43" s="96" t="s">
        <v>30</v>
      </c>
      <c r="C43" s="96"/>
      <c r="D43" s="96"/>
      <c r="E43" s="96"/>
      <c r="F43" s="96"/>
      <c r="G43" s="110"/>
      <c r="H43" s="5"/>
    </row>
    <row r="44" spans="1:8" s="38" customFormat="1" ht="15" hidden="1" customHeight="1" x14ac:dyDescent="0.2">
      <c r="A44" s="34">
        <v>5</v>
      </c>
      <c r="B44" s="34"/>
      <c r="C44" s="34"/>
      <c r="D44" s="1"/>
      <c r="E44" s="1"/>
      <c r="F44" s="1"/>
      <c r="G44" s="1"/>
      <c r="H44" s="3">
        <f>SUM(D44:G44)</f>
        <v>0</v>
      </c>
    </row>
    <row r="45" spans="1:8" s="38" customFormat="1" ht="15" hidden="1" customHeight="1" x14ac:dyDescent="0.2">
      <c r="A45" s="34">
        <v>14</v>
      </c>
      <c r="B45" s="34"/>
      <c r="C45" s="34"/>
      <c r="D45" s="1"/>
      <c r="E45" s="1"/>
      <c r="F45" s="1"/>
      <c r="G45" s="1"/>
      <c r="H45" s="3">
        <f>SUM(D45:G45)</f>
        <v>0</v>
      </c>
    </row>
    <row r="46" spans="1:8" s="38" customFormat="1" ht="15" hidden="1" customHeight="1" x14ac:dyDescent="0.2">
      <c r="A46" s="34">
        <v>15</v>
      </c>
      <c r="B46" s="34"/>
      <c r="C46" s="34"/>
      <c r="D46" s="1"/>
      <c r="E46" s="1"/>
      <c r="F46" s="1"/>
      <c r="G46" s="1"/>
      <c r="H46" s="3">
        <f>SUM(D46:G46)</f>
        <v>0</v>
      </c>
    </row>
    <row r="47" spans="1:8" s="38" customFormat="1" ht="15" hidden="1" customHeight="1" x14ac:dyDescent="0.2">
      <c r="A47" s="97" t="s">
        <v>31</v>
      </c>
      <c r="B47" s="98"/>
      <c r="C47" s="99"/>
      <c r="D47" s="4">
        <f>SUM(D44:D46)</f>
        <v>0</v>
      </c>
      <c r="E47" s="4">
        <f>SUM(E44:E46)</f>
        <v>0</v>
      </c>
      <c r="F47" s="4">
        <f>SUM(F44:F46)</f>
        <v>0</v>
      </c>
      <c r="G47" s="4">
        <f>SUM(G44:G46)</f>
        <v>0</v>
      </c>
      <c r="H47" s="4">
        <f>SUM(H44:H46)</f>
        <v>0</v>
      </c>
    </row>
    <row r="48" spans="1:8" s="38" customFormat="1" ht="15" hidden="1" customHeight="1" x14ac:dyDescent="0.2">
      <c r="A48" s="93" t="s">
        <v>32</v>
      </c>
      <c r="B48" s="94"/>
      <c r="C48" s="95"/>
      <c r="D48" s="2">
        <f>D42+D47</f>
        <v>44.427990000000001</v>
      </c>
      <c r="E48" s="2">
        <f>E42+E47</f>
        <v>0</v>
      </c>
      <c r="F48" s="2">
        <f>F42+F47</f>
        <v>0</v>
      </c>
      <c r="G48" s="2">
        <f>G42+G47</f>
        <v>0</v>
      </c>
      <c r="H48" s="2">
        <f>H42+H47</f>
        <v>44.427990000000001</v>
      </c>
    </row>
    <row r="49" spans="1:8" s="38" customFormat="1" ht="24" hidden="1" customHeight="1" x14ac:dyDescent="0.2">
      <c r="A49" s="40"/>
      <c r="B49" s="96" t="s">
        <v>33</v>
      </c>
      <c r="C49" s="96"/>
      <c r="D49" s="96"/>
      <c r="E49" s="96"/>
      <c r="F49" s="96"/>
      <c r="G49" s="110"/>
      <c r="H49" s="5"/>
    </row>
    <row r="50" spans="1:8" s="38" customFormat="1" ht="15" hidden="1" customHeight="1" x14ac:dyDescent="0.2">
      <c r="A50" s="34">
        <v>6</v>
      </c>
      <c r="B50" s="34"/>
      <c r="C50" s="34"/>
      <c r="D50" s="1"/>
      <c r="E50" s="1"/>
      <c r="F50" s="1"/>
      <c r="G50" s="1"/>
      <c r="H50" s="3">
        <f>SUM(D50:G50)</f>
        <v>0</v>
      </c>
    </row>
    <row r="51" spans="1:8" s="38" customFormat="1" ht="15" hidden="1" customHeight="1" x14ac:dyDescent="0.2">
      <c r="A51" s="34">
        <v>17</v>
      </c>
      <c r="B51" s="34"/>
      <c r="C51" s="34"/>
      <c r="D51" s="1"/>
      <c r="E51" s="1"/>
      <c r="F51" s="1"/>
      <c r="G51" s="1"/>
      <c r="H51" s="3">
        <f>SUM(D51:G51)</f>
        <v>0</v>
      </c>
    </row>
    <row r="52" spans="1:8" s="38" customFormat="1" ht="15" hidden="1" customHeight="1" x14ac:dyDescent="0.2">
      <c r="A52" s="34">
        <v>18</v>
      </c>
      <c r="B52" s="34"/>
      <c r="C52" s="34"/>
      <c r="D52" s="1"/>
      <c r="E52" s="1"/>
      <c r="F52" s="1"/>
      <c r="G52" s="1"/>
      <c r="H52" s="3">
        <f>SUM(D52:G52)</f>
        <v>0</v>
      </c>
    </row>
    <row r="53" spans="1:8" s="38" customFormat="1" ht="15" hidden="1" customHeight="1" x14ac:dyDescent="0.2">
      <c r="A53" s="97" t="s">
        <v>34</v>
      </c>
      <c r="B53" s="98"/>
      <c r="C53" s="99"/>
      <c r="D53" s="4">
        <f>SUM(D50:D52)</f>
        <v>0</v>
      </c>
      <c r="E53" s="4">
        <f>SUM(E50:E52)</f>
        <v>0</v>
      </c>
      <c r="F53" s="4">
        <f>SUM(F50:F52)</f>
        <v>0</v>
      </c>
      <c r="G53" s="4">
        <f>SUM(G50:G52)</f>
        <v>0</v>
      </c>
      <c r="H53" s="4">
        <f>SUM(H50:H52)</f>
        <v>0</v>
      </c>
    </row>
    <row r="54" spans="1:8" s="38" customFormat="1" ht="15" hidden="1" customHeight="1" x14ac:dyDescent="0.2">
      <c r="A54" s="93" t="s">
        <v>35</v>
      </c>
      <c r="B54" s="94"/>
      <c r="C54" s="95"/>
      <c r="D54" s="2">
        <f>D48+D53</f>
        <v>44.427990000000001</v>
      </c>
      <c r="E54" s="2">
        <f>E48+E53</f>
        <v>0</v>
      </c>
      <c r="F54" s="2">
        <f>F48+F53</f>
        <v>0</v>
      </c>
      <c r="G54" s="2">
        <f>G48+G53</f>
        <v>0</v>
      </c>
      <c r="H54" s="2">
        <f>H48+H53</f>
        <v>44.427990000000001</v>
      </c>
    </row>
    <row r="55" spans="1:8" s="38" customFormat="1" ht="21.75" hidden="1" customHeight="1" x14ac:dyDescent="0.2">
      <c r="A55" s="40"/>
      <c r="B55" s="96" t="s">
        <v>36</v>
      </c>
      <c r="C55" s="96"/>
      <c r="D55" s="96"/>
      <c r="E55" s="96"/>
      <c r="F55" s="96"/>
      <c r="G55" s="110"/>
      <c r="H55" s="5"/>
    </row>
    <row r="56" spans="1:8" s="38" customFormat="1" ht="15" hidden="1" customHeight="1" x14ac:dyDescent="0.2">
      <c r="A56" s="34">
        <v>7</v>
      </c>
      <c r="B56" s="34"/>
      <c r="C56" s="34"/>
      <c r="D56" s="1"/>
      <c r="E56" s="1"/>
      <c r="F56" s="1"/>
      <c r="G56" s="1"/>
      <c r="H56" s="3">
        <f>SUM(D56:G56)</f>
        <v>0</v>
      </c>
    </row>
    <row r="57" spans="1:8" s="38" customFormat="1" ht="15" hidden="1" customHeight="1" x14ac:dyDescent="0.2">
      <c r="A57" s="34">
        <v>20</v>
      </c>
      <c r="B57" s="34"/>
      <c r="C57" s="34"/>
      <c r="D57" s="1"/>
      <c r="E57" s="1"/>
      <c r="F57" s="1"/>
      <c r="G57" s="1"/>
      <c r="H57" s="3">
        <f>SUM(D57:G57)</f>
        <v>0</v>
      </c>
    </row>
    <row r="58" spans="1:8" s="38" customFormat="1" ht="15" hidden="1" customHeight="1" x14ac:dyDescent="0.2">
      <c r="A58" s="34">
        <v>21</v>
      </c>
      <c r="B58" s="34"/>
      <c r="C58" s="34"/>
      <c r="D58" s="1"/>
      <c r="E58" s="1"/>
      <c r="F58" s="1"/>
      <c r="G58" s="1"/>
      <c r="H58" s="3">
        <f>SUM(D58:G58)</f>
        <v>0</v>
      </c>
    </row>
    <row r="59" spans="1:8" s="38" customFormat="1" ht="15" hidden="1" customHeight="1" x14ac:dyDescent="0.2">
      <c r="A59" s="97" t="s">
        <v>37</v>
      </c>
      <c r="B59" s="98"/>
      <c r="C59" s="99"/>
      <c r="D59" s="4">
        <f>SUM(D56:D58)</f>
        <v>0</v>
      </c>
      <c r="E59" s="4">
        <f>SUM(E56:E58)</f>
        <v>0</v>
      </c>
      <c r="F59" s="4">
        <f>SUM(F56:F58)</f>
        <v>0</v>
      </c>
      <c r="G59" s="4">
        <f>SUM(G56:G58)</f>
        <v>0</v>
      </c>
      <c r="H59" s="4">
        <f>SUM(H56:H58)</f>
        <v>0</v>
      </c>
    </row>
    <row r="60" spans="1:8" s="38" customFormat="1" ht="15" hidden="1" customHeight="1" x14ac:dyDescent="0.2">
      <c r="A60" s="93" t="s">
        <v>38</v>
      </c>
      <c r="B60" s="94"/>
      <c r="C60" s="95"/>
      <c r="D60" s="2">
        <f>D54+D59</f>
        <v>44.427990000000001</v>
      </c>
      <c r="E60" s="2">
        <f>E54+E59</f>
        <v>0</v>
      </c>
      <c r="F60" s="2">
        <f>F54+F59</f>
        <v>0</v>
      </c>
      <c r="G60" s="2">
        <f>G54+G59</f>
        <v>0</v>
      </c>
      <c r="H60" s="2">
        <f>H54+H59</f>
        <v>44.427990000000001</v>
      </c>
    </row>
    <row r="61" spans="1:8" s="33" customFormat="1" ht="21.75" customHeight="1" x14ac:dyDescent="0.2">
      <c r="A61" s="41"/>
      <c r="B61" s="96" t="s">
        <v>5</v>
      </c>
      <c r="C61" s="96"/>
      <c r="D61" s="96"/>
      <c r="E61" s="96"/>
      <c r="F61" s="96"/>
      <c r="G61" s="96"/>
      <c r="H61" s="32"/>
    </row>
    <row r="62" spans="1:8" s="33" customFormat="1" ht="45" x14ac:dyDescent="0.2">
      <c r="A62" s="34">
        <v>2</v>
      </c>
      <c r="B62" s="72" t="s">
        <v>39</v>
      </c>
      <c r="C62" s="87" t="s">
        <v>79</v>
      </c>
      <c r="D62" s="73">
        <f>ROUND(D60*2%,5)</f>
        <v>0.88856000000000002</v>
      </c>
      <c r="E62" s="73">
        <f t="shared" ref="E62:G62" si="0">E60*2.5%</f>
        <v>0</v>
      </c>
      <c r="F62" s="73">
        <f>F60*0%</f>
        <v>0</v>
      </c>
      <c r="G62" s="73">
        <f t="shared" si="0"/>
        <v>0</v>
      </c>
      <c r="H62" s="74">
        <f t="shared" ref="H62" si="1">SUM(D62:G62)</f>
        <v>0.88856000000000002</v>
      </c>
    </row>
    <row r="63" spans="1:8" s="33" customFormat="1" ht="15" hidden="1" customHeight="1" x14ac:dyDescent="0.2">
      <c r="A63" s="42">
        <v>23</v>
      </c>
      <c r="B63" s="43"/>
      <c r="C63" s="44"/>
      <c r="D63" s="6"/>
      <c r="E63" s="6"/>
      <c r="F63" s="6"/>
      <c r="G63" s="6"/>
      <c r="H63" s="7">
        <f>SUM(D63:G63)</f>
        <v>0</v>
      </c>
    </row>
    <row r="64" spans="1:8" s="33" customFormat="1" ht="15" hidden="1" customHeight="1" x14ac:dyDescent="0.2">
      <c r="A64" s="42">
        <v>24</v>
      </c>
      <c r="B64" s="43"/>
      <c r="C64" s="44"/>
      <c r="D64" s="6"/>
      <c r="E64" s="6"/>
      <c r="F64" s="6"/>
      <c r="G64" s="6"/>
      <c r="H64" s="7">
        <f>SUM(D64:G64)</f>
        <v>0</v>
      </c>
    </row>
    <row r="65" spans="1:8" s="33" customFormat="1" x14ac:dyDescent="0.2">
      <c r="A65" s="97" t="s">
        <v>40</v>
      </c>
      <c r="B65" s="98"/>
      <c r="C65" s="99"/>
      <c r="D65" s="8">
        <f>SUM(D62:D64)</f>
        <v>0.88856000000000002</v>
      </c>
      <c r="E65" s="8">
        <f>SUM(E62:E64)</f>
        <v>0</v>
      </c>
      <c r="F65" s="8">
        <f>SUM(F62:F64)</f>
        <v>0</v>
      </c>
      <c r="G65" s="8">
        <f>SUM(G62:G64)</f>
        <v>0</v>
      </c>
      <c r="H65" s="8">
        <f>SUM(H62:H64)</f>
        <v>0.88856000000000002</v>
      </c>
    </row>
    <row r="66" spans="1:8" s="33" customFormat="1" x14ac:dyDescent="0.2">
      <c r="A66" s="93" t="s">
        <v>41</v>
      </c>
      <c r="B66" s="94"/>
      <c r="C66" s="95"/>
      <c r="D66" s="11">
        <f>D60+D65</f>
        <v>45.316549999999999</v>
      </c>
      <c r="E66" s="11">
        <f>E60+E65</f>
        <v>0</v>
      </c>
      <c r="F66" s="11">
        <f>F60+F65</f>
        <v>0</v>
      </c>
      <c r="G66" s="11">
        <f>G60+G65</f>
        <v>0</v>
      </c>
      <c r="H66" s="11">
        <f>H60+H65</f>
        <v>45.316549999999999</v>
      </c>
    </row>
    <row r="67" spans="1:8" s="33" customFormat="1" ht="23.25" customHeight="1" x14ac:dyDescent="0.2">
      <c r="A67" s="41"/>
      <c r="B67" s="96" t="s">
        <v>6</v>
      </c>
      <c r="C67" s="96"/>
      <c r="D67" s="96"/>
      <c r="E67" s="96"/>
      <c r="F67" s="96"/>
      <c r="G67" s="96"/>
      <c r="H67" s="32"/>
    </row>
    <row r="68" spans="1:8" s="33" customFormat="1" ht="60" x14ac:dyDescent="0.2">
      <c r="A68" s="42">
        <v>3</v>
      </c>
      <c r="B68" s="80" t="s">
        <v>7</v>
      </c>
      <c r="C68" s="72" t="s">
        <v>8</v>
      </c>
      <c r="D68" s="73">
        <f>ROUND(D66*1.9%,5)</f>
        <v>0.86101000000000005</v>
      </c>
      <c r="E68" s="73">
        <f>ROUND(E66*1.9%,2)</f>
        <v>0</v>
      </c>
      <c r="F68" s="73">
        <f>ROUND(F66*0%,2)</f>
        <v>0</v>
      </c>
      <c r="G68" s="73">
        <f>ROUND(G66*1.9%,2)</f>
        <v>0</v>
      </c>
      <c r="H68" s="74">
        <f t="shared" ref="H68" si="2">SUM(D68:G68)</f>
        <v>0.86101000000000005</v>
      </c>
    </row>
    <row r="69" spans="1:8" s="33" customFormat="1" ht="15.75" hidden="1" customHeight="1" x14ac:dyDescent="0.2">
      <c r="A69" s="34"/>
      <c r="B69" s="85"/>
      <c r="C69" s="39"/>
      <c r="D69" s="6"/>
      <c r="E69" s="6"/>
      <c r="F69" s="6"/>
      <c r="G69" s="79">
        <f>0/1000</f>
        <v>0</v>
      </c>
      <c r="H69" s="10">
        <f>SUM(D69:G69)</f>
        <v>0</v>
      </c>
    </row>
    <row r="70" spans="1:8" s="33" customFormat="1" ht="15.75" hidden="1" customHeight="1" x14ac:dyDescent="0.2">
      <c r="A70" s="34"/>
      <c r="B70" s="85"/>
      <c r="C70" s="39"/>
      <c r="D70" s="6"/>
      <c r="E70" s="6"/>
      <c r="F70" s="6"/>
      <c r="G70" s="6">
        <f>0/1000</f>
        <v>0</v>
      </c>
      <c r="H70" s="12">
        <f>SUM(D70:G70)</f>
        <v>0</v>
      </c>
    </row>
    <row r="71" spans="1:8" s="33" customFormat="1" ht="30" x14ac:dyDescent="0.2">
      <c r="A71" s="34">
        <v>4</v>
      </c>
      <c r="B71" s="86" t="s">
        <v>78</v>
      </c>
      <c r="C71" s="39" t="s">
        <v>96</v>
      </c>
      <c r="D71" s="6"/>
      <c r="E71" s="6"/>
      <c r="F71" s="6"/>
      <c r="G71" s="6">
        <f>272.24/1000</f>
        <v>0.27223999999999998</v>
      </c>
      <c r="H71" s="12">
        <f>SUM(D71:G71)</f>
        <v>0.27223999999999998</v>
      </c>
    </row>
    <row r="72" spans="1:8" s="33" customFormat="1" ht="15.75" hidden="1" customHeight="1" x14ac:dyDescent="0.2">
      <c r="A72" s="34">
        <v>12</v>
      </c>
      <c r="B72" s="85" t="s">
        <v>89</v>
      </c>
      <c r="C72" s="39"/>
      <c r="D72" s="6"/>
      <c r="E72" s="6"/>
      <c r="F72" s="6"/>
      <c r="G72" s="6">
        <f>0/1000</f>
        <v>0</v>
      </c>
      <c r="H72" s="12">
        <f>SUM(D72:G72)</f>
        <v>0</v>
      </c>
    </row>
    <row r="73" spans="1:8" s="33" customFormat="1" x14ac:dyDescent="0.2">
      <c r="A73" s="97" t="s">
        <v>42</v>
      </c>
      <c r="B73" s="98"/>
      <c r="C73" s="99"/>
      <c r="D73" s="8">
        <f>SUM(D68:D70)</f>
        <v>0.86101000000000005</v>
      </c>
      <c r="E73" s="8">
        <f>SUM(E68:E70)</f>
        <v>0</v>
      </c>
      <c r="F73" s="8">
        <f>SUM(F68:F70)</f>
        <v>0</v>
      </c>
      <c r="G73" s="8">
        <f>SUM(G68:G72)</f>
        <v>0.27223999999999998</v>
      </c>
      <c r="H73" s="8">
        <f>SUM(H68:H72)</f>
        <v>1.1332500000000001</v>
      </c>
    </row>
    <row r="74" spans="1:8" s="33" customFormat="1" x14ac:dyDescent="0.2">
      <c r="A74" s="93" t="s">
        <v>43</v>
      </c>
      <c r="B74" s="94"/>
      <c r="C74" s="95"/>
      <c r="D74" s="11">
        <f>D66+D73</f>
        <v>46.17756</v>
      </c>
      <c r="E74" s="11">
        <f>E66+E73</f>
        <v>0</v>
      </c>
      <c r="F74" s="11">
        <f>F66+F73</f>
        <v>0</v>
      </c>
      <c r="G74" s="11">
        <f>G66+G73</f>
        <v>0.27223999999999998</v>
      </c>
      <c r="H74" s="11">
        <f>H66+H73</f>
        <v>46.449799999999996</v>
      </c>
    </row>
    <row r="75" spans="1:8" s="33" customFormat="1" ht="22.5" customHeight="1" x14ac:dyDescent="0.2">
      <c r="A75" s="41"/>
      <c r="B75" s="96" t="s">
        <v>44</v>
      </c>
      <c r="C75" s="96"/>
      <c r="D75" s="96"/>
      <c r="E75" s="96"/>
      <c r="F75" s="96"/>
      <c r="G75" s="96"/>
      <c r="H75" s="34"/>
    </row>
    <row r="76" spans="1:8" s="33" customFormat="1" ht="60" x14ac:dyDescent="0.2">
      <c r="A76" s="34">
        <v>5</v>
      </c>
      <c r="B76" s="45" t="s">
        <v>68</v>
      </c>
      <c r="C76" s="45" t="s">
        <v>67</v>
      </c>
      <c r="D76" s="6"/>
      <c r="E76" s="6"/>
      <c r="F76" s="6"/>
      <c r="G76" s="6">
        <f>ROUND(H74*0.0214,5)</f>
        <v>0.99402999999999997</v>
      </c>
      <c r="H76" s="10">
        <f>SUM(D76:G76)</f>
        <v>0.99402999999999997</v>
      </c>
    </row>
    <row r="77" spans="1:8" s="33" customFormat="1" ht="45" x14ac:dyDescent="0.2">
      <c r="A77" s="42">
        <v>6</v>
      </c>
      <c r="B77" s="89" t="s">
        <v>90</v>
      </c>
      <c r="C77" s="90" t="s">
        <v>91</v>
      </c>
      <c r="D77" s="6"/>
      <c r="E77" s="6"/>
      <c r="F77" s="6"/>
      <c r="G77" s="6">
        <f>ROUND((H74+H91)*0.0393,5)</f>
        <v>2.14419</v>
      </c>
      <c r="H77" s="10">
        <f>SUM(D77:G77)</f>
        <v>2.14419</v>
      </c>
    </row>
    <row r="78" spans="1:8" s="33" customFormat="1" ht="15" hidden="1" customHeight="1" x14ac:dyDescent="0.2">
      <c r="A78" s="42">
        <v>1</v>
      </c>
      <c r="B78" s="45"/>
      <c r="C78" s="46"/>
      <c r="D78" s="6"/>
      <c r="E78" s="6"/>
      <c r="F78" s="6"/>
      <c r="G78" s="6"/>
      <c r="H78" s="7">
        <f>SUM(D78:G78)</f>
        <v>0</v>
      </c>
    </row>
    <row r="79" spans="1:8" s="33" customFormat="1" x14ac:dyDescent="0.2">
      <c r="A79" s="97" t="s">
        <v>45</v>
      </c>
      <c r="B79" s="98"/>
      <c r="C79" s="99"/>
      <c r="D79" s="8">
        <f>SUM(D76:D78)</f>
        <v>0</v>
      </c>
      <c r="E79" s="8">
        <f>SUM(E76:E78)</f>
        <v>0</v>
      </c>
      <c r="F79" s="8">
        <f>SUM(F76:F78)</f>
        <v>0</v>
      </c>
      <c r="G79" s="8">
        <f>SUM(G76:G78)</f>
        <v>3.13822</v>
      </c>
      <c r="H79" s="8">
        <f>SUM(D79:G79)</f>
        <v>3.13822</v>
      </c>
    </row>
    <row r="80" spans="1:8" s="33" customFormat="1" x14ac:dyDescent="0.2">
      <c r="A80" s="93" t="s">
        <v>46</v>
      </c>
      <c r="B80" s="94"/>
      <c r="C80" s="95"/>
      <c r="D80" s="11">
        <f>D74+D79</f>
        <v>46.17756</v>
      </c>
      <c r="E80" s="11">
        <f>E74+E79</f>
        <v>0</v>
      </c>
      <c r="F80" s="11">
        <f>F74+F79</f>
        <v>0</v>
      </c>
      <c r="G80" s="11">
        <f>G74+G79</f>
        <v>3.41046</v>
      </c>
      <c r="H80" s="11">
        <f>H74+H79</f>
        <v>49.588019999999993</v>
      </c>
    </row>
    <row r="81" spans="1:8" s="33" customFormat="1" ht="23.25" hidden="1" customHeight="1" x14ac:dyDescent="0.2">
      <c r="A81" s="41"/>
      <c r="B81" s="96" t="s">
        <v>47</v>
      </c>
      <c r="C81" s="96"/>
      <c r="D81" s="96"/>
      <c r="E81" s="96"/>
      <c r="F81" s="96"/>
      <c r="G81" s="96"/>
      <c r="H81" s="34"/>
    </row>
    <row r="82" spans="1:8" s="33" customFormat="1" ht="15" hidden="1" customHeight="1" x14ac:dyDescent="0.2">
      <c r="A82" s="42">
        <v>13</v>
      </c>
      <c r="B82" s="45"/>
      <c r="C82" s="46"/>
      <c r="D82" s="1"/>
      <c r="E82" s="1"/>
      <c r="F82" s="1"/>
      <c r="G82" s="1"/>
      <c r="H82" s="3">
        <f>SUM(D82:G82)</f>
        <v>0</v>
      </c>
    </row>
    <row r="83" spans="1:8" s="33" customFormat="1" ht="15" hidden="1" customHeight="1" x14ac:dyDescent="0.2">
      <c r="A83" s="42">
        <v>32</v>
      </c>
      <c r="B83" s="45"/>
      <c r="C83" s="46"/>
      <c r="D83" s="1"/>
      <c r="E83" s="1"/>
      <c r="F83" s="1"/>
      <c r="G83" s="1"/>
      <c r="H83" s="3">
        <f>SUM(D83:G83)</f>
        <v>0</v>
      </c>
    </row>
    <row r="84" spans="1:8" s="33" customFormat="1" ht="15" hidden="1" customHeight="1" x14ac:dyDescent="0.2">
      <c r="A84" s="42">
        <v>33</v>
      </c>
      <c r="B84" s="45"/>
      <c r="C84" s="46"/>
      <c r="D84" s="1"/>
      <c r="E84" s="1"/>
      <c r="F84" s="1"/>
      <c r="G84" s="1"/>
      <c r="H84" s="3">
        <f>SUM(D84:G84)</f>
        <v>0</v>
      </c>
    </row>
    <row r="85" spans="1:8" s="33" customFormat="1" ht="15" hidden="1" customHeight="1" x14ac:dyDescent="0.2">
      <c r="A85" s="97" t="s">
        <v>45</v>
      </c>
      <c r="B85" s="98"/>
      <c r="C85" s="99"/>
      <c r="D85" s="4">
        <f>SUM(D82:D84)</f>
        <v>0</v>
      </c>
      <c r="E85" s="4">
        <f>SUM(E82:E84)</f>
        <v>0</v>
      </c>
      <c r="F85" s="4">
        <f>SUM(F82:F84)</f>
        <v>0</v>
      </c>
      <c r="G85" s="4">
        <f>SUM(G82:G84)</f>
        <v>0</v>
      </c>
      <c r="H85" s="4">
        <f>SUM(D85:G85)</f>
        <v>0</v>
      </c>
    </row>
    <row r="86" spans="1:8" s="33" customFormat="1" ht="15" hidden="1" customHeight="1" x14ac:dyDescent="0.2">
      <c r="A86" s="93" t="s">
        <v>48</v>
      </c>
      <c r="B86" s="94"/>
      <c r="C86" s="95"/>
      <c r="D86" s="2">
        <f>D80+D85</f>
        <v>46.17756</v>
      </c>
      <c r="E86" s="2">
        <f>E80+E85</f>
        <v>0</v>
      </c>
      <c r="F86" s="2">
        <f>F80+F85</f>
        <v>0</v>
      </c>
      <c r="G86" s="2">
        <f>G80+G85</f>
        <v>3.41046</v>
      </c>
      <c r="H86" s="2">
        <f>H80+H85</f>
        <v>49.588019999999993</v>
      </c>
    </row>
    <row r="87" spans="1:8" s="33" customFormat="1" ht="22.5" customHeight="1" x14ac:dyDescent="0.2">
      <c r="A87" s="41"/>
      <c r="B87" s="96" t="s">
        <v>49</v>
      </c>
      <c r="C87" s="96"/>
      <c r="D87" s="96"/>
      <c r="E87" s="96"/>
      <c r="F87" s="96"/>
      <c r="G87" s="96"/>
      <c r="H87" s="34"/>
    </row>
    <row r="88" spans="1:8" s="33" customFormat="1" ht="42" customHeight="1" x14ac:dyDescent="0.2">
      <c r="A88" s="34">
        <v>7</v>
      </c>
      <c r="B88" s="89" t="s">
        <v>82</v>
      </c>
      <c r="C88" s="81" t="s">
        <v>9</v>
      </c>
      <c r="D88" s="6"/>
      <c r="E88" s="6"/>
      <c r="F88" s="6"/>
      <c r="G88" s="6">
        <f>42333.14/5.22/1000</f>
        <v>8.1097969348659014</v>
      </c>
      <c r="H88" s="10">
        <f>SUM(D88:G88)</f>
        <v>8.1097969348659014</v>
      </c>
    </row>
    <row r="89" spans="1:8" s="33" customFormat="1" ht="15" hidden="1" customHeight="1" x14ac:dyDescent="0.2">
      <c r="A89" s="42">
        <v>14</v>
      </c>
      <c r="B89" s="34" t="s">
        <v>66</v>
      </c>
      <c r="C89" s="34" t="e">
        <f>#REF!</f>
        <v>#REF!</v>
      </c>
      <c r="D89" s="6"/>
      <c r="E89" s="6"/>
      <c r="F89" s="6"/>
      <c r="G89" s="6">
        <v>0</v>
      </c>
      <c r="H89" s="10">
        <f>SUM(D89:G89)</f>
        <v>0</v>
      </c>
    </row>
    <row r="90" spans="1:8" s="33" customFormat="1" ht="15" hidden="1" customHeight="1" x14ac:dyDescent="0.2">
      <c r="A90" s="42"/>
      <c r="B90" s="34"/>
      <c r="C90" s="47"/>
      <c r="D90" s="6"/>
      <c r="E90" s="6"/>
      <c r="F90" s="6"/>
      <c r="G90" s="6"/>
      <c r="H90" s="7">
        <f>SUM(D90:G90)</f>
        <v>0</v>
      </c>
    </row>
    <row r="91" spans="1:8" s="33" customFormat="1" x14ac:dyDescent="0.2">
      <c r="A91" s="97" t="s">
        <v>50</v>
      </c>
      <c r="B91" s="98"/>
      <c r="C91" s="99"/>
      <c r="D91" s="8">
        <f>SUM(D88:D90)</f>
        <v>0</v>
      </c>
      <c r="E91" s="8">
        <f>SUM(E88:E90)</f>
        <v>0</v>
      </c>
      <c r="F91" s="8">
        <f>SUM(F88:F90)</f>
        <v>0</v>
      </c>
      <c r="G91" s="8">
        <f>SUM(G88:G90)</f>
        <v>8.1097969348659014</v>
      </c>
      <c r="H91" s="8">
        <f>SUM(H88:H90)</f>
        <v>8.1097969348659014</v>
      </c>
    </row>
    <row r="92" spans="1:8" s="33" customFormat="1" x14ac:dyDescent="0.2">
      <c r="A92" s="93" t="s">
        <v>51</v>
      </c>
      <c r="B92" s="94"/>
      <c r="C92" s="95"/>
      <c r="D92" s="11">
        <f>D86+D91</f>
        <v>46.17756</v>
      </c>
      <c r="E92" s="11">
        <f>E86+E91</f>
        <v>0</v>
      </c>
      <c r="F92" s="11">
        <f>F86+F91</f>
        <v>0</v>
      </c>
      <c r="G92" s="11">
        <f>G86+G91</f>
        <v>11.520256934865902</v>
      </c>
      <c r="H92" s="11">
        <f>H91+H86</f>
        <v>57.697816934865898</v>
      </c>
    </row>
    <row r="93" spans="1:8" s="33" customFormat="1" ht="23.25" customHeight="1" x14ac:dyDescent="0.2">
      <c r="A93" s="41"/>
      <c r="B93" s="96" t="s">
        <v>52</v>
      </c>
      <c r="C93" s="96"/>
      <c r="D93" s="96"/>
      <c r="E93" s="96"/>
      <c r="F93" s="96"/>
      <c r="G93" s="96"/>
      <c r="H93" s="34"/>
    </row>
    <row r="94" spans="1:8" s="33" customFormat="1" ht="30" x14ac:dyDescent="0.2">
      <c r="A94" s="34">
        <v>8</v>
      </c>
      <c r="B94" s="45" t="s">
        <v>63</v>
      </c>
      <c r="C94" s="89" t="s">
        <v>75</v>
      </c>
      <c r="D94" s="6">
        <f>ROUND(D92*0.03,5)</f>
        <v>1.38533</v>
      </c>
      <c r="E94" s="6">
        <f>ROUND(E92*0.03,5)</f>
        <v>0</v>
      </c>
      <c r="F94" s="6">
        <f>ROUND(F92*0.03,5)</f>
        <v>0</v>
      </c>
      <c r="G94" s="6">
        <f>ROUND(G92*0.03,5)</f>
        <v>0.34560999999999997</v>
      </c>
      <c r="H94" s="10">
        <f>SUM(D94:G94)</f>
        <v>1.7309399999999999</v>
      </c>
    </row>
    <row r="95" spans="1:8" s="33" customFormat="1" ht="15" hidden="1" customHeight="1" x14ac:dyDescent="0.2">
      <c r="A95" s="34">
        <v>38</v>
      </c>
      <c r="B95" s="45"/>
      <c r="C95" s="45"/>
      <c r="D95" s="6"/>
      <c r="E95" s="6"/>
      <c r="F95" s="6"/>
      <c r="G95" s="6"/>
      <c r="H95" s="7">
        <f>SUM(D95:G95)</f>
        <v>0</v>
      </c>
    </row>
    <row r="96" spans="1:8" s="33" customFormat="1" ht="15" hidden="1" customHeight="1" x14ac:dyDescent="0.2">
      <c r="A96" s="34">
        <v>39</v>
      </c>
      <c r="B96" s="45"/>
      <c r="C96" s="45"/>
      <c r="D96" s="6"/>
      <c r="E96" s="6"/>
      <c r="F96" s="6"/>
      <c r="G96" s="6"/>
      <c r="H96" s="7">
        <f>SUM(D96:G96)</f>
        <v>0</v>
      </c>
    </row>
    <row r="97" spans="1:8" s="33" customFormat="1" x14ac:dyDescent="0.2">
      <c r="A97" s="48"/>
      <c r="B97" s="48"/>
      <c r="C97" s="34" t="s">
        <v>53</v>
      </c>
      <c r="D97" s="49">
        <f>SUM(D94:D96)</f>
        <v>1.38533</v>
      </c>
      <c r="E97" s="49">
        <f>SUM(E94:E96)</f>
        <v>0</v>
      </c>
      <c r="F97" s="49">
        <f>SUM(F94:F96)</f>
        <v>0</v>
      </c>
      <c r="G97" s="49">
        <f>SUM(G94:G96)</f>
        <v>0.34560999999999997</v>
      </c>
      <c r="H97" s="49">
        <f>SUM(H94:H96)</f>
        <v>1.7309399999999999</v>
      </c>
    </row>
    <row r="98" spans="1:8" s="33" customFormat="1" x14ac:dyDescent="0.2">
      <c r="A98" s="48"/>
      <c r="B98" s="48"/>
      <c r="C98" s="30" t="s">
        <v>54</v>
      </c>
      <c r="D98" s="11">
        <f>D92+D97</f>
        <v>47.562890000000003</v>
      </c>
      <c r="E98" s="11">
        <f>E92+E97</f>
        <v>0</v>
      </c>
      <c r="F98" s="11">
        <f>F92+F97</f>
        <v>0</v>
      </c>
      <c r="G98" s="11">
        <f>G92+G97</f>
        <v>11.865866934865902</v>
      </c>
      <c r="H98" s="11">
        <f>H92+H97</f>
        <v>59.428756934865895</v>
      </c>
    </row>
    <row r="99" spans="1:8" s="33" customFormat="1" x14ac:dyDescent="0.2">
      <c r="A99" s="48"/>
      <c r="B99" s="96" t="s">
        <v>59</v>
      </c>
      <c r="C99" s="96"/>
      <c r="D99" s="96"/>
      <c r="E99" s="96"/>
      <c r="F99" s="96"/>
      <c r="G99" s="96"/>
      <c r="H99" s="2"/>
    </row>
    <row r="100" spans="1:8" s="33" customFormat="1" ht="15.75" x14ac:dyDescent="0.2">
      <c r="A100" s="34">
        <v>9</v>
      </c>
      <c r="B100" s="48"/>
      <c r="C100" s="50" t="s">
        <v>93</v>
      </c>
      <c r="D100" s="6">
        <f>ROUND(D98*0.22,5)</f>
        <v>10.463839999999999</v>
      </c>
      <c r="E100" s="6">
        <f>ROUND(E98*0.2,2)</f>
        <v>0</v>
      </c>
      <c r="F100" s="6">
        <f>ROUND(F98*0,2)</f>
        <v>0</v>
      </c>
      <c r="G100" s="6">
        <f>ROUND(G98*0.22,5)</f>
        <v>2.61049</v>
      </c>
      <c r="H100" s="11">
        <f>SUM(D100:G100)</f>
        <v>13.07433</v>
      </c>
    </row>
    <row r="101" spans="1:8" s="33" customFormat="1" ht="47.25" hidden="1" customHeight="1" x14ac:dyDescent="0.2">
      <c r="A101" s="34">
        <v>18</v>
      </c>
      <c r="B101" s="48"/>
      <c r="C101" s="50" t="s">
        <v>56</v>
      </c>
      <c r="D101" s="6"/>
      <c r="E101" s="6"/>
      <c r="F101" s="6"/>
      <c r="G101" s="6"/>
      <c r="H101" s="11">
        <f>SUM(D101:G101)</f>
        <v>0</v>
      </c>
    </row>
    <row r="102" spans="1:8" s="33" customFormat="1" ht="47.25" hidden="1" customHeight="1" x14ac:dyDescent="0.2">
      <c r="A102" s="34">
        <v>19</v>
      </c>
      <c r="B102" s="51"/>
      <c r="C102" s="50" t="s">
        <v>55</v>
      </c>
      <c r="D102" s="6"/>
      <c r="E102" s="6"/>
      <c r="F102" s="6"/>
      <c r="G102" s="6"/>
      <c r="H102" s="11">
        <f>SUM(D102:G102)</f>
        <v>0</v>
      </c>
    </row>
    <row r="103" spans="1:8" s="33" customFormat="1" ht="15.75" x14ac:dyDescent="0.2">
      <c r="A103" s="51"/>
      <c r="B103" s="51"/>
      <c r="C103" s="52" t="s">
        <v>57</v>
      </c>
      <c r="D103" s="11">
        <f>SUM(D100:D102)</f>
        <v>10.463839999999999</v>
      </c>
      <c r="E103" s="11">
        <f>SUM(E100:E102)</f>
        <v>0</v>
      </c>
      <c r="F103" s="11">
        <f>SUM(F100:F102)</f>
        <v>0</v>
      </c>
      <c r="G103" s="11">
        <f>SUM(G100:G102)</f>
        <v>2.61049</v>
      </c>
      <c r="H103" s="11">
        <f>SUM(H100:H102)</f>
        <v>13.07433</v>
      </c>
    </row>
    <row r="104" spans="1:8" s="33" customFormat="1" ht="31.5" x14ac:dyDescent="0.2">
      <c r="A104" s="51"/>
      <c r="B104" s="51"/>
      <c r="C104" s="52" t="s">
        <v>58</v>
      </c>
      <c r="D104" s="11">
        <f>D98+D103</f>
        <v>58.026730000000001</v>
      </c>
      <c r="E104" s="11">
        <f>E98+E103</f>
        <v>0</v>
      </c>
      <c r="F104" s="11">
        <f>F98+F103</f>
        <v>0</v>
      </c>
      <c r="G104" s="11">
        <f>G98+G103</f>
        <v>14.476356934865903</v>
      </c>
      <c r="H104" s="6">
        <f>H98+H103</f>
        <v>72.503086934865891</v>
      </c>
    </row>
    <row r="105" spans="1:8" s="33" customFormat="1" x14ac:dyDescent="0.2"/>
    <row r="106" spans="1:8" s="53" customFormat="1" ht="18.75" x14ac:dyDescent="0.3">
      <c r="B106" s="54"/>
      <c r="C106" s="54" t="s">
        <v>94</v>
      </c>
      <c r="D106" s="54"/>
      <c r="E106" s="55"/>
      <c r="F106" s="54" t="s">
        <v>95</v>
      </c>
    </row>
    <row r="107" spans="1:8" s="33" customFormat="1" x14ac:dyDescent="0.25">
      <c r="B107" s="53" t="s">
        <v>11</v>
      </c>
    </row>
    <row r="108" spans="1:8" s="33" customFormat="1" x14ac:dyDescent="0.2"/>
    <row r="109" spans="1:8" s="33" customFormat="1" x14ac:dyDescent="0.2"/>
    <row r="110" spans="1:8" s="33" customFormat="1" x14ac:dyDescent="0.2"/>
    <row r="111" spans="1:8" s="33" customFormat="1" x14ac:dyDescent="0.2"/>
  </sheetData>
  <mergeCells count="56">
    <mergeCell ref="A59:C59"/>
    <mergeCell ref="A60:C60"/>
    <mergeCell ref="A66:C66"/>
    <mergeCell ref="B67:G67"/>
    <mergeCell ref="A73:C73"/>
    <mergeCell ref="A35:C35"/>
    <mergeCell ref="A36:C36"/>
    <mergeCell ref="A53:C53"/>
    <mergeCell ref="A54:C54"/>
    <mergeCell ref="B55:G55"/>
    <mergeCell ref="A48:C48"/>
    <mergeCell ref="B49:G49"/>
    <mergeCell ref="A23:C23"/>
    <mergeCell ref="B24:G24"/>
    <mergeCell ref="A16:A17"/>
    <mergeCell ref="B16:B17"/>
    <mergeCell ref="C16:C17"/>
    <mergeCell ref="D16:G16"/>
    <mergeCell ref="B37:G37"/>
    <mergeCell ref="A41:C41"/>
    <mergeCell ref="A42:C42"/>
    <mergeCell ref="B43:G43"/>
    <mergeCell ref="A47:C47"/>
    <mergeCell ref="A29:C29"/>
    <mergeCell ref="A30:C30"/>
    <mergeCell ref="B31:G31"/>
    <mergeCell ref="H16:H17"/>
    <mergeCell ref="B9:H9"/>
    <mergeCell ref="B11:H11"/>
    <mergeCell ref="B12:H12"/>
    <mergeCell ref="B19:G19"/>
    <mergeCell ref="B1:E1"/>
    <mergeCell ref="G1:H1"/>
    <mergeCell ref="B2:E2"/>
    <mergeCell ref="G2:H2"/>
    <mergeCell ref="B3:E3"/>
    <mergeCell ref="G3:H3"/>
    <mergeCell ref="G4:H4"/>
    <mergeCell ref="B5:E5"/>
    <mergeCell ref="G5:H5"/>
    <mergeCell ref="B6:E6"/>
    <mergeCell ref="G6:H6"/>
    <mergeCell ref="B93:G93"/>
    <mergeCell ref="B99:G99"/>
    <mergeCell ref="B61:G61"/>
    <mergeCell ref="A65:C65"/>
    <mergeCell ref="B87:G87"/>
    <mergeCell ref="A91:C91"/>
    <mergeCell ref="A92:C92"/>
    <mergeCell ref="A74:C74"/>
    <mergeCell ref="B75:G75"/>
    <mergeCell ref="A79:C79"/>
    <mergeCell ref="A80:C80"/>
    <mergeCell ref="B81:G81"/>
    <mergeCell ref="A85:C85"/>
    <mergeCell ref="A86:C86"/>
  </mergeCells>
  <printOptions horizontalCentered="1"/>
  <pageMargins left="0.25" right="0.25" top="0.75" bottom="0.75" header="0.3" footer="0.3"/>
  <pageSetup paperSize="9" scale="48" fitToWidth="0" fitToHeight="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C9D8-3D5A-44F7-8501-0FF765ED176F}">
  <sheetPr>
    <tabColor rgb="FF00B0F0"/>
    <pageSetUpPr fitToPage="1"/>
  </sheetPr>
  <dimension ref="A1:M111"/>
  <sheetViews>
    <sheetView view="pageBreakPreview" topLeftCell="A68" zoomScale="80" zoomScaleNormal="80" zoomScaleSheetLayoutView="80" workbookViewId="0">
      <selection activeCell="U24" sqref="U24"/>
    </sheetView>
  </sheetViews>
  <sheetFormatPr defaultRowHeight="15" x14ac:dyDescent="0.25"/>
  <cols>
    <col min="1" max="1" width="6" style="56" customWidth="1"/>
    <col min="2" max="2" width="14.5" style="56" customWidth="1"/>
    <col min="3" max="3" width="40.33203125" style="56" customWidth="1"/>
    <col min="4" max="4" width="22.83203125" style="56" bestFit="1" customWidth="1"/>
    <col min="5" max="5" width="20.83203125" style="56" bestFit="1" customWidth="1"/>
    <col min="6" max="6" width="20.83203125" style="56" customWidth="1"/>
    <col min="7" max="7" width="16.1640625" style="56" bestFit="1" customWidth="1"/>
    <col min="8" max="8" width="19.33203125" style="56" customWidth="1"/>
    <col min="9" max="9" width="15.83203125" style="56" hidden="1" customWidth="1"/>
    <col min="10" max="10" width="17" style="56" hidden="1" customWidth="1"/>
    <col min="11" max="11" width="17.5" style="56" hidden="1" customWidth="1"/>
    <col min="12" max="12" width="12.5" style="56" customWidth="1"/>
    <col min="13" max="13" width="12.1640625" style="56" customWidth="1"/>
    <col min="14" max="16384" width="9.33203125" style="56"/>
  </cols>
  <sheetData>
    <row r="1" spans="1:12" s="15" customFormat="1" ht="15.75" x14ac:dyDescent="0.25">
      <c r="B1" s="101" t="s">
        <v>0</v>
      </c>
      <c r="C1" s="101"/>
      <c r="D1" s="101"/>
      <c r="E1" s="101"/>
      <c r="F1" s="16"/>
      <c r="G1" s="101"/>
      <c r="H1" s="101"/>
    </row>
    <row r="2" spans="1:12" s="15" customFormat="1" ht="15.75" x14ac:dyDescent="0.25">
      <c r="B2" s="102"/>
      <c r="C2" s="102"/>
      <c r="D2" s="102"/>
      <c r="E2" s="102"/>
      <c r="F2" s="17"/>
      <c r="G2" s="102"/>
      <c r="H2" s="102"/>
    </row>
    <row r="3" spans="1:12" s="15" customFormat="1" ht="15" customHeight="1" x14ac:dyDescent="0.25">
      <c r="B3" s="103" t="s">
        <v>71</v>
      </c>
      <c r="C3" s="104"/>
      <c r="D3" s="104"/>
      <c r="E3" s="104"/>
      <c r="F3" s="18"/>
      <c r="G3" s="104"/>
      <c r="H3" s="104"/>
    </row>
    <row r="4" spans="1:12" s="15" customFormat="1" ht="15.75" x14ac:dyDescent="0.25">
      <c r="B4" s="17" t="s">
        <v>72</v>
      </c>
      <c r="C4" s="17"/>
      <c r="D4" s="17"/>
      <c r="E4" s="17"/>
      <c r="F4" s="17"/>
      <c r="G4" s="102"/>
      <c r="H4" s="102"/>
    </row>
    <row r="5" spans="1:12" s="15" customFormat="1" ht="33.75" customHeight="1" x14ac:dyDescent="0.25">
      <c r="B5" s="102" t="s">
        <v>80</v>
      </c>
      <c r="C5" s="102"/>
      <c r="D5" s="102"/>
      <c r="E5" s="102"/>
      <c r="F5" s="17"/>
      <c r="G5" s="102"/>
      <c r="H5" s="102"/>
    </row>
    <row r="6" spans="1:12" s="15" customFormat="1" ht="25.5" customHeight="1" x14ac:dyDescent="0.25">
      <c r="B6" s="106" t="s">
        <v>69</v>
      </c>
      <c r="C6" s="106"/>
      <c r="D6" s="106"/>
      <c r="E6" s="106"/>
      <c r="F6" s="19"/>
      <c r="G6" s="106"/>
      <c r="H6" s="106"/>
    </row>
    <row r="7" spans="1:12" s="15" customFormat="1" ht="15.75" x14ac:dyDescent="0.25">
      <c r="B7" s="20" t="s">
        <v>11</v>
      </c>
      <c r="F7" s="20"/>
    </row>
    <row r="8" spans="1:12" s="15" customFormat="1" ht="15.75" x14ac:dyDescent="0.25">
      <c r="B8" s="20"/>
      <c r="F8" s="20"/>
    </row>
    <row r="9" spans="1:12" s="15" customFormat="1" ht="21" x14ac:dyDescent="0.35">
      <c r="B9" s="107" t="s">
        <v>12</v>
      </c>
      <c r="C9" s="107"/>
      <c r="D9" s="107"/>
      <c r="E9" s="107"/>
      <c r="F9" s="107"/>
      <c r="G9" s="107"/>
      <c r="H9" s="107"/>
    </row>
    <row r="10" spans="1:12" s="15" customFormat="1" ht="15.75" x14ac:dyDescent="0.25">
      <c r="B10" s="20"/>
      <c r="F10" s="20"/>
    </row>
    <row r="11" spans="1:12" s="15" customFormat="1" ht="60.75" customHeight="1" x14ac:dyDescent="0.25">
      <c r="A11" s="19"/>
      <c r="B11" s="108" t="s">
        <v>81</v>
      </c>
      <c r="C11" s="108"/>
      <c r="D11" s="108"/>
      <c r="E11" s="108"/>
      <c r="F11" s="108"/>
      <c r="G11" s="108"/>
      <c r="H11" s="108"/>
      <c r="L11" s="15" t="s">
        <v>76</v>
      </c>
    </row>
    <row r="12" spans="1:12" s="15" customFormat="1" ht="15" customHeight="1" x14ac:dyDescent="0.25">
      <c r="A12" s="18"/>
      <c r="B12" s="109" t="s">
        <v>13</v>
      </c>
      <c r="C12" s="109"/>
      <c r="D12" s="109"/>
      <c r="E12" s="109"/>
      <c r="F12" s="109"/>
      <c r="G12" s="109"/>
      <c r="H12" s="109"/>
    </row>
    <row r="13" spans="1:12" s="15" customFormat="1" ht="15" customHeight="1" x14ac:dyDescent="0.25">
      <c r="A13" s="18"/>
      <c r="B13" s="22"/>
      <c r="C13" s="22"/>
      <c r="D13" s="22"/>
      <c r="E13" s="22"/>
      <c r="F13" s="22"/>
      <c r="G13" s="22"/>
      <c r="H13" s="22"/>
    </row>
    <row r="14" spans="1:12" s="15" customFormat="1" ht="15" customHeight="1" x14ac:dyDescent="0.25">
      <c r="A14" s="18"/>
      <c r="B14" s="22"/>
      <c r="D14" s="23" t="s">
        <v>82</v>
      </c>
      <c r="E14" s="22"/>
      <c r="F14" s="22"/>
      <c r="G14" s="22"/>
      <c r="H14" s="22"/>
    </row>
    <row r="15" spans="1:12" s="15" customFormat="1" ht="21" x14ac:dyDescent="0.35">
      <c r="A15" s="24" t="s">
        <v>14</v>
      </c>
      <c r="C15" s="57"/>
      <c r="D15" s="26" t="s">
        <v>83</v>
      </c>
      <c r="E15" s="58"/>
      <c r="G15" s="21"/>
      <c r="H15" s="83" t="s">
        <v>84</v>
      </c>
    </row>
    <row r="16" spans="1:12" s="29" customFormat="1" ht="22.5" customHeight="1" x14ac:dyDescent="0.25">
      <c r="A16" s="100" t="s">
        <v>1</v>
      </c>
      <c r="B16" s="100" t="s">
        <v>2</v>
      </c>
      <c r="C16" s="100" t="s">
        <v>3</v>
      </c>
      <c r="D16" s="100" t="s">
        <v>70</v>
      </c>
      <c r="E16" s="100"/>
      <c r="F16" s="100"/>
      <c r="G16" s="100"/>
      <c r="H16" s="100" t="s">
        <v>15</v>
      </c>
      <c r="I16" s="28"/>
      <c r="J16" s="28"/>
    </row>
    <row r="17" spans="1:8" s="29" customFormat="1" ht="35.25" customHeight="1" x14ac:dyDescent="0.25">
      <c r="A17" s="100"/>
      <c r="B17" s="100"/>
      <c r="C17" s="100"/>
      <c r="D17" s="30" t="s">
        <v>16</v>
      </c>
      <c r="E17" s="30" t="s">
        <v>17</v>
      </c>
      <c r="F17" s="27" t="s">
        <v>18</v>
      </c>
      <c r="G17" s="27" t="s">
        <v>19</v>
      </c>
      <c r="H17" s="100"/>
    </row>
    <row r="18" spans="1:8" s="25" customFormat="1" ht="14.25" customHeight="1" x14ac:dyDescent="0.2">
      <c r="A18" s="27">
        <v>1</v>
      </c>
      <c r="B18" s="27">
        <v>2</v>
      </c>
      <c r="C18" s="27">
        <v>3</v>
      </c>
      <c r="D18" s="30">
        <v>4</v>
      </c>
      <c r="E18" s="30">
        <v>5</v>
      </c>
      <c r="F18" s="30">
        <v>6</v>
      </c>
      <c r="G18" s="30">
        <v>7</v>
      </c>
      <c r="H18" s="30">
        <v>8</v>
      </c>
    </row>
    <row r="19" spans="1:8" s="33" customFormat="1" ht="21.75" customHeight="1" x14ac:dyDescent="0.2">
      <c r="A19" s="31"/>
      <c r="B19" s="105" t="s">
        <v>20</v>
      </c>
      <c r="C19" s="105"/>
      <c r="D19" s="105"/>
      <c r="E19" s="105"/>
      <c r="F19" s="105"/>
      <c r="G19" s="105"/>
      <c r="H19" s="32"/>
    </row>
    <row r="20" spans="1:8" s="33" customFormat="1" ht="15.75" hidden="1" x14ac:dyDescent="0.25">
      <c r="A20" s="34">
        <v>1</v>
      </c>
      <c r="B20" s="85" t="s">
        <v>73</v>
      </c>
      <c r="C20" s="70"/>
      <c r="D20" s="6">
        <f>0/1000</f>
        <v>0</v>
      </c>
      <c r="E20" s="6"/>
      <c r="F20" s="6"/>
      <c r="G20" s="6"/>
      <c r="H20" s="7">
        <f>SUM(D20:G20)</f>
        <v>0</v>
      </c>
    </row>
    <row r="21" spans="1:8" s="33" customFormat="1" ht="15.75" hidden="1" x14ac:dyDescent="0.2">
      <c r="A21" s="34">
        <v>2</v>
      </c>
      <c r="B21" s="85" t="s">
        <v>74</v>
      </c>
      <c r="C21" s="35"/>
      <c r="D21" s="6">
        <f>0/1000</f>
        <v>0</v>
      </c>
      <c r="E21" s="6"/>
      <c r="F21" s="6"/>
      <c r="G21" s="6"/>
      <c r="H21" s="7">
        <f>SUM(D21:G21)</f>
        <v>0</v>
      </c>
    </row>
    <row r="22" spans="1:8" s="33" customFormat="1" hidden="1" x14ac:dyDescent="0.2">
      <c r="A22" s="34">
        <v>3</v>
      </c>
      <c r="B22" s="36"/>
      <c r="C22" s="36"/>
      <c r="D22" s="6"/>
      <c r="E22" s="6"/>
      <c r="F22" s="6"/>
      <c r="G22" s="6"/>
      <c r="H22" s="7">
        <f>SUM(D22:G22)</f>
        <v>0</v>
      </c>
    </row>
    <row r="23" spans="1:8" s="38" customFormat="1" x14ac:dyDescent="0.2">
      <c r="A23" s="97" t="s">
        <v>21</v>
      </c>
      <c r="B23" s="98"/>
      <c r="C23" s="99"/>
      <c r="D23" s="8">
        <f>SUM(D20:D22)</f>
        <v>0</v>
      </c>
      <c r="E23" s="8">
        <f>SUM(E20:E22)</f>
        <v>0</v>
      </c>
      <c r="F23" s="8">
        <f>SUM(F20:F22)</f>
        <v>0</v>
      </c>
      <c r="G23" s="8">
        <f>SUM(G20:G22)</f>
        <v>0</v>
      </c>
      <c r="H23" s="8">
        <f>SUM(H20:H22)</f>
        <v>0</v>
      </c>
    </row>
    <row r="24" spans="1:8" s="33" customFormat="1" ht="24" customHeight="1" x14ac:dyDescent="0.2">
      <c r="A24" s="31"/>
      <c r="B24" s="105" t="s">
        <v>4</v>
      </c>
      <c r="C24" s="105"/>
      <c r="D24" s="105"/>
      <c r="E24" s="105"/>
      <c r="F24" s="105"/>
      <c r="G24" s="105"/>
      <c r="H24" s="32"/>
    </row>
    <row r="25" spans="1:8" s="33" customFormat="1" ht="15.75" hidden="1" x14ac:dyDescent="0.2">
      <c r="A25" s="34"/>
      <c r="B25" s="85"/>
      <c r="C25" s="39"/>
      <c r="D25" s="71">
        <f>0/1000</f>
        <v>0</v>
      </c>
      <c r="E25" s="9">
        <v>0</v>
      </c>
      <c r="F25" s="9">
        <f>0/1000</f>
        <v>0</v>
      </c>
      <c r="G25" s="9"/>
      <c r="H25" s="10">
        <f>SUM(D25:G25)</f>
        <v>0</v>
      </c>
    </row>
    <row r="26" spans="1:8" s="33" customFormat="1" ht="15.75" hidden="1" x14ac:dyDescent="0.2">
      <c r="A26" s="34"/>
      <c r="B26" s="85"/>
      <c r="C26" s="39"/>
      <c r="D26" s="71">
        <f>0/1000</f>
        <v>0</v>
      </c>
      <c r="E26" s="9"/>
      <c r="F26" s="9">
        <f>0/1000</f>
        <v>0</v>
      </c>
      <c r="G26" s="9"/>
      <c r="H26" s="10">
        <f>SUM(D26:G26)</f>
        <v>0</v>
      </c>
    </row>
    <row r="27" spans="1:8" s="33" customFormat="1" ht="33.75" customHeight="1" x14ac:dyDescent="0.2">
      <c r="A27" s="34">
        <v>1</v>
      </c>
      <c r="B27" s="86" t="s">
        <v>77</v>
      </c>
      <c r="C27" s="39" t="s">
        <v>85</v>
      </c>
      <c r="D27" s="9">
        <f>344286/1000</f>
        <v>344.286</v>
      </c>
      <c r="E27" s="9">
        <v>0</v>
      </c>
      <c r="F27" s="9">
        <v>0</v>
      </c>
      <c r="G27" s="9"/>
      <c r="H27" s="10">
        <f>SUM(D27:G27)</f>
        <v>344.286</v>
      </c>
    </row>
    <row r="28" spans="1:8" s="33" customFormat="1" ht="15.75" hidden="1" x14ac:dyDescent="0.2">
      <c r="A28" s="34">
        <v>6</v>
      </c>
      <c r="B28" s="85" t="s">
        <v>86</v>
      </c>
      <c r="C28" s="39"/>
      <c r="D28" s="9">
        <f>0/1000</f>
        <v>0</v>
      </c>
      <c r="E28" s="9"/>
      <c r="F28" s="9">
        <f>0/1000</f>
        <v>0</v>
      </c>
      <c r="G28" s="9"/>
      <c r="H28" s="10">
        <f>SUM(D28:G28)</f>
        <v>0</v>
      </c>
    </row>
    <row r="29" spans="1:8" s="38" customFormat="1" x14ac:dyDescent="0.2">
      <c r="A29" s="97" t="s">
        <v>22</v>
      </c>
      <c r="B29" s="98"/>
      <c r="C29" s="99"/>
      <c r="D29" s="8">
        <f>SUM(D25:D28)</f>
        <v>344.286</v>
      </c>
      <c r="E29" s="8">
        <f>SUM(E25:E28)</f>
        <v>0</v>
      </c>
      <c r="F29" s="8">
        <f>SUM(F25:F28)</f>
        <v>0</v>
      </c>
      <c r="G29" s="8">
        <f>SUM(G25:G27)</f>
        <v>0</v>
      </c>
      <c r="H29" s="8">
        <f>SUM(H25:H28)</f>
        <v>344.286</v>
      </c>
    </row>
    <row r="30" spans="1:8" s="38" customFormat="1" x14ac:dyDescent="0.2">
      <c r="A30" s="93" t="s">
        <v>23</v>
      </c>
      <c r="B30" s="94"/>
      <c r="C30" s="95"/>
      <c r="D30" s="11">
        <f>D23+D29</f>
        <v>344.286</v>
      </c>
      <c r="E30" s="11">
        <f>E23+E29</f>
        <v>0</v>
      </c>
      <c r="F30" s="11">
        <f>F23+F29</f>
        <v>0</v>
      </c>
      <c r="G30" s="11">
        <f>G23+G29</f>
        <v>0</v>
      </c>
      <c r="H30" s="11">
        <f>H23+H29</f>
        <v>344.286</v>
      </c>
    </row>
    <row r="31" spans="1:8" s="38" customFormat="1" ht="21" hidden="1" customHeight="1" x14ac:dyDescent="0.2">
      <c r="A31" s="40"/>
      <c r="B31" s="96" t="s">
        <v>24</v>
      </c>
      <c r="C31" s="96"/>
      <c r="D31" s="96"/>
      <c r="E31" s="96"/>
      <c r="F31" s="96"/>
      <c r="G31" s="110"/>
      <c r="H31" s="5"/>
    </row>
    <row r="32" spans="1:8" s="38" customFormat="1" hidden="1" x14ac:dyDescent="0.2">
      <c r="A32" s="34">
        <v>3</v>
      </c>
      <c r="B32" s="34"/>
      <c r="C32" s="34"/>
      <c r="D32" s="1"/>
      <c r="E32" s="1"/>
      <c r="F32" s="1"/>
      <c r="G32" s="1"/>
      <c r="H32" s="3">
        <f>SUM(D32:G32)</f>
        <v>0</v>
      </c>
    </row>
    <row r="33" spans="1:8" s="38" customFormat="1" hidden="1" x14ac:dyDescent="0.2">
      <c r="A33" s="34">
        <v>8</v>
      </c>
      <c r="B33" s="34"/>
      <c r="C33" s="34"/>
      <c r="D33" s="1"/>
      <c r="E33" s="1"/>
      <c r="F33" s="1"/>
      <c r="G33" s="1"/>
      <c r="H33" s="3">
        <f>SUM(D33:G33)</f>
        <v>0</v>
      </c>
    </row>
    <row r="34" spans="1:8" s="38" customFormat="1" hidden="1" x14ac:dyDescent="0.2">
      <c r="A34" s="34">
        <v>9</v>
      </c>
      <c r="B34" s="34"/>
      <c r="C34" s="34"/>
      <c r="D34" s="1"/>
      <c r="E34" s="1"/>
      <c r="F34" s="1"/>
      <c r="G34" s="1"/>
      <c r="H34" s="3">
        <f>SUM(D34:G34)</f>
        <v>0</v>
      </c>
    </row>
    <row r="35" spans="1:8" s="38" customFormat="1" hidden="1" x14ac:dyDescent="0.2">
      <c r="A35" s="97" t="s">
        <v>25</v>
      </c>
      <c r="B35" s="98"/>
      <c r="C35" s="99"/>
      <c r="D35" s="4">
        <f>SUM(D32:D34)</f>
        <v>0</v>
      </c>
      <c r="E35" s="4">
        <f>SUM(E32:E34)</f>
        <v>0</v>
      </c>
      <c r="F35" s="4">
        <f>SUM(F32:F34)</f>
        <v>0</v>
      </c>
      <c r="G35" s="4">
        <f>SUM(G32:G34)</f>
        <v>0</v>
      </c>
      <c r="H35" s="4">
        <f>SUM(H32:H34)</f>
        <v>0</v>
      </c>
    </row>
    <row r="36" spans="1:8" s="38" customFormat="1" hidden="1" x14ac:dyDescent="0.2">
      <c r="A36" s="93" t="s">
        <v>26</v>
      </c>
      <c r="B36" s="94"/>
      <c r="C36" s="95"/>
      <c r="D36" s="2">
        <f>D30+D35</f>
        <v>344.286</v>
      </c>
      <c r="E36" s="2">
        <f>E30+E35</f>
        <v>0</v>
      </c>
      <c r="F36" s="2">
        <f>F30+F35</f>
        <v>0</v>
      </c>
      <c r="G36" s="2">
        <f>G30+G35</f>
        <v>0</v>
      </c>
      <c r="H36" s="2">
        <f>H30+H35</f>
        <v>344.286</v>
      </c>
    </row>
    <row r="37" spans="1:8" s="38" customFormat="1" ht="22.5" hidden="1" customHeight="1" x14ac:dyDescent="0.2">
      <c r="A37" s="40"/>
      <c r="B37" s="96" t="s">
        <v>27</v>
      </c>
      <c r="C37" s="96"/>
      <c r="D37" s="96"/>
      <c r="E37" s="96"/>
      <c r="F37" s="96"/>
      <c r="G37" s="110"/>
      <c r="H37" s="5"/>
    </row>
    <row r="38" spans="1:8" s="38" customFormat="1" hidden="1" x14ac:dyDescent="0.2">
      <c r="A38" s="34">
        <v>4</v>
      </c>
      <c r="B38" s="34"/>
      <c r="C38" s="34"/>
      <c r="D38" s="1"/>
      <c r="E38" s="1"/>
      <c r="F38" s="1"/>
      <c r="G38" s="1"/>
      <c r="H38" s="3">
        <f>SUM(D38:G38)</f>
        <v>0</v>
      </c>
    </row>
    <row r="39" spans="1:8" s="38" customFormat="1" hidden="1" x14ac:dyDescent="0.2">
      <c r="A39" s="34">
        <v>11</v>
      </c>
      <c r="B39" s="34"/>
      <c r="C39" s="34"/>
      <c r="D39" s="1"/>
      <c r="E39" s="1"/>
      <c r="F39" s="1"/>
      <c r="G39" s="1"/>
      <c r="H39" s="3">
        <f>SUM(D39:G39)</f>
        <v>0</v>
      </c>
    </row>
    <row r="40" spans="1:8" s="38" customFormat="1" hidden="1" x14ac:dyDescent="0.2">
      <c r="A40" s="34">
        <v>12</v>
      </c>
      <c r="B40" s="34"/>
      <c r="C40" s="34"/>
      <c r="D40" s="1"/>
      <c r="E40" s="1"/>
      <c r="F40" s="1"/>
      <c r="G40" s="1"/>
      <c r="H40" s="3">
        <f>SUM(D40:G40)</f>
        <v>0</v>
      </c>
    </row>
    <row r="41" spans="1:8" s="38" customFormat="1" hidden="1" x14ac:dyDescent="0.2">
      <c r="A41" s="97" t="s">
        <v>28</v>
      </c>
      <c r="B41" s="98"/>
      <c r="C41" s="99"/>
      <c r="D41" s="4">
        <f>SUM(D38:D40)</f>
        <v>0</v>
      </c>
      <c r="E41" s="4">
        <f>SUM(E38:E40)</f>
        <v>0</v>
      </c>
      <c r="F41" s="4">
        <f>SUM(F38:F40)</f>
        <v>0</v>
      </c>
      <c r="G41" s="4">
        <f>SUM(G38:G40)</f>
        <v>0</v>
      </c>
      <c r="H41" s="4">
        <f>SUM(H38:H40)</f>
        <v>0</v>
      </c>
    </row>
    <row r="42" spans="1:8" s="38" customFormat="1" hidden="1" x14ac:dyDescent="0.2">
      <c r="A42" s="93" t="s">
        <v>29</v>
      </c>
      <c r="B42" s="94"/>
      <c r="C42" s="95"/>
      <c r="D42" s="2">
        <f>D36+D41</f>
        <v>344.286</v>
      </c>
      <c r="E42" s="2">
        <f>E36+E41</f>
        <v>0</v>
      </c>
      <c r="F42" s="2">
        <f>F36+F41</f>
        <v>0</v>
      </c>
      <c r="G42" s="2">
        <f>G36+G41</f>
        <v>0</v>
      </c>
      <c r="H42" s="2">
        <f>H36+H41</f>
        <v>344.286</v>
      </c>
    </row>
    <row r="43" spans="1:8" s="38" customFormat="1" ht="24" hidden="1" customHeight="1" x14ac:dyDescent="0.2">
      <c r="A43" s="40"/>
      <c r="B43" s="96" t="s">
        <v>30</v>
      </c>
      <c r="C43" s="96"/>
      <c r="D43" s="96"/>
      <c r="E43" s="96"/>
      <c r="F43" s="96"/>
      <c r="G43" s="110"/>
      <c r="H43" s="5"/>
    </row>
    <row r="44" spans="1:8" s="38" customFormat="1" hidden="1" x14ac:dyDescent="0.2">
      <c r="A44" s="34">
        <v>5</v>
      </c>
      <c r="B44" s="34"/>
      <c r="C44" s="34"/>
      <c r="D44" s="1"/>
      <c r="E44" s="1"/>
      <c r="F44" s="1"/>
      <c r="G44" s="1"/>
      <c r="H44" s="3">
        <f>SUM(D44:G44)</f>
        <v>0</v>
      </c>
    </row>
    <row r="45" spans="1:8" s="38" customFormat="1" hidden="1" x14ac:dyDescent="0.2">
      <c r="A45" s="34">
        <v>14</v>
      </c>
      <c r="B45" s="34"/>
      <c r="C45" s="34"/>
      <c r="D45" s="1"/>
      <c r="E45" s="1"/>
      <c r="F45" s="1"/>
      <c r="G45" s="1"/>
      <c r="H45" s="3">
        <f>SUM(D45:G45)</f>
        <v>0</v>
      </c>
    </row>
    <row r="46" spans="1:8" s="38" customFormat="1" hidden="1" x14ac:dyDescent="0.2">
      <c r="A46" s="34">
        <v>15</v>
      </c>
      <c r="B46" s="34"/>
      <c r="C46" s="34"/>
      <c r="D46" s="1"/>
      <c r="E46" s="1"/>
      <c r="F46" s="1"/>
      <c r="G46" s="1"/>
      <c r="H46" s="3">
        <f>SUM(D46:G46)</f>
        <v>0</v>
      </c>
    </row>
    <row r="47" spans="1:8" s="38" customFormat="1" hidden="1" x14ac:dyDescent="0.2">
      <c r="A47" s="97" t="s">
        <v>31</v>
      </c>
      <c r="B47" s="98"/>
      <c r="C47" s="99"/>
      <c r="D47" s="4">
        <f>SUM(D44:D46)</f>
        <v>0</v>
      </c>
      <c r="E47" s="4">
        <f>SUM(E44:E46)</f>
        <v>0</v>
      </c>
      <c r="F47" s="4">
        <f>SUM(F44:F46)</f>
        <v>0</v>
      </c>
      <c r="G47" s="4">
        <f>SUM(G44:G46)</f>
        <v>0</v>
      </c>
      <c r="H47" s="4">
        <f>SUM(H44:H46)</f>
        <v>0</v>
      </c>
    </row>
    <row r="48" spans="1:8" s="38" customFormat="1" hidden="1" x14ac:dyDescent="0.2">
      <c r="A48" s="93" t="s">
        <v>32</v>
      </c>
      <c r="B48" s="94"/>
      <c r="C48" s="95"/>
      <c r="D48" s="2">
        <f>D42+D47</f>
        <v>344.286</v>
      </c>
      <c r="E48" s="2">
        <f>E42+E47</f>
        <v>0</v>
      </c>
      <c r="F48" s="2">
        <f>F42+F47</f>
        <v>0</v>
      </c>
      <c r="G48" s="2">
        <f>G42+G47</f>
        <v>0</v>
      </c>
      <c r="H48" s="2">
        <f>H42+H47</f>
        <v>344.286</v>
      </c>
    </row>
    <row r="49" spans="1:8" s="38" customFormat="1" ht="21" hidden="1" customHeight="1" x14ac:dyDescent="0.2">
      <c r="A49" s="40"/>
      <c r="B49" s="96" t="s">
        <v>33</v>
      </c>
      <c r="C49" s="96"/>
      <c r="D49" s="96"/>
      <c r="E49" s="96"/>
      <c r="F49" s="96"/>
      <c r="G49" s="110"/>
      <c r="H49" s="5"/>
    </row>
    <row r="50" spans="1:8" s="38" customFormat="1" hidden="1" x14ac:dyDescent="0.2">
      <c r="A50" s="34">
        <v>6</v>
      </c>
      <c r="B50" s="34"/>
      <c r="C50" s="34"/>
      <c r="D50" s="1"/>
      <c r="E50" s="1"/>
      <c r="F50" s="1"/>
      <c r="G50" s="1"/>
      <c r="H50" s="3">
        <f>SUM(D50:G50)</f>
        <v>0</v>
      </c>
    </row>
    <row r="51" spans="1:8" s="38" customFormat="1" hidden="1" x14ac:dyDescent="0.2">
      <c r="A51" s="34">
        <v>17</v>
      </c>
      <c r="B51" s="34"/>
      <c r="C51" s="34"/>
      <c r="D51" s="1"/>
      <c r="E51" s="1"/>
      <c r="F51" s="1"/>
      <c r="G51" s="1"/>
      <c r="H51" s="3">
        <f>SUM(D51:G51)</f>
        <v>0</v>
      </c>
    </row>
    <row r="52" spans="1:8" s="38" customFormat="1" hidden="1" x14ac:dyDescent="0.2">
      <c r="A52" s="34">
        <v>18</v>
      </c>
      <c r="B52" s="34"/>
      <c r="C52" s="34"/>
      <c r="D52" s="1"/>
      <c r="E52" s="1"/>
      <c r="F52" s="1"/>
      <c r="G52" s="1"/>
      <c r="H52" s="3">
        <f>SUM(D52:G52)</f>
        <v>0</v>
      </c>
    </row>
    <row r="53" spans="1:8" s="38" customFormat="1" hidden="1" x14ac:dyDescent="0.2">
      <c r="A53" s="97" t="s">
        <v>34</v>
      </c>
      <c r="B53" s="98"/>
      <c r="C53" s="99"/>
      <c r="D53" s="4">
        <f>SUM(D50:D52)</f>
        <v>0</v>
      </c>
      <c r="E53" s="4">
        <f>SUM(E50:E52)</f>
        <v>0</v>
      </c>
      <c r="F53" s="4">
        <f>SUM(F50:F52)</f>
        <v>0</v>
      </c>
      <c r="G53" s="4">
        <f>SUM(G50:G52)</f>
        <v>0</v>
      </c>
      <c r="H53" s="4">
        <f>SUM(H50:H52)</f>
        <v>0</v>
      </c>
    </row>
    <row r="54" spans="1:8" s="38" customFormat="1" hidden="1" x14ac:dyDescent="0.2">
      <c r="A54" s="93" t="s">
        <v>35</v>
      </c>
      <c r="B54" s="94"/>
      <c r="C54" s="95"/>
      <c r="D54" s="2">
        <f>D48+D53</f>
        <v>344.286</v>
      </c>
      <c r="E54" s="2">
        <f>E48+E53</f>
        <v>0</v>
      </c>
      <c r="F54" s="2">
        <f>F48+F53</f>
        <v>0</v>
      </c>
      <c r="G54" s="2">
        <f>G48+G53</f>
        <v>0</v>
      </c>
      <c r="H54" s="2">
        <f>H48+H53</f>
        <v>344.286</v>
      </c>
    </row>
    <row r="55" spans="1:8" s="38" customFormat="1" ht="29.1" hidden="1" customHeight="1" x14ac:dyDescent="0.2">
      <c r="A55" s="40"/>
      <c r="B55" s="96" t="s">
        <v>36</v>
      </c>
      <c r="C55" s="96"/>
      <c r="D55" s="96"/>
      <c r="E55" s="96"/>
      <c r="F55" s="96"/>
      <c r="G55" s="110"/>
      <c r="H55" s="5"/>
    </row>
    <row r="56" spans="1:8" s="38" customFormat="1" hidden="1" x14ac:dyDescent="0.2">
      <c r="A56" s="34">
        <v>7</v>
      </c>
      <c r="B56" s="34"/>
      <c r="C56" s="34"/>
      <c r="D56" s="1"/>
      <c r="E56" s="1"/>
      <c r="F56" s="1"/>
      <c r="G56" s="1"/>
      <c r="H56" s="3">
        <f>SUM(D56:G56)</f>
        <v>0</v>
      </c>
    </row>
    <row r="57" spans="1:8" s="38" customFormat="1" hidden="1" x14ac:dyDescent="0.2">
      <c r="A57" s="34">
        <v>20</v>
      </c>
      <c r="B57" s="34"/>
      <c r="C57" s="34"/>
      <c r="D57" s="1"/>
      <c r="E57" s="1"/>
      <c r="F57" s="1"/>
      <c r="G57" s="1"/>
      <c r="H57" s="3">
        <f>SUM(D57:G57)</f>
        <v>0</v>
      </c>
    </row>
    <row r="58" spans="1:8" s="38" customFormat="1" hidden="1" x14ac:dyDescent="0.2">
      <c r="A58" s="34">
        <v>21</v>
      </c>
      <c r="B58" s="34"/>
      <c r="C58" s="34"/>
      <c r="D58" s="1"/>
      <c r="E58" s="1"/>
      <c r="F58" s="1"/>
      <c r="G58" s="1"/>
      <c r="H58" s="3">
        <f>SUM(D58:G58)</f>
        <v>0</v>
      </c>
    </row>
    <row r="59" spans="1:8" s="38" customFormat="1" hidden="1" x14ac:dyDescent="0.2">
      <c r="A59" s="97" t="s">
        <v>37</v>
      </c>
      <c r="B59" s="98"/>
      <c r="C59" s="99"/>
      <c r="D59" s="4">
        <f>SUM(D56:D58)</f>
        <v>0</v>
      </c>
      <c r="E59" s="4">
        <f>SUM(E56:E58)</f>
        <v>0</v>
      </c>
      <c r="F59" s="4">
        <f>SUM(F56:F58)</f>
        <v>0</v>
      </c>
      <c r="G59" s="4">
        <f>SUM(G56:G58)</f>
        <v>0</v>
      </c>
      <c r="H59" s="4">
        <f>SUM(H56:H58)</f>
        <v>0</v>
      </c>
    </row>
    <row r="60" spans="1:8" s="38" customFormat="1" hidden="1" x14ac:dyDescent="0.2">
      <c r="A60" s="93" t="s">
        <v>38</v>
      </c>
      <c r="B60" s="94"/>
      <c r="C60" s="95"/>
      <c r="D60" s="2">
        <f>D54+D59</f>
        <v>344.286</v>
      </c>
      <c r="E60" s="2">
        <f>E54+E59</f>
        <v>0</v>
      </c>
      <c r="F60" s="2">
        <f>F54+F59</f>
        <v>0</v>
      </c>
      <c r="G60" s="2">
        <f>G54+G59</f>
        <v>0</v>
      </c>
      <c r="H60" s="2">
        <f>H54+H59</f>
        <v>344.286</v>
      </c>
    </row>
    <row r="61" spans="1:8" s="33" customFormat="1" ht="28.5" customHeight="1" x14ac:dyDescent="0.2">
      <c r="A61" s="41"/>
      <c r="B61" s="96" t="s">
        <v>5</v>
      </c>
      <c r="C61" s="96"/>
      <c r="D61" s="96"/>
      <c r="E61" s="96"/>
      <c r="F61" s="96"/>
      <c r="G61" s="96"/>
      <c r="H61" s="32"/>
    </row>
    <row r="62" spans="1:8" s="33" customFormat="1" ht="45" x14ac:dyDescent="0.2">
      <c r="A62" s="34">
        <v>2</v>
      </c>
      <c r="B62" s="72" t="s">
        <v>39</v>
      </c>
      <c r="C62" s="87" t="s">
        <v>87</v>
      </c>
      <c r="D62" s="73">
        <f>ROUND(D60*2%,5)</f>
        <v>6.8857200000000001</v>
      </c>
      <c r="E62" s="73">
        <f t="shared" ref="E62:G62" si="0">E60*2.5%</f>
        <v>0</v>
      </c>
      <c r="F62" s="73">
        <f>F60*0%</f>
        <v>0</v>
      </c>
      <c r="G62" s="73">
        <f t="shared" si="0"/>
        <v>0</v>
      </c>
      <c r="H62" s="74">
        <f t="shared" ref="H62" si="1">SUM(D62:G62)</f>
        <v>6.8857200000000001</v>
      </c>
    </row>
    <row r="63" spans="1:8" s="33" customFormat="1" hidden="1" x14ac:dyDescent="0.2">
      <c r="A63" s="42">
        <v>23</v>
      </c>
      <c r="B63" s="43"/>
      <c r="C63" s="59"/>
      <c r="D63" s="6"/>
      <c r="E63" s="6"/>
      <c r="F63" s="6"/>
      <c r="G63" s="6"/>
      <c r="H63" s="12">
        <f>SUM(D63:G63)</f>
        <v>0</v>
      </c>
    </row>
    <row r="64" spans="1:8" s="33" customFormat="1" hidden="1" x14ac:dyDescent="0.2">
      <c r="A64" s="42">
        <v>24</v>
      </c>
      <c r="B64" s="43"/>
      <c r="C64" s="59"/>
      <c r="D64" s="6"/>
      <c r="E64" s="6"/>
      <c r="F64" s="6"/>
      <c r="G64" s="6"/>
      <c r="H64" s="12">
        <f>SUM(D64:G64)</f>
        <v>0</v>
      </c>
    </row>
    <row r="65" spans="1:8" s="33" customFormat="1" x14ac:dyDescent="0.2">
      <c r="A65" s="97" t="s">
        <v>40</v>
      </c>
      <c r="B65" s="98"/>
      <c r="C65" s="99"/>
      <c r="D65" s="8">
        <f>SUM(D62:D64)</f>
        <v>6.8857200000000001</v>
      </c>
      <c r="E65" s="8">
        <f>SUM(E62:E64)</f>
        <v>0</v>
      </c>
      <c r="F65" s="8">
        <f>SUM(F62:F64)</f>
        <v>0</v>
      </c>
      <c r="G65" s="8">
        <f>SUM(G62:G64)</f>
        <v>0</v>
      </c>
      <c r="H65" s="8">
        <f>SUM(H62:H64)</f>
        <v>6.8857200000000001</v>
      </c>
    </row>
    <row r="66" spans="1:8" s="33" customFormat="1" x14ac:dyDescent="0.2">
      <c r="A66" s="93" t="s">
        <v>41</v>
      </c>
      <c r="B66" s="94"/>
      <c r="C66" s="95"/>
      <c r="D66" s="11">
        <f>D60+D65</f>
        <v>351.17171999999999</v>
      </c>
      <c r="E66" s="11">
        <f>E60+E65</f>
        <v>0</v>
      </c>
      <c r="F66" s="11">
        <f>F60+F65</f>
        <v>0</v>
      </c>
      <c r="G66" s="11">
        <f>G60+G65</f>
        <v>0</v>
      </c>
      <c r="H66" s="11">
        <f>H60+H65</f>
        <v>351.17171999999999</v>
      </c>
    </row>
    <row r="67" spans="1:8" s="33" customFormat="1" ht="29.1" customHeight="1" x14ac:dyDescent="0.2">
      <c r="A67" s="41"/>
      <c r="B67" s="96" t="s">
        <v>6</v>
      </c>
      <c r="C67" s="96"/>
      <c r="D67" s="96"/>
      <c r="E67" s="96"/>
      <c r="F67" s="96"/>
      <c r="G67" s="96"/>
      <c r="H67" s="88"/>
    </row>
    <row r="68" spans="1:8" s="33" customFormat="1" ht="60" x14ac:dyDescent="0.2">
      <c r="A68" s="34">
        <v>3</v>
      </c>
      <c r="B68" s="80" t="s">
        <v>7</v>
      </c>
      <c r="C68" s="80" t="s">
        <v>8</v>
      </c>
      <c r="D68" s="6">
        <f>ROUND(D66*1.9%,5)</f>
        <v>6.6722599999999996</v>
      </c>
      <c r="E68" s="6">
        <f t="shared" ref="E68:G68" si="2">E66*1.9%</f>
        <v>0</v>
      </c>
      <c r="F68" s="6">
        <f>F66*0%</f>
        <v>0</v>
      </c>
      <c r="G68" s="6">
        <f t="shared" si="2"/>
        <v>0</v>
      </c>
      <c r="H68" s="12">
        <f t="shared" ref="H68" si="3">SUM(D68:G68)</f>
        <v>6.6722599999999996</v>
      </c>
    </row>
    <row r="69" spans="1:8" s="33" customFormat="1" ht="15.75" hidden="1" x14ac:dyDescent="0.2">
      <c r="A69" s="42"/>
      <c r="B69" s="85"/>
      <c r="C69" s="39"/>
      <c r="D69" s="6"/>
      <c r="E69" s="6"/>
      <c r="F69" s="6"/>
      <c r="G69" s="6">
        <f>0/1000</f>
        <v>0</v>
      </c>
      <c r="H69" s="12">
        <f>SUM(D69:G69)</f>
        <v>0</v>
      </c>
    </row>
    <row r="70" spans="1:8" s="33" customFormat="1" ht="15.75" hidden="1" x14ac:dyDescent="0.2">
      <c r="A70" s="34"/>
      <c r="B70" s="85"/>
      <c r="C70" s="39"/>
      <c r="D70" s="6"/>
      <c r="E70" s="6"/>
      <c r="F70" s="6"/>
      <c r="G70" s="6">
        <f>0/1000</f>
        <v>0</v>
      </c>
      <c r="H70" s="12">
        <f>SUM(D70:G70)</f>
        <v>0</v>
      </c>
    </row>
    <row r="71" spans="1:8" s="33" customFormat="1" ht="30" x14ac:dyDescent="0.2">
      <c r="A71" s="34">
        <v>4</v>
      </c>
      <c r="B71" s="86" t="s">
        <v>78</v>
      </c>
      <c r="C71" s="39" t="s">
        <v>88</v>
      </c>
      <c r="D71" s="6"/>
      <c r="E71" s="6"/>
      <c r="F71" s="6"/>
      <c r="G71" s="6">
        <f>0/1000</f>
        <v>0</v>
      </c>
      <c r="H71" s="12">
        <f>SUM(D71:G71)</f>
        <v>0</v>
      </c>
    </row>
    <row r="72" spans="1:8" s="33" customFormat="1" ht="15.75" hidden="1" x14ac:dyDescent="0.2">
      <c r="A72" s="34">
        <v>12</v>
      </c>
      <c r="B72" s="85" t="s">
        <v>89</v>
      </c>
      <c r="C72" s="39"/>
      <c r="D72" s="6"/>
      <c r="E72" s="6"/>
      <c r="F72" s="6"/>
      <c r="G72" s="6">
        <f>0/1000</f>
        <v>0</v>
      </c>
      <c r="H72" s="12">
        <f>SUM(D72:G72)</f>
        <v>0</v>
      </c>
    </row>
    <row r="73" spans="1:8" s="33" customFormat="1" x14ac:dyDescent="0.2">
      <c r="A73" s="97" t="s">
        <v>42</v>
      </c>
      <c r="B73" s="98"/>
      <c r="C73" s="99"/>
      <c r="D73" s="8">
        <f>SUM(D68:D70)</f>
        <v>6.6722599999999996</v>
      </c>
      <c r="E73" s="8">
        <f>SUM(E68:E70)</f>
        <v>0</v>
      </c>
      <c r="F73" s="8">
        <f>SUM(F68:F70)</f>
        <v>0</v>
      </c>
      <c r="G73" s="8">
        <f>SUM(G68:G72)</f>
        <v>0</v>
      </c>
      <c r="H73" s="8">
        <f>SUM(H68:H72)</f>
        <v>6.6722599999999996</v>
      </c>
    </row>
    <row r="74" spans="1:8" s="33" customFormat="1" x14ac:dyDescent="0.2">
      <c r="A74" s="93" t="s">
        <v>43</v>
      </c>
      <c r="B74" s="94"/>
      <c r="C74" s="95"/>
      <c r="D74" s="11">
        <f>D66+D73</f>
        <v>357.84397999999999</v>
      </c>
      <c r="E74" s="11">
        <f>E66+E73</f>
        <v>0</v>
      </c>
      <c r="F74" s="11">
        <f>F66+F73</f>
        <v>0</v>
      </c>
      <c r="G74" s="11">
        <f>G66+G73</f>
        <v>0</v>
      </c>
      <c r="H74" s="11">
        <f>H66+H73</f>
        <v>357.84397999999999</v>
      </c>
    </row>
    <row r="75" spans="1:8" s="33" customFormat="1" ht="28.5" customHeight="1" x14ac:dyDescent="0.2">
      <c r="A75" s="41"/>
      <c r="B75" s="96" t="s">
        <v>44</v>
      </c>
      <c r="C75" s="96"/>
      <c r="D75" s="96"/>
      <c r="E75" s="96"/>
      <c r="F75" s="96"/>
      <c r="G75" s="96"/>
      <c r="H75" s="34"/>
    </row>
    <row r="76" spans="1:8" s="33" customFormat="1" ht="60" x14ac:dyDescent="0.2">
      <c r="A76" s="34">
        <v>5</v>
      </c>
      <c r="B76" s="45" t="s">
        <v>68</v>
      </c>
      <c r="C76" s="60" t="s">
        <v>67</v>
      </c>
      <c r="D76" s="6"/>
      <c r="E76" s="6"/>
      <c r="F76" s="6"/>
      <c r="G76" s="6">
        <f>ROUND(H74*0.0214,5)</f>
        <v>7.6578600000000003</v>
      </c>
      <c r="H76" s="10">
        <f>SUM(D76:G76)</f>
        <v>7.6578600000000003</v>
      </c>
    </row>
    <row r="77" spans="1:8" s="33" customFormat="1" ht="60" x14ac:dyDescent="0.2">
      <c r="A77" s="42">
        <v>6</v>
      </c>
      <c r="B77" s="89" t="s">
        <v>90</v>
      </c>
      <c r="C77" s="90" t="s">
        <v>91</v>
      </c>
      <c r="D77" s="6"/>
      <c r="E77" s="6"/>
      <c r="F77" s="6"/>
      <c r="G77" s="6">
        <f>ROUND((H74+H91)*0.0393,5)</f>
        <v>15.72696</v>
      </c>
      <c r="H77" s="10">
        <f>SUM(D77:G77)</f>
        <v>15.72696</v>
      </c>
    </row>
    <row r="78" spans="1:8" s="33" customFormat="1" hidden="1" x14ac:dyDescent="0.2">
      <c r="A78" s="42">
        <v>30</v>
      </c>
      <c r="B78" s="45"/>
      <c r="C78" s="61"/>
      <c r="D78" s="6"/>
      <c r="E78" s="6"/>
      <c r="F78" s="6"/>
      <c r="G78" s="6"/>
      <c r="H78" s="7">
        <f>SUM(D78:G78)</f>
        <v>0</v>
      </c>
    </row>
    <row r="79" spans="1:8" s="33" customFormat="1" x14ac:dyDescent="0.2">
      <c r="A79" s="97" t="s">
        <v>45</v>
      </c>
      <c r="B79" s="98"/>
      <c r="C79" s="99"/>
      <c r="D79" s="8">
        <f>SUM(D76:D78)</f>
        <v>0</v>
      </c>
      <c r="E79" s="8">
        <f>SUM(E76:E78)</f>
        <v>0</v>
      </c>
      <c r="F79" s="8">
        <f>SUM(F76:F78)</f>
        <v>0</v>
      </c>
      <c r="G79" s="8">
        <f>SUM(G76:G78)</f>
        <v>23.384820000000001</v>
      </c>
      <c r="H79" s="8">
        <f>SUM(D79:G79)</f>
        <v>23.384820000000001</v>
      </c>
    </row>
    <row r="80" spans="1:8" s="33" customFormat="1" x14ac:dyDescent="0.2">
      <c r="A80" s="93" t="s">
        <v>46</v>
      </c>
      <c r="B80" s="94"/>
      <c r="C80" s="95"/>
      <c r="D80" s="11">
        <f>D74+D79</f>
        <v>357.84397999999999</v>
      </c>
      <c r="E80" s="11">
        <f>E74+E79</f>
        <v>0</v>
      </c>
      <c r="F80" s="11">
        <f>F74+F79</f>
        <v>0</v>
      </c>
      <c r="G80" s="11">
        <f>G74+G79</f>
        <v>23.384820000000001</v>
      </c>
      <c r="H80" s="11">
        <f>H74+H79</f>
        <v>381.22879999999998</v>
      </c>
    </row>
    <row r="81" spans="1:11" s="33" customFormat="1" ht="28.5" hidden="1" customHeight="1" x14ac:dyDescent="0.2">
      <c r="A81" s="41"/>
      <c r="B81" s="96" t="s">
        <v>47</v>
      </c>
      <c r="C81" s="96"/>
      <c r="D81" s="96"/>
      <c r="E81" s="96"/>
      <c r="F81" s="96"/>
      <c r="G81" s="96"/>
      <c r="H81" s="34"/>
    </row>
    <row r="82" spans="1:11" s="33" customFormat="1" hidden="1" x14ac:dyDescent="0.2">
      <c r="A82" s="42">
        <v>13</v>
      </c>
      <c r="B82" s="45"/>
      <c r="C82" s="61"/>
      <c r="D82" s="1"/>
      <c r="E82" s="1"/>
      <c r="F82" s="1"/>
      <c r="G82" s="1"/>
      <c r="H82" s="3">
        <f>SUM(D82:G82)</f>
        <v>0</v>
      </c>
    </row>
    <row r="83" spans="1:11" s="33" customFormat="1" hidden="1" x14ac:dyDescent="0.2">
      <c r="A83" s="42">
        <v>32</v>
      </c>
      <c r="B83" s="45"/>
      <c r="C83" s="61"/>
      <c r="D83" s="1"/>
      <c r="E83" s="1"/>
      <c r="F83" s="1"/>
      <c r="G83" s="1"/>
      <c r="H83" s="3">
        <f>SUM(D83:G83)</f>
        <v>0</v>
      </c>
    </row>
    <row r="84" spans="1:11" s="33" customFormat="1" hidden="1" x14ac:dyDescent="0.2">
      <c r="A84" s="42">
        <v>33</v>
      </c>
      <c r="B84" s="45"/>
      <c r="C84" s="61"/>
      <c r="D84" s="1"/>
      <c r="E84" s="1"/>
      <c r="F84" s="1"/>
      <c r="G84" s="1"/>
      <c r="H84" s="3">
        <f>SUM(D84:G84)</f>
        <v>0</v>
      </c>
    </row>
    <row r="85" spans="1:11" s="33" customFormat="1" hidden="1" x14ac:dyDescent="0.2">
      <c r="A85" s="97" t="s">
        <v>45</v>
      </c>
      <c r="B85" s="98"/>
      <c r="C85" s="99"/>
      <c r="D85" s="4">
        <f>SUM(D82:D84)</f>
        <v>0</v>
      </c>
      <c r="E85" s="4">
        <f>SUM(E82:E84)</f>
        <v>0</v>
      </c>
      <c r="F85" s="4">
        <f>SUM(F82:F84)</f>
        <v>0</v>
      </c>
      <c r="G85" s="4">
        <f>SUM(G82:G84)</f>
        <v>0</v>
      </c>
      <c r="H85" s="4">
        <f>SUM(D85:G85)</f>
        <v>0</v>
      </c>
    </row>
    <row r="86" spans="1:11" s="33" customFormat="1" hidden="1" x14ac:dyDescent="0.2">
      <c r="A86" s="93" t="s">
        <v>48</v>
      </c>
      <c r="B86" s="94"/>
      <c r="C86" s="95"/>
      <c r="D86" s="2">
        <f>D80+D85</f>
        <v>357.84397999999999</v>
      </c>
      <c r="E86" s="2">
        <f>E80+E85</f>
        <v>0</v>
      </c>
      <c r="F86" s="2">
        <f>F80+F85</f>
        <v>0</v>
      </c>
      <c r="G86" s="2">
        <f>G80+G85</f>
        <v>23.384820000000001</v>
      </c>
      <c r="H86" s="2">
        <f>H80+H85</f>
        <v>381.22879999999998</v>
      </c>
    </row>
    <row r="87" spans="1:11" s="33" customFormat="1" ht="29.1" customHeight="1" x14ac:dyDescent="0.2">
      <c r="A87" s="41"/>
      <c r="B87" s="96" t="s">
        <v>49</v>
      </c>
      <c r="C87" s="96"/>
      <c r="D87" s="96"/>
      <c r="E87" s="96"/>
      <c r="F87" s="96"/>
      <c r="G87" s="96"/>
      <c r="H87" s="34"/>
      <c r="J87" s="62">
        <v>1</v>
      </c>
    </row>
    <row r="88" spans="1:11" s="33" customFormat="1" ht="57" customHeight="1" x14ac:dyDescent="0.2">
      <c r="A88" s="34">
        <v>7</v>
      </c>
      <c r="B88" s="89" t="s">
        <v>82</v>
      </c>
      <c r="C88" s="81" t="s">
        <v>9</v>
      </c>
      <c r="D88" s="6"/>
      <c r="E88" s="6"/>
      <c r="F88" s="6"/>
      <c r="G88" s="6">
        <f>42333.14/1000</f>
        <v>42.33314</v>
      </c>
      <c r="H88" s="10">
        <f>SUM(D88:G88)</f>
        <v>42.33314</v>
      </c>
    </row>
    <row r="89" spans="1:11" s="33" customFormat="1" hidden="1" x14ac:dyDescent="0.2">
      <c r="A89" s="42">
        <v>14</v>
      </c>
      <c r="B89" s="34" t="s">
        <v>66</v>
      </c>
      <c r="C89" s="82" t="s">
        <v>65</v>
      </c>
      <c r="D89" s="6"/>
      <c r="E89" s="6"/>
      <c r="F89" s="6"/>
      <c r="G89" s="6">
        <v>0</v>
      </c>
      <c r="H89" s="10">
        <f>SUM(D89:G89)</f>
        <v>0</v>
      </c>
    </row>
    <row r="90" spans="1:11" s="33" customFormat="1" hidden="1" x14ac:dyDescent="0.2">
      <c r="A90" s="42">
        <v>36</v>
      </c>
      <c r="B90" s="34"/>
      <c r="C90" s="63"/>
      <c r="D90" s="6"/>
      <c r="E90" s="6"/>
      <c r="F90" s="6"/>
      <c r="G90" s="6"/>
      <c r="H90" s="7">
        <f>SUM(D90:G90)</f>
        <v>0</v>
      </c>
    </row>
    <row r="91" spans="1:11" s="33" customFormat="1" ht="15.75" x14ac:dyDescent="0.25">
      <c r="A91" s="97" t="s">
        <v>50</v>
      </c>
      <c r="B91" s="98"/>
      <c r="C91" s="99"/>
      <c r="D91" s="8">
        <f>SUM(D88:D90)</f>
        <v>0</v>
      </c>
      <c r="E91" s="8">
        <f>SUM(E88:E90)</f>
        <v>0</v>
      </c>
      <c r="F91" s="8">
        <f>SUM(F88:F90)</f>
        <v>0</v>
      </c>
      <c r="G91" s="8">
        <f>SUM(G88:G90)</f>
        <v>42.33314</v>
      </c>
      <c r="H91" s="8">
        <f>SUM(H88:H90)</f>
        <v>42.33314</v>
      </c>
      <c r="I91" s="75" t="s">
        <v>64</v>
      </c>
      <c r="J91" s="65">
        <f>K92-I93</f>
        <v>102206.24288000001</v>
      </c>
      <c r="K91" s="64"/>
    </row>
    <row r="92" spans="1:11" s="33" customFormat="1" ht="15.75" x14ac:dyDescent="0.25">
      <c r="A92" s="93" t="s">
        <v>51</v>
      </c>
      <c r="B92" s="94"/>
      <c r="C92" s="95"/>
      <c r="D92" s="11">
        <f>D86+D91</f>
        <v>357.84397999999999</v>
      </c>
      <c r="E92" s="11">
        <f>E86+E91</f>
        <v>0</v>
      </c>
      <c r="F92" s="11">
        <f>F86+F91</f>
        <v>0</v>
      </c>
      <c r="G92" s="11">
        <f>G86+G91</f>
        <v>65.717960000000005</v>
      </c>
      <c r="H92" s="11">
        <f>H91+H86</f>
        <v>423.56193999999999</v>
      </c>
      <c r="I92" s="76">
        <f>G91+H74</f>
        <v>400.17712</v>
      </c>
      <c r="J92" s="65" t="s">
        <v>10</v>
      </c>
      <c r="K92" s="66">
        <v>102606.42</v>
      </c>
    </row>
    <row r="93" spans="1:11" s="33" customFormat="1" ht="29.1" customHeight="1" x14ac:dyDescent="0.25">
      <c r="A93" s="41"/>
      <c r="B93" s="96" t="s">
        <v>52</v>
      </c>
      <c r="C93" s="96"/>
      <c r="D93" s="96"/>
      <c r="E93" s="96"/>
      <c r="F93" s="96"/>
      <c r="G93" s="96"/>
      <c r="H93" s="34"/>
      <c r="I93" s="77">
        <f>I92*1</f>
        <v>400.17712</v>
      </c>
      <c r="J93" s="65"/>
      <c r="K93" s="64"/>
    </row>
    <row r="94" spans="1:11" s="33" customFormat="1" ht="30" x14ac:dyDescent="0.25">
      <c r="A94" s="34">
        <v>8</v>
      </c>
      <c r="B94" s="45" t="s">
        <v>63</v>
      </c>
      <c r="C94" s="91" t="s">
        <v>75</v>
      </c>
      <c r="D94" s="6">
        <f>ROUND(D92*0.03,5)</f>
        <v>10.73532</v>
      </c>
      <c r="E94" s="6">
        <f>ROUND(E92*0.03,5)</f>
        <v>0</v>
      </c>
      <c r="F94" s="6">
        <f>ROUND(F92*0.03,5)</f>
        <v>0</v>
      </c>
      <c r="G94" s="6">
        <f>ROUND(G92*0.03,5)</f>
        <v>1.9715400000000001</v>
      </c>
      <c r="H94" s="10">
        <f>SUM(D94:G94)</f>
        <v>12.706859999999999</v>
      </c>
      <c r="I94" s="78" t="s">
        <v>62</v>
      </c>
      <c r="J94" s="66">
        <v>103122.03</v>
      </c>
      <c r="K94" s="65">
        <f>J94-H98</f>
        <v>102685.76119999999</v>
      </c>
    </row>
    <row r="95" spans="1:11" s="33" customFormat="1" hidden="1" x14ac:dyDescent="0.2">
      <c r="A95" s="34">
        <v>38</v>
      </c>
      <c r="B95" s="45"/>
      <c r="C95" s="60"/>
      <c r="D95" s="6"/>
      <c r="E95" s="6"/>
      <c r="F95" s="6"/>
      <c r="G95" s="6"/>
      <c r="H95" s="7">
        <f>SUM(D95:G95)</f>
        <v>0</v>
      </c>
    </row>
    <row r="96" spans="1:11" s="33" customFormat="1" ht="15.75" hidden="1" x14ac:dyDescent="0.25">
      <c r="A96" s="34">
        <v>39</v>
      </c>
      <c r="B96" s="45"/>
      <c r="C96" s="60"/>
      <c r="D96" s="6"/>
      <c r="E96" s="6"/>
      <c r="F96" s="6"/>
      <c r="G96" s="6"/>
      <c r="H96" s="7">
        <f>SUM(D96:G96)</f>
        <v>0</v>
      </c>
      <c r="I96" s="78"/>
      <c r="J96" s="65"/>
      <c r="K96" s="64"/>
    </row>
    <row r="97" spans="1:13" s="33" customFormat="1" ht="15.75" x14ac:dyDescent="0.25">
      <c r="A97" s="48"/>
      <c r="B97" s="48"/>
      <c r="C97" s="67" t="s">
        <v>53</v>
      </c>
      <c r="D97" s="49">
        <f>SUM(D94:D96)</f>
        <v>10.73532</v>
      </c>
      <c r="E97" s="49">
        <f>SUM(E94:E96)</f>
        <v>0</v>
      </c>
      <c r="F97" s="49">
        <f>SUM(F94:F96)</f>
        <v>0</v>
      </c>
      <c r="G97" s="49">
        <f>SUM(G94:G96)</f>
        <v>1.9715400000000001</v>
      </c>
      <c r="H97" s="49">
        <f>SUM(H94:H96)</f>
        <v>12.706859999999999</v>
      </c>
      <c r="I97" s="78" t="s">
        <v>61</v>
      </c>
      <c r="J97" s="65">
        <f>(J94/1.015/1.0568-H91)/1.0214</f>
        <v>94081.768854822934</v>
      </c>
      <c r="K97" s="64"/>
    </row>
    <row r="98" spans="1:13" s="33" customFormat="1" ht="15.75" x14ac:dyDescent="0.25">
      <c r="A98" s="48"/>
      <c r="B98" s="48"/>
      <c r="C98" s="48" t="s">
        <v>54</v>
      </c>
      <c r="D98" s="11">
        <f>D92+D97</f>
        <v>368.57929999999999</v>
      </c>
      <c r="E98" s="11">
        <f>E92+E97</f>
        <v>0</v>
      </c>
      <c r="F98" s="11">
        <f>F92+F97</f>
        <v>0</v>
      </c>
      <c r="G98" s="11">
        <f>G92+G97</f>
        <v>67.68950000000001</v>
      </c>
      <c r="H98" s="11">
        <f>H92+H97</f>
        <v>436.2688</v>
      </c>
      <c r="I98" s="78" t="s">
        <v>60</v>
      </c>
      <c r="J98" s="65">
        <f>K92-G91</f>
        <v>102564.08686</v>
      </c>
      <c r="K98" s="65">
        <f>J98-H74</f>
        <v>102206.24287999999</v>
      </c>
      <c r="L98" s="92" t="s">
        <v>92</v>
      </c>
      <c r="M98" s="84">
        <f>H98-L98</f>
        <v>14.118310000000008</v>
      </c>
    </row>
    <row r="99" spans="1:13" s="33" customFormat="1" x14ac:dyDescent="0.2">
      <c r="A99" s="48"/>
      <c r="B99" s="96" t="s">
        <v>59</v>
      </c>
      <c r="C99" s="96"/>
      <c r="D99" s="96"/>
      <c r="E99" s="96"/>
      <c r="F99" s="96"/>
      <c r="G99" s="96"/>
      <c r="H99" s="2"/>
    </row>
    <row r="100" spans="1:13" s="33" customFormat="1" ht="15.75" x14ac:dyDescent="0.2">
      <c r="A100" s="34">
        <v>9</v>
      </c>
      <c r="B100" s="48"/>
      <c r="C100" s="68" t="s">
        <v>93</v>
      </c>
      <c r="D100" s="6">
        <f>ROUND(D98*0.22,5)</f>
        <v>81.087450000000004</v>
      </c>
      <c r="E100" s="6">
        <f>ROUND(E98*0.2,5)</f>
        <v>0</v>
      </c>
      <c r="F100" s="6">
        <f>ROUND(F98*0.2,5)</f>
        <v>0</v>
      </c>
      <c r="G100" s="6">
        <f>ROUND(G98*0.22,5)</f>
        <v>14.891690000000001</v>
      </c>
      <c r="H100" s="11">
        <f>SUM(D100:G100)</f>
        <v>95.979140000000001</v>
      </c>
    </row>
    <row r="101" spans="1:13" s="33" customFormat="1" ht="47.25" hidden="1" x14ac:dyDescent="0.2">
      <c r="A101" s="34">
        <v>17</v>
      </c>
      <c r="B101" s="48"/>
      <c r="C101" s="68" t="s">
        <v>56</v>
      </c>
      <c r="D101" s="6"/>
      <c r="E101" s="6"/>
      <c r="F101" s="6"/>
      <c r="G101" s="6"/>
      <c r="H101" s="11">
        <f>SUM(D101:G101)</f>
        <v>0</v>
      </c>
    </row>
    <row r="102" spans="1:13" s="33" customFormat="1" ht="47.25" hidden="1" x14ac:dyDescent="0.2">
      <c r="A102" s="34">
        <v>42</v>
      </c>
      <c r="B102" s="51"/>
      <c r="C102" s="68" t="s">
        <v>55</v>
      </c>
      <c r="D102" s="6"/>
      <c r="E102" s="6"/>
      <c r="F102" s="6"/>
      <c r="G102" s="6"/>
      <c r="H102" s="11">
        <f>SUM(D102:G102)</f>
        <v>0</v>
      </c>
    </row>
    <row r="103" spans="1:13" s="33" customFormat="1" ht="15.75" x14ac:dyDescent="0.2">
      <c r="A103" s="51"/>
      <c r="B103" s="51"/>
      <c r="C103" s="69" t="s">
        <v>57</v>
      </c>
      <c r="D103" s="11">
        <f>SUM(D100:D102)</f>
        <v>81.087450000000004</v>
      </c>
      <c r="E103" s="11">
        <f>SUM(E100:E102)</f>
        <v>0</v>
      </c>
      <c r="F103" s="11">
        <f>SUM(F100:F102)</f>
        <v>0</v>
      </c>
      <c r="G103" s="11">
        <f>SUM(G100:G102)</f>
        <v>14.891690000000001</v>
      </c>
      <c r="H103" s="11">
        <f>SUM(H100:H102)</f>
        <v>95.979140000000001</v>
      </c>
    </row>
    <row r="104" spans="1:13" s="33" customFormat="1" ht="31.5" x14ac:dyDescent="0.2">
      <c r="A104" s="51"/>
      <c r="B104" s="51"/>
      <c r="C104" s="69" t="s">
        <v>58</v>
      </c>
      <c r="D104" s="11">
        <f>D98+D103</f>
        <v>449.66674999999998</v>
      </c>
      <c r="E104" s="11">
        <f>E98+E103</f>
        <v>0</v>
      </c>
      <c r="F104" s="11">
        <f>F98+F103</f>
        <v>0</v>
      </c>
      <c r="G104" s="11">
        <f>G98+G103</f>
        <v>82.581190000000007</v>
      </c>
      <c r="H104" s="6">
        <f>H98+H103</f>
        <v>532.24793999999997</v>
      </c>
    </row>
    <row r="105" spans="1:13" s="33" customFormat="1" x14ac:dyDescent="0.2"/>
    <row r="106" spans="1:13" s="53" customFormat="1" ht="18.75" x14ac:dyDescent="0.3">
      <c r="B106" s="54"/>
      <c r="C106" s="54" t="s">
        <v>94</v>
      </c>
      <c r="D106" s="54"/>
      <c r="E106" s="55"/>
      <c r="F106" s="54" t="s">
        <v>95</v>
      </c>
    </row>
    <row r="107" spans="1:13" s="33" customFormat="1" x14ac:dyDescent="0.25">
      <c r="B107" s="53" t="s">
        <v>11</v>
      </c>
    </row>
    <row r="108" spans="1:13" s="33" customFormat="1" x14ac:dyDescent="0.2"/>
    <row r="109" spans="1:13" s="33" customFormat="1" x14ac:dyDescent="0.2"/>
    <row r="110" spans="1:13" s="33" customFormat="1" x14ac:dyDescent="0.2"/>
    <row r="111" spans="1:13" s="33" customFormat="1" x14ac:dyDescent="0.2"/>
  </sheetData>
  <mergeCells count="56">
    <mergeCell ref="A59:C59"/>
    <mergeCell ref="A60:C60"/>
    <mergeCell ref="A66:C66"/>
    <mergeCell ref="B67:G67"/>
    <mergeCell ref="A73:C73"/>
    <mergeCell ref="A35:C35"/>
    <mergeCell ref="A36:C36"/>
    <mergeCell ref="A53:C53"/>
    <mergeCell ref="A54:C54"/>
    <mergeCell ref="B55:G55"/>
    <mergeCell ref="A48:C48"/>
    <mergeCell ref="B49:G49"/>
    <mergeCell ref="A23:C23"/>
    <mergeCell ref="B24:G24"/>
    <mergeCell ref="A16:A17"/>
    <mergeCell ref="B16:B17"/>
    <mergeCell ref="C16:C17"/>
    <mergeCell ref="D16:G16"/>
    <mergeCell ref="B37:G37"/>
    <mergeCell ref="A41:C41"/>
    <mergeCell ref="A42:C42"/>
    <mergeCell ref="B43:G43"/>
    <mergeCell ref="A47:C47"/>
    <mergeCell ref="A29:C29"/>
    <mergeCell ref="A30:C30"/>
    <mergeCell ref="B31:G31"/>
    <mergeCell ref="H16:H17"/>
    <mergeCell ref="B9:H9"/>
    <mergeCell ref="B11:H11"/>
    <mergeCell ref="B12:H12"/>
    <mergeCell ref="B19:G19"/>
    <mergeCell ref="B1:E1"/>
    <mergeCell ref="G1:H1"/>
    <mergeCell ref="B2:E2"/>
    <mergeCell ref="G2:H2"/>
    <mergeCell ref="B3:E3"/>
    <mergeCell ref="G3:H3"/>
    <mergeCell ref="G4:H4"/>
    <mergeCell ref="B5:E5"/>
    <mergeCell ref="G5:H5"/>
    <mergeCell ref="B6:E6"/>
    <mergeCell ref="G6:H6"/>
    <mergeCell ref="B93:G93"/>
    <mergeCell ref="B99:G99"/>
    <mergeCell ref="B61:G61"/>
    <mergeCell ref="A65:C65"/>
    <mergeCell ref="B87:G87"/>
    <mergeCell ref="A91:C91"/>
    <mergeCell ref="A92:C92"/>
    <mergeCell ref="A74:C74"/>
    <mergeCell ref="B75:G75"/>
    <mergeCell ref="A79:C79"/>
    <mergeCell ref="A80:C80"/>
    <mergeCell ref="B81:G81"/>
    <mergeCell ref="A85:C85"/>
    <mergeCell ref="A86:C86"/>
  </mergeCells>
  <printOptions horizontalCentered="1"/>
  <pageMargins left="0.25" right="0.25" top="0.75" bottom="0.75" header="0.3" footer="0.3"/>
  <pageSetup paperSize="9" scale="61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CFE4E-E806-46FD-BFBE-660033F8838C}">
  <sheetPr>
    <tabColor rgb="FF00B0F0"/>
    <pageSetUpPr fitToPage="1"/>
  </sheetPr>
  <dimension ref="A1:J111"/>
  <sheetViews>
    <sheetView view="pageBreakPreview" topLeftCell="A27" zoomScale="80" zoomScaleNormal="80" zoomScaleSheetLayoutView="80" workbookViewId="0">
      <selection activeCell="L88" sqref="L88"/>
    </sheetView>
  </sheetViews>
  <sheetFormatPr defaultRowHeight="15" x14ac:dyDescent="0.25"/>
  <cols>
    <col min="1" max="1" width="6" style="56" customWidth="1"/>
    <col min="2" max="2" width="19.5" style="56" customWidth="1"/>
    <col min="3" max="3" width="40.33203125" style="53" customWidth="1"/>
    <col min="4" max="4" width="22.83203125" style="56" bestFit="1" customWidth="1"/>
    <col min="5" max="5" width="20.83203125" style="56" bestFit="1" customWidth="1"/>
    <col min="6" max="6" width="16.83203125" style="56" bestFit="1" customWidth="1"/>
    <col min="7" max="7" width="16.1640625" style="56" bestFit="1" customWidth="1"/>
    <col min="8" max="8" width="19.33203125" style="56" customWidth="1"/>
    <col min="9" max="16384" width="9.33203125" style="56"/>
  </cols>
  <sheetData>
    <row r="1" spans="1:10" s="15" customFormat="1" ht="15.75" x14ac:dyDescent="0.25">
      <c r="B1" s="101" t="s">
        <v>0</v>
      </c>
      <c r="C1" s="101"/>
      <c r="D1" s="101"/>
      <c r="E1" s="101"/>
      <c r="F1" s="16"/>
      <c r="G1" s="101"/>
      <c r="H1" s="101"/>
    </row>
    <row r="2" spans="1:10" s="15" customFormat="1" ht="15.75" x14ac:dyDescent="0.25">
      <c r="B2" s="102"/>
      <c r="C2" s="102"/>
      <c r="D2" s="102"/>
      <c r="E2" s="102"/>
      <c r="F2" s="17"/>
      <c r="G2" s="102"/>
      <c r="H2" s="102"/>
    </row>
    <row r="3" spans="1:10" s="15" customFormat="1" ht="15" customHeight="1" x14ac:dyDescent="0.25">
      <c r="B3" s="103" t="s">
        <v>71</v>
      </c>
      <c r="C3" s="104"/>
      <c r="D3" s="104"/>
      <c r="E3" s="104"/>
      <c r="F3" s="18"/>
      <c r="G3" s="104"/>
      <c r="H3" s="104"/>
    </row>
    <row r="4" spans="1:10" s="15" customFormat="1" ht="15.75" x14ac:dyDescent="0.25">
      <c r="B4" s="17" t="s">
        <v>72</v>
      </c>
      <c r="C4" s="17"/>
      <c r="D4" s="17"/>
      <c r="E4" s="17"/>
      <c r="F4" s="17"/>
      <c r="G4" s="102"/>
      <c r="H4" s="102"/>
    </row>
    <row r="5" spans="1:10" s="15" customFormat="1" ht="33.75" customHeight="1" x14ac:dyDescent="0.25">
      <c r="B5" s="102" t="s">
        <v>80</v>
      </c>
      <c r="C5" s="102"/>
      <c r="D5" s="102"/>
      <c r="E5" s="102"/>
      <c r="F5" s="17"/>
      <c r="G5" s="102"/>
      <c r="H5" s="102"/>
    </row>
    <row r="6" spans="1:10" s="15" customFormat="1" ht="25.5" customHeight="1" x14ac:dyDescent="0.25">
      <c r="B6" s="106" t="s">
        <v>69</v>
      </c>
      <c r="C6" s="106"/>
      <c r="D6" s="106"/>
      <c r="E6" s="106"/>
      <c r="F6" s="19"/>
      <c r="G6" s="106"/>
      <c r="H6" s="106"/>
    </row>
    <row r="7" spans="1:10" s="15" customFormat="1" ht="15.75" x14ac:dyDescent="0.25">
      <c r="B7" s="20" t="s">
        <v>11</v>
      </c>
      <c r="F7" s="20"/>
    </row>
    <row r="8" spans="1:10" s="15" customFormat="1" ht="9" customHeight="1" x14ac:dyDescent="0.25">
      <c r="B8" s="20"/>
      <c r="F8" s="20"/>
    </row>
    <row r="9" spans="1:10" s="15" customFormat="1" ht="21" x14ac:dyDescent="0.35">
      <c r="B9" s="107" t="s">
        <v>12</v>
      </c>
      <c r="C9" s="107"/>
      <c r="D9" s="107"/>
      <c r="E9" s="107"/>
      <c r="F9" s="107"/>
      <c r="G9" s="107"/>
      <c r="H9" s="107"/>
    </row>
    <row r="10" spans="1:10" s="15" customFormat="1" ht="15.75" x14ac:dyDescent="0.25">
      <c r="B10" s="20"/>
      <c r="F10" s="20"/>
    </row>
    <row r="11" spans="1:10" s="15" customFormat="1" ht="55.5" customHeight="1" x14ac:dyDescent="0.25">
      <c r="A11" s="19"/>
      <c r="B11" s="108" t="s">
        <v>81</v>
      </c>
      <c r="C11" s="108"/>
      <c r="D11" s="108"/>
      <c r="E11" s="108"/>
      <c r="F11" s="108"/>
      <c r="G11" s="108"/>
      <c r="H11" s="108"/>
    </row>
    <row r="12" spans="1:10" s="15" customFormat="1" ht="15" customHeight="1" x14ac:dyDescent="0.25">
      <c r="A12" s="18"/>
      <c r="B12" s="109" t="s">
        <v>13</v>
      </c>
      <c r="C12" s="109"/>
      <c r="D12" s="109"/>
      <c r="E12" s="109"/>
      <c r="F12" s="109"/>
      <c r="G12" s="109"/>
      <c r="H12" s="109"/>
    </row>
    <row r="13" spans="1:10" s="15" customFormat="1" ht="15" customHeight="1" x14ac:dyDescent="0.25">
      <c r="A13" s="18"/>
      <c r="B13" s="22"/>
      <c r="C13" s="22"/>
      <c r="D13" s="22"/>
      <c r="E13" s="22"/>
      <c r="F13" s="22"/>
      <c r="G13" s="22"/>
      <c r="H13" s="22"/>
    </row>
    <row r="14" spans="1:10" s="15" customFormat="1" ht="15" customHeight="1" x14ac:dyDescent="0.25">
      <c r="A14" s="18"/>
      <c r="B14" s="22"/>
      <c r="D14" s="23" t="s">
        <v>82</v>
      </c>
      <c r="E14" s="22"/>
      <c r="F14" s="22"/>
      <c r="G14" s="22"/>
      <c r="H14" s="22"/>
    </row>
    <row r="15" spans="1:10" s="15" customFormat="1" ht="21" x14ac:dyDescent="0.35">
      <c r="A15" s="24" t="s">
        <v>14</v>
      </c>
      <c r="C15" s="25"/>
      <c r="D15" s="26">
        <v>2000</v>
      </c>
      <c r="E15" s="21"/>
      <c r="F15" s="21"/>
      <c r="G15" s="21"/>
      <c r="H15" s="83" t="s">
        <v>84</v>
      </c>
    </row>
    <row r="16" spans="1:10" s="29" customFormat="1" ht="22.5" customHeight="1" x14ac:dyDescent="0.25">
      <c r="A16" s="100" t="s">
        <v>1</v>
      </c>
      <c r="B16" s="100" t="s">
        <v>2</v>
      </c>
      <c r="C16" s="100" t="s">
        <v>3</v>
      </c>
      <c r="D16" s="100" t="s">
        <v>70</v>
      </c>
      <c r="E16" s="100"/>
      <c r="F16" s="100"/>
      <c r="G16" s="100"/>
      <c r="H16" s="100" t="s">
        <v>15</v>
      </c>
      <c r="I16" s="28"/>
      <c r="J16" s="28"/>
    </row>
    <row r="17" spans="1:8" s="29" customFormat="1" ht="33" customHeight="1" x14ac:dyDescent="0.25">
      <c r="A17" s="100"/>
      <c r="B17" s="100"/>
      <c r="C17" s="100"/>
      <c r="D17" s="30" t="s">
        <v>16</v>
      </c>
      <c r="E17" s="30" t="s">
        <v>17</v>
      </c>
      <c r="F17" s="27" t="s">
        <v>18</v>
      </c>
      <c r="G17" s="27" t="s">
        <v>19</v>
      </c>
      <c r="H17" s="100"/>
    </row>
    <row r="18" spans="1:8" s="25" customFormat="1" ht="12.75" customHeight="1" x14ac:dyDescent="0.2">
      <c r="A18" s="27">
        <v>1</v>
      </c>
      <c r="B18" s="27">
        <v>2</v>
      </c>
      <c r="C18" s="27">
        <v>3</v>
      </c>
      <c r="D18" s="30">
        <v>4</v>
      </c>
      <c r="E18" s="30">
        <v>5</v>
      </c>
      <c r="F18" s="30">
        <v>6</v>
      </c>
      <c r="G18" s="30">
        <v>7</v>
      </c>
      <c r="H18" s="30">
        <v>8</v>
      </c>
    </row>
    <row r="19" spans="1:8" s="33" customFormat="1" ht="23.25" customHeight="1" x14ac:dyDescent="0.2">
      <c r="A19" s="31"/>
      <c r="B19" s="105" t="s">
        <v>20</v>
      </c>
      <c r="C19" s="105"/>
      <c r="D19" s="105"/>
      <c r="E19" s="105"/>
      <c r="F19" s="105"/>
      <c r="G19" s="105"/>
      <c r="H19" s="32"/>
    </row>
    <row r="20" spans="1:8" s="33" customFormat="1" ht="15.75" hidden="1" customHeight="1" x14ac:dyDescent="0.25">
      <c r="A20" s="34">
        <v>1</v>
      </c>
      <c r="B20" s="85" t="s">
        <v>73</v>
      </c>
      <c r="C20" s="70"/>
      <c r="D20" s="6">
        <f>0/1000</f>
        <v>0</v>
      </c>
      <c r="E20" s="6"/>
      <c r="F20" s="6"/>
      <c r="G20" s="6"/>
      <c r="H20" s="12">
        <f>SUM(D20:G20)</f>
        <v>0</v>
      </c>
    </row>
    <row r="21" spans="1:8" s="33" customFormat="1" ht="15.75" hidden="1" customHeight="1" x14ac:dyDescent="0.2">
      <c r="A21" s="34">
        <v>2</v>
      </c>
      <c r="B21" s="85" t="s">
        <v>74</v>
      </c>
      <c r="C21" s="35"/>
      <c r="D21" s="6">
        <f>0/1000</f>
        <v>0</v>
      </c>
      <c r="E21" s="6"/>
      <c r="F21" s="6"/>
      <c r="G21" s="6"/>
      <c r="H21" s="12">
        <f>SUM(D21:G21)</f>
        <v>0</v>
      </c>
    </row>
    <row r="22" spans="1:8" s="33" customFormat="1" x14ac:dyDescent="0.2">
      <c r="A22" s="34"/>
      <c r="B22" s="36"/>
      <c r="C22" s="37"/>
      <c r="D22" s="6"/>
      <c r="E22" s="6"/>
      <c r="F22" s="6"/>
      <c r="G22" s="6"/>
      <c r="H22" s="7">
        <f>SUM(D22:G22)</f>
        <v>0</v>
      </c>
    </row>
    <row r="23" spans="1:8" s="38" customFormat="1" x14ac:dyDescent="0.2">
      <c r="A23" s="97" t="s">
        <v>21</v>
      </c>
      <c r="B23" s="98"/>
      <c r="C23" s="99"/>
      <c r="D23" s="8">
        <f>SUM(D20:D22)</f>
        <v>0</v>
      </c>
      <c r="E23" s="8">
        <f>SUM(E20:E22)</f>
        <v>0</v>
      </c>
      <c r="F23" s="8">
        <f>SUM(F20:F22)</f>
        <v>0</v>
      </c>
      <c r="G23" s="8">
        <f>SUM(G20:G22)</f>
        <v>0</v>
      </c>
      <c r="H23" s="8">
        <f>SUM(H20:H22)</f>
        <v>0</v>
      </c>
    </row>
    <row r="24" spans="1:8" s="33" customFormat="1" ht="22.5" customHeight="1" x14ac:dyDescent="0.2">
      <c r="A24" s="31"/>
      <c r="B24" s="105" t="s">
        <v>4</v>
      </c>
      <c r="C24" s="105"/>
      <c r="D24" s="105"/>
      <c r="E24" s="105"/>
      <c r="F24" s="105"/>
      <c r="G24" s="105"/>
      <c r="H24" s="32"/>
    </row>
    <row r="25" spans="1:8" s="33" customFormat="1" ht="15.75" hidden="1" customHeight="1" x14ac:dyDescent="0.2">
      <c r="A25" s="34"/>
      <c r="B25" s="85"/>
      <c r="C25" s="39"/>
      <c r="D25" s="79">
        <f>0/1000</f>
        <v>0</v>
      </c>
      <c r="E25" s="79">
        <v>0</v>
      </c>
      <c r="F25" s="6">
        <f>0/1000</f>
        <v>0</v>
      </c>
      <c r="G25" s="6"/>
      <c r="H25" s="10">
        <f>SUM(D25:G25)</f>
        <v>0</v>
      </c>
    </row>
    <row r="26" spans="1:8" s="33" customFormat="1" ht="15.75" hidden="1" customHeight="1" x14ac:dyDescent="0.2">
      <c r="A26" s="34"/>
      <c r="B26" s="85"/>
      <c r="C26" s="39"/>
      <c r="D26" s="6">
        <f>0/1000</f>
        <v>0</v>
      </c>
      <c r="E26" s="6"/>
      <c r="F26" s="6">
        <f>0/1000</f>
        <v>0</v>
      </c>
      <c r="G26" s="6"/>
      <c r="H26" s="10">
        <f>SUM(D26:G26)</f>
        <v>0</v>
      </c>
    </row>
    <row r="27" spans="1:8" s="33" customFormat="1" ht="30" x14ac:dyDescent="0.2">
      <c r="A27" s="34">
        <v>1</v>
      </c>
      <c r="B27" s="86" t="s">
        <v>77</v>
      </c>
      <c r="C27" s="39" t="s">
        <v>85</v>
      </c>
      <c r="D27" s="6">
        <f>32715.01/1000</f>
        <v>32.715009999999999</v>
      </c>
      <c r="E27" s="6"/>
      <c r="F27" s="6">
        <f>0/1000</f>
        <v>0</v>
      </c>
      <c r="G27" s="6"/>
      <c r="H27" s="10">
        <f>SUM(D27:G27)</f>
        <v>32.715009999999999</v>
      </c>
    </row>
    <row r="28" spans="1:8" s="33" customFormat="1" ht="15.75" hidden="1" customHeight="1" x14ac:dyDescent="0.2">
      <c r="A28" s="34">
        <v>6</v>
      </c>
      <c r="B28" s="85" t="s">
        <v>86</v>
      </c>
      <c r="C28" s="39"/>
      <c r="D28" s="6">
        <f>0/1000</f>
        <v>0</v>
      </c>
      <c r="E28" s="6"/>
      <c r="F28" s="6"/>
      <c r="G28" s="6"/>
      <c r="H28" s="10">
        <f>SUM(D28:G28)</f>
        <v>0</v>
      </c>
    </row>
    <row r="29" spans="1:8" s="38" customFormat="1" x14ac:dyDescent="0.2">
      <c r="A29" s="97" t="s">
        <v>22</v>
      </c>
      <c r="B29" s="98"/>
      <c r="C29" s="99"/>
      <c r="D29" s="8">
        <f>SUM(D25:D28)</f>
        <v>32.715009999999999</v>
      </c>
      <c r="E29" s="8">
        <f>SUM(E25:E28)</f>
        <v>0</v>
      </c>
      <c r="F29" s="8">
        <f>SUM(F25:F28)</f>
        <v>0</v>
      </c>
      <c r="G29" s="8">
        <f>SUM(G25:G27)</f>
        <v>0</v>
      </c>
      <c r="H29" s="13">
        <f>SUM(H25:H28)</f>
        <v>32.715009999999999</v>
      </c>
    </row>
    <row r="30" spans="1:8" s="38" customFormat="1" x14ac:dyDescent="0.2">
      <c r="A30" s="93" t="s">
        <v>23</v>
      </c>
      <c r="B30" s="94"/>
      <c r="C30" s="95"/>
      <c r="D30" s="11">
        <f>D23+D29</f>
        <v>32.715009999999999</v>
      </c>
      <c r="E30" s="11">
        <f>E23+E29</f>
        <v>0</v>
      </c>
      <c r="F30" s="11">
        <f>F23+F29</f>
        <v>0</v>
      </c>
      <c r="G30" s="11">
        <f>G23+G29</f>
        <v>0</v>
      </c>
      <c r="H30" s="14">
        <f>H23+H29</f>
        <v>32.715009999999999</v>
      </c>
    </row>
    <row r="31" spans="1:8" s="38" customFormat="1" ht="24.75" hidden="1" customHeight="1" x14ac:dyDescent="0.2">
      <c r="A31" s="40"/>
      <c r="B31" s="96" t="s">
        <v>24</v>
      </c>
      <c r="C31" s="96"/>
      <c r="D31" s="96"/>
      <c r="E31" s="96"/>
      <c r="F31" s="96"/>
      <c r="G31" s="110"/>
      <c r="H31" s="5"/>
    </row>
    <row r="32" spans="1:8" s="38" customFormat="1" ht="15" hidden="1" customHeight="1" x14ac:dyDescent="0.2">
      <c r="A32" s="34">
        <v>3</v>
      </c>
      <c r="B32" s="34"/>
      <c r="C32" s="34"/>
      <c r="D32" s="1"/>
      <c r="E32" s="1"/>
      <c r="F32" s="1"/>
      <c r="G32" s="1"/>
      <c r="H32" s="3">
        <f>SUM(D32:G32)</f>
        <v>0</v>
      </c>
    </row>
    <row r="33" spans="1:8" s="38" customFormat="1" ht="15" hidden="1" customHeight="1" x14ac:dyDescent="0.2">
      <c r="A33" s="34">
        <v>8</v>
      </c>
      <c r="B33" s="34"/>
      <c r="C33" s="34"/>
      <c r="D33" s="1"/>
      <c r="E33" s="1"/>
      <c r="F33" s="1"/>
      <c r="G33" s="1"/>
      <c r="H33" s="3">
        <f>SUM(D33:G33)</f>
        <v>0</v>
      </c>
    </row>
    <row r="34" spans="1:8" s="38" customFormat="1" ht="15" hidden="1" customHeight="1" x14ac:dyDescent="0.2">
      <c r="A34" s="34">
        <v>9</v>
      </c>
      <c r="B34" s="34"/>
      <c r="C34" s="34"/>
      <c r="D34" s="1"/>
      <c r="E34" s="1"/>
      <c r="F34" s="1"/>
      <c r="G34" s="1"/>
      <c r="H34" s="3">
        <f>SUM(D34:G34)</f>
        <v>0</v>
      </c>
    </row>
    <row r="35" spans="1:8" s="38" customFormat="1" ht="15" hidden="1" customHeight="1" x14ac:dyDescent="0.2">
      <c r="A35" s="97" t="s">
        <v>25</v>
      </c>
      <c r="B35" s="98"/>
      <c r="C35" s="99"/>
      <c r="D35" s="4">
        <f>SUM(D32:D34)</f>
        <v>0</v>
      </c>
      <c r="E35" s="4">
        <f>SUM(E32:E34)</f>
        <v>0</v>
      </c>
      <c r="F35" s="4">
        <f>SUM(F32:F34)</f>
        <v>0</v>
      </c>
      <c r="G35" s="4">
        <f>SUM(G32:G34)</f>
        <v>0</v>
      </c>
      <c r="H35" s="4">
        <f>SUM(H32:H34)</f>
        <v>0</v>
      </c>
    </row>
    <row r="36" spans="1:8" s="38" customFormat="1" ht="15" hidden="1" customHeight="1" x14ac:dyDescent="0.2">
      <c r="A36" s="93" t="s">
        <v>26</v>
      </c>
      <c r="B36" s="94"/>
      <c r="C36" s="95"/>
      <c r="D36" s="2">
        <f>D30+D35</f>
        <v>32.715009999999999</v>
      </c>
      <c r="E36" s="2">
        <f>E30+E35</f>
        <v>0</v>
      </c>
      <c r="F36" s="2">
        <f>F30+F35</f>
        <v>0</v>
      </c>
      <c r="G36" s="2">
        <f>G30+G35</f>
        <v>0</v>
      </c>
      <c r="H36" s="2">
        <f>H30+H35</f>
        <v>32.715009999999999</v>
      </c>
    </row>
    <row r="37" spans="1:8" s="38" customFormat="1" ht="20.25" hidden="1" customHeight="1" x14ac:dyDescent="0.2">
      <c r="A37" s="40"/>
      <c r="B37" s="96" t="s">
        <v>27</v>
      </c>
      <c r="C37" s="96"/>
      <c r="D37" s="96"/>
      <c r="E37" s="96"/>
      <c r="F37" s="96"/>
      <c r="G37" s="110"/>
      <c r="H37" s="5"/>
    </row>
    <row r="38" spans="1:8" s="38" customFormat="1" ht="15" hidden="1" customHeight="1" x14ac:dyDescent="0.2">
      <c r="A38" s="34">
        <v>4</v>
      </c>
      <c r="B38" s="34"/>
      <c r="C38" s="34"/>
      <c r="D38" s="1"/>
      <c r="E38" s="1"/>
      <c r="F38" s="1"/>
      <c r="G38" s="1"/>
      <c r="H38" s="3">
        <f>SUM(D38:G38)</f>
        <v>0</v>
      </c>
    </row>
    <row r="39" spans="1:8" s="38" customFormat="1" ht="15" hidden="1" customHeight="1" x14ac:dyDescent="0.2">
      <c r="A39" s="34">
        <v>11</v>
      </c>
      <c r="B39" s="34"/>
      <c r="C39" s="34"/>
      <c r="D39" s="1"/>
      <c r="E39" s="1"/>
      <c r="F39" s="1"/>
      <c r="G39" s="1"/>
      <c r="H39" s="3">
        <f>SUM(D39:G39)</f>
        <v>0</v>
      </c>
    </row>
    <row r="40" spans="1:8" s="38" customFormat="1" ht="15" hidden="1" customHeight="1" x14ac:dyDescent="0.2">
      <c r="A40" s="34">
        <v>12</v>
      </c>
      <c r="B40" s="34"/>
      <c r="C40" s="34"/>
      <c r="D40" s="1"/>
      <c r="E40" s="1"/>
      <c r="F40" s="1"/>
      <c r="G40" s="1"/>
      <c r="H40" s="3">
        <f>SUM(D40:G40)</f>
        <v>0</v>
      </c>
    </row>
    <row r="41" spans="1:8" s="38" customFormat="1" ht="15" hidden="1" customHeight="1" x14ac:dyDescent="0.2">
      <c r="A41" s="97" t="s">
        <v>28</v>
      </c>
      <c r="B41" s="98"/>
      <c r="C41" s="99"/>
      <c r="D41" s="4">
        <f>SUM(D38:D40)</f>
        <v>0</v>
      </c>
      <c r="E41" s="4">
        <f>SUM(E38:E40)</f>
        <v>0</v>
      </c>
      <c r="F41" s="4">
        <f>SUM(F38:F40)</f>
        <v>0</v>
      </c>
      <c r="G41" s="4">
        <f>SUM(G38:G40)</f>
        <v>0</v>
      </c>
      <c r="H41" s="4">
        <f>SUM(H38:H40)</f>
        <v>0</v>
      </c>
    </row>
    <row r="42" spans="1:8" s="38" customFormat="1" ht="15" hidden="1" customHeight="1" x14ac:dyDescent="0.2">
      <c r="A42" s="93" t="s">
        <v>29</v>
      </c>
      <c r="B42" s="94"/>
      <c r="C42" s="95"/>
      <c r="D42" s="2">
        <f>D36+D41</f>
        <v>32.715009999999999</v>
      </c>
      <c r="E42" s="2">
        <f>E36+E41</f>
        <v>0</v>
      </c>
      <c r="F42" s="2">
        <f>F36+F41</f>
        <v>0</v>
      </c>
      <c r="G42" s="2">
        <f>G36+G41</f>
        <v>0</v>
      </c>
      <c r="H42" s="2">
        <f>H36+H41</f>
        <v>32.715009999999999</v>
      </c>
    </row>
    <row r="43" spans="1:8" s="38" customFormat="1" ht="23.25" hidden="1" customHeight="1" x14ac:dyDescent="0.2">
      <c r="A43" s="40"/>
      <c r="B43" s="96" t="s">
        <v>30</v>
      </c>
      <c r="C43" s="96"/>
      <c r="D43" s="96"/>
      <c r="E43" s="96"/>
      <c r="F43" s="96"/>
      <c r="G43" s="110"/>
      <c r="H43" s="5"/>
    </row>
    <row r="44" spans="1:8" s="38" customFormat="1" ht="15" hidden="1" customHeight="1" x14ac:dyDescent="0.2">
      <c r="A44" s="34">
        <v>5</v>
      </c>
      <c r="B44" s="34"/>
      <c r="C44" s="34"/>
      <c r="D44" s="1"/>
      <c r="E44" s="1"/>
      <c r="F44" s="1"/>
      <c r="G44" s="1"/>
      <c r="H44" s="3">
        <f>SUM(D44:G44)</f>
        <v>0</v>
      </c>
    </row>
    <row r="45" spans="1:8" s="38" customFormat="1" ht="15" hidden="1" customHeight="1" x14ac:dyDescent="0.2">
      <c r="A45" s="34">
        <v>14</v>
      </c>
      <c r="B45" s="34"/>
      <c r="C45" s="34"/>
      <c r="D45" s="1"/>
      <c r="E45" s="1"/>
      <c r="F45" s="1"/>
      <c r="G45" s="1"/>
      <c r="H45" s="3">
        <f>SUM(D45:G45)</f>
        <v>0</v>
      </c>
    </row>
    <row r="46" spans="1:8" s="38" customFormat="1" ht="15" hidden="1" customHeight="1" x14ac:dyDescent="0.2">
      <c r="A46" s="34">
        <v>15</v>
      </c>
      <c r="B46" s="34"/>
      <c r="C46" s="34"/>
      <c r="D46" s="1"/>
      <c r="E46" s="1"/>
      <c r="F46" s="1"/>
      <c r="G46" s="1"/>
      <c r="H46" s="3">
        <f>SUM(D46:G46)</f>
        <v>0</v>
      </c>
    </row>
    <row r="47" spans="1:8" s="38" customFormat="1" ht="15" hidden="1" customHeight="1" x14ac:dyDescent="0.2">
      <c r="A47" s="97" t="s">
        <v>31</v>
      </c>
      <c r="B47" s="98"/>
      <c r="C47" s="99"/>
      <c r="D47" s="4">
        <f>SUM(D44:D46)</f>
        <v>0</v>
      </c>
      <c r="E47" s="4">
        <f>SUM(E44:E46)</f>
        <v>0</v>
      </c>
      <c r="F47" s="4">
        <f>SUM(F44:F46)</f>
        <v>0</v>
      </c>
      <c r="G47" s="4">
        <f>SUM(G44:G46)</f>
        <v>0</v>
      </c>
      <c r="H47" s="4">
        <f>SUM(H44:H46)</f>
        <v>0</v>
      </c>
    </row>
    <row r="48" spans="1:8" s="38" customFormat="1" ht="15" hidden="1" customHeight="1" x14ac:dyDescent="0.2">
      <c r="A48" s="93" t="s">
        <v>32</v>
      </c>
      <c r="B48" s="94"/>
      <c r="C48" s="95"/>
      <c r="D48" s="2">
        <f>D42+D47</f>
        <v>32.715009999999999</v>
      </c>
      <c r="E48" s="2">
        <f>E42+E47</f>
        <v>0</v>
      </c>
      <c r="F48" s="2">
        <f>F42+F47</f>
        <v>0</v>
      </c>
      <c r="G48" s="2">
        <f>G42+G47</f>
        <v>0</v>
      </c>
      <c r="H48" s="2">
        <f>H42+H47</f>
        <v>32.715009999999999</v>
      </c>
    </row>
    <row r="49" spans="1:8" s="38" customFormat="1" ht="24" hidden="1" customHeight="1" x14ac:dyDescent="0.2">
      <c r="A49" s="40"/>
      <c r="B49" s="96" t="s">
        <v>33</v>
      </c>
      <c r="C49" s="96"/>
      <c r="D49" s="96"/>
      <c r="E49" s="96"/>
      <c r="F49" s="96"/>
      <c r="G49" s="110"/>
      <c r="H49" s="5"/>
    </row>
    <row r="50" spans="1:8" s="38" customFormat="1" ht="15" hidden="1" customHeight="1" x14ac:dyDescent="0.2">
      <c r="A50" s="34">
        <v>6</v>
      </c>
      <c r="B50" s="34"/>
      <c r="C50" s="34"/>
      <c r="D50" s="1"/>
      <c r="E50" s="1"/>
      <c r="F50" s="1"/>
      <c r="G50" s="1"/>
      <c r="H50" s="3">
        <f>SUM(D50:G50)</f>
        <v>0</v>
      </c>
    </row>
    <row r="51" spans="1:8" s="38" customFormat="1" ht="15" hidden="1" customHeight="1" x14ac:dyDescent="0.2">
      <c r="A51" s="34">
        <v>17</v>
      </c>
      <c r="B51" s="34"/>
      <c r="C51" s="34"/>
      <c r="D51" s="1"/>
      <c r="E51" s="1"/>
      <c r="F51" s="1"/>
      <c r="G51" s="1"/>
      <c r="H51" s="3">
        <f>SUM(D51:G51)</f>
        <v>0</v>
      </c>
    </row>
    <row r="52" spans="1:8" s="38" customFormat="1" ht="15" hidden="1" customHeight="1" x14ac:dyDescent="0.2">
      <c r="A52" s="34">
        <v>18</v>
      </c>
      <c r="B52" s="34"/>
      <c r="C52" s="34"/>
      <c r="D52" s="1"/>
      <c r="E52" s="1"/>
      <c r="F52" s="1"/>
      <c r="G52" s="1"/>
      <c r="H52" s="3">
        <f>SUM(D52:G52)</f>
        <v>0</v>
      </c>
    </row>
    <row r="53" spans="1:8" s="38" customFormat="1" ht="15" hidden="1" customHeight="1" x14ac:dyDescent="0.2">
      <c r="A53" s="97" t="s">
        <v>34</v>
      </c>
      <c r="B53" s="98"/>
      <c r="C53" s="99"/>
      <c r="D53" s="4">
        <f>SUM(D50:D52)</f>
        <v>0</v>
      </c>
      <c r="E53" s="4">
        <f>SUM(E50:E52)</f>
        <v>0</v>
      </c>
      <c r="F53" s="4">
        <f>SUM(F50:F52)</f>
        <v>0</v>
      </c>
      <c r="G53" s="4">
        <f>SUM(G50:G52)</f>
        <v>0</v>
      </c>
      <c r="H53" s="4">
        <f>SUM(H50:H52)</f>
        <v>0</v>
      </c>
    </row>
    <row r="54" spans="1:8" s="38" customFormat="1" ht="15" hidden="1" customHeight="1" x14ac:dyDescent="0.2">
      <c r="A54" s="93" t="s">
        <v>35</v>
      </c>
      <c r="B54" s="94"/>
      <c r="C54" s="95"/>
      <c r="D54" s="2">
        <f>D48+D53</f>
        <v>32.715009999999999</v>
      </c>
      <c r="E54" s="2">
        <f>E48+E53</f>
        <v>0</v>
      </c>
      <c r="F54" s="2">
        <f>F48+F53</f>
        <v>0</v>
      </c>
      <c r="G54" s="2">
        <f>G48+G53</f>
        <v>0</v>
      </c>
      <c r="H54" s="2">
        <f>H48+H53</f>
        <v>32.715009999999999</v>
      </c>
    </row>
    <row r="55" spans="1:8" s="38" customFormat="1" ht="21.75" hidden="1" customHeight="1" x14ac:dyDescent="0.2">
      <c r="A55" s="40"/>
      <c r="B55" s="96" t="s">
        <v>36</v>
      </c>
      <c r="C55" s="96"/>
      <c r="D55" s="96"/>
      <c r="E55" s="96"/>
      <c r="F55" s="96"/>
      <c r="G55" s="110"/>
      <c r="H55" s="5"/>
    </row>
    <row r="56" spans="1:8" s="38" customFormat="1" ht="15" hidden="1" customHeight="1" x14ac:dyDescent="0.2">
      <c r="A56" s="34">
        <v>7</v>
      </c>
      <c r="B56" s="34"/>
      <c r="C56" s="34"/>
      <c r="D56" s="1"/>
      <c r="E56" s="1"/>
      <c r="F56" s="1"/>
      <c r="G56" s="1"/>
      <c r="H56" s="3">
        <f>SUM(D56:G56)</f>
        <v>0</v>
      </c>
    </row>
    <row r="57" spans="1:8" s="38" customFormat="1" ht="15" hidden="1" customHeight="1" x14ac:dyDescent="0.2">
      <c r="A57" s="34">
        <v>20</v>
      </c>
      <c r="B57" s="34"/>
      <c r="C57" s="34"/>
      <c r="D57" s="1"/>
      <c r="E57" s="1"/>
      <c r="F57" s="1"/>
      <c r="G57" s="1"/>
      <c r="H57" s="3">
        <f>SUM(D57:G57)</f>
        <v>0</v>
      </c>
    </row>
    <row r="58" spans="1:8" s="38" customFormat="1" ht="15" hidden="1" customHeight="1" x14ac:dyDescent="0.2">
      <c r="A58" s="34">
        <v>21</v>
      </c>
      <c r="B58" s="34"/>
      <c r="C58" s="34"/>
      <c r="D58" s="1"/>
      <c r="E58" s="1"/>
      <c r="F58" s="1"/>
      <c r="G58" s="1"/>
      <c r="H58" s="3">
        <f>SUM(D58:G58)</f>
        <v>0</v>
      </c>
    </row>
    <row r="59" spans="1:8" s="38" customFormat="1" ht="15" hidden="1" customHeight="1" x14ac:dyDescent="0.2">
      <c r="A59" s="97" t="s">
        <v>37</v>
      </c>
      <c r="B59" s="98"/>
      <c r="C59" s="99"/>
      <c r="D59" s="4">
        <f>SUM(D56:D58)</f>
        <v>0</v>
      </c>
      <c r="E59" s="4">
        <f>SUM(E56:E58)</f>
        <v>0</v>
      </c>
      <c r="F59" s="4">
        <f>SUM(F56:F58)</f>
        <v>0</v>
      </c>
      <c r="G59" s="4">
        <f>SUM(G56:G58)</f>
        <v>0</v>
      </c>
      <c r="H59" s="4">
        <f>SUM(H56:H58)</f>
        <v>0</v>
      </c>
    </row>
    <row r="60" spans="1:8" s="38" customFormat="1" ht="15" hidden="1" customHeight="1" x14ac:dyDescent="0.2">
      <c r="A60" s="93" t="s">
        <v>38</v>
      </c>
      <c r="B60" s="94"/>
      <c r="C60" s="95"/>
      <c r="D60" s="2">
        <f>D54+D59</f>
        <v>32.715009999999999</v>
      </c>
      <c r="E60" s="2">
        <f>E54+E59</f>
        <v>0</v>
      </c>
      <c r="F60" s="2">
        <f>F54+F59</f>
        <v>0</v>
      </c>
      <c r="G60" s="2">
        <f>G54+G59</f>
        <v>0</v>
      </c>
      <c r="H60" s="2">
        <f>H54+H59</f>
        <v>32.715009999999999</v>
      </c>
    </row>
    <row r="61" spans="1:8" s="33" customFormat="1" ht="21.75" customHeight="1" x14ac:dyDescent="0.2">
      <c r="A61" s="41"/>
      <c r="B61" s="96" t="s">
        <v>5</v>
      </c>
      <c r="C61" s="96"/>
      <c r="D61" s="96"/>
      <c r="E61" s="96"/>
      <c r="F61" s="96"/>
      <c r="G61" s="96"/>
      <c r="H61" s="32"/>
    </row>
    <row r="62" spans="1:8" s="33" customFormat="1" ht="45" x14ac:dyDescent="0.2">
      <c r="A62" s="34">
        <v>2</v>
      </c>
      <c r="B62" s="72" t="s">
        <v>39</v>
      </c>
      <c r="C62" s="87" t="s">
        <v>79</v>
      </c>
      <c r="D62" s="73">
        <f>ROUND(D60*2%,5)</f>
        <v>0.65429999999999999</v>
      </c>
      <c r="E62" s="73">
        <f t="shared" ref="E62:G62" si="0">E60*2.5%</f>
        <v>0</v>
      </c>
      <c r="F62" s="73">
        <f>F60*0%</f>
        <v>0</v>
      </c>
      <c r="G62" s="73">
        <f t="shared" si="0"/>
        <v>0</v>
      </c>
      <c r="H62" s="74">
        <f t="shared" ref="H62" si="1">SUM(D62:G62)</f>
        <v>0.65429999999999999</v>
      </c>
    </row>
    <row r="63" spans="1:8" s="33" customFormat="1" ht="15" hidden="1" customHeight="1" x14ac:dyDescent="0.2">
      <c r="A63" s="42">
        <v>23</v>
      </c>
      <c r="B63" s="43"/>
      <c r="C63" s="44"/>
      <c r="D63" s="6"/>
      <c r="E63" s="6"/>
      <c r="F63" s="6"/>
      <c r="G63" s="6"/>
      <c r="H63" s="7">
        <f>SUM(D63:G63)</f>
        <v>0</v>
      </c>
    </row>
    <row r="64" spans="1:8" s="33" customFormat="1" ht="15" hidden="1" customHeight="1" x14ac:dyDescent="0.2">
      <c r="A64" s="42">
        <v>24</v>
      </c>
      <c r="B64" s="43"/>
      <c r="C64" s="44"/>
      <c r="D64" s="6"/>
      <c r="E64" s="6"/>
      <c r="F64" s="6"/>
      <c r="G64" s="6"/>
      <c r="H64" s="7">
        <f>SUM(D64:G64)</f>
        <v>0</v>
      </c>
    </row>
    <row r="65" spans="1:8" s="33" customFormat="1" x14ac:dyDescent="0.2">
      <c r="A65" s="97" t="s">
        <v>40</v>
      </c>
      <c r="B65" s="98"/>
      <c r="C65" s="99"/>
      <c r="D65" s="8">
        <f>SUM(D62:D64)</f>
        <v>0.65429999999999999</v>
      </c>
      <c r="E65" s="8">
        <f>SUM(E62:E64)</f>
        <v>0</v>
      </c>
      <c r="F65" s="8">
        <f>SUM(F62:F64)</f>
        <v>0</v>
      </c>
      <c r="G65" s="8">
        <f>SUM(G62:G64)</f>
        <v>0</v>
      </c>
      <c r="H65" s="8">
        <f>SUM(H62:H64)</f>
        <v>0.65429999999999999</v>
      </c>
    </row>
    <row r="66" spans="1:8" s="33" customFormat="1" x14ac:dyDescent="0.2">
      <c r="A66" s="93" t="s">
        <v>41</v>
      </c>
      <c r="B66" s="94"/>
      <c r="C66" s="95"/>
      <c r="D66" s="11">
        <f>D60+D65</f>
        <v>33.369309999999999</v>
      </c>
      <c r="E66" s="11">
        <f>E60+E65</f>
        <v>0</v>
      </c>
      <c r="F66" s="11">
        <f>F60+F65</f>
        <v>0</v>
      </c>
      <c r="G66" s="11">
        <f>G60+G65</f>
        <v>0</v>
      </c>
      <c r="H66" s="11">
        <f>H60+H65</f>
        <v>33.369309999999999</v>
      </c>
    </row>
    <row r="67" spans="1:8" s="33" customFormat="1" ht="23.25" customHeight="1" x14ac:dyDescent="0.2">
      <c r="A67" s="41"/>
      <c r="B67" s="96" t="s">
        <v>6</v>
      </c>
      <c r="C67" s="96"/>
      <c r="D67" s="96"/>
      <c r="E67" s="96"/>
      <c r="F67" s="96"/>
      <c r="G67" s="96"/>
      <c r="H67" s="32"/>
    </row>
    <row r="68" spans="1:8" s="33" customFormat="1" ht="60" x14ac:dyDescent="0.2">
      <c r="A68" s="42">
        <v>3</v>
      </c>
      <c r="B68" s="80" t="s">
        <v>7</v>
      </c>
      <c r="C68" s="72" t="s">
        <v>8</v>
      </c>
      <c r="D68" s="73">
        <f>ROUND(D66*1.9%,5)</f>
        <v>0.63402000000000003</v>
      </c>
      <c r="E68" s="73">
        <f>ROUND(E66*1.9%,2)</f>
        <v>0</v>
      </c>
      <c r="F68" s="73">
        <f>ROUND(F66*0%,2)</f>
        <v>0</v>
      </c>
      <c r="G68" s="73">
        <f>ROUND(G66*1.9%,2)</f>
        <v>0</v>
      </c>
      <c r="H68" s="74">
        <f t="shared" ref="H68" si="2">SUM(D68:G68)</f>
        <v>0.63402000000000003</v>
      </c>
    </row>
    <row r="69" spans="1:8" s="33" customFormat="1" ht="15.75" hidden="1" customHeight="1" x14ac:dyDescent="0.2">
      <c r="A69" s="34"/>
      <c r="B69" s="85"/>
      <c r="C69" s="39"/>
      <c r="D69" s="6"/>
      <c r="E69" s="6"/>
      <c r="F69" s="6"/>
      <c r="G69" s="79">
        <f>0/1000</f>
        <v>0</v>
      </c>
      <c r="H69" s="10">
        <f>SUM(D69:G69)</f>
        <v>0</v>
      </c>
    </row>
    <row r="70" spans="1:8" s="33" customFormat="1" ht="15.75" hidden="1" customHeight="1" x14ac:dyDescent="0.2">
      <c r="A70" s="34"/>
      <c r="B70" s="85"/>
      <c r="C70" s="39"/>
      <c r="D70" s="6"/>
      <c r="E70" s="6"/>
      <c r="F70" s="6"/>
      <c r="G70" s="6">
        <f>0/1000</f>
        <v>0</v>
      </c>
      <c r="H70" s="12">
        <f>SUM(D70:G70)</f>
        <v>0</v>
      </c>
    </row>
    <row r="71" spans="1:8" s="33" customFormat="1" ht="30" x14ac:dyDescent="0.2">
      <c r="A71" s="34">
        <v>4</v>
      </c>
      <c r="B71" s="86" t="s">
        <v>78</v>
      </c>
      <c r="C71" s="39" t="s">
        <v>96</v>
      </c>
      <c r="D71" s="6"/>
      <c r="E71" s="6"/>
      <c r="F71" s="6"/>
      <c r="G71" s="6">
        <f>0/1000</f>
        <v>0</v>
      </c>
      <c r="H71" s="12">
        <f>SUM(D71:G71)</f>
        <v>0</v>
      </c>
    </row>
    <row r="72" spans="1:8" s="33" customFormat="1" ht="15.75" hidden="1" customHeight="1" x14ac:dyDescent="0.2">
      <c r="A72" s="34">
        <v>12</v>
      </c>
      <c r="B72" s="85" t="s">
        <v>89</v>
      </c>
      <c r="C72" s="39"/>
      <c r="D72" s="6"/>
      <c r="E72" s="6"/>
      <c r="F72" s="6"/>
      <c r="G72" s="6">
        <f>0/1000</f>
        <v>0</v>
      </c>
      <c r="H72" s="12">
        <f>SUM(D72:G72)</f>
        <v>0</v>
      </c>
    </row>
    <row r="73" spans="1:8" s="33" customFormat="1" x14ac:dyDescent="0.2">
      <c r="A73" s="97" t="s">
        <v>42</v>
      </c>
      <c r="B73" s="98"/>
      <c r="C73" s="99"/>
      <c r="D73" s="8">
        <f>SUM(D68:D70)</f>
        <v>0.63402000000000003</v>
      </c>
      <c r="E73" s="8">
        <f>SUM(E68:E70)</f>
        <v>0</v>
      </c>
      <c r="F73" s="8">
        <f>SUM(F68:F70)</f>
        <v>0</v>
      </c>
      <c r="G73" s="8">
        <f>SUM(G68:G72)</f>
        <v>0</v>
      </c>
      <c r="H73" s="8">
        <f>SUM(H68:H72)</f>
        <v>0.63402000000000003</v>
      </c>
    </row>
    <row r="74" spans="1:8" s="33" customFormat="1" x14ac:dyDescent="0.2">
      <c r="A74" s="93" t="s">
        <v>43</v>
      </c>
      <c r="B74" s="94"/>
      <c r="C74" s="95"/>
      <c r="D74" s="11">
        <f>D66+D73</f>
        <v>34.003329999999998</v>
      </c>
      <c r="E74" s="11">
        <f>E66+E73</f>
        <v>0</v>
      </c>
      <c r="F74" s="11">
        <f>F66+F73</f>
        <v>0</v>
      </c>
      <c r="G74" s="11">
        <f>G66+G73</f>
        <v>0</v>
      </c>
      <c r="H74" s="11">
        <f>H66+H73</f>
        <v>34.003329999999998</v>
      </c>
    </row>
    <row r="75" spans="1:8" s="33" customFormat="1" ht="22.5" customHeight="1" x14ac:dyDescent="0.2">
      <c r="A75" s="41"/>
      <c r="B75" s="96" t="s">
        <v>44</v>
      </c>
      <c r="C75" s="96"/>
      <c r="D75" s="96"/>
      <c r="E75" s="96"/>
      <c r="F75" s="96"/>
      <c r="G75" s="96"/>
      <c r="H75" s="34"/>
    </row>
    <row r="76" spans="1:8" s="33" customFormat="1" ht="60" x14ac:dyDescent="0.2">
      <c r="A76" s="34">
        <v>5</v>
      </c>
      <c r="B76" s="45" t="s">
        <v>68</v>
      </c>
      <c r="C76" s="45" t="s">
        <v>67</v>
      </c>
      <c r="D76" s="6"/>
      <c r="E76" s="6"/>
      <c r="F76" s="6"/>
      <c r="G76" s="6">
        <f>ROUND(H74*0.0214,5)</f>
        <v>0.72767000000000004</v>
      </c>
      <c r="H76" s="10">
        <f>SUM(D76:G76)</f>
        <v>0.72767000000000004</v>
      </c>
    </row>
    <row r="77" spans="1:8" s="33" customFormat="1" ht="45" x14ac:dyDescent="0.2">
      <c r="A77" s="42">
        <v>6</v>
      </c>
      <c r="B77" s="89" t="s">
        <v>90</v>
      </c>
      <c r="C77" s="90" t="s">
        <v>91</v>
      </c>
      <c r="D77" s="6"/>
      <c r="E77" s="6"/>
      <c r="F77" s="6"/>
      <c r="G77" s="6">
        <f>ROUND((H74+H91)*0.0393,5)</f>
        <v>1.6550499999999999</v>
      </c>
      <c r="H77" s="10">
        <f>SUM(D77:G77)</f>
        <v>1.6550499999999999</v>
      </c>
    </row>
    <row r="78" spans="1:8" s="33" customFormat="1" ht="15" hidden="1" customHeight="1" x14ac:dyDescent="0.2">
      <c r="A78" s="42">
        <v>1</v>
      </c>
      <c r="B78" s="45"/>
      <c r="C78" s="46"/>
      <c r="D78" s="6"/>
      <c r="E78" s="6"/>
      <c r="F78" s="6"/>
      <c r="G78" s="6"/>
      <c r="H78" s="7">
        <f>SUM(D78:G78)</f>
        <v>0</v>
      </c>
    </row>
    <row r="79" spans="1:8" s="33" customFormat="1" x14ac:dyDescent="0.2">
      <c r="A79" s="97" t="s">
        <v>45</v>
      </c>
      <c r="B79" s="98"/>
      <c r="C79" s="99"/>
      <c r="D79" s="8">
        <f>SUM(D76:D78)</f>
        <v>0</v>
      </c>
      <c r="E79" s="8">
        <f>SUM(E76:E78)</f>
        <v>0</v>
      </c>
      <c r="F79" s="8">
        <f>SUM(F76:F78)</f>
        <v>0</v>
      </c>
      <c r="G79" s="8">
        <f>SUM(G76:G78)</f>
        <v>2.3827199999999999</v>
      </c>
      <c r="H79" s="8">
        <f>SUM(D79:G79)</f>
        <v>2.3827199999999999</v>
      </c>
    </row>
    <row r="80" spans="1:8" s="33" customFormat="1" x14ac:dyDescent="0.2">
      <c r="A80" s="93" t="s">
        <v>46</v>
      </c>
      <c r="B80" s="94"/>
      <c r="C80" s="95"/>
      <c r="D80" s="11">
        <f>D74+D79</f>
        <v>34.003329999999998</v>
      </c>
      <c r="E80" s="11">
        <f>E74+E79</f>
        <v>0</v>
      </c>
      <c r="F80" s="11">
        <f>F74+F79</f>
        <v>0</v>
      </c>
      <c r="G80" s="11">
        <f>G74+G79</f>
        <v>2.3827199999999999</v>
      </c>
      <c r="H80" s="11">
        <f>H74+H79</f>
        <v>36.386049999999997</v>
      </c>
    </row>
    <row r="81" spans="1:8" s="33" customFormat="1" ht="23.25" hidden="1" customHeight="1" x14ac:dyDescent="0.2">
      <c r="A81" s="41"/>
      <c r="B81" s="96" t="s">
        <v>47</v>
      </c>
      <c r="C81" s="96"/>
      <c r="D81" s="96"/>
      <c r="E81" s="96"/>
      <c r="F81" s="96"/>
      <c r="G81" s="96"/>
      <c r="H81" s="34"/>
    </row>
    <row r="82" spans="1:8" s="33" customFormat="1" ht="15" hidden="1" customHeight="1" x14ac:dyDescent="0.2">
      <c r="A82" s="42">
        <v>13</v>
      </c>
      <c r="B82" s="45"/>
      <c r="C82" s="46"/>
      <c r="D82" s="1"/>
      <c r="E82" s="1"/>
      <c r="F82" s="1"/>
      <c r="G82" s="1"/>
      <c r="H82" s="3">
        <f>SUM(D82:G82)</f>
        <v>0</v>
      </c>
    </row>
    <row r="83" spans="1:8" s="33" customFormat="1" ht="15" hidden="1" customHeight="1" x14ac:dyDescent="0.2">
      <c r="A83" s="42">
        <v>32</v>
      </c>
      <c r="B83" s="45"/>
      <c r="C83" s="46"/>
      <c r="D83" s="1"/>
      <c r="E83" s="1"/>
      <c r="F83" s="1"/>
      <c r="G83" s="1"/>
      <c r="H83" s="3">
        <f>SUM(D83:G83)</f>
        <v>0</v>
      </c>
    </row>
    <row r="84" spans="1:8" s="33" customFormat="1" ht="15" hidden="1" customHeight="1" x14ac:dyDescent="0.2">
      <c r="A84" s="42">
        <v>33</v>
      </c>
      <c r="B84" s="45"/>
      <c r="C84" s="46"/>
      <c r="D84" s="1"/>
      <c r="E84" s="1"/>
      <c r="F84" s="1"/>
      <c r="G84" s="1"/>
      <c r="H84" s="3">
        <f>SUM(D84:G84)</f>
        <v>0</v>
      </c>
    </row>
    <row r="85" spans="1:8" s="33" customFormat="1" ht="15" hidden="1" customHeight="1" x14ac:dyDescent="0.2">
      <c r="A85" s="97" t="s">
        <v>45</v>
      </c>
      <c r="B85" s="98"/>
      <c r="C85" s="99"/>
      <c r="D85" s="4">
        <f>SUM(D82:D84)</f>
        <v>0</v>
      </c>
      <c r="E85" s="4">
        <f>SUM(E82:E84)</f>
        <v>0</v>
      </c>
      <c r="F85" s="4">
        <f>SUM(F82:F84)</f>
        <v>0</v>
      </c>
      <c r="G85" s="4">
        <f>SUM(G82:G84)</f>
        <v>0</v>
      </c>
      <c r="H85" s="4">
        <f>SUM(D85:G85)</f>
        <v>0</v>
      </c>
    </row>
    <row r="86" spans="1:8" s="33" customFormat="1" ht="15" hidden="1" customHeight="1" x14ac:dyDescent="0.2">
      <c r="A86" s="93" t="s">
        <v>48</v>
      </c>
      <c r="B86" s="94"/>
      <c r="C86" s="95"/>
      <c r="D86" s="2">
        <f>D80+D85</f>
        <v>34.003329999999998</v>
      </c>
      <c r="E86" s="2">
        <f>E80+E85</f>
        <v>0</v>
      </c>
      <c r="F86" s="2">
        <f>F80+F85</f>
        <v>0</v>
      </c>
      <c r="G86" s="2">
        <f>G80+G85</f>
        <v>2.3827199999999999</v>
      </c>
      <c r="H86" s="2">
        <f>H80+H85</f>
        <v>36.386049999999997</v>
      </c>
    </row>
    <row r="87" spans="1:8" s="33" customFormat="1" ht="22.5" customHeight="1" x14ac:dyDescent="0.2">
      <c r="A87" s="41"/>
      <c r="B87" s="96" t="s">
        <v>49</v>
      </c>
      <c r="C87" s="96"/>
      <c r="D87" s="96"/>
      <c r="E87" s="96"/>
      <c r="F87" s="96"/>
      <c r="G87" s="96"/>
      <c r="H87" s="34"/>
    </row>
    <row r="88" spans="1:8" s="33" customFormat="1" ht="42" customHeight="1" x14ac:dyDescent="0.2">
      <c r="A88" s="34">
        <v>7</v>
      </c>
      <c r="B88" s="89" t="s">
        <v>82</v>
      </c>
      <c r="C88" s="81" t="s">
        <v>9</v>
      </c>
      <c r="D88" s="6"/>
      <c r="E88" s="6"/>
      <c r="F88" s="6"/>
      <c r="G88" s="6">
        <f>42333.14/5.22/1000</f>
        <v>8.1097969348659014</v>
      </c>
      <c r="H88" s="10">
        <f>SUM(D88:G88)</f>
        <v>8.1097969348659014</v>
      </c>
    </row>
    <row r="89" spans="1:8" s="33" customFormat="1" ht="15" hidden="1" customHeight="1" x14ac:dyDescent="0.2">
      <c r="A89" s="42">
        <v>14</v>
      </c>
      <c r="B89" s="34" t="s">
        <v>66</v>
      </c>
      <c r="C89" s="34" t="e">
        <f>#REF!</f>
        <v>#REF!</v>
      </c>
      <c r="D89" s="6"/>
      <c r="E89" s="6"/>
      <c r="F89" s="6"/>
      <c r="G89" s="6">
        <v>0</v>
      </c>
      <c r="H89" s="10">
        <f>SUM(D89:G89)</f>
        <v>0</v>
      </c>
    </row>
    <row r="90" spans="1:8" s="33" customFormat="1" ht="15" hidden="1" customHeight="1" x14ac:dyDescent="0.2">
      <c r="A90" s="42"/>
      <c r="B90" s="34"/>
      <c r="C90" s="47"/>
      <c r="D90" s="6"/>
      <c r="E90" s="6"/>
      <c r="F90" s="6"/>
      <c r="G90" s="6"/>
      <c r="H90" s="7">
        <f>SUM(D90:G90)</f>
        <v>0</v>
      </c>
    </row>
    <row r="91" spans="1:8" s="33" customFormat="1" x14ac:dyDescent="0.2">
      <c r="A91" s="97" t="s">
        <v>50</v>
      </c>
      <c r="B91" s="98"/>
      <c r="C91" s="99"/>
      <c r="D91" s="8">
        <f>SUM(D88:D90)</f>
        <v>0</v>
      </c>
      <c r="E91" s="8">
        <f>SUM(E88:E90)</f>
        <v>0</v>
      </c>
      <c r="F91" s="8">
        <f>SUM(F88:F90)</f>
        <v>0</v>
      </c>
      <c r="G91" s="8">
        <f>SUM(G88:G90)</f>
        <v>8.1097969348659014</v>
      </c>
      <c r="H91" s="8">
        <f>SUM(H88:H90)</f>
        <v>8.1097969348659014</v>
      </c>
    </row>
    <row r="92" spans="1:8" s="33" customFormat="1" x14ac:dyDescent="0.2">
      <c r="A92" s="93" t="s">
        <v>51</v>
      </c>
      <c r="B92" s="94"/>
      <c r="C92" s="95"/>
      <c r="D92" s="11">
        <f>D86+D91</f>
        <v>34.003329999999998</v>
      </c>
      <c r="E92" s="11">
        <f>E86+E91</f>
        <v>0</v>
      </c>
      <c r="F92" s="11">
        <f>F86+F91</f>
        <v>0</v>
      </c>
      <c r="G92" s="11">
        <f>G86+G91</f>
        <v>10.4925169348659</v>
      </c>
      <c r="H92" s="11">
        <f>H91+H86</f>
        <v>44.495846934865895</v>
      </c>
    </row>
    <row r="93" spans="1:8" s="33" customFormat="1" ht="23.25" customHeight="1" x14ac:dyDescent="0.2">
      <c r="A93" s="41"/>
      <c r="B93" s="96" t="s">
        <v>52</v>
      </c>
      <c r="C93" s="96"/>
      <c r="D93" s="96"/>
      <c r="E93" s="96"/>
      <c r="F93" s="96"/>
      <c r="G93" s="96"/>
      <c r="H93" s="34"/>
    </row>
    <row r="94" spans="1:8" s="33" customFormat="1" ht="30" x14ac:dyDescent="0.2">
      <c r="A94" s="34">
        <v>8</v>
      </c>
      <c r="B94" s="45" t="s">
        <v>63</v>
      </c>
      <c r="C94" s="89" t="s">
        <v>75</v>
      </c>
      <c r="D94" s="6">
        <f>ROUND(D92*0.03,5)</f>
        <v>1.0201</v>
      </c>
      <c r="E94" s="6">
        <f>ROUND(E92*0.03,5)</f>
        <v>0</v>
      </c>
      <c r="F94" s="6">
        <f>ROUND(F92*0.03,5)</f>
        <v>0</v>
      </c>
      <c r="G94" s="6">
        <f>ROUND(G92*0.03,5)</f>
        <v>0.31478</v>
      </c>
      <c r="H94" s="10">
        <f>SUM(D94:G94)</f>
        <v>1.3348800000000001</v>
      </c>
    </row>
    <row r="95" spans="1:8" s="33" customFormat="1" ht="15" hidden="1" customHeight="1" x14ac:dyDescent="0.2">
      <c r="A95" s="34">
        <v>38</v>
      </c>
      <c r="B95" s="45"/>
      <c r="C95" s="45"/>
      <c r="D95" s="6"/>
      <c r="E95" s="6"/>
      <c r="F95" s="6"/>
      <c r="G95" s="6"/>
      <c r="H95" s="7">
        <f>SUM(D95:G95)</f>
        <v>0</v>
      </c>
    </row>
    <row r="96" spans="1:8" s="33" customFormat="1" ht="15" hidden="1" customHeight="1" x14ac:dyDescent="0.2">
      <c r="A96" s="34">
        <v>39</v>
      </c>
      <c r="B96" s="45"/>
      <c r="C96" s="45"/>
      <c r="D96" s="6"/>
      <c r="E96" s="6"/>
      <c r="F96" s="6"/>
      <c r="G96" s="6"/>
      <c r="H96" s="7">
        <f>SUM(D96:G96)</f>
        <v>0</v>
      </c>
    </row>
    <row r="97" spans="1:8" s="33" customFormat="1" x14ac:dyDescent="0.2">
      <c r="A97" s="48"/>
      <c r="B97" s="48"/>
      <c r="C97" s="34" t="s">
        <v>53</v>
      </c>
      <c r="D97" s="49">
        <f>SUM(D94:D96)</f>
        <v>1.0201</v>
      </c>
      <c r="E97" s="49">
        <f>SUM(E94:E96)</f>
        <v>0</v>
      </c>
      <c r="F97" s="49">
        <f>SUM(F94:F96)</f>
        <v>0</v>
      </c>
      <c r="G97" s="49">
        <f>SUM(G94:G96)</f>
        <v>0.31478</v>
      </c>
      <c r="H97" s="49">
        <f>SUM(H94:H96)</f>
        <v>1.3348800000000001</v>
      </c>
    </row>
    <row r="98" spans="1:8" s="33" customFormat="1" x14ac:dyDescent="0.2">
      <c r="A98" s="48"/>
      <c r="B98" s="48"/>
      <c r="C98" s="30" t="s">
        <v>54</v>
      </c>
      <c r="D98" s="11">
        <f>D92+D97</f>
        <v>35.023429999999998</v>
      </c>
      <c r="E98" s="11">
        <f>E92+E97</f>
        <v>0</v>
      </c>
      <c r="F98" s="11">
        <f>F92+F97</f>
        <v>0</v>
      </c>
      <c r="G98" s="11">
        <f>G92+G97</f>
        <v>10.807296934865901</v>
      </c>
      <c r="H98" s="11">
        <f>H92+H97</f>
        <v>45.830726934865893</v>
      </c>
    </row>
    <row r="99" spans="1:8" s="33" customFormat="1" x14ac:dyDescent="0.2">
      <c r="A99" s="48"/>
      <c r="B99" s="96" t="s">
        <v>59</v>
      </c>
      <c r="C99" s="96"/>
      <c r="D99" s="96"/>
      <c r="E99" s="96"/>
      <c r="F99" s="96"/>
      <c r="G99" s="96"/>
      <c r="H99" s="2"/>
    </row>
    <row r="100" spans="1:8" s="33" customFormat="1" ht="15.75" x14ac:dyDescent="0.2">
      <c r="A100" s="34">
        <v>9</v>
      </c>
      <c r="B100" s="48"/>
      <c r="C100" s="50" t="s">
        <v>93</v>
      </c>
      <c r="D100" s="6">
        <f>ROUND(D98*0.22,5)</f>
        <v>7.7051499999999997</v>
      </c>
      <c r="E100" s="6">
        <f>ROUND(E98*0.2,2)</f>
        <v>0</v>
      </c>
      <c r="F100" s="6">
        <f>ROUND(F98*0,2)</f>
        <v>0</v>
      </c>
      <c r="G100" s="6">
        <f>ROUND(G98*0.22,5)</f>
        <v>2.3776099999999998</v>
      </c>
      <c r="H100" s="11">
        <f>SUM(D100:G100)</f>
        <v>10.08276</v>
      </c>
    </row>
    <row r="101" spans="1:8" s="33" customFormat="1" ht="47.25" hidden="1" customHeight="1" x14ac:dyDescent="0.2">
      <c r="A101" s="34">
        <v>18</v>
      </c>
      <c r="B101" s="48"/>
      <c r="C101" s="50" t="s">
        <v>56</v>
      </c>
      <c r="D101" s="6"/>
      <c r="E101" s="6"/>
      <c r="F101" s="6"/>
      <c r="G101" s="6"/>
      <c r="H101" s="11">
        <f>SUM(D101:G101)</f>
        <v>0</v>
      </c>
    </row>
    <row r="102" spans="1:8" s="33" customFormat="1" ht="47.25" hidden="1" customHeight="1" x14ac:dyDescent="0.2">
      <c r="A102" s="34">
        <v>19</v>
      </c>
      <c r="B102" s="51"/>
      <c r="C102" s="50" t="s">
        <v>55</v>
      </c>
      <c r="D102" s="6"/>
      <c r="E102" s="6"/>
      <c r="F102" s="6"/>
      <c r="G102" s="6"/>
      <c r="H102" s="11">
        <f>SUM(D102:G102)</f>
        <v>0</v>
      </c>
    </row>
    <row r="103" spans="1:8" s="33" customFormat="1" ht="15.75" x14ac:dyDescent="0.2">
      <c r="A103" s="51"/>
      <c r="B103" s="51"/>
      <c r="C103" s="52" t="s">
        <v>57</v>
      </c>
      <c r="D103" s="11">
        <f>SUM(D100:D102)</f>
        <v>7.7051499999999997</v>
      </c>
      <c r="E103" s="11">
        <f>SUM(E100:E102)</f>
        <v>0</v>
      </c>
      <c r="F103" s="11">
        <f>SUM(F100:F102)</f>
        <v>0</v>
      </c>
      <c r="G103" s="11">
        <f>SUM(G100:G102)</f>
        <v>2.3776099999999998</v>
      </c>
      <c r="H103" s="11">
        <f>SUM(H100:H102)</f>
        <v>10.08276</v>
      </c>
    </row>
    <row r="104" spans="1:8" s="33" customFormat="1" ht="31.5" x14ac:dyDescent="0.2">
      <c r="A104" s="51"/>
      <c r="B104" s="51"/>
      <c r="C104" s="52" t="s">
        <v>58</v>
      </c>
      <c r="D104" s="11">
        <f>D98+D103</f>
        <v>42.728579999999994</v>
      </c>
      <c r="E104" s="11">
        <f>E98+E103</f>
        <v>0</v>
      </c>
      <c r="F104" s="11">
        <f>F98+F103</f>
        <v>0</v>
      </c>
      <c r="G104" s="11">
        <f>G98+G103</f>
        <v>13.1849069348659</v>
      </c>
      <c r="H104" s="6">
        <f>H98+H103</f>
        <v>55.913486934865894</v>
      </c>
    </row>
    <row r="105" spans="1:8" s="33" customFormat="1" x14ac:dyDescent="0.2"/>
    <row r="106" spans="1:8" s="53" customFormat="1" ht="18.75" x14ac:dyDescent="0.3">
      <c r="B106" s="54"/>
      <c r="C106" s="54" t="s">
        <v>94</v>
      </c>
      <c r="D106" s="54"/>
      <c r="E106" s="55"/>
      <c r="F106" s="54" t="s">
        <v>95</v>
      </c>
    </row>
    <row r="107" spans="1:8" s="33" customFormat="1" x14ac:dyDescent="0.25">
      <c r="B107" s="53" t="s">
        <v>11</v>
      </c>
    </row>
    <row r="108" spans="1:8" s="33" customFormat="1" x14ac:dyDescent="0.2"/>
    <row r="109" spans="1:8" s="33" customFormat="1" x14ac:dyDescent="0.2"/>
    <row r="110" spans="1:8" s="33" customFormat="1" x14ac:dyDescent="0.2"/>
    <row r="111" spans="1:8" s="33" customFormat="1" x14ac:dyDescent="0.2"/>
  </sheetData>
  <mergeCells count="56">
    <mergeCell ref="A59:C59"/>
    <mergeCell ref="A60:C60"/>
    <mergeCell ref="A66:C66"/>
    <mergeCell ref="B67:G67"/>
    <mergeCell ref="A73:C73"/>
    <mergeCell ref="A35:C35"/>
    <mergeCell ref="A36:C36"/>
    <mergeCell ref="A53:C53"/>
    <mergeCell ref="A54:C54"/>
    <mergeCell ref="B55:G55"/>
    <mergeCell ref="A48:C48"/>
    <mergeCell ref="B49:G49"/>
    <mergeCell ref="A23:C23"/>
    <mergeCell ref="B24:G24"/>
    <mergeCell ref="A16:A17"/>
    <mergeCell ref="B16:B17"/>
    <mergeCell ref="C16:C17"/>
    <mergeCell ref="D16:G16"/>
    <mergeCell ref="B37:G37"/>
    <mergeCell ref="A41:C41"/>
    <mergeCell ref="A42:C42"/>
    <mergeCell ref="B43:G43"/>
    <mergeCell ref="A47:C47"/>
    <mergeCell ref="A29:C29"/>
    <mergeCell ref="A30:C30"/>
    <mergeCell ref="B31:G31"/>
    <mergeCell ref="H16:H17"/>
    <mergeCell ref="B9:H9"/>
    <mergeCell ref="B11:H11"/>
    <mergeCell ref="B12:H12"/>
    <mergeCell ref="B19:G19"/>
    <mergeCell ref="B1:E1"/>
    <mergeCell ref="G1:H1"/>
    <mergeCell ref="B2:E2"/>
    <mergeCell ref="G2:H2"/>
    <mergeCell ref="B3:E3"/>
    <mergeCell ref="G3:H3"/>
    <mergeCell ref="G4:H4"/>
    <mergeCell ref="B5:E5"/>
    <mergeCell ref="G5:H5"/>
    <mergeCell ref="B6:E6"/>
    <mergeCell ref="G6:H6"/>
    <mergeCell ref="B93:G93"/>
    <mergeCell ref="B99:G99"/>
    <mergeCell ref="B61:G61"/>
    <mergeCell ref="A65:C65"/>
    <mergeCell ref="B87:G87"/>
    <mergeCell ref="A91:C91"/>
    <mergeCell ref="A92:C92"/>
    <mergeCell ref="A74:C74"/>
    <mergeCell ref="B75:G75"/>
    <mergeCell ref="A79:C79"/>
    <mergeCell ref="A80:C80"/>
    <mergeCell ref="B81:G81"/>
    <mergeCell ref="A85:C85"/>
    <mergeCell ref="A86:C86"/>
  </mergeCells>
  <printOptions horizontalCentered="1"/>
  <pageMargins left="0.25" right="0.25" top="0.75" bottom="0.75" header="0.3" footer="0.3"/>
  <pageSetup paperSize="9" scale="64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5D54F-AC76-49B9-8BF1-C544224607C3}">
  <sheetPr>
    <tabColor rgb="FFFFFF00"/>
    <pageSetUpPr fitToPage="1"/>
  </sheetPr>
  <dimension ref="A1:M111"/>
  <sheetViews>
    <sheetView tabSelected="1" view="pageBreakPreview" topLeftCell="A61" zoomScale="80" zoomScaleNormal="80" zoomScaleSheetLayoutView="80" workbookViewId="0">
      <selection activeCell="S93" sqref="S93"/>
    </sheetView>
  </sheetViews>
  <sheetFormatPr defaultRowHeight="15" x14ac:dyDescent="0.25"/>
  <cols>
    <col min="1" max="1" width="6" style="56" customWidth="1"/>
    <col min="2" max="2" width="14.5" style="56" customWidth="1"/>
    <col min="3" max="3" width="40.33203125" style="56" customWidth="1"/>
    <col min="4" max="4" width="22.83203125" style="56" bestFit="1" customWidth="1"/>
    <col min="5" max="5" width="20.83203125" style="56" bestFit="1" customWidth="1"/>
    <col min="6" max="6" width="20.83203125" style="56" customWidth="1"/>
    <col min="7" max="7" width="16.1640625" style="56" bestFit="1" customWidth="1"/>
    <col min="8" max="8" width="19.33203125" style="56" customWidth="1"/>
    <col min="9" max="9" width="15.83203125" style="56" hidden="1" customWidth="1"/>
    <col min="10" max="10" width="17" style="56" hidden="1" customWidth="1"/>
    <col min="11" max="11" width="17.5" style="56" hidden="1" customWidth="1"/>
    <col min="12" max="12" width="12.5" style="56" customWidth="1"/>
    <col min="13" max="13" width="12.1640625" style="56" customWidth="1"/>
    <col min="14" max="16384" width="9.33203125" style="56"/>
  </cols>
  <sheetData>
    <row r="1" spans="1:12" s="15" customFormat="1" ht="15.75" x14ac:dyDescent="0.25">
      <c r="B1" s="101" t="s">
        <v>0</v>
      </c>
      <c r="C1" s="101"/>
      <c r="D1" s="101"/>
      <c r="E1" s="101"/>
      <c r="F1" s="16"/>
      <c r="G1" s="101"/>
      <c r="H1" s="101"/>
    </row>
    <row r="2" spans="1:12" s="15" customFormat="1" ht="15.75" x14ac:dyDescent="0.25">
      <c r="B2" s="102"/>
      <c r="C2" s="102"/>
      <c r="D2" s="102"/>
      <c r="E2" s="102"/>
      <c r="F2" s="17"/>
      <c r="G2" s="102"/>
      <c r="H2" s="102"/>
    </row>
    <row r="3" spans="1:12" s="15" customFormat="1" ht="15" customHeight="1" x14ac:dyDescent="0.25">
      <c r="B3" s="103" t="s">
        <v>71</v>
      </c>
      <c r="C3" s="104"/>
      <c r="D3" s="104"/>
      <c r="E3" s="104"/>
      <c r="F3" s="18"/>
      <c r="G3" s="104"/>
      <c r="H3" s="104"/>
    </row>
    <row r="4" spans="1:12" s="15" customFormat="1" ht="15.75" x14ac:dyDescent="0.25">
      <c r="B4" s="17" t="s">
        <v>72</v>
      </c>
      <c r="C4" s="17"/>
      <c r="D4" s="17"/>
      <c r="E4" s="17"/>
      <c r="F4" s="17"/>
      <c r="G4" s="102"/>
      <c r="H4" s="102"/>
    </row>
    <row r="5" spans="1:12" s="15" customFormat="1" ht="33.75" customHeight="1" x14ac:dyDescent="0.25">
      <c r="B5" s="102" t="s">
        <v>80</v>
      </c>
      <c r="C5" s="102"/>
      <c r="D5" s="102"/>
      <c r="E5" s="102"/>
      <c r="F5" s="17"/>
      <c r="G5" s="102"/>
      <c r="H5" s="102"/>
    </row>
    <row r="6" spans="1:12" s="15" customFormat="1" ht="25.5" customHeight="1" x14ac:dyDescent="0.25">
      <c r="B6" s="106" t="s">
        <v>69</v>
      </c>
      <c r="C6" s="106"/>
      <c r="D6" s="106"/>
      <c r="E6" s="106"/>
      <c r="F6" s="19"/>
      <c r="G6" s="106"/>
      <c r="H6" s="106"/>
    </row>
    <row r="7" spans="1:12" s="15" customFormat="1" ht="15.75" x14ac:dyDescent="0.25">
      <c r="B7" s="20" t="s">
        <v>11</v>
      </c>
      <c r="F7" s="20"/>
    </row>
    <row r="8" spans="1:12" s="15" customFormat="1" ht="15.75" x14ac:dyDescent="0.25">
      <c r="B8" s="20"/>
      <c r="F8" s="20"/>
    </row>
    <row r="9" spans="1:12" s="15" customFormat="1" ht="21" x14ac:dyDescent="0.35">
      <c r="B9" s="107" t="s">
        <v>12</v>
      </c>
      <c r="C9" s="107"/>
      <c r="D9" s="107"/>
      <c r="E9" s="107"/>
      <c r="F9" s="107"/>
      <c r="G9" s="107"/>
      <c r="H9" s="107"/>
    </row>
    <row r="10" spans="1:12" s="15" customFormat="1" ht="15.75" x14ac:dyDescent="0.25">
      <c r="B10" s="20"/>
      <c r="F10" s="20"/>
    </row>
    <row r="11" spans="1:12" s="15" customFormat="1" ht="60.75" customHeight="1" x14ac:dyDescent="0.25">
      <c r="A11" s="19"/>
      <c r="B11" s="108" t="s">
        <v>81</v>
      </c>
      <c r="C11" s="108"/>
      <c r="D11" s="108"/>
      <c r="E11" s="108"/>
      <c r="F11" s="108"/>
      <c r="G11" s="108"/>
      <c r="H11" s="108"/>
      <c r="L11" s="15" t="s">
        <v>76</v>
      </c>
    </row>
    <row r="12" spans="1:12" s="15" customFormat="1" ht="15" customHeight="1" x14ac:dyDescent="0.25">
      <c r="A12" s="18"/>
      <c r="B12" s="109" t="s">
        <v>13</v>
      </c>
      <c r="C12" s="109"/>
      <c r="D12" s="109"/>
      <c r="E12" s="109"/>
      <c r="F12" s="109"/>
      <c r="G12" s="109"/>
      <c r="H12" s="109"/>
    </row>
    <row r="13" spans="1:12" s="15" customFormat="1" ht="15" customHeight="1" x14ac:dyDescent="0.25">
      <c r="A13" s="18"/>
      <c r="B13" s="22"/>
      <c r="C13" s="22"/>
      <c r="D13" s="22"/>
      <c r="E13" s="22"/>
      <c r="F13" s="22"/>
      <c r="G13" s="22"/>
      <c r="H13" s="22"/>
    </row>
    <row r="14" spans="1:12" s="15" customFormat="1" ht="15" customHeight="1" x14ac:dyDescent="0.25">
      <c r="A14" s="18"/>
      <c r="B14" s="22"/>
      <c r="D14" s="23" t="s">
        <v>82</v>
      </c>
      <c r="E14" s="22"/>
      <c r="F14" s="22"/>
      <c r="G14" s="22"/>
      <c r="H14" s="22"/>
    </row>
    <row r="15" spans="1:12" s="15" customFormat="1" ht="21" x14ac:dyDescent="0.35">
      <c r="A15" s="24" t="s">
        <v>14</v>
      </c>
      <c r="C15" s="57"/>
      <c r="D15" s="26" t="s">
        <v>83</v>
      </c>
      <c r="E15" s="58"/>
      <c r="G15" s="21"/>
      <c r="H15" s="83" t="s">
        <v>84</v>
      </c>
    </row>
    <row r="16" spans="1:12" s="29" customFormat="1" ht="22.5" customHeight="1" x14ac:dyDescent="0.25">
      <c r="A16" s="100" t="s">
        <v>1</v>
      </c>
      <c r="B16" s="100" t="s">
        <v>2</v>
      </c>
      <c r="C16" s="100" t="s">
        <v>3</v>
      </c>
      <c r="D16" s="100" t="s">
        <v>70</v>
      </c>
      <c r="E16" s="100"/>
      <c r="F16" s="100"/>
      <c r="G16" s="100"/>
      <c r="H16" s="100" t="s">
        <v>15</v>
      </c>
      <c r="I16" s="28"/>
      <c r="J16" s="28"/>
    </row>
    <row r="17" spans="1:8" s="29" customFormat="1" ht="35.25" customHeight="1" x14ac:dyDescent="0.25">
      <c r="A17" s="100"/>
      <c r="B17" s="100"/>
      <c r="C17" s="100"/>
      <c r="D17" s="30" t="s">
        <v>16</v>
      </c>
      <c r="E17" s="30" t="s">
        <v>17</v>
      </c>
      <c r="F17" s="27" t="s">
        <v>18</v>
      </c>
      <c r="G17" s="27" t="s">
        <v>19</v>
      </c>
      <c r="H17" s="100"/>
    </row>
    <row r="18" spans="1:8" s="25" customFormat="1" ht="14.25" customHeight="1" x14ac:dyDescent="0.2">
      <c r="A18" s="27">
        <v>1</v>
      </c>
      <c r="B18" s="27">
        <v>2</v>
      </c>
      <c r="C18" s="27">
        <v>3</v>
      </c>
      <c r="D18" s="30">
        <v>4</v>
      </c>
      <c r="E18" s="30">
        <v>5</v>
      </c>
      <c r="F18" s="30">
        <v>6</v>
      </c>
      <c r="G18" s="30">
        <v>7</v>
      </c>
      <c r="H18" s="30">
        <v>8</v>
      </c>
    </row>
    <row r="19" spans="1:8" s="33" customFormat="1" ht="21.75" customHeight="1" x14ac:dyDescent="0.2">
      <c r="A19" s="31"/>
      <c r="B19" s="105" t="s">
        <v>20</v>
      </c>
      <c r="C19" s="105"/>
      <c r="D19" s="105"/>
      <c r="E19" s="105"/>
      <c r="F19" s="105"/>
      <c r="G19" s="105"/>
      <c r="H19" s="32"/>
    </row>
    <row r="20" spans="1:8" s="33" customFormat="1" ht="15.75" hidden="1" x14ac:dyDescent="0.25">
      <c r="A20" s="34">
        <v>1</v>
      </c>
      <c r="B20" s="85" t="s">
        <v>73</v>
      </c>
      <c r="C20" s="70"/>
      <c r="D20" s="6">
        <f>0/1000</f>
        <v>0</v>
      </c>
      <c r="E20" s="6"/>
      <c r="F20" s="6"/>
      <c r="G20" s="6"/>
      <c r="H20" s="7">
        <f>SUM(D20:G20)</f>
        <v>0</v>
      </c>
    </row>
    <row r="21" spans="1:8" s="33" customFormat="1" ht="15.75" hidden="1" x14ac:dyDescent="0.2">
      <c r="A21" s="34">
        <v>2</v>
      </c>
      <c r="B21" s="85" t="s">
        <v>74</v>
      </c>
      <c r="C21" s="35"/>
      <c r="D21" s="6">
        <f>0/1000</f>
        <v>0</v>
      </c>
      <c r="E21" s="6"/>
      <c r="F21" s="6"/>
      <c r="G21" s="6"/>
      <c r="H21" s="7">
        <f>SUM(D21:G21)</f>
        <v>0</v>
      </c>
    </row>
    <row r="22" spans="1:8" s="33" customFormat="1" hidden="1" x14ac:dyDescent="0.2">
      <c r="A22" s="34">
        <v>3</v>
      </c>
      <c r="B22" s="36"/>
      <c r="C22" s="36"/>
      <c r="D22" s="6"/>
      <c r="E22" s="6"/>
      <c r="F22" s="6"/>
      <c r="G22" s="6"/>
      <c r="H22" s="7">
        <f>SUM(D22:G22)</f>
        <v>0</v>
      </c>
    </row>
    <row r="23" spans="1:8" s="38" customFormat="1" x14ac:dyDescent="0.2">
      <c r="A23" s="97" t="s">
        <v>21</v>
      </c>
      <c r="B23" s="98"/>
      <c r="C23" s="99"/>
      <c r="D23" s="8">
        <f>SUM(D20:D22)</f>
        <v>0</v>
      </c>
      <c r="E23" s="8">
        <f>SUM(E20:E22)</f>
        <v>0</v>
      </c>
      <c r="F23" s="8">
        <f>SUM(F20:F22)</f>
        <v>0</v>
      </c>
      <c r="G23" s="8">
        <f>SUM(G20:G22)</f>
        <v>0</v>
      </c>
      <c r="H23" s="8">
        <f>SUM(H20:H22)</f>
        <v>0</v>
      </c>
    </row>
    <row r="24" spans="1:8" s="33" customFormat="1" ht="24" customHeight="1" x14ac:dyDescent="0.2">
      <c r="A24" s="31"/>
      <c r="B24" s="105" t="s">
        <v>4</v>
      </c>
      <c r="C24" s="105"/>
      <c r="D24" s="105"/>
      <c r="E24" s="105"/>
      <c r="F24" s="105"/>
      <c r="G24" s="105"/>
      <c r="H24" s="32"/>
    </row>
    <row r="25" spans="1:8" s="33" customFormat="1" ht="15.75" hidden="1" x14ac:dyDescent="0.2">
      <c r="A25" s="34"/>
      <c r="B25" s="85"/>
      <c r="C25" s="39"/>
      <c r="D25" s="71">
        <f>0/1000</f>
        <v>0</v>
      </c>
      <c r="E25" s="9">
        <v>0</v>
      </c>
      <c r="F25" s="9">
        <f>0/1000</f>
        <v>0</v>
      </c>
      <c r="G25" s="9"/>
      <c r="H25" s="10">
        <f>SUM(D25:G25)</f>
        <v>0</v>
      </c>
    </row>
    <row r="26" spans="1:8" s="33" customFormat="1" ht="15.75" hidden="1" x14ac:dyDescent="0.2">
      <c r="A26" s="34"/>
      <c r="B26" s="85"/>
      <c r="C26" s="39"/>
      <c r="D26" s="71">
        <f>0/1000</f>
        <v>0</v>
      </c>
      <c r="E26" s="9"/>
      <c r="F26" s="9">
        <f>0/1000</f>
        <v>0</v>
      </c>
      <c r="G26" s="9"/>
      <c r="H26" s="10">
        <f>SUM(D26:G26)</f>
        <v>0</v>
      </c>
    </row>
    <row r="27" spans="1:8" s="33" customFormat="1" ht="33.75" customHeight="1" x14ac:dyDescent="0.2">
      <c r="A27" s="34">
        <v>1</v>
      </c>
      <c r="B27" s="86" t="s">
        <v>77</v>
      </c>
      <c r="C27" s="39" t="s">
        <v>85</v>
      </c>
      <c r="D27" s="9">
        <f>135451/1000</f>
        <v>135.45099999999999</v>
      </c>
      <c r="E27" s="9">
        <v>0</v>
      </c>
      <c r="F27" s="9">
        <v>0</v>
      </c>
      <c r="G27" s="9"/>
      <c r="H27" s="10">
        <f>SUM(D27:G27)</f>
        <v>135.45099999999999</v>
      </c>
    </row>
    <row r="28" spans="1:8" s="33" customFormat="1" ht="15.75" hidden="1" x14ac:dyDescent="0.2">
      <c r="A28" s="34">
        <v>6</v>
      </c>
      <c r="B28" s="85" t="s">
        <v>86</v>
      </c>
      <c r="C28" s="39"/>
      <c r="D28" s="9">
        <f>0/1000</f>
        <v>0</v>
      </c>
      <c r="E28" s="9"/>
      <c r="F28" s="9">
        <f>0/1000</f>
        <v>0</v>
      </c>
      <c r="G28" s="9"/>
      <c r="H28" s="10">
        <f>SUM(D28:G28)</f>
        <v>0</v>
      </c>
    </row>
    <row r="29" spans="1:8" s="38" customFormat="1" x14ac:dyDescent="0.2">
      <c r="A29" s="97" t="s">
        <v>22</v>
      </c>
      <c r="B29" s="98"/>
      <c r="C29" s="99"/>
      <c r="D29" s="8">
        <f>SUM(D25:D28)</f>
        <v>135.45099999999999</v>
      </c>
      <c r="E29" s="8">
        <f>SUM(E25:E28)</f>
        <v>0</v>
      </c>
      <c r="F29" s="8">
        <f>SUM(F25:F28)</f>
        <v>0</v>
      </c>
      <c r="G29" s="8">
        <f>SUM(G25:G27)</f>
        <v>0</v>
      </c>
      <c r="H29" s="8">
        <f>SUM(H25:H28)</f>
        <v>135.45099999999999</v>
      </c>
    </row>
    <row r="30" spans="1:8" s="38" customFormat="1" x14ac:dyDescent="0.2">
      <c r="A30" s="93" t="s">
        <v>23</v>
      </c>
      <c r="B30" s="94"/>
      <c r="C30" s="95"/>
      <c r="D30" s="11">
        <f>D23+D29</f>
        <v>135.45099999999999</v>
      </c>
      <c r="E30" s="11">
        <f>E23+E29</f>
        <v>0</v>
      </c>
      <c r="F30" s="11">
        <f>F23+F29</f>
        <v>0</v>
      </c>
      <c r="G30" s="11">
        <f>G23+G29</f>
        <v>0</v>
      </c>
      <c r="H30" s="11">
        <f>H23+H29</f>
        <v>135.45099999999999</v>
      </c>
    </row>
    <row r="31" spans="1:8" s="38" customFormat="1" ht="21" hidden="1" customHeight="1" x14ac:dyDescent="0.2">
      <c r="A31" s="40"/>
      <c r="B31" s="96" t="s">
        <v>24</v>
      </c>
      <c r="C31" s="96"/>
      <c r="D31" s="96"/>
      <c r="E31" s="96"/>
      <c r="F31" s="96"/>
      <c r="G31" s="110"/>
      <c r="H31" s="5"/>
    </row>
    <row r="32" spans="1:8" s="38" customFormat="1" hidden="1" x14ac:dyDescent="0.2">
      <c r="A32" s="34">
        <v>3</v>
      </c>
      <c r="B32" s="34"/>
      <c r="C32" s="34"/>
      <c r="D32" s="1"/>
      <c r="E32" s="1"/>
      <c r="F32" s="1"/>
      <c r="G32" s="1"/>
      <c r="H32" s="3">
        <f>SUM(D32:G32)</f>
        <v>0</v>
      </c>
    </row>
    <row r="33" spans="1:8" s="38" customFormat="1" hidden="1" x14ac:dyDescent="0.2">
      <c r="A33" s="34">
        <v>8</v>
      </c>
      <c r="B33" s="34"/>
      <c r="C33" s="34"/>
      <c r="D33" s="1"/>
      <c r="E33" s="1"/>
      <c r="F33" s="1"/>
      <c r="G33" s="1"/>
      <c r="H33" s="3">
        <f>SUM(D33:G33)</f>
        <v>0</v>
      </c>
    </row>
    <row r="34" spans="1:8" s="38" customFormat="1" hidden="1" x14ac:dyDescent="0.2">
      <c r="A34" s="34">
        <v>9</v>
      </c>
      <c r="B34" s="34"/>
      <c r="C34" s="34"/>
      <c r="D34" s="1"/>
      <c r="E34" s="1"/>
      <c r="F34" s="1"/>
      <c r="G34" s="1"/>
      <c r="H34" s="3">
        <f>SUM(D34:G34)</f>
        <v>0</v>
      </c>
    </row>
    <row r="35" spans="1:8" s="38" customFormat="1" hidden="1" x14ac:dyDescent="0.2">
      <c r="A35" s="97" t="s">
        <v>25</v>
      </c>
      <c r="B35" s="98"/>
      <c r="C35" s="99"/>
      <c r="D35" s="4">
        <f>SUM(D32:D34)</f>
        <v>0</v>
      </c>
      <c r="E35" s="4">
        <f>SUM(E32:E34)</f>
        <v>0</v>
      </c>
      <c r="F35" s="4">
        <f>SUM(F32:F34)</f>
        <v>0</v>
      </c>
      <c r="G35" s="4">
        <f>SUM(G32:G34)</f>
        <v>0</v>
      </c>
      <c r="H35" s="4">
        <f>SUM(H32:H34)</f>
        <v>0</v>
      </c>
    </row>
    <row r="36" spans="1:8" s="38" customFormat="1" hidden="1" x14ac:dyDescent="0.2">
      <c r="A36" s="93" t="s">
        <v>26</v>
      </c>
      <c r="B36" s="94"/>
      <c r="C36" s="95"/>
      <c r="D36" s="2">
        <f>D30+D35</f>
        <v>135.45099999999999</v>
      </c>
      <c r="E36" s="2">
        <f>E30+E35</f>
        <v>0</v>
      </c>
      <c r="F36" s="2">
        <f>F30+F35</f>
        <v>0</v>
      </c>
      <c r="G36" s="2">
        <f>G30+G35</f>
        <v>0</v>
      </c>
      <c r="H36" s="2">
        <f>H30+H35</f>
        <v>135.45099999999999</v>
      </c>
    </row>
    <row r="37" spans="1:8" s="38" customFormat="1" ht="22.5" hidden="1" customHeight="1" x14ac:dyDescent="0.2">
      <c r="A37" s="40"/>
      <c r="B37" s="96" t="s">
        <v>27</v>
      </c>
      <c r="C37" s="96"/>
      <c r="D37" s="96"/>
      <c r="E37" s="96"/>
      <c r="F37" s="96"/>
      <c r="G37" s="110"/>
      <c r="H37" s="5"/>
    </row>
    <row r="38" spans="1:8" s="38" customFormat="1" hidden="1" x14ac:dyDescent="0.2">
      <c r="A38" s="34">
        <v>4</v>
      </c>
      <c r="B38" s="34"/>
      <c r="C38" s="34"/>
      <c r="D38" s="1"/>
      <c r="E38" s="1"/>
      <c r="F38" s="1"/>
      <c r="G38" s="1"/>
      <c r="H38" s="3">
        <f>SUM(D38:G38)</f>
        <v>0</v>
      </c>
    </row>
    <row r="39" spans="1:8" s="38" customFormat="1" hidden="1" x14ac:dyDescent="0.2">
      <c r="A39" s="34">
        <v>11</v>
      </c>
      <c r="B39" s="34"/>
      <c r="C39" s="34"/>
      <c r="D39" s="1"/>
      <c r="E39" s="1"/>
      <c r="F39" s="1"/>
      <c r="G39" s="1"/>
      <c r="H39" s="3">
        <f>SUM(D39:G39)</f>
        <v>0</v>
      </c>
    </row>
    <row r="40" spans="1:8" s="38" customFormat="1" hidden="1" x14ac:dyDescent="0.2">
      <c r="A40" s="34">
        <v>12</v>
      </c>
      <c r="B40" s="34"/>
      <c r="C40" s="34"/>
      <c r="D40" s="1"/>
      <c r="E40" s="1"/>
      <c r="F40" s="1"/>
      <c r="G40" s="1"/>
      <c r="H40" s="3">
        <f>SUM(D40:G40)</f>
        <v>0</v>
      </c>
    </row>
    <row r="41" spans="1:8" s="38" customFormat="1" hidden="1" x14ac:dyDescent="0.2">
      <c r="A41" s="97" t="s">
        <v>28</v>
      </c>
      <c r="B41" s="98"/>
      <c r="C41" s="99"/>
      <c r="D41" s="4">
        <f>SUM(D38:D40)</f>
        <v>0</v>
      </c>
      <c r="E41" s="4">
        <f>SUM(E38:E40)</f>
        <v>0</v>
      </c>
      <c r="F41" s="4">
        <f>SUM(F38:F40)</f>
        <v>0</v>
      </c>
      <c r="G41" s="4">
        <f>SUM(G38:G40)</f>
        <v>0</v>
      </c>
      <c r="H41" s="4">
        <f>SUM(H38:H40)</f>
        <v>0</v>
      </c>
    </row>
    <row r="42" spans="1:8" s="38" customFormat="1" hidden="1" x14ac:dyDescent="0.2">
      <c r="A42" s="93" t="s">
        <v>29</v>
      </c>
      <c r="B42" s="94"/>
      <c r="C42" s="95"/>
      <c r="D42" s="2">
        <f>D36+D41</f>
        <v>135.45099999999999</v>
      </c>
      <c r="E42" s="2">
        <f>E36+E41</f>
        <v>0</v>
      </c>
      <c r="F42" s="2">
        <f>F36+F41</f>
        <v>0</v>
      </c>
      <c r="G42" s="2">
        <f>G36+G41</f>
        <v>0</v>
      </c>
      <c r="H42" s="2">
        <f>H36+H41</f>
        <v>135.45099999999999</v>
      </c>
    </row>
    <row r="43" spans="1:8" s="38" customFormat="1" ht="24" hidden="1" customHeight="1" x14ac:dyDescent="0.2">
      <c r="A43" s="40"/>
      <c r="B43" s="96" t="s">
        <v>30</v>
      </c>
      <c r="C43" s="96"/>
      <c r="D43" s="96"/>
      <c r="E43" s="96"/>
      <c r="F43" s="96"/>
      <c r="G43" s="110"/>
      <c r="H43" s="5"/>
    </row>
    <row r="44" spans="1:8" s="38" customFormat="1" hidden="1" x14ac:dyDescent="0.2">
      <c r="A44" s="34">
        <v>5</v>
      </c>
      <c r="B44" s="34"/>
      <c r="C44" s="34"/>
      <c r="D44" s="1"/>
      <c r="E44" s="1"/>
      <c r="F44" s="1"/>
      <c r="G44" s="1"/>
      <c r="H44" s="3">
        <f>SUM(D44:G44)</f>
        <v>0</v>
      </c>
    </row>
    <row r="45" spans="1:8" s="38" customFormat="1" hidden="1" x14ac:dyDescent="0.2">
      <c r="A45" s="34">
        <v>14</v>
      </c>
      <c r="B45" s="34"/>
      <c r="C45" s="34"/>
      <c r="D45" s="1"/>
      <c r="E45" s="1"/>
      <c r="F45" s="1"/>
      <c r="G45" s="1"/>
      <c r="H45" s="3">
        <f>SUM(D45:G45)</f>
        <v>0</v>
      </c>
    </row>
    <row r="46" spans="1:8" s="38" customFormat="1" hidden="1" x14ac:dyDescent="0.2">
      <c r="A46" s="34">
        <v>15</v>
      </c>
      <c r="B46" s="34"/>
      <c r="C46" s="34"/>
      <c r="D46" s="1"/>
      <c r="E46" s="1"/>
      <c r="F46" s="1"/>
      <c r="G46" s="1"/>
      <c r="H46" s="3">
        <f>SUM(D46:G46)</f>
        <v>0</v>
      </c>
    </row>
    <row r="47" spans="1:8" s="38" customFormat="1" hidden="1" x14ac:dyDescent="0.2">
      <c r="A47" s="97" t="s">
        <v>31</v>
      </c>
      <c r="B47" s="98"/>
      <c r="C47" s="99"/>
      <c r="D47" s="4">
        <f>SUM(D44:D46)</f>
        <v>0</v>
      </c>
      <c r="E47" s="4">
        <f>SUM(E44:E46)</f>
        <v>0</v>
      </c>
      <c r="F47" s="4">
        <f>SUM(F44:F46)</f>
        <v>0</v>
      </c>
      <c r="G47" s="4">
        <f>SUM(G44:G46)</f>
        <v>0</v>
      </c>
      <c r="H47" s="4">
        <f>SUM(H44:H46)</f>
        <v>0</v>
      </c>
    </row>
    <row r="48" spans="1:8" s="38" customFormat="1" hidden="1" x14ac:dyDescent="0.2">
      <c r="A48" s="93" t="s">
        <v>32</v>
      </c>
      <c r="B48" s="94"/>
      <c r="C48" s="95"/>
      <c r="D48" s="2">
        <f>D42+D47</f>
        <v>135.45099999999999</v>
      </c>
      <c r="E48" s="2">
        <f>E42+E47</f>
        <v>0</v>
      </c>
      <c r="F48" s="2">
        <f>F42+F47</f>
        <v>0</v>
      </c>
      <c r="G48" s="2">
        <f>G42+G47</f>
        <v>0</v>
      </c>
      <c r="H48" s="2">
        <f>H42+H47</f>
        <v>135.45099999999999</v>
      </c>
    </row>
    <row r="49" spans="1:8" s="38" customFormat="1" ht="21" hidden="1" customHeight="1" x14ac:dyDescent="0.2">
      <c r="A49" s="40"/>
      <c r="B49" s="96" t="s">
        <v>33</v>
      </c>
      <c r="C49" s="96"/>
      <c r="D49" s="96"/>
      <c r="E49" s="96"/>
      <c r="F49" s="96"/>
      <c r="G49" s="110"/>
      <c r="H49" s="5"/>
    </row>
    <row r="50" spans="1:8" s="38" customFormat="1" hidden="1" x14ac:dyDescent="0.2">
      <c r="A50" s="34">
        <v>6</v>
      </c>
      <c r="B50" s="34"/>
      <c r="C50" s="34"/>
      <c r="D50" s="1"/>
      <c r="E50" s="1"/>
      <c r="F50" s="1"/>
      <c r="G50" s="1"/>
      <c r="H50" s="3">
        <f>SUM(D50:G50)</f>
        <v>0</v>
      </c>
    </row>
    <row r="51" spans="1:8" s="38" customFormat="1" hidden="1" x14ac:dyDescent="0.2">
      <c r="A51" s="34">
        <v>17</v>
      </c>
      <c r="B51" s="34"/>
      <c r="C51" s="34"/>
      <c r="D51" s="1"/>
      <c r="E51" s="1"/>
      <c r="F51" s="1"/>
      <c r="G51" s="1"/>
      <c r="H51" s="3">
        <f>SUM(D51:G51)</f>
        <v>0</v>
      </c>
    </row>
    <row r="52" spans="1:8" s="38" customFormat="1" hidden="1" x14ac:dyDescent="0.2">
      <c r="A52" s="34">
        <v>18</v>
      </c>
      <c r="B52" s="34"/>
      <c r="C52" s="34"/>
      <c r="D52" s="1"/>
      <c r="E52" s="1"/>
      <c r="F52" s="1"/>
      <c r="G52" s="1"/>
      <c r="H52" s="3">
        <f>SUM(D52:G52)</f>
        <v>0</v>
      </c>
    </row>
    <row r="53" spans="1:8" s="38" customFormat="1" hidden="1" x14ac:dyDescent="0.2">
      <c r="A53" s="97" t="s">
        <v>34</v>
      </c>
      <c r="B53" s="98"/>
      <c r="C53" s="99"/>
      <c r="D53" s="4">
        <f>SUM(D50:D52)</f>
        <v>0</v>
      </c>
      <c r="E53" s="4">
        <f>SUM(E50:E52)</f>
        <v>0</v>
      </c>
      <c r="F53" s="4">
        <f>SUM(F50:F52)</f>
        <v>0</v>
      </c>
      <c r="G53" s="4">
        <f>SUM(G50:G52)</f>
        <v>0</v>
      </c>
      <c r="H53" s="4">
        <f>SUM(H50:H52)</f>
        <v>0</v>
      </c>
    </row>
    <row r="54" spans="1:8" s="38" customFormat="1" hidden="1" x14ac:dyDescent="0.2">
      <c r="A54" s="93" t="s">
        <v>35</v>
      </c>
      <c r="B54" s="94"/>
      <c r="C54" s="95"/>
      <c r="D54" s="2">
        <f>D48+D53</f>
        <v>135.45099999999999</v>
      </c>
      <c r="E54" s="2">
        <f>E48+E53</f>
        <v>0</v>
      </c>
      <c r="F54" s="2">
        <f>F48+F53</f>
        <v>0</v>
      </c>
      <c r="G54" s="2">
        <f>G48+G53</f>
        <v>0</v>
      </c>
      <c r="H54" s="2">
        <f>H48+H53</f>
        <v>135.45099999999999</v>
      </c>
    </row>
    <row r="55" spans="1:8" s="38" customFormat="1" ht="29.1" hidden="1" customHeight="1" x14ac:dyDescent="0.2">
      <c r="A55" s="40"/>
      <c r="B55" s="96" t="s">
        <v>36</v>
      </c>
      <c r="C55" s="96"/>
      <c r="D55" s="96"/>
      <c r="E55" s="96"/>
      <c r="F55" s="96"/>
      <c r="G55" s="110"/>
      <c r="H55" s="5"/>
    </row>
    <row r="56" spans="1:8" s="38" customFormat="1" hidden="1" x14ac:dyDescent="0.2">
      <c r="A56" s="34">
        <v>7</v>
      </c>
      <c r="B56" s="34"/>
      <c r="C56" s="34"/>
      <c r="D56" s="1"/>
      <c r="E56" s="1"/>
      <c r="F56" s="1"/>
      <c r="G56" s="1"/>
      <c r="H56" s="3">
        <f>SUM(D56:G56)</f>
        <v>0</v>
      </c>
    </row>
    <row r="57" spans="1:8" s="38" customFormat="1" hidden="1" x14ac:dyDescent="0.2">
      <c r="A57" s="34">
        <v>20</v>
      </c>
      <c r="B57" s="34"/>
      <c r="C57" s="34"/>
      <c r="D57" s="1"/>
      <c r="E57" s="1"/>
      <c r="F57" s="1"/>
      <c r="G57" s="1"/>
      <c r="H57" s="3">
        <f>SUM(D57:G57)</f>
        <v>0</v>
      </c>
    </row>
    <row r="58" spans="1:8" s="38" customFormat="1" hidden="1" x14ac:dyDescent="0.2">
      <c r="A58" s="34">
        <v>21</v>
      </c>
      <c r="B58" s="34"/>
      <c r="C58" s="34"/>
      <c r="D58" s="1"/>
      <c r="E58" s="1"/>
      <c r="F58" s="1"/>
      <c r="G58" s="1"/>
      <c r="H58" s="3">
        <f>SUM(D58:G58)</f>
        <v>0</v>
      </c>
    </row>
    <row r="59" spans="1:8" s="38" customFormat="1" hidden="1" x14ac:dyDescent="0.2">
      <c r="A59" s="97" t="s">
        <v>37</v>
      </c>
      <c r="B59" s="98"/>
      <c r="C59" s="99"/>
      <c r="D59" s="4">
        <f>SUM(D56:D58)</f>
        <v>0</v>
      </c>
      <c r="E59" s="4">
        <f>SUM(E56:E58)</f>
        <v>0</v>
      </c>
      <c r="F59" s="4">
        <f>SUM(F56:F58)</f>
        <v>0</v>
      </c>
      <c r="G59" s="4">
        <f>SUM(G56:G58)</f>
        <v>0</v>
      </c>
      <c r="H59" s="4">
        <f>SUM(H56:H58)</f>
        <v>0</v>
      </c>
    </row>
    <row r="60" spans="1:8" s="38" customFormat="1" hidden="1" x14ac:dyDescent="0.2">
      <c r="A60" s="93" t="s">
        <v>38</v>
      </c>
      <c r="B60" s="94"/>
      <c r="C60" s="95"/>
      <c r="D60" s="2">
        <f>D54+D59</f>
        <v>135.45099999999999</v>
      </c>
      <c r="E60" s="2">
        <f>E54+E59</f>
        <v>0</v>
      </c>
      <c r="F60" s="2">
        <f>F54+F59</f>
        <v>0</v>
      </c>
      <c r="G60" s="2">
        <f>G54+G59</f>
        <v>0</v>
      </c>
      <c r="H60" s="2">
        <f>H54+H59</f>
        <v>135.45099999999999</v>
      </c>
    </row>
    <row r="61" spans="1:8" s="33" customFormat="1" ht="28.5" customHeight="1" x14ac:dyDescent="0.2">
      <c r="A61" s="41"/>
      <c r="B61" s="96" t="s">
        <v>5</v>
      </c>
      <c r="C61" s="96"/>
      <c r="D61" s="96"/>
      <c r="E61" s="96"/>
      <c r="F61" s="96"/>
      <c r="G61" s="96"/>
      <c r="H61" s="32"/>
    </row>
    <row r="62" spans="1:8" s="33" customFormat="1" ht="45" x14ac:dyDescent="0.2">
      <c r="A62" s="34">
        <v>2</v>
      </c>
      <c r="B62" s="72" t="s">
        <v>39</v>
      </c>
      <c r="C62" s="87" t="s">
        <v>87</v>
      </c>
      <c r="D62" s="73">
        <f>ROUND(D60*2%,5)</f>
        <v>2.7090200000000002</v>
      </c>
      <c r="E62" s="73">
        <f t="shared" ref="E62:G62" si="0">E60*2.5%</f>
        <v>0</v>
      </c>
      <c r="F62" s="73">
        <f>F60*0%</f>
        <v>0</v>
      </c>
      <c r="G62" s="73">
        <f t="shared" si="0"/>
        <v>0</v>
      </c>
      <c r="H62" s="74">
        <f t="shared" ref="H62" si="1">SUM(D62:G62)</f>
        <v>2.7090200000000002</v>
      </c>
    </row>
    <row r="63" spans="1:8" s="33" customFormat="1" hidden="1" x14ac:dyDescent="0.2">
      <c r="A63" s="42">
        <v>23</v>
      </c>
      <c r="B63" s="43"/>
      <c r="C63" s="59"/>
      <c r="D63" s="6"/>
      <c r="E63" s="6"/>
      <c r="F63" s="6"/>
      <c r="G63" s="6"/>
      <c r="H63" s="12">
        <f>SUM(D63:G63)</f>
        <v>0</v>
      </c>
    </row>
    <row r="64" spans="1:8" s="33" customFormat="1" hidden="1" x14ac:dyDescent="0.2">
      <c r="A64" s="42">
        <v>24</v>
      </c>
      <c r="B64" s="43"/>
      <c r="C64" s="59"/>
      <c r="D64" s="6"/>
      <c r="E64" s="6"/>
      <c r="F64" s="6"/>
      <c r="G64" s="6"/>
      <c r="H64" s="12">
        <f>SUM(D64:G64)</f>
        <v>0</v>
      </c>
    </row>
    <row r="65" spans="1:8" s="33" customFormat="1" x14ac:dyDescent="0.2">
      <c r="A65" s="97" t="s">
        <v>40</v>
      </c>
      <c r="B65" s="98"/>
      <c r="C65" s="99"/>
      <c r="D65" s="8">
        <f>SUM(D62:D64)</f>
        <v>2.7090200000000002</v>
      </c>
      <c r="E65" s="8">
        <f>SUM(E62:E64)</f>
        <v>0</v>
      </c>
      <c r="F65" s="8">
        <f>SUM(F62:F64)</f>
        <v>0</v>
      </c>
      <c r="G65" s="8">
        <f>SUM(G62:G64)</f>
        <v>0</v>
      </c>
      <c r="H65" s="8">
        <f>SUM(H62:H64)</f>
        <v>2.7090200000000002</v>
      </c>
    </row>
    <row r="66" spans="1:8" s="33" customFormat="1" x14ac:dyDescent="0.2">
      <c r="A66" s="93" t="s">
        <v>41</v>
      </c>
      <c r="B66" s="94"/>
      <c r="C66" s="95"/>
      <c r="D66" s="11">
        <f>D60+D65</f>
        <v>138.16002</v>
      </c>
      <c r="E66" s="11">
        <f>E60+E65</f>
        <v>0</v>
      </c>
      <c r="F66" s="11">
        <f>F60+F65</f>
        <v>0</v>
      </c>
      <c r="G66" s="11">
        <f>G60+G65</f>
        <v>0</v>
      </c>
      <c r="H66" s="11">
        <f>H60+H65</f>
        <v>138.16002</v>
      </c>
    </row>
    <row r="67" spans="1:8" s="33" customFormat="1" ht="29.1" customHeight="1" x14ac:dyDescent="0.2">
      <c r="A67" s="41"/>
      <c r="B67" s="96" t="s">
        <v>6</v>
      </c>
      <c r="C67" s="96"/>
      <c r="D67" s="96"/>
      <c r="E67" s="96"/>
      <c r="F67" s="96"/>
      <c r="G67" s="96"/>
      <c r="H67" s="88"/>
    </row>
    <row r="68" spans="1:8" s="33" customFormat="1" ht="60" x14ac:dyDescent="0.2">
      <c r="A68" s="34">
        <v>3</v>
      </c>
      <c r="B68" s="80" t="s">
        <v>7</v>
      </c>
      <c r="C68" s="80" t="s">
        <v>8</v>
      </c>
      <c r="D68" s="6">
        <f>ROUND(D66*1.9%,5)</f>
        <v>2.6250399999999998</v>
      </c>
      <c r="E68" s="6">
        <f t="shared" ref="E68:G68" si="2">E66*1.9%</f>
        <v>0</v>
      </c>
      <c r="F68" s="6">
        <f>F66*0%</f>
        <v>0</v>
      </c>
      <c r="G68" s="6">
        <f t="shared" si="2"/>
        <v>0</v>
      </c>
      <c r="H68" s="12">
        <f t="shared" ref="H68" si="3">SUM(D68:G68)</f>
        <v>2.6250399999999998</v>
      </c>
    </row>
    <row r="69" spans="1:8" s="33" customFormat="1" ht="15.75" hidden="1" x14ac:dyDescent="0.2">
      <c r="A69" s="42"/>
      <c r="B69" s="85"/>
      <c r="C69" s="39"/>
      <c r="D69" s="6"/>
      <c r="E69" s="6"/>
      <c r="F69" s="6"/>
      <c r="G69" s="6">
        <f>0/1000</f>
        <v>0</v>
      </c>
      <c r="H69" s="12">
        <f>SUM(D69:G69)</f>
        <v>0</v>
      </c>
    </row>
    <row r="70" spans="1:8" s="33" customFormat="1" ht="15.75" hidden="1" x14ac:dyDescent="0.2">
      <c r="A70" s="34"/>
      <c r="B70" s="85"/>
      <c r="C70" s="39"/>
      <c r="D70" s="6"/>
      <c r="E70" s="6"/>
      <c r="F70" s="6"/>
      <c r="G70" s="6">
        <f>0/1000</f>
        <v>0</v>
      </c>
      <c r="H70" s="12">
        <f>SUM(D70:G70)</f>
        <v>0</v>
      </c>
    </row>
    <row r="71" spans="1:8" s="33" customFormat="1" ht="30" x14ac:dyDescent="0.2">
      <c r="A71" s="34">
        <v>4</v>
      </c>
      <c r="B71" s="86" t="s">
        <v>78</v>
      </c>
      <c r="C71" s="39" t="s">
        <v>88</v>
      </c>
      <c r="D71" s="6"/>
      <c r="E71" s="6"/>
      <c r="F71" s="6"/>
      <c r="G71" s="6">
        <f>11033/1000</f>
        <v>11.032999999999999</v>
      </c>
      <c r="H71" s="12">
        <f>SUM(D71:G71)</f>
        <v>11.032999999999999</v>
      </c>
    </row>
    <row r="72" spans="1:8" s="33" customFormat="1" ht="15.75" hidden="1" x14ac:dyDescent="0.2">
      <c r="A72" s="34">
        <v>12</v>
      </c>
      <c r="B72" s="85" t="s">
        <v>89</v>
      </c>
      <c r="C72" s="39"/>
      <c r="D72" s="6"/>
      <c r="E72" s="6"/>
      <c r="F72" s="6"/>
      <c r="G72" s="6">
        <f>0/1000</f>
        <v>0</v>
      </c>
      <c r="H72" s="12">
        <f>SUM(D72:G72)</f>
        <v>0</v>
      </c>
    </row>
    <row r="73" spans="1:8" s="33" customFormat="1" x14ac:dyDescent="0.2">
      <c r="A73" s="97" t="s">
        <v>42</v>
      </c>
      <c r="B73" s="98"/>
      <c r="C73" s="99"/>
      <c r="D73" s="8">
        <f>SUM(D68:D70)</f>
        <v>2.6250399999999998</v>
      </c>
      <c r="E73" s="8">
        <f>SUM(E68:E70)</f>
        <v>0</v>
      </c>
      <c r="F73" s="8">
        <f>SUM(F68:F70)</f>
        <v>0</v>
      </c>
      <c r="G73" s="8">
        <f>SUM(G68:G72)</f>
        <v>11.032999999999999</v>
      </c>
      <c r="H73" s="8">
        <f>SUM(H68:H72)</f>
        <v>13.65804</v>
      </c>
    </row>
    <row r="74" spans="1:8" s="33" customFormat="1" x14ac:dyDescent="0.2">
      <c r="A74" s="93" t="s">
        <v>43</v>
      </c>
      <c r="B74" s="94"/>
      <c r="C74" s="95"/>
      <c r="D74" s="11">
        <f>D66+D73</f>
        <v>140.78506000000002</v>
      </c>
      <c r="E74" s="11">
        <f>E66+E73</f>
        <v>0</v>
      </c>
      <c r="F74" s="11">
        <f>F66+F73</f>
        <v>0</v>
      </c>
      <c r="G74" s="11">
        <f>G66+G73</f>
        <v>11.032999999999999</v>
      </c>
      <c r="H74" s="11">
        <f>H66+H73</f>
        <v>151.81806</v>
      </c>
    </row>
    <row r="75" spans="1:8" s="33" customFormat="1" ht="28.5" customHeight="1" x14ac:dyDescent="0.2">
      <c r="A75" s="41"/>
      <c r="B75" s="96" t="s">
        <v>44</v>
      </c>
      <c r="C75" s="96"/>
      <c r="D75" s="96"/>
      <c r="E75" s="96"/>
      <c r="F75" s="96"/>
      <c r="G75" s="96"/>
      <c r="H75" s="34"/>
    </row>
    <row r="76" spans="1:8" s="33" customFormat="1" ht="60" x14ac:dyDescent="0.2">
      <c r="A76" s="34">
        <v>5</v>
      </c>
      <c r="B76" s="45" t="s">
        <v>68</v>
      </c>
      <c r="C76" s="60" t="s">
        <v>67</v>
      </c>
      <c r="D76" s="6"/>
      <c r="E76" s="6"/>
      <c r="F76" s="6"/>
      <c r="G76" s="6">
        <f>ROUND(H74*0.0214,5)</f>
        <v>3.24891</v>
      </c>
      <c r="H76" s="10">
        <f>SUM(D76:G76)</f>
        <v>3.24891</v>
      </c>
    </row>
    <row r="77" spans="1:8" s="33" customFormat="1" ht="60" x14ac:dyDescent="0.2">
      <c r="A77" s="42">
        <v>6</v>
      </c>
      <c r="B77" s="89" t="s">
        <v>90</v>
      </c>
      <c r="C77" s="90" t="s">
        <v>91</v>
      </c>
      <c r="D77" s="6"/>
      <c r="E77" s="6"/>
      <c r="F77" s="6"/>
      <c r="G77" s="6">
        <f>ROUND((H74+H91)*0.0393,5)</f>
        <v>5.96645</v>
      </c>
      <c r="H77" s="10">
        <f>SUM(D77:G77)</f>
        <v>5.96645</v>
      </c>
    </row>
    <row r="78" spans="1:8" s="33" customFormat="1" hidden="1" x14ac:dyDescent="0.2">
      <c r="A78" s="42">
        <v>30</v>
      </c>
      <c r="B78" s="45"/>
      <c r="C78" s="61"/>
      <c r="D78" s="6"/>
      <c r="E78" s="6"/>
      <c r="F78" s="6"/>
      <c r="G78" s="6"/>
      <c r="H78" s="7">
        <f>SUM(D78:G78)</f>
        <v>0</v>
      </c>
    </row>
    <row r="79" spans="1:8" s="33" customFormat="1" x14ac:dyDescent="0.2">
      <c r="A79" s="97" t="s">
        <v>45</v>
      </c>
      <c r="B79" s="98"/>
      <c r="C79" s="99"/>
      <c r="D79" s="8">
        <f>SUM(D76:D78)</f>
        <v>0</v>
      </c>
      <c r="E79" s="8">
        <f>SUM(E76:E78)</f>
        <v>0</v>
      </c>
      <c r="F79" s="8">
        <f>SUM(F76:F78)</f>
        <v>0</v>
      </c>
      <c r="G79" s="8">
        <f>SUM(G76:G78)</f>
        <v>9.2153600000000004</v>
      </c>
      <c r="H79" s="8">
        <f>SUM(D79:G79)</f>
        <v>9.2153600000000004</v>
      </c>
    </row>
    <row r="80" spans="1:8" s="33" customFormat="1" x14ac:dyDescent="0.2">
      <c r="A80" s="93" t="s">
        <v>46</v>
      </c>
      <c r="B80" s="94"/>
      <c r="C80" s="95"/>
      <c r="D80" s="11">
        <f>D74+D79</f>
        <v>140.78506000000002</v>
      </c>
      <c r="E80" s="11">
        <f>E74+E79</f>
        <v>0</v>
      </c>
      <c r="F80" s="11">
        <f>F74+F79</f>
        <v>0</v>
      </c>
      <c r="G80" s="11">
        <f>G74+G79</f>
        <v>20.248359999999998</v>
      </c>
      <c r="H80" s="11">
        <f>H74+H79</f>
        <v>161.03342000000001</v>
      </c>
    </row>
    <row r="81" spans="1:11" s="33" customFormat="1" ht="28.5" hidden="1" customHeight="1" x14ac:dyDescent="0.2">
      <c r="A81" s="41"/>
      <c r="B81" s="96" t="s">
        <v>47</v>
      </c>
      <c r="C81" s="96"/>
      <c r="D81" s="96"/>
      <c r="E81" s="96"/>
      <c r="F81" s="96"/>
      <c r="G81" s="96"/>
      <c r="H81" s="34"/>
    </row>
    <row r="82" spans="1:11" s="33" customFormat="1" hidden="1" x14ac:dyDescent="0.2">
      <c r="A82" s="42">
        <v>13</v>
      </c>
      <c r="B82" s="45"/>
      <c r="C82" s="61"/>
      <c r="D82" s="1"/>
      <c r="E82" s="1"/>
      <c r="F82" s="1"/>
      <c r="G82" s="1"/>
      <c r="H82" s="3">
        <f>SUM(D82:G82)</f>
        <v>0</v>
      </c>
    </row>
    <row r="83" spans="1:11" s="33" customFormat="1" hidden="1" x14ac:dyDescent="0.2">
      <c r="A83" s="42">
        <v>32</v>
      </c>
      <c r="B83" s="45"/>
      <c r="C83" s="61"/>
      <c r="D83" s="1"/>
      <c r="E83" s="1"/>
      <c r="F83" s="1"/>
      <c r="G83" s="1"/>
      <c r="H83" s="3">
        <f>SUM(D83:G83)</f>
        <v>0</v>
      </c>
    </row>
    <row r="84" spans="1:11" s="33" customFormat="1" hidden="1" x14ac:dyDescent="0.2">
      <c r="A84" s="42">
        <v>33</v>
      </c>
      <c r="B84" s="45"/>
      <c r="C84" s="61"/>
      <c r="D84" s="1"/>
      <c r="E84" s="1"/>
      <c r="F84" s="1"/>
      <c r="G84" s="1"/>
      <c r="H84" s="3">
        <f>SUM(D84:G84)</f>
        <v>0</v>
      </c>
    </row>
    <row r="85" spans="1:11" s="33" customFormat="1" hidden="1" x14ac:dyDescent="0.2">
      <c r="A85" s="97" t="s">
        <v>45</v>
      </c>
      <c r="B85" s="98"/>
      <c r="C85" s="99"/>
      <c r="D85" s="4">
        <f>SUM(D82:D84)</f>
        <v>0</v>
      </c>
      <c r="E85" s="4">
        <f>SUM(E82:E84)</f>
        <v>0</v>
      </c>
      <c r="F85" s="4">
        <f>SUM(F82:F84)</f>
        <v>0</v>
      </c>
      <c r="G85" s="4">
        <f>SUM(G82:G84)</f>
        <v>0</v>
      </c>
      <c r="H85" s="4">
        <f>SUM(D85:G85)</f>
        <v>0</v>
      </c>
    </row>
    <row r="86" spans="1:11" s="33" customFormat="1" hidden="1" x14ac:dyDescent="0.2">
      <c r="A86" s="93" t="s">
        <v>48</v>
      </c>
      <c r="B86" s="94"/>
      <c r="C86" s="95"/>
      <c r="D86" s="2">
        <f>D80+D85</f>
        <v>140.78506000000002</v>
      </c>
      <c r="E86" s="2">
        <f>E80+E85</f>
        <v>0</v>
      </c>
      <c r="F86" s="2">
        <f>F80+F85</f>
        <v>0</v>
      </c>
      <c r="G86" s="2">
        <f>G80+G85</f>
        <v>20.248359999999998</v>
      </c>
      <c r="H86" s="2">
        <f>H80+H85</f>
        <v>161.03342000000001</v>
      </c>
    </row>
    <row r="87" spans="1:11" s="33" customFormat="1" ht="29.1" customHeight="1" x14ac:dyDescent="0.2">
      <c r="A87" s="41"/>
      <c r="B87" s="96" t="s">
        <v>49</v>
      </c>
      <c r="C87" s="96"/>
      <c r="D87" s="96"/>
      <c r="E87" s="96"/>
      <c r="F87" s="96"/>
      <c r="G87" s="96"/>
      <c r="H87" s="34"/>
      <c r="J87" s="62">
        <v>1</v>
      </c>
    </row>
    <row r="88" spans="1:11" s="33" customFormat="1" ht="57" customHeight="1" x14ac:dyDescent="0.2">
      <c r="A88" s="34">
        <v>7</v>
      </c>
      <c r="B88" s="89" t="s">
        <v>82</v>
      </c>
      <c r="C88" s="81" t="s">
        <v>9</v>
      </c>
      <c r="D88" s="6"/>
      <c r="E88" s="6"/>
      <c r="F88" s="6"/>
      <c r="G88" s="6">
        <f>0/1000</f>
        <v>0</v>
      </c>
      <c r="H88" s="10">
        <f>SUM(D88:G88)</f>
        <v>0</v>
      </c>
    </row>
    <row r="89" spans="1:11" s="33" customFormat="1" hidden="1" x14ac:dyDescent="0.2">
      <c r="A89" s="42">
        <v>14</v>
      </c>
      <c r="B89" s="34" t="s">
        <v>66</v>
      </c>
      <c r="C89" s="82" t="s">
        <v>65</v>
      </c>
      <c r="D89" s="6"/>
      <c r="E89" s="6"/>
      <c r="F89" s="6"/>
      <c r="G89" s="6">
        <v>0</v>
      </c>
      <c r="H89" s="10">
        <f>SUM(D89:G89)</f>
        <v>0</v>
      </c>
    </row>
    <row r="90" spans="1:11" s="33" customFormat="1" hidden="1" x14ac:dyDescent="0.2">
      <c r="A90" s="42">
        <v>36</v>
      </c>
      <c r="B90" s="34"/>
      <c r="C90" s="63"/>
      <c r="D90" s="6"/>
      <c r="E90" s="6"/>
      <c r="F90" s="6"/>
      <c r="G90" s="6"/>
      <c r="H90" s="7">
        <f>SUM(D90:G90)</f>
        <v>0</v>
      </c>
    </row>
    <row r="91" spans="1:11" s="33" customFormat="1" ht="15.75" x14ac:dyDescent="0.25">
      <c r="A91" s="97" t="s">
        <v>50</v>
      </c>
      <c r="B91" s="98"/>
      <c r="C91" s="99"/>
      <c r="D91" s="8">
        <f>SUM(D88:D90)</f>
        <v>0</v>
      </c>
      <c r="E91" s="8">
        <f>SUM(E88:E90)</f>
        <v>0</v>
      </c>
      <c r="F91" s="8">
        <f>SUM(F88:F90)</f>
        <v>0</v>
      </c>
      <c r="G91" s="8">
        <f>SUM(G88:G90)</f>
        <v>0</v>
      </c>
      <c r="H91" s="8">
        <f>SUM(H88:H90)</f>
        <v>0</v>
      </c>
      <c r="I91" s="75" t="s">
        <v>64</v>
      </c>
      <c r="J91" s="65">
        <f>K92-I93</f>
        <v>102454.60193999999</v>
      </c>
      <c r="K91" s="64"/>
    </row>
    <row r="92" spans="1:11" s="33" customFormat="1" ht="15.75" x14ac:dyDescent="0.25">
      <c r="A92" s="93" t="s">
        <v>51</v>
      </c>
      <c r="B92" s="94"/>
      <c r="C92" s="95"/>
      <c r="D92" s="11">
        <f>D86+D91</f>
        <v>140.78506000000002</v>
      </c>
      <c r="E92" s="11">
        <f>E86+E91</f>
        <v>0</v>
      </c>
      <c r="F92" s="11">
        <f>F86+F91</f>
        <v>0</v>
      </c>
      <c r="G92" s="11">
        <f>G86+G91</f>
        <v>20.248359999999998</v>
      </c>
      <c r="H92" s="11">
        <f>H91+H86</f>
        <v>161.03342000000001</v>
      </c>
      <c r="I92" s="76">
        <f>G91+H74</f>
        <v>151.81806</v>
      </c>
      <c r="J92" s="65" t="s">
        <v>10</v>
      </c>
      <c r="K92" s="66">
        <v>102606.42</v>
      </c>
    </row>
    <row r="93" spans="1:11" s="33" customFormat="1" ht="29.1" customHeight="1" x14ac:dyDescent="0.25">
      <c r="A93" s="41"/>
      <c r="B93" s="96" t="s">
        <v>52</v>
      </c>
      <c r="C93" s="96"/>
      <c r="D93" s="96"/>
      <c r="E93" s="96"/>
      <c r="F93" s="96"/>
      <c r="G93" s="96"/>
      <c r="H93" s="34"/>
      <c r="I93" s="77">
        <f>I92*1</f>
        <v>151.81806</v>
      </c>
      <c r="J93" s="65"/>
      <c r="K93" s="64"/>
    </row>
    <row r="94" spans="1:11" s="33" customFormat="1" ht="30" x14ac:dyDescent="0.25">
      <c r="A94" s="34">
        <v>8</v>
      </c>
      <c r="B94" s="45" t="s">
        <v>63</v>
      </c>
      <c r="C94" s="91" t="s">
        <v>75</v>
      </c>
      <c r="D94" s="6">
        <f>ROUND(D92*0.03,5)</f>
        <v>4.2235500000000004</v>
      </c>
      <c r="E94" s="6">
        <f>ROUND(E92*0.03,5)</f>
        <v>0</v>
      </c>
      <c r="F94" s="6">
        <f>ROUND(F92*0.03,5)</f>
        <v>0</v>
      </c>
      <c r="G94" s="6">
        <f>ROUND(G92*0.03,5)</f>
        <v>0.60745000000000005</v>
      </c>
      <c r="H94" s="10">
        <f>SUM(D94:G94)</f>
        <v>4.8310000000000004</v>
      </c>
      <c r="I94" s="78" t="s">
        <v>62</v>
      </c>
      <c r="J94" s="66">
        <v>103122.03</v>
      </c>
      <c r="K94" s="65">
        <f>J94-H98</f>
        <v>102956.16558</v>
      </c>
    </row>
    <row r="95" spans="1:11" s="33" customFormat="1" hidden="1" x14ac:dyDescent="0.2">
      <c r="A95" s="34">
        <v>38</v>
      </c>
      <c r="B95" s="45"/>
      <c r="C95" s="60"/>
      <c r="D95" s="6"/>
      <c r="E95" s="6"/>
      <c r="F95" s="6"/>
      <c r="G95" s="6"/>
      <c r="H95" s="7">
        <f>SUM(D95:G95)</f>
        <v>0</v>
      </c>
    </row>
    <row r="96" spans="1:11" s="33" customFormat="1" ht="15.75" hidden="1" x14ac:dyDescent="0.25">
      <c r="A96" s="34">
        <v>39</v>
      </c>
      <c r="B96" s="45"/>
      <c r="C96" s="60"/>
      <c r="D96" s="6"/>
      <c r="E96" s="6"/>
      <c r="F96" s="6"/>
      <c r="G96" s="6"/>
      <c r="H96" s="7">
        <f>SUM(D96:G96)</f>
        <v>0</v>
      </c>
      <c r="I96" s="78"/>
      <c r="J96" s="65"/>
      <c r="K96" s="64"/>
    </row>
    <row r="97" spans="1:13" s="33" customFormat="1" ht="15.75" x14ac:dyDescent="0.25">
      <c r="A97" s="48"/>
      <c r="B97" s="48"/>
      <c r="C97" s="67" t="s">
        <v>53</v>
      </c>
      <c r="D97" s="49">
        <f>SUM(D94:D96)</f>
        <v>4.2235500000000004</v>
      </c>
      <c r="E97" s="49">
        <f>SUM(E94:E96)</f>
        <v>0</v>
      </c>
      <c r="F97" s="49">
        <f>SUM(F94:F96)</f>
        <v>0</v>
      </c>
      <c r="G97" s="49">
        <f>SUM(G94:G96)</f>
        <v>0.60745000000000005</v>
      </c>
      <c r="H97" s="49">
        <f>SUM(H94:H96)</f>
        <v>4.8310000000000004</v>
      </c>
      <c r="I97" s="78" t="s">
        <v>61</v>
      </c>
      <c r="J97" s="65">
        <f>(J94/1.015/1.0568-H91)/1.0214</f>
        <v>94123.215046324796</v>
      </c>
      <c r="K97" s="64"/>
    </row>
    <row r="98" spans="1:13" s="33" customFormat="1" ht="15.75" x14ac:dyDescent="0.25">
      <c r="A98" s="48"/>
      <c r="B98" s="48"/>
      <c r="C98" s="48" t="s">
        <v>54</v>
      </c>
      <c r="D98" s="11">
        <f>D92+D97</f>
        <v>145.00861</v>
      </c>
      <c r="E98" s="11">
        <f>E92+E97</f>
        <v>0</v>
      </c>
      <c r="F98" s="11">
        <f>F92+F97</f>
        <v>0</v>
      </c>
      <c r="G98" s="11">
        <f>G92+G97</f>
        <v>20.855809999999998</v>
      </c>
      <c r="H98" s="11">
        <f>H92+H97</f>
        <v>165.86442</v>
      </c>
      <c r="I98" s="78" t="s">
        <v>60</v>
      </c>
      <c r="J98" s="65">
        <f>K92-G91</f>
        <v>102606.42</v>
      </c>
      <c r="K98" s="65">
        <f>J98-H74</f>
        <v>102454.60193999999</v>
      </c>
      <c r="L98" s="92" t="s">
        <v>92</v>
      </c>
      <c r="M98" s="84">
        <f>H98-L98</f>
        <v>-256.28607</v>
      </c>
    </row>
    <row r="99" spans="1:13" s="33" customFormat="1" x14ac:dyDescent="0.2">
      <c r="A99" s="48"/>
      <c r="B99" s="96" t="s">
        <v>59</v>
      </c>
      <c r="C99" s="96"/>
      <c r="D99" s="96"/>
      <c r="E99" s="96"/>
      <c r="F99" s="96"/>
      <c r="G99" s="96"/>
      <c r="H99" s="2"/>
    </row>
    <row r="100" spans="1:13" s="33" customFormat="1" ht="15.75" x14ac:dyDescent="0.2">
      <c r="A100" s="34">
        <v>9</v>
      </c>
      <c r="B100" s="48"/>
      <c r="C100" s="68" t="s">
        <v>93</v>
      </c>
      <c r="D100" s="6">
        <f>ROUND(D98*0.22,5)</f>
        <v>31.901890000000002</v>
      </c>
      <c r="E100" s="6">
        <f>ROUND(E98*0.2,5)</f>
        <v>0</v>
      </c>
      <c r="F100" s="6">
        <f>ROUND(F98*0.2,5)</f>
        <v>0</v>
      </c>
      <c r="G100" s="6">
        <f>ROUND(G98*0.22,5)</f>
        <v>4.5882800000000001</v>
      </c>
      <c r="H100" s="11">
        <f>SUM(D100:G100)</f>
        <v>36.490169999999999</v>
      </c>
    </row>
    <row r="101" spans="1:13" s="33" customFormat="1" ht="47.25" hidden="1" x14ac:dyDescent="0.2">
      <c r="A101" s="34">
        <v>17</v>
      </c>
      <c r="B101" s="48"/>
      <c r="C101" s="68" t="s">
        <v>56</v>
      </c>
      <c r="D101" s="6"/>
      <c r="E101" s="6"/>
      <c r="F101" s="6"/>
      <c r="G101" s="6"/>
      <c r="H101" s="11">
        <f>SUM(D101:G101)</f>
        <v>0</v>
      </c>
    </row>
    <row r="102" spans="1:13" s="33" customFormat="1" ht="47.25" hidden="1" x14ac:dyDescent="0.2">
      <c r="A102" s="34">
        <v>42</v>
      </c>
      <c r="B102" s="51"/>
      <c r="C102" s="68" t="s">
        <v>55</v>
      </c>
      <c r="D102" s="6"/>
      <c r="E102" s="6"/>
      <c r="F102" s="6"/>
      <c r="G102" s="6"/>
      <c r="H102" s="11">
        <f>SUM(D102:G102)</f>
        <v>0</v>
      </c>
    </row>
    <row r="103" spans="1:13" s="33" customFormat="1" ht="15.75" x14ac:dyDescent="0.2">
      <c r="A103" s="51"/>
      <c r="B103" s="51"/>
      <c r="C103" s="69" t="s">
        <v>57</v>
      </c>
      <c r="D103" s="11">
        <f>SUM(D100:D102)</f>
        <v>31.901890000000002</v>
      </c>
      <c r="E103" s="11">
        <f>SUM(E100:E102)</f>
        <v>0</v>
      </c>
      <c r="F103" s="11">
        <f>SUM(F100:F102)</f>
        <v>0</v>
      </c>
      <c r="G103" s="11">
        <f>SUM(G100:G102)</f>
        <v>4.5882800000000001</v>
      </c>
      <c r="H103" s="11">
        <f>SUM(H100:H102)</f>
        <v>36.490169999999999</v>
      </c>
    </row>
    <row r="104" spans="1:13" s="33" customFormat="1" ht="31.5" x14ac:dyDescent="0.2">
      <c r="A104" s="51"/>
      <c r="B104" s="51"/>
      <c r="C104" s="69" t="s">
        <v>58</v>
      </c>
      <c r="D104" s="11">
        <f>D98+D103</f>
        <v>176.91050000000001</v>
      </c>
      <c r="E104" s="11">
        <f>E98+E103</f>
        <v>0</v>
      </c>
      <c r="F104" s="11">
        <f>F98+F103</f>
        <v>0</v>
      </c>
      <c r="G104" s="11">
        <f>G98+G103</f>
        <v>25.444089999999999</v>
      </c>
      <c r="H104" s="6">
        <f>H98+H103</f>
        <v>202.35459</v>
      </c>
    </row>
    <row r="105" spans="1:13" s="33" customFormat="1" x14ac:dyDescent="0.2"/>
    <row r="106" spans="1:13" s="53" customFormat="1" ht="18.75" x14ac:dyDescent="0.3">
      <c r="B106" s="54"/>
      <c r="C106" s="54" t="s">
        <v>94</v>
      </c>
      <c r="D106" s="54"/>
      <c r="E106" s="55"/>
      <c r="F106" s="54" t="s">
        <v>95</v>
      </c>
    </row>
    <row r="107" spans="1:13" s="33" customFormat="1" x14ac:dyDescent="0.25">
      <c r="B107" s="53" t="s">
        <v>11</v>
      </c>
    </row>
    <row r="108" spans="1:13" s="33" customFormat="1" x14ac:dyDescent="0.2"/>
    <row r="109" spans="1:13" s="33" customFormat="1" x14ac:dyDescent="0.2"/>
    <row r="110" spans="1:13" s="33" customFormat="1" x14ac:dyDescent="0.2"/>
    <row r="111" spans="1:13" s="33" customFormat="1" x14ac:dyDescent="0.2"/>
  </sheetData>
  <mergeCells count="56">
    <mergeCell ref="A59:C59"/>
    <mergeCell ref="A60:C60"/>
    <mergeCell ref="A66:C66"/>
    <mergeCell ref="B67:G67"/>
    <mergeCell ref="A73:C73"/>
    <mergeCell ref="A35:C35"/>
    <mergeCell ref="A36:C36"/>
    <mergeCell ref="A53:C53"/>
    <mergeCell ref="A54:C54"/>
    <mergeCell ref="B55:G55"/>
    <mergeCell ref="A48:C48"/>
    <mergeCell ref="B49:G49"/>
    <mergeCell ref="A23:C23"/>
    <mergeCell ref="B24:G24"/>
    <mergeCell ref="A16:A17"/>
    <mergeCell ref="B16:B17"/>
    <mergeCell ref="C16:C17"/>
    <mergeCell ref="D16:G16"/>
    <mergeCell ref="B37:G37"/>
    <mergeCell ref="A41:C41"/>
    <mergeCell ref="A42:C42"/>
    <mergeCell ref="B43:G43"/>
    <mergeCell ref="A47:C47"/>
    <mergeCell ref="A29:C29"/>
    <mergeCell ref="A30:C30"/>
    <mergeCell ref="B31:G31"/>
    <mergeCell ref="H16:H17"/>
    <mergeCell ref="B9:H9"/>
    <mergeCell ref="B11:H11"/>
    <mergeCell ref="B12:H12"/>
    <mergeCell ref="B19:G19"/>
    <mergeCell ref="B1:E1"/>
    <mergeCell ref="G1:H1"/>
    <mergeCell ref="B2:E2"/>
    <mergeCell ref="G2:H2"/>
    <mergeCell ref="B3:E3"/>
    <mergeCell ref="G3:H3"/>
    <mergeCell ref="G4:H4"/>
    <mergeCell ref="B5:E5"/>
    <mergeCell ref="G5:H5"/>
    <mergeCell ref="B6:E6"/>
    <mergeCell ref="G6:H6"/>
    <mergeCell ref="B93:G93"/>
    <mergeCell ref="B99:G99"/>
    <mergeCell ref="B61:G61"/>
    <mergeCell ref="A65:C65"/>
    <mergeCell ref="B87:G87"/>
    <mergeCell ref="A91:C91"/>
    <mergeCell ref="A92:C92"/>
    <mergeCell ref="A74:C74"/>
    <mergeCell ref="B75:G75"/>
    <mergeCell ref="A79:C79"/>
    <mergeCell ref="A80:C80"/>
    <mergeCell ref="B81:G81"/>
    <mergeCell ref="A85:C85"/>
    <mergeCell ref="A86:C86"/>
  </mergeCells>
  <printOptions horizontalCentered="1"/>
  <pageMargins left="0.25" right="0.25" top="0.75" bottom="0.75" header="0.3" footer="0.3"/>
  <pageSetup paperSize="9" scale="61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14B1D-5CE0-41E0-98AF-4456922F3198}">
  <sheetPr>
    <tabColor rgb="FFFFFF00"/>
    <pageSetUpPr fitToPage="1"/>
  </sheetPr>
  <dimension ref="A1:J111"/>
  <sheetViews>
    <sheetView view="pageBreakPreview" topLeftCell="A61" zoomScale="80" zoomScaleNormal="80" zoomScaleSheetLayoutView="80" workbookViewId="0">
      <selection activeCell="G91" sqref="G91"/>
    </sheetView>
  </sheetViews>
  <sheetFormatPr defaultRowHeight="15" x14ac:dyDescent="0.25"/>
  <cols>
    <col min="1" max="1" width="6" style="56" customWidth="1"/>
    <col min="2" max="2" width="19.5" style="56" customWidth="1"/>
    <col min="3" max="3" width="40.33203125" style="53" customWidth="1"/>
    <col min="4" max="4" width="22.83203125" style="56" bestFit="1" customWidth="1"/>
    <col min="5" max="5" width="20.83203125" style="56" bestFit="1" customWidth="1"/>
    <col min="6" max="6" width="16.83203125" style="56" bestFit="1" customWidth="1"/>
    <col min="7" max="7" width="16.1640625" style="56" bestFit="1" customWidth="1"/>
    <col min="8" max="8" width="19.33203125" style="56" customWidth="1"/>
    <col min="9" max="16384" width="9.33203125" style="56"/>
  </cols>
  <sheetData>
    <row r="1" spans="1:10" s="15" customFormat="1" ht="15.75" x14ac:dyDescent="0.25">
      <c r="B1" s="101" t="s">
        <v>0</v>
      </c>
      <c r="C1" s="101"/>
      <c r="D1" s="101"/>
      <c r="E1" s="101"/>
      <c r="F1" s="16"/>
      <c r="G1" s="101"/>
      <c r="H1" s="101"/>
    </row>
    <row r="2" spans="1:10" s="15" customFormat="1" ht="15.75" x14ac:dyDescent="0.25">
      <c r="B2" s="102"/>
      <c r="C2" s="102"/>
      <c r="D2" s="102"/>
      <c r="E2" s="102"/>
      <c r="F2" s="17"/>
      <c r="G2" s="102"/>
      <c r="H2" s="102"/>
    </row>
    <row r="3" spans="1:10" s="15" customFormat="1" ht="15" customHeight="1" x14ac:dyDescent="0.25">
      <c r="B3" s="103" t="s">
        <v>71</v>
      </c>
      <c r="C3" s="104"/>
      <c r="D3" s="104"/>
      <c r="E3" s="104"/>
      <c r="F3" s="18"/>
      <c r="G3" s="104"/>
      <c r="H3" s="104"/>
    </row>
    <row r="4" spans="1:10" s="15" customFormat="1" ht="15.75" x14ac:dyDescent="0.25">
      <c r="B4" s="17" t="s">
        <v>72</v>
      </c>
      <c r="C4" s="17"/>
      <c r="D4" s="17"/>
      <c r="E4" s="17"/>
      <c r="F4" s="17"/>
      <c r="G4" s="102"/>
      <c r="H4" s="102"/>
    </row>
    <row r="5" spans="1:10" s="15" customFormat="1" ht="33.75" customHeight="1" x14ac:dyDescent="0.25">
      <c r="B5" s="102" t="s">
        <v>80</v>
      </c>
      <c r="C5" s="102"/>
      <c r="D5" s="102"/>
      <c r="E5" s="102"/>
      <c r="F5" s="17"/>
      <c r="G5" s="102"/>
      <c r="H5" s="102"/>
    </row>
    <row r="6" spans="1:10" s="15" customFormat="1" ht="25.5" customHeight="1" x14ac:dyDescent="0.25">
      <c r="B6" s="106" t="s">
        <v>69</v>
      </c>
      <c r="C6" s="106"/>
      <c r="D6" s="106"/>
      <c r="E6" s="106"/>
      <c r="F6" s="19"/>
      <c r="G6" s="106"/>
      <c r="H6" s="106"/>
    </row>
    <row r="7" spans="1:10" s="15" customFormat="1" ht="15.75" x14ac:dyDescent="0.25">
      <c r="B7" s="20" t="s">
        <v>11</v>
      </c>
      <c r="F7" s="20"/>
    </row>
    <row r="8" spans="1:10" s="15" customFormat="1" ht="9" customHeight="1" x14ac:dyDescent="0.25">
      <c r="B8" s="20"/>
      <c r="F8" s="20"/>
    </row>
    <row r="9" spans="1:10" s="15" customFormat="1" ht="21" x14ac:dyDescent="0.35">
      <c r="B9" s="107" t="s">
        <v>12</v>
      </c>
      <c r="C9" s="107"/>
      <c r="D9" s="107"/>
      <c r="E9" s="107"/>
      <c r="F9" s="107"/>
      <c r="G9" s="107"/>
      <c r="H9" s="107"/>
    </row>
    <row r="10" spans="1:10" s="15" customFormat="1" ht="15.75" x14ac:dyDescent="0.25">
      <c r="B10" s="20"/>
      <c r="F10" s="20"/>
    </row>
    <row r="11" spans="1:10" s="15" customFormat="1" ht="55.5" customHeight="1" x14ac:dyDescent="0.25">
      <c r="A11" s="19"/>
      <c r="B11" s="108" t="s">
        <v>81</v>
      </c>
      <c r="C11" s="108"/>
      <c r="D11" s="108"/>
      <c r="E11" s="108"/>
      <c r="F11" s="108"/>
      <c r="G11" s="108"/>
      <c r="H11" s="108"/>
    </row>
    <row r="12" spans="1:10" s="15" customFormat="1" ht="15" customHeight="1" x14ac:dyDescent="0.25">
      <c r="A12" s="18"/>
      <c r="B12" s="109" t="s">
        <v>13</v>
      </c>
      <c r="C12" s="109"/>
      <c r="D12" s="109"/>
      <c r="E12" s="109"/>
      <c r="F12" s="109"/>
      <c r="G12" s="109"/>
      <c r="H12" s="109"/>
    </row>
    <row r="13" spans="1:10" s="15" customFormat="1" ht="15" customHeight="1" x14ac:dyDescent="0.25">
      <c r="A13" s="18"/>
      <c r="B13" s="22"/>
      <c r="C13" s="22"/>
      <c r="D13" s="22"/>
      <c r="E13" s="22"/>
      <c r="F13" s="22"/>
      <c r="G13" s="22"/>
      <c r="H13" s="22"/>
    </row>
    <row r="14" spans="1:10" s="15" customFormat="1" ht="15" customHeight="1" x14ac:dyDescent="0.25">
      <c r="A14" s="18"/>
      <c r="B14" s="22"/>
      <c r="D14" s="23" t="s">
        <v>82</v>
      </c>
      <c r="E14" s="22"/>
      <c r="F14" s="22"/>
      <c r="G14" s="22"/>
      <c r="H14" s="22"/>
    </row>
    <row r="15" spans="1:10" s="15" customFormat="1" ht="21" x14ac:dyDescent="0.35">
      <c r="A15" s="24" t="s">
        <v>14</v>
      </c>
      <c r="C15" s="25"/>
      <c r="D15" s="26">
        <v>2000</v>
      </c>
      <c r="E15" s="21"/>
      <c r="F15" s="21"/>
      <c r="G15" s="21"/>
      <c r="H15" s="83" t="s">
        <v>84</v>
      </c>
    </row>
    <row r="16" spans="1:10" s="29" customFormat="1" ht="22.5" customHeight="1" x14ac:dyDescent="0.25">
      <c r="A16" s="100" t="s">
        <v>1</v>
      </c>
      <c r="B16" s="100" t="s">
        <v>2</v>
      </c>
      <c r="C16" s="100" t="s">
        <v>3</v>
      </c>
      <c r="D16" s="100" t="s">
        <v>70</v>
      </c>
      <c r="E16" s="100"/>
      <c r="F16" s="100"/>
      <c r="G16" s="100"/>
      <c r="H16" s="100" t="s">
        <v>15</v>
      </c>
      <c r="I16" s="28"/>
      <c r="J16" s="28"/>
    </row>
    <row r="17" spans="1:8" s="29" customFormat="1" ht="33" customHeight="1" x14ac:dyDescent="0.25">
      <c r="A17" s="100"/>
      <c r="B17" s="100"/>
      <c r="C17" s="100"/>
      <c r="D17" s="30" t="s">
        <v>16</v>
      </c>
      <c r="E17" s="30" t="s">
        <v>17</v>
      </c>
      <c r="F17" s="27" t="s">
        <v>18</v>
      </c>
      <c r="G17" s="27" t="s">
        <v>19</v>
      </c>
      <c r="H17" s="100"/>
    </row>
    <row r="18" spans="1:8" s="25" customFormat="1" ht="12.75" customHeight="1" x14ac:dyDescent="0.2">
      <c r="A18" s="27">
        <v>1</v>
      </c>
      <c r="B18" s="27">
        <v>2</v>
      </c>
      <c r="C18" s="27">
        <v>3</v>
      </c>
      <c r="D18" s="30">
        <v>4</v>
      </c>
      <c r="E18" s="30">
        <v>5</v>
      </c>
      <c r="F18" s="30">
        <v>6</v>
      </c>
      <c r="G18" s="30">
        <v>7</v>
      </c>
      <c r="H18" s="30">
        <v>8</v>
      </c>
    </row>
    <row r="19" spans="1:8" s="33" customFormat="1" ht="23.25" customHeight="1" x14ac:dyDescent="0.2">
      <c r="A19" s="31"/>
      <c r="B19" s="105" t="s">
        <v>20</v>
      </c>
      <c r="C19" s="105"/>
      <c r="D19" s="105"/>
      <c r="E19" s="105"/>
      <c r="F19" s="105"/>
      <c r="G19" s="105"/>
      <c r="H19" s="32"/>
    </row>
    <row r="20" spans="1:8" s="33" customFormat="1" ht="15.75" hidden="1" customHeight="1" x14ac:dyDescent="0.25">
      <c r="A20" s="34">
        <v>1</v>
      </c>
      <c r="B20" s="85" t="s">
        <v>73</v>
      </c>
      <c r="C20" s="70"/>
      <c r="D20" s="6">
        <f>0/1000</f>
        <v>0</v>
      </c>
      <c r="E20" s="6"/>
      <c r="F20" s="6"/>
      <c r="G20" s="6"/>
      <c r="H20" s="12">
        <f>SUM(D20:G20)</f>
        <v>0</v>
      </c>
    </row>
    <row r="21" spans="1:8" s="33" customFormat="1" ht="15.75" hidden="1" customHeight="1" x14ac:dyDescent="0.2">
      <c r="A21" s="34">
        <v>2</v>
      </c>
      <c r="B21" s="85" t="s">
        <v>74</v>
      </c>
      <c r="C21" s="35"/>
      <c r="D21" s="6">
        <f>0/1000</f>
        <v>0</v>
      </c>
      <c r="E21" s="6"/>
      <c r="F21" s="6"/>
      <c r="G21" s="6"/>
      <c r="H21" s="12">
        <f>SUM(D21:G21)</f>
        <v>0</v>
      </c>
    </row>
    <row r="22" spans="1:8" s="33" customFormat="1" x14ac:dyDescent="0.2">
      <c r="A22" s="34"/>
      <c r="B22" s="36"/>
      <c r="C22" s="37"/>
      <c r="D22" s="6"/>
      <c r="E22" s="6"/>
      <c r="F22" s="6"/>
      <c r="G22" s="6"/>
      <c r="H22" s="7">
        <f>SUM(D22:G22)</f>
        <v>0</v>
      </c>
    </row>
    <row r="23" spans="1:8" s="38" customFormat="1" x14ac:dyDescent="0.2">
      <c r="A23" s="97" t="s">
        <v>21</v>
      </c>
      <c r="B23" s="98"/>
      <c r="C23" s="99"/>
      <c r="D23" s="8">
        <f>SUM(D20:D22)</f>
        <v>0</v>
      </c>
      <c r="E23" s="8">
        <f>SUM(E20:E22)</f>
        <v>0</v>
      </c>
      <c r="F23" s="8">
        <f>SUM(F20:F22)</f>
        <v>0</v>
      </c>
      <c r="G23" s="8">
        <f>SUM(G20:G22)</f>
        <v>0</v>
      </c>
      <c r="H23" s="8">
        <f>SUM(H20:H22)</f>
        <v>0</v>
      </c>
    </row>
    <row r="24" spans="1:8" s="33" customFormat="1" ht="22.5" customHeight="1" x14ac:dyDescent="0.2">
      <c r="A24" s="31"/>
      <c r="B24" s="105" t="s">
        <v>4</v>
      </c>
      <c r="C24" s="105"/>
      <c r="D24" s="105"/>
      <c r="E24" s="105"/>
      <c r="F24" s="105"/>
      <c r="G24" s="105"/>
      <c r="H24" s="32"/>
    </row>
    <row r="25" spans="1:8" s="33" customFormat="1" ht="15.75" hidden="1" customHeight="1" x14ac:dyDescent="0.2">
      <c r="A25" s="34"/>
      <c r="B25" s="85"/>
      <c r="C25" s="39"/>
      <c r="D25" s="79">
        <f>0/1000</f>
        <v>0</v>
      </c>
      <c r="E25" s="79">
        <v>0</v>
      </c>
      <c r="F25" s="6">
        <f>0/1000</f>
        <v>0</v>
      </c>
      <c r="G25" s="6"/>
      <c r="H25" s="10">
        <f>SUM(D25:G25)</f>
        <v>0</v>
      </c>
    </row>
    <row r="26" spans="1:8" s="33" customFormat="1" ht="15.75" hidden="1" customHeight="1" x14ac:dyDescent="0.2">
      <c r="A26" s="34"/>
      <c r="B26" s="85"/>
      <c r="C26" s="39"/>
      <c r="D26" s="6">
        <f>0/1000</f>
        <v>0</v>
      </c>
      <c r="E26" s="6"/>
      <c r="F26" s="6">
        <f>0/1000</f>
        <v>0</v>
      </c>
      <c r="G26" s="6"/>
      <c r="H26" s="10">
        <f>SUM(D26:G26)</f>
        <v>0</v>
      </c>
    </row>
    <row r="27" spans="1:8" s="33" customFormat="1" ht="30" x14ac:dyDescent="0.2">
      <c r="A27" s="34">
        <v>1</v>
      </c>
      <c r="B27" s="86" t="s">
        <v>77</v>
      </c>
      <c r="C27" s="39" t="s">
        <v>85</v>
      </c>
      <c r="D27" s="6">
        <f>11712.96/1000</f>
        <v>11.712959999999999</v>
      </c>
      <c r="E27" s="6"/>
      <c r="F27" s="6">
        <f>0/1000</f>
        <v>0</v>
      </c>
      <c r="G27" s="6"/>
      <c r="H27" s="10">
        <f>SUM(D27:G27)</f>
        <v>11.712959999999999</v>
      </c>
    </row>
    <row r="28" spans="1:8" s="33" customFormat="1" ht="15.75" hidden="1" customHeight="1" x14ac:dyDescent="0.2">
      <c r="A28" s="34">
        <v>6</v>
      </c>
      <c r="B28" s="85" t="s">
        <v>86</v>
      </c>
      <c r="C28" s="39"/>
      <c r="D28" s="6">
        <f>0/1000</f>
        <v>0</v>
      </c>
      <c r="E28" s="6"/>
      <c r="F28" s="6"/>
      <c r="G28" s="6"/>
      <c r="H28" s="10">
        <f>SUM(D28:G28)</f>
        <v>0</v>
      </c>
    </row>
    <row r="29" spans="1:8" s="38" customFormat="1" x14ac:dyDescent="0.2">
      <c r="A29" s="97" t="s">
        <v>22</v>
      </c>
      <c r="B29" s="98"/>
      <c r="C29" s="99"/>
      <c r="D29" s="8">
        <f>SUM(D25:D28)</f>
        <v>11.712959999999999</v>
      </c>
      <c r="E29" s="8">
        <f>SUM(E25:E28)</f>
        <v>0</v>
      </c>
      <c r="F29" s="8">
        <f>SUM(F25:F28)</f>
        <v>0</v>
      </c>
      <c r="G29" s="8">
        <f>SUM(G25:G27)</f>
        <v>0</v>
      </c>
      <c r="H29" s="13">
        <f>SUM(H25:H28)</f>
        <v>11.712959999999999</v>
      </c>
    </row>
    <row r="30" spans="1:8" s="38" customFormat="1" x14ac:dyDescent="0.2">
      <c r="A30" s="93" t="s">
        <v>23</v>
      </c>
      <c r="B30" s="94"/>
      <c r="C30" s="95"/>
      <c r="D30" s="11">
        <f>D23+D29</f>
        <v>11.712959999999999</v>
      </c>
      <c r="E30" s="11">
        <f>E23+E29</f>
        <v>0</v>
      </c>
      <c r="F30" s="11">
        <f>F23+F29</f>
        <v>0</v>
      </c>
      <c r="G30" s="11">
        <f>G23+G29</f>
        <v>0</v>
      </c>
      <c r="H30" s="14">
        <f>H23+H29</f>
        <v>11.712959999999999</v>
      </c>
    </row>
    <row r="31" spans="1:8" s="38" customFormat="1" ht="24.75" hidden="1" customHeight="1" x14ac:dyDescent="0.2">
      <c r="A31" s="40"/>
      <c r="B31" s="96" t="s">
        <v>24</v>
      </c>
      <c r="C31" s="96"/>
      <c r="D31" s="96"/>
      <c r="E31" s="96"/>
      <c r="F31" s="96"/>
      <c r="G31" s="110"/>
      <c r="H31" s="5"/>
    </row>
    <row r="32" spans="1:8" s="38" customFormat="1" ht="15" hidden="1" customHeight="1" x14ac:dyDescent="0.2">
      <c r="A32" s="34">
        <v>3</v>
      </c>
      <c r="B32" s="34"/>
      <c r="C32" s="34"/>
      <c r="D32" s="1"/>
      <c r="E32" s="1"/>
      <c r="F32" s="1"/>
      <c r="G32" s="1"/>
      <c r="H32" s="3">
        <f>SUM(D32:G32)</f>
        <v>0</v>
      </c>
    </row>
    <row r="33" spans="1:8" s="38" customFormat="1" ht="15" hidden="1" customHeight="1" x14ac:dyDescent="0.2">
      <c r="A33" s="34">
        <v>8</v>
      </c>
      <c r="B33" s="34"/>
      <c r="C33" s="34"/>
      <c r="D33" s="1"/>
      <c r="E33" s="1"/>
      <c r="F33" s="1"/>
      <c r="G33" s="1"/>
      <c r="H33" s="3">
        <f>SUM(D33:G33)</f>
        <v>0</v>
      </c>
    </row>
    <row r="34" spans="1:8" s="38" customFormat="1" ht="15" hidden="1" customHeight="1" x14ac:dyDescent="0.2">
      <c r="A34" s="34">
        <v>9</v>
      </c>
      <c r="B34" s="34"/>
      <c r="C34" s="34"/>
      <c r="D34" s="1"/>
      <c r="E34" s="1"/>
      <c r="F34" s="1"/>
      <c r="G34" s="1"/>
      <c r="H34" s="3">
        <f>SUM(D34:G34)</f>
        <v>0</v>
      </c>
    </row>
    <row r="35" spans="1:8" s="38" customFormat="1" ht="15" hidden="1" customHeight="1" x14ac:dyDescent="0.2">
      <c r="A35" s="97" t="s">
        <v>25</v>
      </c>
      <c r="B35" s="98"/>
      <c r="C35" s="99"/>
      <c r="D35" s="4">
        <f>SUM(D32:D34)</f>
        <v>0</v>
      </c>
      <c r="E35" s="4">
        <f>SUM(E32:E34)</f>
        <v>0</v>
      </c>
      <c r="F35" s="4">
        <f>SUM(F32:F34)</f>
        <v>0</v>
      </c>
      <c r="G35" s="4">
        <f>SUM(G32:G34)</f>
        <v>0</v>
      </c>
      <c r="H35" s="4">
        <f>SUM(H32:H34)</f>
        <v>0</v>
      </c>
    </row>
    <row r="36" spans="1:8" s="38" customFormat="1" ht="15" hidden="1" customHeight="1" x14ac:dyDescent="0.2">
      <c r="A36" s="93" t="s">
        <v>26</v>
      </c>
      <c r="B36" s="94"/>
      <c r="C36" s="95"/>
      <c r="D36" s="2">
        <f>D30+D35</f>
        <v>11.712959999999999</v>
      </c>
      <c r="E36" s="2">
        <f>E30+E35</f>
        <v>0</v>
      </c>
      <c r="F36" s="2">
        <f>F30+F35</f>
        <v>0</v>
      </c>
      <c r="G36" s="2">
        <f>G30+G35</f>
        <v>0</v>
      </c>
      <c r="H36" s="2">
        <f>H30+H35</f>
        <v>11.712959999999999</v>
      </c>
    </row>
    <row r="37" spans="1:8" s="38" customFormat="1" ht="20.25" hidden="1" customHeight="1" x14ac:dyDescent="0.2">
      <c r="A37" s="40"/>
      <c r="B37" s="96" t="s">
        <v>27</v>
      </c>
      <c r="C37" s="96"/>
      <c r="D37" s="96"/>
      <c r="E37" s="96"/>
      <c r="F37" s="96"/>
      <c r="G37" s="110"/>
      <c r="H37" s="5"/>
    </row>
    <row r="38" spans="1:8" s="38" customFormat="1" ht="15" hidden="1" customHeight="1" x14ac:dyDescent="0.2">
      <c r="A38" s="34">
        <v>4</v>
      </c>
      <c r="B38" s="34"/>
      <c r="C38" s="34"/>
      <c r="D38" s="1"/>
      <c r="E38" s="1"/>
      <c r="F38" s="1"/>
      <c r="G38" s="1"/>
      <c r="H38" s="3">
        <f>SUM(D38:G38)</f>
        <v>0</v>
      </c>
    </row>
    <row r="39" spans="1:8" s="38" customFormat="1" ht="15" hidden="1" customHeight="1" x14ac:dyDescent="0.2">
      <c r="A39" s="34">
        <v>11</v>
      </c>
      <c r="B39" s="34"/>
      <c r="C39" s="34"/>
      <c r="D39" s="1"/>
      <c r="E39" s="1"/>
      <c r="F39" s="1"/>
      <c r="G39" s="1"/>
      <c r="H39" s="3">
        <f>SUM(D39:G39)</f>
        <v>0</v>
      </c>
    </row>
    <row r="40" spans="1:8" s="38" customFormat="1" ht="15" hidden="1" customHeight="1" x14ac:dyDescent="0.2">
      <c r="A40" s="34">
        <v>12</v>
      </c>
      <c r="B40" s="34"/>
      <c r="C40" s="34"/>
      <c r="D40" s="1"/>
      <c r="E40" s="1"/>
      <c r="F40" s="1"/>
      <c r="G40" s="1"/>
      <c r="H40" s="3">
        <f>SUM(D40:G40)</f>
        <v>0</v>
      </c>
    </row>
    <row r="41" spans="1:8" s="38" customFormat="1" ht="15" hidden="1" customHeight="1" x14ac:dyDescent="0.2">
      <c r="A41" s="97" t="s">
        <v>28</v>
      </c>
      <c r="B41" s="98"/>
      <c r="C41" s="99"/>
      <c r="D41" s="4">
        <f>SUM(D38:D40)</f>
        <v>0</v>
      </c>
      <c r="E41" s="4">
        <f>SUM(E38:E40)</f>
        <v>0</v>
      </c>
      <c r="F41" s="4">
        <f>SUM(F38:F40)</f>
        <v>0</v>
      </c>
      <c r="G41" s="4">
        <f>SUM(G38:G40)</f>
        <v>0</v>
      </c>
      <c r="H41" s="4">
        <f>SUM(H38:H40)</f>
        <v>0</v>
      </c>
    </row>
    <row r="42" spans="1:8" s="38" customFormat="1" ht="15" hidden="1" customHeight="1" x14ac:dyDescent="0.2">
      <c r="A42" s="93" t="s">
        <v>29</v>
      </c>
      <c r="B42" s="94"/>
      <c r="C42" s="95"/>
      <c r="D42" s="2">
        <f>D36+D41</f>
        <v>11.712959999999999</v>
      </c>
      <c r="E42" s="2">
        <f>E36+E41</f>
        <v>0</v>
      </c>
      <c r="F42" s="2">
        <f>F36+F41</f>
        <v>0</v>
      </c>
      <c r="G42" s="2">
        <f>G36+G41</f>
        <v>0</v>
      </c>
      <c r="H42" s="2">
        <f>H36+H41</f>
        <v>11.712959999999999</v>
      </c>
    </row>
    <row r="43" spans="1:8" s="38" customFormat="1" ht="23.25" hidden="1" customHeight="1" x14ac:dyDescent="0.2">
      <c r="A43" s="40"/>
      <c r="B43" s="96" t="s">
        <v>30</v>
      </c>
      <c r="C43" s="96"/>
      <c r="D43" s="96"/>
      <c r="E43" s="96"/>
      <c r="F43" s="96"/>
      <c r="G43" s="110"/>
      <c r="H43" s="5"/>
    </row>
    <row r="44" spans="1:8" s="38" customFormat="1" ht="15" hidden="1" customHeight="1" x14ac:dyDescent="0.2">
      <c r="A44" s="34">
        <v>5</v>
      </c>
      <c r="B44" s="34"/>
      <c r="C44" s="34"/>
      <c r="D44" s="1"/>
      <c r="E44" s="1"/>
      <c r="F44" s="1"/>
      <c r="G44" s="1"/>
      <c r="H44" s="3">
        <f>SUM(D44:G44)</f>
        <v>0</v>
      </c>
    </row>
    <row r="45" spans="1:8" s="38" customFormat="1" ht="15" hidden="1" customHeight="1" x14ac:dyDescent="0.2">
      <c r="A45" s="34">
        <v>14</v>
      </c>
      <c r="B45" s="34"/>
      <c r="C45" s="34"/>
      <c r="D45" s="1"/>
      <c r="E45" s="1"/>
      <c r="F45" s="1"/>
      <c r="G45" s="1"/>
      <c r="H45" s="3">
        <f>SUM(D45:G45)</f>
        <v>0</v>
      </c>
    </row>
    <row r="46" spans="1:8" s="38" customFormat="1" ht="15" hidden="1" customHeight="1" x14ac:dyDescent="0.2">
      <c r="A46" s="34">
        <v>15</v>
      </c>
      <c r="B46" s="34"/>
      <c r="C46" s="34"/>
      <c r="D46" s="1"/>
      <c r="E46" s="1"/>
      <c r="F46" s="1"/>
      <c r="G46" s="1"/>
      <c r="H46" s="3">
        <f>SUM(D46:G46)</f>
        <v>0</v>
      </c>
    </row>
    <row r="47" spans="1:8" s="38" customFormat="1" ht="15" hidden="1" customHeight="1" x14ac:dyDescent="0.2">
      <c r="A47" s="97" t="s">
        <v>31</v>
      </c>
      <c r="B47" s="98"/>
      <c r="C47" s="99"/>
      <c r="D47" s="4">
        <f>SUM(D44:D46)</f>
        <v>0</v>
      </c>
      <c r="E47" s="4">
        <f>SUM(E44:E46)</f>
        <v>0</v>
      </c>
      <c r="F47" s="4">
        <f>SUM(F44:F46)</f>
        <v>0</v>
      </c>
      <c r="G47" s="4">
        <f>SUM(G44:G46)</f>
        <v>0</v>
      </c>
      <c r="H47" s="4">
        <f>SUM(H44:H46)</f>
        <v>0</v>
      </c>
    </row>
    <row r="48" spans="1:8" s="38" customFormat="1" ht="15" hidden="1" customHeight="1" x14ac:dyDescent="0.2">
      <c r="A48" s="93" t="s">
        <v>32</v>
      </c>
      <c r="B48" s="94"/>
      <c r="C48" s="95"/>
      <c r="D48" s="2">
        <f>D42+D47</f>
        <v>11.712959999999999</v>
      </c>
      <c r="E48" s="2">
        <f>E42+E47</f>
        <v>0</v>
      </c>
      <c r="F48" s="2">
        <f>F42+F47</f>
        <v>0</v>
      </c>
      <c r="G48" s="2">
        <f>G42+G47</f>
        <v>0</v>
      </c>
      <c r="H48" s="2">
        <f>H42+H47</f>
        <v>11.712959999999999</v>
      </c>
    </row>
    <row r="49" spans="1:8" s="38" customFormat="1" ht="24" hidden="1" customHeight="1" x14ac:dyDescent="0.2">
      <c r="A49" s="40"/>
      <c r="B49" s="96" t="s">
        <v>33</v>
      </c>
      <c r="C49" s="96"/>
      <c r="D49" s="96"/>
      <c r="E49" s="96"/>
      <c r="F49" s="96"/>
      <c r="G49" s="110"/>
      <c r="H49" s="5"/>
    </row>
    <row r="50" spans="1:8" s="38" customFormat="1" ht="15" hidden="1" customHeight="1" x14ac:dyDescent="0.2">
      <c r="A50" s="34">
        <v>6</v>
      </c>
      <c r="B50" s="34"/>
      <c r="C50" s="34"/>
      <c r="D50" s="1"/>
      <c r="E50" s="1"/>
      <c r="F50" s="1"/>
      <c r="G50" s="1"/>
      <c r="H50" s="3">
        <f>SUM(D50:G50)</f>
        <v>0</v>
      </c>
    </row>
    <row r="51" spans="1:8" s="38" customFormat="1" ht="15" hidden="1" customHeight="1" x14ac:dyDescent="0.2">
      <c r="A51" s="34">
        <v>17</v>
      </c>
      <c r="B51" s="34"/>
      <c r="C51" s="34"/>
      <c r="D51" s="1"/>
      <c r="E51" s="1"/>
      <c r="F51" s="1"/>
      <c r="G51" s="1"/>
      <c r="H51" s="3">
        <f>SUM(D51:G51)</f>
        <v>0</v>
      </c>
    </row>
    <row r="52" spans="1:8" s="38" customFormat="1" ht="15" hidden="1" customHeight="1" x14ac:dyDescent="0.2">
      <c r="A52" s="34">
        <v>18</v>
      </c>
      <c r="B52" s="34"/>
      <c r="C52" s="34"/>
      <c r="D52" s="1"/>
      <c r="E52" s="1"/>
      <c r="F52" s="1"/>
      <c r="G52" s="1"/>
      <c r="H52" s="3">
        <f>SUM(D52:G52)</f>
        <v>0</v>
      </c>
    </row>
    <row r="53" spans="1:8" s="38" customFormat="1" ht="15" hidden="1" customHeight="1" x14ac:dyDescent="0.2">
      <c r="A53" s="97" t="s">
        <v>34</v>
      </c>
      <c r="B53" s="98"/>
      <c r="C53" s="99"/>
      <c r="D53" s="4">
        <f>SUM(D50:D52)</f>
        <v>0</v>
      </c>
      <c r="E53" s="4">
        <f>SUM(E50:E52)</f>
        <v>0</v>
      </c>
      <c r="F53" s="4">
        <f>SUM(F50:F52)</f>
        <v>0</v>
      </c>
      <c r="G53" s="4">
        <f>SUM(G50:G52)</f>
        <v>0</v>
      </c>
      <c r="H53" s="4">
        <f>SUM(H50:H52)</f>
        <v>0</v>
      </c>
    </row>
    <row r="54" spans="1:8" s="38" customFormat="1" ht="15" hidden="1" customHeight="1" x14ac:dyDescent="0.2">
      <c r="A54" s="93" t="s">
        <v>35</v>
      </c>
      <c r="B54" s="94"/>
      <c r="C54" s="95"/>
      <c r="D54" s="2">
        <f>D48+D53</f>
        <v>11.712959999999999</v>
      </c>
      <c r="E54" s="2">
        <f>E48+E53</f>
        <v>0</v>
      </c>
      <c r="F54" s="2">
        <f>F48+F53</f>
        <v>0</v>
      </c>
      <c r="G54" s="2">
        <f>G48+G53</f>
        <v>0</v>
      </c>
      <c r="H54" s="2">
        <f>H48+H53</f>
        <v>11.712959999999999</v>
      </c>
    </row>
    <row r="55" spans="1:8" s="38" customFormat="1" ht="21.75" hidden="1" customHeight="1" x14ac:dyDescent="0.2">
      <c r="A55" s="40"/>
      <c r="B55" s="96" t="s">
        <v>36</v>
      </c>
      <c r="C55" s="96"/>
      <c r="D55" s="96"/>
      <c r="E55" s="96"/>
      <c r="F55" s="96"/>
      <c r="G55" s="110"/>
      <c r="H55" s="5"/>
    </row>
    <row r="56" spans="1:8" s="38" customFormat="1" ht="15" hidden="1" customHeight="1" x14ac:dyDescent="0.2">
      <c r="A56" s="34">
        <v>7</v>
      </c>
      <c r="B56" s="34"/>
      <c r="C56" s="34"/>
      <c r="D56" s="1"/>
      <c r="E56" s="1"/>
      <c r="F56" s="1"/>
      <c r="G56" s="1"/>
      <c r="H56" s="3">
        <f>SUM(D56:G56)</f>
        <v>0</v>
      </c>
    </row>
    <row r="57" spans="1:8" s="38" customFormat="1" ht="15" hidden="1" customHeight="1" x14ac:dyDescent="0.2">
      <c r="A57" s="34">
        <v>20</v>
      </c>
      <c r="B57" s="34"/>
      <c r="C57" s="34"/>
      <c r="D57" s="1"/>
      <c r="E57" s="1"/>
      <c r="F57" s="1"/>
      <c r="G57" s="1"/>
      <c r="H57" s="3">
        <f>SUM(D57:G57)</f>
        <v>0</v>
      </c>
    </row>
    <row r="58" spans="1:8" s="38" customFormat="1" ht="15" hidden="1" customHeight="1" x14ac:dyDescent="0.2">
      <c r="A58" s="34">
        <v>21</v>
      </c>
      <c r="B58" s="34"/>
      <c r="C58" s="34"/>
      <c r="D58" s="1"/>
      <c r="E58" s="1"/>
      <c r="F58" s="1"/>
      <c r="G58" s="1"/>
      <c r="H58" s="3">
        <f>SUM(D58:G58)</f>
        <v>0</v>
      </c>
    </row>
    <row r="59" spans="1:8" s="38" customFormat="1" ht="15" hidden="1" customHeight="1" x14ac:dyDescent="0.2">
      <c r="A59" s="97" t="s">
        <v>37</v>
      </c>
      <c r="B59" s="98"/>
      <c r="C59" s="99"/>
      <c r="D59" s="4">
        <f>SUM(D56:D58)</f>
        <v>0</v>
      </c>
      <c r="E59" s="4">
        <f>SUM(E56:E58)</f>
        <v>0</v>
      </c>
      <c r="F59" s="4">
        <f>SUM(F56:F58)</f>
        <v>0</v>
      </c>
      <c r="G59" s="4">
        <f>SUM(G56:G58)</f>
        <v>0</v>
      </c>
      <c r="H59" s="4">
        <f>SUM(H56:H58)</f>
        <v>0</v>
      </c>
    </row>
    <row r="60" spans="1:8" s="38" customFormat="1" ht="15" hidden="1" customHeight="1" x14ac:dyDescent="0.2">
      <c r="A60" s="93" t="s">
        <v>38</v>
      </c>
      <c r="B60" s="94"/>
      <c r="C60" s="95"/>
      <c r="D60" s="2">
        <f>D54+D59</f>
        <v>11.712959999999999</v>
      </c>
      <c r="E60" s="2">
        <f>E54+E59</f>
        <v>0</v>
      </c>
      <c r="F60" s="2">
        <f>F54+F59</f>
        <v>0</v>
      </c>
      <c r="G60" s="2">
        <f>G54+G59</f>
        <v>0</v>
      </c>
      <c r="H60" s="2">
        <f>H54+H59</f>
        <v>11.712959999999999</v>
      </c>
    </row>
    <row r="61" spans="1:8" s="33" customFormat="1" ht="21.75" customHeight="1" x14ac:dyDescent="0.2">
      <c r="A61" s="41"/>
      <c r="B61" s="96" t="s">
        <v>5</v>
      </c>
      <c r="C61" s="96"/>
      <c r="D61" s="96"/>
      <c r="E61" s="96"/>
      <c r="F61" s="96"/>
      <c r="G61" s="96"/>
      <c r="H61" s="32"/>
    </row>
    <row r="62" spans="1:8" s="33" customFormat="1" ht="45" x14ac:dyDescent="0.2">
      <c r="A62" s="34">
        <v>2</v>
      </c>
      <c r="B62" s="72" t="s">
        <v>39</v>
      </c>
      <c r="C62" s="87" t="s">
        <v>79</v>
      </c>
      <c r="D62" s="73">
        <f>ROUND(D60*2%,5)</f>
        <v>0.23426</v>
      </c>
      <c r="E62" s="73">
        <f t="shared" ref="E62:G62" si="0">E60*2.5%</f>
        <v>0</v>
      </c>
      <c r="F62" s="73">
        <f>F60*0%</f>
        <v>0</v>
      </c>
      <c r="G62" s="73">
        <f t="shared" si="0"/>
        <v>0</v>
      </c>
      <c r="H62" s="74">
        <f t="shared" ref="H62" si="1">SUM(D62:G62)</f>
        <v>0.23426</v>
      </c>
    </row>
    <row r="63" spans="1:8" s="33" customFormat="1" ht="15" hidden="1" customHeight="1" x14ac:dyDescent="0.2">
      <c r="A63" s="42">
        <v>23</v>
      </c>
      <c r="B63" s="43"/>
      <c r="C63" s="44"/>
      <c r="D63" s="6"/>
      <c r="E63" s="6"/>
      <c r="F63" s="6"/>
      <c r="G63" s="6"/>
      <c r="H63" s="7">
        <f>SUM(D63:G63)</f>
        <v>0</v>
      </c>
    </row>
    <row r="64" spans="1:8" s="33" customFormat="1" ht="15" hidden="1" customHeight="1" x14ac:dyDescent="0.2">
      <c r="A64" s="42">
        <v>24</v>
      </c>
      <c r="B64" s="43"/>
      <c r="C64" s="44"/>
      <c r="D64" s="6"/>
      <c r="E64" s="6"/>
      <c r="F64" s="6"/>
      <c r="G64" s="6"/>
      <c r="H64" s="7">
        <f>SUM(D64:G64)</f>
        <v>0</v>
      </c>
    </row>
    <row r="65" spans="1:8" s="33" customFormat="1" x14ac:dyDescent="0.2">
      <c r="A65" s="97" t="s">
        <v>40</v>
      </c>
      <c r="B65" s="98"/>
      <c r="C65" s="99"/>
      <c r="D65" s="8">
        <f>SUM(D62:D64)</f>
        <v>0.23426</v>
      </c>
      <c r="E65" s="8">
        <f>SUM(E62:E64)</f>
        <v>0</v>
      </c>
      <c r="F65" s="8">
        <f>SUM(F62:F64)</f>
        <v>0</v>
      </c>
      <c r="G65" s="8">
        <f>SUM(G62:G64)</f>
        <v>0</v>
      </c>
      <c r="H65" s="8">
        <f>SUM(H62:H64)</f>
        <v>0.23426</v>
      </c>
    </row>
    <row r="66" spans="1:8" s="33" customFormat="1" x14ac:dyDescent="0.2">
      <c r="A66" s="93" t="s">
        <v>41</v>
      </c>
      <c r="B66" s="94"/>
      <c r="C66" s="95"/>
      <c r="D66" s="11">
        <f>D60+D65</f>
        <v>11.94722</v>
      </c>
      <c r="E66" s="11">
        <f>E60+E65</f>
        <v>0</v>
      </c>
      <c r="F66" s="11">
        <f>F60+F65</f>
        <v>0</v>
      </c>
      <c r="G66" s="11">
        <f>G60+G65</f>
        <v>0</v>
      </c>
      <c r="H66" s="11">
        <f>H60+H65</f>
        <v>11.94722</v>
      </c>
    </row>
    <row r="67" spans="1:8" s="33" customFormat="1" ht="23.25" customHeight="1" x14ac:dyDescent="0.2">
      <c r="A67" s="41"/>
      <c r="B67" s="96" t="s">
        <v>6</v>
      </c>
      <c r="C67" s="96"/>
      <c r="D67" s="96"/>
      <c r="E67" s="96"/>
      <c r="F67" s="96"/>
      <c r="G67" s="96"/>
      <c r="H67" s="32"/>
    </row>
    <row r="68" spans="1:8" s="33" customFormat="1" ht="60" x14ac:dyDescent="0.2">
      <c r="A68" s="42">
        <v>3</v>
      </c>
      <c r="B68" s="80" t="s">
        <v>7</v>
      </c>
      <c r="C68" s="72" t="s">
        <v>8</v>
      </c>
      <c r="D68" s="73">
        <f>ROUND(D66*1.9%,5)</f>
        <v>0.22700000000000001</v>
      </c>
      <c r="E68" s="73">
        <f>ROUND(E66*1.9%,2)</f>
        <v>0</v>
      </c>
      <c r="F68" s="73">
        <f>ROUND(F66*0%,2)</f>
        <v>0</v>
      </c>
      <c r="G68" s="73">
        <f>ROUND(G66*1.9%,2)</f>
        <v>0</v>
      </c>
      <c r="H68" s="74">
        <f t="shared" ref="H68" si="2">SUM(D68:G68)</f>
        <v>0.22700000000000001</v>
      </c>
    </row>
    <row r="69" spans="1:8" s="33" customFormat="1" ht="15.75" hidden="1" customHeight="1" x14ac:dyDescent="0.2">
      <c r="A69" s="34"/>
      <c r="B69" s="85"/>
      <c r="C69" s="39"/>
      <c r="D69" s="6"/>
      <c r="E69" s="6"/>
      <c r="F69" s="6"/>
      <c r="G69" s="79">
        <f>0/1000</f>
        <v>0</v>
      </c>
      <c r="H69" s="10">
        <f>SUM(D69:G69)</f>
        <v>0</v>
      </c>
    </row>
    <row r="70" spans="1:8" s="33" customFormat="1" ht="15.75" hidden="1" customHeight="1" x14ac:dyDescent="0.2">
      <c r="A70" s="34"/>
      <c r="B70" s="85"/>
      <c r="C70" s="39"/>
      <c r="D70" s="6"/>
      <c r="E70" s="6"/>
      <c r="F70" s="6"/>
      <c r="G70" s="6">
        <f>0/1000</f>
        <v>0</v>
      </c>
      <c r="H70" s="12">
        <f>SUM(D70:G70)</f>
        <v>0</v>
      </c>
    </row>
    <row r="71" spans="1:8" s="33" customFormat="1" ht="30" x14ac:dyDescent="0.2">
      <c r="A71" s="34">
        <v>4</v>
      </c>
      <c r="B71" s="86" t="s">
        <v>78</v>
      </c>
      <c r="C71" s="39" t="s">
        <v>96</v>
      </c>
      <c r="D71" s="6"/>
      <c r="E71" s="6"/>
      <c r="F71" s="6"/>
      <c r="G71" s="6">
        <f>272.24/1000</f>
        <v>0.27223999999999998</v>
      </c>
      <c r="H71" s="12">
        <f>SUM(D71:G71)</f>
        <v>0.27223999999999998</v>
      </c>
    </row>
    <row r="72" spans="1:8" s="33" customFormat="1" ht="15.75" hidden="1" customHeight="1" x14ac:dyDescent="0.2">
      <c r="A72" s="34">
        <v>12</v>
      </c>
      <c r="B72" s="85" t="s">
        <v>89</v>
      </c>
      <c r="C72" s="39"/>
      <c r="D72" s="6"/>
      <c r="E72" s="6"/>
      <c r="F72" s="6"/>
      <c r="G72" s="6">
        <f>0/1000</f>
        <v>0</v>
      </c>
      <c r="H72" s="12">
        <f>SUM(D72:G72)</f>
        <v>0</v>
      </c>
    </row>
    <row r="73" spans="1:8" s="33" customFormat="1" x14ac:dyDescent="0.2">
      <c r="A73" s="97" t="s">
        <v>42</v>
      </c>
      <c r="B73" s="98"/>
      <c r="C73" s="99"/>
      <c r="D73" s="8">
        <f>SUM(D68:D70)</f>
        <v>0.22700000000000001</v>
      </c>
      <c r="E73" s="8">
        <f>SUM(E68:E70)</f>
        <v>0</v>
      </c>
      <c r="F73" s="8">
        <f>SUM(F68:F70)</f>
        <v>0</v>
      </c>
      <c r="G73" s="8">
        <f>SUM(G68:G72)</f>
        <v>0.27223999999999998</v>
      </c>
      <c r="H73" s="8">
        <f>SUM(H68:H72)</f>
        <v>0.49924000000000002</v>
      </c>
    </row>
    <row r="74" spans="1:8" s="33" customFormat="1" x14ac:dyDescent="0.2">
      <c r="A74" s="93" t="s">
        <v>43</v>
      </c>
      <c r="B74" s="94"/>
      <c r="C74" s="95"/>
      <c r="D74" s="11">
        <f>D66+D73</f>
        <v>12.17422</v>
      </c>
      <c r="E74" s="11">
        <f>E66+E73</f>
        <v>0</v>
      </c>
      <c r="F74" s="11">
        <f>F66+F73</f>
        <v>0</v>
      </c>
      <c r="G74" s="11">
        <f>G66+G73</f>
        <v>0.27223999999999998</v>
      </c>
      <c r="H74" s="11">
        <f>H66+H73</f>
        <v>12.44646</v>
      </c>
    </row>
    <row r="75" spans="1:8" s="33" customFormat="1" ht="22.5" customHeight="1" x14ac:dyDescent="0.2">
      <c r="A75" s="41"/>
      <c r="B75" s="96" t="s">
        <v>44</v>
      </c>
      <c r="C75" s="96"/>
      <c r="D75" s="96"/>
      <c r="E75" s="96"/>
      <c r="F75" s="96"/>
      <c r="G75" s="96"/>
      <c r="H75" s="34"/>
    </row>
    <row r="76" spans="1:8" s="33" customFormat="1" ht="60" x14ac:dyDescent="0.2">
      <c r="A76" s="34">
        <v>5</v>
      </c>
      <c r="B76" s="45" t="s">
        <v>68</v>
      </c>
      <c r="C76" s="45" t="s">
        <v>67</v>
      </c>
      <c r="D76" s="6"/>
      <c r="E76" s="6"/>
      <c r="F76" s="6"/>
      <c r="G76" s="6">
        <f>ROUND(H74*0.0214,5)</f>
        <v>0.26634999999999998</v>
      </c>
      <c r="H76" s="10">
        <f>SUM(D76:G76)</f>
        <v>0.26634999999999998</v>
      </c>
    </row>
    <row r="77" spans="1:8" s="33" customFormat="1" ht="45" x14ac:dyDescent="0.2">
      <c r="A77" s="42">
        <v>6</v>
      </c>
      <c r="B77" s="89" t="s">
        <v>90</v>
      </c>
      <c r="C77" s="90" t="s">
        <v>91</v>
      </c>
      <c r="D77" s="6"/>
      <c r="E77" s="6"/>
      <c r="F77" s="6"/>
      <c r="G77" s="6">
        <f>ROUND((H74+H91)*0.0393,5)</f>
        <v>0.48914999999999997</v>
      </c>
      <c r="H77" s="10">
        <f>SUM(D77:G77)</f>
        <v>0.48914999999999997</v>
      </c>
    </row>
    <row r="78" spans="1:8" s="33" customFormat="1" ht="15" hidden="1" customHeight="1" x14ac:dyDescent="0.2">
      <c r="A78" s="42">
        <v>1</v>
      </c>
      <c r="B78" s="45"/>
      <c r="C78" s="46"/>
      <c r="D78" s="6"/>
      <c r="E78" s="6"/>
      <c r="F78" s="6"/>
      <c r="G78" s="6"/>
      <c r="H78" s="7">
        <f>SUM(D78:G78)</f>
        <v>0</v>
      </c>
    </row>
    <row r="79" spans="1:8" s="33" customFormat="1" x14ac:dyDescent="0.2">
      <c r="A79" s="97" t="s">
        <v>45</v>
      </c>
      <c r="B79" s="98"/>
      <c r="C79" s="99"/>
      <c r="D79" s="8">
        <f>SUM(D76:D78)</f>
        <v>0</v>
      </c>
      <c r="E79" s="8">
        <f>SUM(E76:E78)</f>
        <v>0</v>
      </c>
      <c r="F79" s="8">
        <f>SUM(F76:F78)</f>
        <v>0</v>
      </c>
      <c r="G79" s="8">
        <f>SUM(G76:G78)</f>
        <v>0.75549999999999995</v>
      </c>
      <c r="H79" s="8">
        <f>SUM(D79:G79)</f>
        <v>0.75549999999999995</v>
      </c>
    </row>
    <row r="80" spans="1:8" s="33" customFormat="1" x14ac:dyDescent="0.2">
      <c r="A80" s="93" t="s">
        <v>46</v>
      </c>
      <c r="B80" s="94"/>
      <c r="C80" s="95"/>
      <c r="D80" s="11">
        <f>D74+D79</f>
        <v>12.17422</v>
      </c>
      <c r="E80" s="11">
        <f>E74+E79</f>
        <v>0</v>
      </c>
      <c r="F80" s="11">
        <f>F74+F79</f>
        <v>0</v>
      </c>
      <c r="G80" s="11">
        <f>G74+G79</f>
        <v>1.0277399999999999</v>
      </c>
      <c r="H80" s="11">
        <f>H74+H79</f>
        <v>13.20196</v>
      </c>
    </row>
    <row r="81" spans="1:8" s="33" customFormat="1" ht="23.25" hidden="1" customHeight="1" x14ac:dyDescent="0.2">
      <c r="A81" s="41"/>
      <c r="B81" s="96" t="s">
        <v>47</v>
      </c>
      <c r="C81" s="96"/>
      <c r="D81" s="96"/>
      <c r="E81" s="96"/>
      <c r="F81" s="96"/>
      <c r="G81" s="96"/>
      <c r="H81" s="34"/>
    </row>
    <row r="82" spans="1:8" s="33" customFormat="1" ht="15" hidden="1" customHeight="1" x14ac:dyDescent="0.2">
      <c r="A82" s="42">
        <v>13</v>
      </c>
      <c r="B82" s="45"/>
      <c r="C82" s="46"/>
      <c r="D82" s="1"/>
      <c r="E82" s="1"/>
      <c r="F82" s="1"/>
      <c r="G82" s="1"/>
      <c r="H82" s="3">
        <f>SUM(D82:G82)</f>
        <v>0</v>
      </c>
    </row>
    <row r="83" spans="1:8" s="33" customFormat="1" ht="15" hidden="1" customHeight="1" x14ac:dyDescent="0.2">
      <c r="A83" s="42">
        <v>32</v>
      </c>
      <c r="B83" s="45"/>
      <c r="C83" s="46"/>
      <c r="D83" s="1"/>
      <c r="E83" s="1"/>
      <c r="F83" s="1"/>
      <c r="G83" s="1"/>
      <c r="H83" s="3">
        <f>SUM(D83:G83)</f>
        <v>0</v>
      </c>
    </row>
    <row r="84" spans="1:8" s="33" customFormat="1" ht="15" hidden="1" customHeight="1" x14ac:dyDescent="0.2">
      <c r="A84" s="42">
        <v>33</v>
      </c>
      <c r="B84" s="45"/>
      <c r="C84" s="46"/>
      <c r="D84" s="1"/>
      <c r="E84" s="1"/>
      <c r="F84" s="1"/>
      <c r="G84" s="1"/>
      <c r="H84" s="3">
        <f>SUM(D84:G84)</f>
        <v>0</v>
      </c>
    </row>
    <row r="85" spans="1:8" s="33" customFormat="1" ht="15" hidden="1" customHeight="1" x14ac:dyDescent="0.2">
      <c r="A85" s="97" t="s">
        <v>45</v>
      </c>
      <c r="B85" s="98"/>
      <c r="C85" s="99"/>
      <c r="D85" s="4">
        <f>SUM(D82:D84)</f>
        <v>0</v>
      </c>
      <c r="E85" s="4">
        <f>SUM(E82:E84)</f>
        <v>0</v>
      </c>
      <c r="F85" s="4">
        <f>SUM(F82:F84)</f>
        <v>0</v>
      </c>
      <c r="G85" s="4">
        <f>SUM(G82:G84)</f>
        <v>0</v>
      </c>
      <c r="H85" s="4">
        <f>SUM(D85:G85)</f>
        <v>0</v>
      </c>
    </row>
    <row r="86" spans="1:8" s="33" customFormat="1" ht="15" hidden="1" customHeight="1" x14ac:dyDescent="0.2">
      <c r="A86" s="93" t="s">
        <v>48</v>
      </c>
      <c r="B86" s="94"/>
      <c r="C86" s="95"/>
      <c r="D86" s="2">
        <f>D80+D85</f>
        <v>12.17422</v>
      </c>
      <c r="E86" s="2">
        <f>E80+E85</f>
        <v>0</v>
      </c>
      <c r="F86" s="2">
        <f>F80+F85</f>
        <v>0</v>
      </c>
      <c r="G86" s="2">
        <f>G80+G85</f>
        <v>1.0277399999999999</v>
      </c>
      <c r="H86" s="2">
        <f>H80+H85</f>
        <v>13.20196</v>
      </c>
    </row>
    <row r="87" spans="1:8" s="33" customFormat="1" ht="22.5" customHeight="1" x14ac:dyDescent="0.2">
      <c r="A87" s="41"/>
      <c r="B87" s="96" t="s">
        <v>49</v>
      </c>
      <c r="C87" s="96"/>
      <c r="D87" s="96"/>
      <c r="E87" s="96"/>
      <c r="F87" s="96"/>
      <c r="G87" s="96"/>
      <c r="H87" s="34"/>
    </row>
    <row r="88" spans="1:8" s="33" customFormat="1" ht="42" customHeight="1" x14ac:dyDescent="0.2">
      <c r="A88" s="34">
        <v>7</v>
      </c>
      <c r="B88" s="89" t="s">
        <v>82</v>
      </c>
      <c r="C88" s="81" t="s">
        <v>9</v>
      </c>
      <c r="D88" s="6"/>
      <c r="E88" s="6"/>
      <c r="F88" s="6"/>
      <c r="G88" s="6">
        <f>0/5.22/1000</f>
        <v>0</v>
      </c>
      <c r="H88" s="10">
        <f>SUM(D88:G88)</f>
        <v>0</v>
      </c>
    </row>
    <row r="89" spans="1:8" s="33" customFormat="1" ht="15" hidden="1" customHeight="1" x14ac:dyDescent="0.2">
      <c r="A89" s="42">
        <v>14</v>
      </c>
      <c r="B89" s="34" t="s">
        <v>66</v>
      </c>
      <c r="C89" s="34" t="e">
        <f>#REF!</f>
        <v>#REF!</v>
      </c>
      <c r="D89" s="6"/>
      <c r="E89" s="6"/>
      <c r="F89" s="6"/>
      <c r="G89" s="6">
        <v>0</v>
      </c>
      <c r="H89" s="10">
        <f>SUM(D89:G89)</f>
        <v>0</v>
      </c>
    </row>
    <row r="90" spans="1:8" s="33" customFormat="1" ht="15" hidden="1" customHeight="1" x14ac:dyDescent="0.2">
      <c r="A90" s="42"/>
      <c r="B90" s="34"/>
      <c r="C90" s="47"/>
      <c r="D90" s="6"/>
      <c r="E90" s="6"/>
      <c r="F90" s="6"/>
      <c r="G90" s="6"/>
      <c r="H90" s="7">
        <f>SUM(D90:G90)</f>
        <v>0</v>
      </c>
    </row>
    <row r="91" spans="1:8" s="33" customFormat="1" x14ac:dyDescent="0.2">
      <c r="A91" s="97" t="s">
        <v>50</v>
      </c>
      <c r="B91" s="98"/>
      <c r="C91" s="99"/>
      <c r="D91" s="8">
        <f>SUM(D88:D90)</f>
        <v>0</v>
      </c>
      <c r="E91" s="8">
        <f>SUM(E88:E90)</f>
        <v>0</v>
      </c>
      <c r="F91" s="8">
        <f>SUM(F88:F90)</f>
        <v>0</v>
      </c>
      <c r="G91" s="8">
        <f>SUM(G88:G90)</f>
        <v>0</v>
      </c>
      <c r="H91" s="8">
        <f>SUM(H88:H90)</f>
        <v>0</v>
      </c>
    </row>
    <row r="92" spans="1:8" s="33" customFormat="1" x14ac:dyDescent="0.2">
      <c r="A92" s="93" t="s">
        <v>51</v>
      </c>
      <c r="B92" s="94"/>
      <c r="C92" s="95"/>
      <c r="D92" s="11">
        <f>D86+D91</f>
        <v>12.17422</v>
      </c>
      <c r="E92" s="11">
        <f>E86+E91</f>
        <v>0</v>
      </c>
      <c r="F92" s="11">
        <f>F86+F91</f>
        <v>0</v>
      </c>
      <c r="G92" s="11">
        <f>G86+G91</f>
        <v>1.0277399999999999</v>
      </c>
      <c r="H92" s="11">
        <f>H91+H86</f>
        <v>13.20196</v>
      </c>
    </row>
    <row r="93" spans="1:8" s="33" customFormat="1" ht="23.25" customHeight="1" x14ac:dyDescent="0.2">
      <c r="A93" s="41"/>
      <c r="B93" s="96" t="s">
        <v>52</v>
      </c>
      <c r="C93" s="96"/>
      <c r="D93" s="96"/>
      <c r="E93" s="96"/>
      <c r="F93" s="96"/>
      <c r="G93" s="96"/>
      <c r="H93" s="34"/>
    </row>
    <row r="94" spans="1:8" s="33" customFormat="1" ht="30" x14ac:dyDescent="0.2">
      <c r="A94" s="34">
        <v>8</v>
      </c>
      <c r="B94" s="45" t="s">
        <v>63</v>
      </c>
      <c r="C94" s="89" t="s">
        <v>75</v>
      </c>
      <c r="D94" s="6">
        <f>ROUND(D92*0.03,5)</f>
        <v>0.36523</v>
      </c>
      <c r="E94" s="6">
        <f>ROUND(E92*0.03,5)</f>
        <v>0</v>
      </c>
      <c r="F94" s="6">
        <f>ROUND(F92*0.03,5)</f>
        <v>0</v>
      </c>
      <c r="G94" s="6">
        <f>ROUND(G92*0.03,5)</f>
        <v>3.083E-2</v>
      </c>
      <c r="H94" s="10">
        <f>SUM(D94:G94)</f>
        <v>0.39606000000000002</v>
      </c>
    </row>
    <row r="95" spans="1:8" s="33" customFormat="1" ht="15" hidden="1" customHeight="1" x14ac:dyDescent="0.2">
      <c r="A95" s="34">
        <v>38</v>
      </c>
      <c r="B95" s="45"/>
      <c r="C95" s="45"/>
      <c r="D95" s="6"/>
      <c r="E95" s="6"/>
      <c r="F95" s="6"/>
      <c r="G95" s="6"/>
      <c r="H95" s="7">
        <f>SUM(D95:G95)</f>
        <v>0</v>
      </c>
    </row>
    <row r="96" spans="1:8" s="33" customFormat="1" ht="15" hidden="1" customHeight="1" x14ac:dyDescent="0.2">
      <c r="A96" s="34">
        <v>39</v>
      </c>
      <c r="B96" s="45"/>
      <c r="C96" s="45"/>
      <c r="D96" s="6"/>
      <c r="E96" s="6"/>
      <c r="F96" s="6"/>
      <c r="G96" s="6"/>
      <c r="H96" s="7">
        <f>SUM(D96:G96)</f>
        <v>0</v>
      </c>
    </row>
    <row r="97" spans="1:8" s="33" customFormat="1" x14ac:dyDescent="0.2">
      <c r="A97" s="48"/>
      <c r="B97" s="48"/>
      <c r="C97" s="34" t="s">
        <v>53</v>
      </c>
      <c r="D97" s="49">
        <f>SUM(D94:D96)</f>
        <v>0.36523</v>
      </c>
      <c r="E97" s="49">
        <f>SUM(E94:E96)</f>
        <v>0</v>
      </c>
      <c r="F97" s="49">
        <f>SUM(F94:F96)</f>
        <v>0</v>
      </c>
      <c r="G97" s="49">
        <f>SUM(G94:G96)</f>
        <v>3.083E-2</v>
      </c>
      <c r="H97" s="49">
        <f>SUM(H94:H96)</f>
        <v>0.39606000000000002</v>
      </c>
    </row>
    <row r="98" spans="1:8" s="33" customFormat="1" x14ac:dyDescent="0.2">
      <c r="A98" s="48"/>
      <c r="B98" s="48"/>
      <c r="C98" s="30" t="s">
        <v>54</v>
      </c>
      <c r="D98" s="11">
        <f>D92+D97</f>
        <v>12.53945</v>
      </c>
      <c r="E98" s="11">
        <f>E92+E97</f>
        <v>0</v>
      </c>
      <c r="F98" s="11">
        <f>F92+F97</f>
        <v>0</v>
      </c>
      <c r="G98" s="11">
        <f>G92+G97</f>
        <v>1.0585699999999998</v>
      </c>
      <c r="H98" s="11">
        <f>H92+H97</f>
        <v>13.59802</v>
      </c>
    </row>
    <row r="99" spans="1:8" s="33" customFormat="1" x14ac:dyDescent="0.2">
      <c r="A99" s="48"/>
      <c r="B99" s="96" t="s">
        <v>59</v>
      </c>
      <c r="C99" s="96"/>
      <c r="D99" s="96"/>
      <c r="E99" s="96"/>
      <c r="F99" s="96"/>
      <c r="G99" s="96"/>
      <c r="H99" s="2"/>
    </row>
    <row r="100" spans="1:8" s="33" customFormat="1" ht="15.75" x14ac:dyDescent="0.2">
      <c r="A100" s="34">
        <v>9</v>
      </c>
      <c r="B100" s="48"/>
      <c r="C100" s="50" t="s">
        <v>93</v>
      </c>
      <c r="D100" s="6">
        <f>ROUND(D98*0.22,5)</f>
        <v>2.75868</v>
      </c>
      <c r="E100" s="6">
        <f>ROUND(E98*0.2,2)</f>
        <v>0</v>
      </c>
      <c r="F100" s="6">
        <f>ROUND(F98*0,2)</f>
        <v>0</v>
      </c>
      <c r="G100" s="6">
        <f>ROUND(G98*0.22,5)</f>
        <v>0.23289000000000001</v>
      </c>
      <c r="H100" s="11">
        <f>SUM(D100:G100)</f>
        <v>2.9915699999999998</v>
      </c>
    </row>
    <row r="101" spans="1:8" s="33" customFormat="1" ht="47.25" hidden="1" customHeight="1" x14ac:dyDescent="0.2">
      <c r="A101" s="34">
        <v>18</v>
      </c>
      <c r="B101" s="48"/>
      <c r="C101" s="50" t="s">
        <v>56</v>
      </c>
      <c r="D101" s="6"/>
      <c r="E101" s="6"/>
      <c r="F101" s="6"/>
      <c r="G101" s="6"/>
      <c r="H101" s="11">
        <f>SUM(D101:G101)</f>
        <v>0</v>
      </c>
    </row>
    <row r="102" spans="1:8" s="33" customFormat="1" ht="47.25" hidden="1" customHeight="1" x14ac:dyDescent="0.2">
      <c r="A102" s="34">
        <v>19</v>
      </c>
      <c r="B102" s="51"/>
      <c r="C102" s="50" t="s">
        <v>55</v>
      </c>
      <c r="D102" s="6"/>
      <c r="E102" s="6"/>
      <c r="F102" s="6"/>
      <c r="G102" s="6"/>
      <c r="H102" s="11">
        <f>SUM(D102:G102)</f>
        <v>0</v>
      </c>
    </row>
    <row r="103" spans="1:8" s="33" customFormat="1" ht="15.75" x14ac:dyDescent="0.2">
      <c r="A103" s="51"/>
      <c r="B103" s="51"/>
      <c r="C103" s="52" t="s">
        <v>57</v>
      </c>
      <c r="D103" s="11">
        <f>SUM(D100:D102)</f>
        <v>2.75868</v>
      </c>
      <c r="E103" s="11">
        <f>SUM(E100:E102)</f>
        <v>0</v>
      </c>
      <c r="F103" s="11">
        <f>SUM(F100:F102)</f>
        <v>0</v>
      </c>
      <c r="G103" s="11">
        <f>SUM(G100:G102)</f>
        <v>0.23289000000000001</v>
      </c>
      <c r="H103" s="11">
        <f>SUM(H100:H102)</f>
        <v>2.9915699999999998</v>
      </c>
    </row>
    <row r="104" spans="1:8" s="33" customFormat="1" ht="31.5" x14ac:dyDescent="0.2">
      <c r="A104" s="51"/>
      <c r="B104" s="51"/>
      <c r="C104" s="52" t="s">
        <v>58</v>
      </c>
      <c r="D104" s="11">
        <f>D98+D103</f>
        <v>15.29813</v>
      </c>
      <c r="E104" s="11">
        <f>E98+E103</f>
        <v>0</v>
      </c>
      <c r="F104" s="11">
        <f>F98+F103</f>
        <v>0</v>
      </c>
      <c r="G104" s="11">
        <f>G98+G103</f>
        <v>1.2914599999999998</v>
      </c>
      <c r="H104" s="6">
        <f>H98+H103</f>
        <v>16.589590000000001</v>
      </c>
    </row>
    <row r="105" spans="1:8" s="33" customFormat="1" x14ac:dyDescent="0.2"/>
    <row r="106" spans="1:8" s="53" customFormat="1" ht="18.75" x14ac:dyDescent="0.3">
      <c r="B106" s="54"/>
      <c r="C106" s="54" t="s">
        <v>94</v>
      </c>
      <c r="D106" s="54"/>
      <c r="E106" s="55"/>
      <c r="F106" s="54" t="s">
        <v>95</v>
      </c>
    </row>
    <row r="107" spans="1:8" s="33" customFormat="1" x14ac:dyDescent="0.25">
      <c r="B107" s="53" t="s">
        <v>11</v>
      </c>
    </row>
    <row r="108" spans="1:8" s="33" customFormat="1" x14ac:dyDescent="0.2"/>
    <row r="109" spans="1:8" s="33" customFormat="1" x14ac:dyDescent="0.2"/>
    <row r="110" spans="1:8" s="33" customFormat="1" x14ac:dyDescent="0.2"/>
    <row r="111" spans="1:8" s="33" customFormat="1" x14ac:dyDescent="0.2"/>
  </sheetData>
  <mergeCells count="56">
    <mergeCell ref="A59:C59"/>
    <mergeCell ref="A60:C60"/>
    <mergeCell ref="A66:C66"/>
    <mergeCell ref="B67:G67"/>
    <mergeCell ref="A73:C73"/>
    <mergeCell ref="A35:C35"/>
    <mergeCell ref="A36:C36"/>
    <mergeCell ref="A53:C53"/>
    <mergeCell ref="A54:C54"/>
    <mergeCell ref="B55:G55"/>
    <mergeCell ref="A48:C48"/>
    <mergeCell ref="B49:G49"/>
    <mergeCell ref="A23:C23"/>
    <mergeCell ref="B24:G24"/>
    <mergeCell ref="A16:A17"/>
    <mergeCell ref="B16:B17"/>
    <mergeCell ref="C16:C17"/>
    <mergeCell ref="D16:G16"/>
    <mergeCell ref="B37:G37"/>
    <mergeCell ref="A41:C41"/>
    <mergeCell ref="A42:C42"/>
    <mergeCell ref="B43:G43"/>
    <mergeCell ref="A47:C47"/>
    <mergeCell ref="A29:C29"/>
    <mergeCell ref="A30:C30"/>
    <mergeCell ref="B31:G31"/>
    <mergeCell ref="H16:H17"/>
    <mergeCell ref="B9:H9"/>
    <mergeCell ref="B11:H11"/>
    <mergeCell ref="B12:H12"/>
    <mergeCell ref="B19:G19"/>
    <mergeCell ref="B1:E1"/>
    <mergeCell ref="G1:H1"/>
    <mergeCell ref="B2:E2"/>
    <mergeCell ref="G2:H2"/>
    <mergeCell ref="B3:E3"/>
    <mergeCell ref="G3:H3"/>
    <mergeCell ref="G4:H4"/>
    <mergeCell ref="B5:E5"/>
    <mergeCell ref="G5:H5"/>
    <mergeCell ref="B6:E6"/>
    <mergeCell ref="G6:H6"/>
    <mergeCell ref="B93:G93"/>
    <mergeCell ref="B99:G99"/>
    <mergeCell ref="B61:G61"/>
    <mergeCell ref="A65:C65"/>
    <mergeCell ref="B87:G87"/>
    <mergeCell ref="A91:C91"/>
    <mergeCell ref="A92:C92"/>
    <mergeCell ref="A74:C74"/>
    <mergeCell ref="B75:G75"/>
    <mergeCell ref="A79:C79"/>
    <mergeCell ref="A80:C80"/>
    <mergeCell ref="B81:G81"/>
    <mergeCell ref="A85:C85"/>
    <mergeCell ref="A86:C86"/>
  </mergeCells>
  <printOptions horizontalCentered="1"/>
  <pageMargins left="0.25" right="0.25" top="0.75" bottom="0.75" header="0.3" footer="0.3"/>
  <pageSetup paperSize="9" scale="64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18</vt:i4>
      </vt:variant>
    </vt:vector>
  </HeadingPairs>
  <TitlesOfParts>
    <vt:vector size="24" baseType="lpstr">
      <vt:lpstr>ССР Т</vt:lpstr>
      <vt:lpstr>ССР Б</vt:lpstr>
      <vt:lpstr>ССР Т 1 этап</vt:lpstr>
      <vt:lpstr>ССР Б 1 этап</vt:lpstr>
      <vt:lpstr>ССР Т 2 этап</vt:lpstr>
      <vt:lpstr>ССР Б 2 этап</vt:lpstr>
      <vt:lpstr>'ССР Б'!Print_Area</vt:lpstr>
      <vt:lpstr>'ССР Б 1 этап'!Print_Area</vt:lpstr>
      <vt:lpstr>'ССР Б 2 этап'!Print_Area</vt:lpstr>
      <vt:lpstr>'ССР Т'!Print_Area</vt:lpstr>
      <vt:lpstr>'ССР Т 1 этап'!Print_Area</vt:lpstr>
      <vt:lpstr>'ССР Т 2 этап'!Print_Area</vt:lpstr>
      <vt:lpstr>'ССР Б'!Print_Titles</vt:lpstr>
      <vt:lpstr>'ССР Б 1 этап'!Print_Titles</vt:lpstr>
      <vt:lpstr>'ССР Б 2 этап'!Print_Titles</vt:lpstr>
      <vt:lpstr>'ССР Т'!Print_Titles</vt:lpstr>
      <vt:lpstr>'ССР Т 1 этап'!Print_Titles</vt:lpstr>
      <vt:lpstr>'ССР Т 2 этап'!Print_Titles</vt:lpstr>
      <vt:lpstr>'ССР Б'!Область_печати</vt:lpstr>
      <vt:lpstr>'ССР Б 1 этап'!Область_печати</vt:lpstr>
      <vt:lpstr>'ССР Б 2 этап'!Область_печати</vt:lpstr>
      <vt:lpstr>'ССР Т'!Область_печати</vt:lpstr>
      <vt:lpstr>'ССР Т 1 этап'!Область_печати</vt:lpstr>
      <vt:lpstr>'ССР Т 2 этап'!Область_печати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Smeta6</dc:creator>
  <cp:lastModifiedBy>Татьяна Сорокина</cp:lastModifiedBy>
  <cp:lastPrinted>2023-10-26T17:17:10Z</cp:lastPrinted>
  <dcterms:created xsi:type="dcterms:W3CDTF">2013-07-03T12:51:45Z</dcterms:created>
  <dcterms:modified xsi:type="dcterms:W3CDTF">2026-05-26T10:51:12Z</dcterms:modified>
</cp:coreProperties>
</file>