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2.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NagaevaON\Desktop\Договора\НА ЗАКЛЮЧЕНИЕ\АО «ЭНЕРГЕТИЧЕСКИЙ АЛЬЯНС»\I-333128 Пашин доторжка\"/>
    </mc:Choice>
  </mc:AlternateContent>
  <bookViews>
    <workbookView xWindow="1065" yWindow="315" windowWidth="20730" windowHeight="11115"/>
  </bookViews>
  <sheets>
    <sheet name="расчет" sheetId="12" r:id="rId1"/>
    <sheet name="ТЗ" sheetId="11" r:id="rId2"/>
    <sheet name="ТЗ новая форма" sheetId="13" r:id="rId3"/>
    <sheet name="Приглашение" sheetId="7" r:id="rId4"/>
    <sheet name="АЗ" sheetId="9" r:id="rId5"/>
    <sheet name="Экспертиза УКС" sheetId="14"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4">АЗ!$A$1:$L$47</definedName>
    <definedName name="_xlnm.Print_Area" localSheetId="0">расчет!$A$2:$Q$57</definedName>
    <definedName name="_xlnm.Print_Area" localSheetId="1">ТЗ!$A$1:$U$79</definedName>
    <definedName name="_xlnm.Print_Area" localSheetId="2">'ТЗ новая форма'!$A$1:$Q$93</definedName>
    <definedName name="_xlnm.Print_Area" localSheetId="5">'Экспертиза УКС'!$A$1:$K$13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O61" i="11" l="1"/>
  <c r="G61" i="11"/>
  <c r="I14" i="11" l="1"/>
  <c r="B7" i="14" l="1"/>
  <c r="G9" i="9"/>
  <c r="E16" i="9" s="1"/>
  <c r="H24" i="9" s="1"/>
  <c r="A24" i="9"/>
  <c r="F24" i="9"/>
  <c r="G16" i="9"/>
  <c r="E24" i="9" s="1"/>
  <c r="D9" i="9"/>
  <c r="D79" i="13" l="1"/>
  <c r="D21" i="13"/>
  <c r="Q21" i="12" l="1"/>
  <c r="N36" i="12"/>
  <c r="N32" i="12"/>
  <c r="M32" i="12"/>
  <c r="K32" i="12"/>
  <c r="L32" i="12"/>
  <c r="N37" i="12"/>
  <c r="L37" i="12"/>
  <c r="J36" i="12"/>
  <c r="J33" i="12"/>
  <c r="I36" i="12"/>
  <c r="H36" i="12"/>
  <c r="F36" i="12"/>
  <c r="I17" i="12"/>
  <c r="G17" i="12"/>
  <c r="F17" i="12"/>
  <c r="Q32" i="12" l="1"/>
  <c r="A7" i="7" l="1"/>
  <c r="B2" i="7" l="1"/>
  <c r="M18" i="13" l="1"/>
  <c r="F16" i="9" l="1"/>
  <c r="B30" i="7" l="1"/>
  <c r="D1" i="13" l="1"/>
  <c r="I24" i="13" l="1"/>
  <c r="D80" i="13" l="1"/>
  <c r="R63" i="13"/>
  <c r="R58" i="13"/>
  <c r="R57" i="13"/>
  <c r="G17" i="9" l="1"/>
  <c r="C2" i="7" l="1"/>
  <c r="C11" i="13" l="1"/>
  <c r="R53" i="12"/>
  <c r="C45" i="12"/>
  <c r="C46" i="12" s="1"/>
  <c r="C47" i="12" s="1"/>
  <c r="C48" i="12" s="1"/>
  <c r="C49" i="12" s="1"/>
  <c r="C50" i="12" s="1"/>
  <c r="C51" i="12" s="1"/>
  <c r="Z43" i="12"/>
  <c r="C35" i="12"/>
  <c r="N35" i="12" s="1"/>
  <c r="F34" i="12"/>
  <c r="Q31" i="12"/>
  <c r="P31" i="12"/>
  <c r="O31" i="12"/>
  <c r="N31" i="12"/>
  <c r="M31" i="12"/>
  <c r="L31" i="12"/>
  <c r="K31" i="12"/>
  <c r="J31" i="12"/>
  <c r="I31" i="12"/>
  <c r="H31" i="12"/>
  <c r="G31" i="12"/>
  <c r="Q30" i="12"/>
  <c r="P30" i="12"/>
  <c r="O30" i="12"/>
  <c r="N30" i="12"/>
  <c r="M30" i="12"/>
  <c r="L30" i="12"/>
  <c r="K30" i="12"/>
  <c r="J30" i="12"/>
  <c r="I30" i="12"/>
  <c r="H30" i="12"/>
  <c r="G30" i="12"/>
  <c r="Q29" i="12"/>
  <c r="P29" i="12"/>
  <c r="O29" i="12"/>
  <c r="N29" i="12"/>
  <c r="M29" i="12"/>
  <c r="L29" i="12"/>
  <c r="K29" i="12"/>
  <c r="J29" i="12"/>
  <c r="I29" i="12"/>
  <c r="H29" i="12"/>
  <c r="G29" i="12"/>
  <c r="Q28" i="12"/>
  <c r="P28" i="12"/>
  <c r="O28" i="12"/>
  <c r="N28" i="12"/>
  <c r="M28" i="12"/>
  <c r="L28" i="12"/>
  <c r="K28" i="12"/>
  <c r="J28" i="12"/>
  <c r="I28" i="12"/>
  <c r="H28" i="12"/>
  <c r="G28" i="12"/>
  <c r="Q27" i="12"/>
  <c r="P27" i="12"/>
  <c r="O27" i="12"/>
  <c r="N27" i="12"/>
  <c r="M27" i="12"/>
  <c r="L27" i="12"/>
  <c r="K27" i="12"/>
  <c r="J27" i="12"/>
  <c r="I27" i="12"/>
  <c r="H27" i="12"/>
  <c r="G27" i="12"/>
  <c r="Q26" i="12"/>
  <c r="P26" i="12"/>
  <c r="O26" i="12"/>
  <c r="N26" i="12"/>
  <c r="M26" i="12"/>
  <c r="L26" i="12"/>
  <c r="K26" i="12"/>
  <c r="J26" i="12"/>
  <c r="I26" i="12"/>
  <c r="H26" i="12"/>
  <c r="G26" i="12"/>
  <c r="Q25" i="12"/>
  <c r="P25" i="12"/>
  <c r="O25" i="12"/>
  <c r="N25" i="12"/>
  <c r="M25" i="12"/>
  <c r="L25" i="12"/>
  <c r="L35" i="12" s="1"/>
  <c r="K25" i="12"/>
  <c r="J25" i="12"/>
  <c r="I25" i="12"/>
  <c r="H25" i="12"/>
  <c r="H35" i="12" s="1"/>
  <c r="G25" i="12"/>
  <c r="Q24" i="12"/>
  <c r="P24" i="12"/>
  <c r="O24" i="12"/>
  <c r="N24" i="12"/>
  <c r="M24" i="12"/>
  <c r="L24" i="12"/>
  <c r="K24" i="12"/>
  <c r="J24" i="12"/>
  <c r="I24" i="12"/>
  <c r="H24" i="12"/>
  <c r="G24" i="12"/>
  <c r="Q23" i="12"/>
  <c r="P23" i="12"/>
  <c r="O23" i="12"/>
  <c r="N23" i="12"/>
  <c r="M23" i="12"/>
  <c r="L23" i="12"/>
  <c r="K23" i="12"/>
  <c r="J23" i="12"/>
  <c r="I23" i="12"/>
  <c r="H23" i="12"/>
  <c r="G23" i="12"/>
  <c r="M17" i="12"/>
  <c r="N17" i="12" s="1"/>
  <c r="N16" i="12"/>
  <c r="M34" i="12" l="1"/>
  <c r="M44" i="12" s="1"/>
  <c r="N34" i="12"/>
  <c r="P35" i="12"/>
  <c r="P45" i="12" s="1"/>
  <c r="I34" i="12"/>
  <c r="O35" i="12"/>
  <c r="O45" i="12" s="1"/>
  <c r="G34" i="12"/>
  <c r="O34" i="12"/>
  <c r="O44" i="12" s="1"/>
  <c r="H34" i="12"/>
  <c r="L34" i="12"/>
  <c r="L44" i="12" s="1"/>
  <c r="P34" i="12"/>
  <c r="P44" i="12" s="1"/>
  <c r="K34" i="12"/>
  <c r="J34" i="12"/>
  <c r="L45" i="12"/>
  <c r="I35" i="12"/>
  <c r="M35" i="12"/>
  <c r="M45" i="12" s="1"/>
  <c r="F35" i="12"/>
  <c r="J35" i="12"/>
  <c r="J45" i="12" s="1"/>
  <c r="C36" i="12"/>
  <c r="G35" i="12"/>
  <c r="K35" i="12"/>
  <c r="K44" i="12" l="1"/>
  <c r="Q34" i="12"/>
  <c r="O36" i="12"/>
  <c r="K36" i="12"/>
  <c r="G36" i="12"/>
  <c r="C37" i="12"/>
  <c r="M36" i="12"/>
  <c r="M46" i="12" s="1"/>
  <c r="P36" i="12"/>
  <c r="L36" i="12"/>
  <c r="K45" i="12"/>
  <c r="Q35" i="12"/>
  <c r="K46" i="12" l="1"/>
  <c r="Q36" i="12"/>
  <c r="C38" i="12"/>
  <c r="J37" i="12"/>
  <c r="F37" i="12"/>
  <c r="M37" i="12"/>
  <c r="M47" i="12" s="1"/>
  <c r="I37" i="12"/>
  <c r="P37" i="12"/>
  <c r="P47" i="12" s="1"/>
  <c r="L47" i="12"/>
  <c r="H37" i="12"/>
  <c r="O37" i="12"/>
  <c r="O47" i="12" s="1"/>
  <c r="K37" i="12"/>
  <c r="K47" i="12" s="1"/>
  <c r="G37" i="12"/>
  <c r="L46" i="12"/>
  <c r="P46" i="12"/>
  <c r="O46" i="12"/>
  <c r="Q37" i="12" l="1"/>
  <c r="M38" i="12"/>
  <c r="I38" i="12"/>
  <c r="I48" i="12" s="1"/>
  <c r="P38" i="12"/>
  <c r="L38" i="12"/>
  <c r="H38" i="12"/>
  <c r="H48" i="12" s="1"/>
  <c r="O38" i="12"/>
  <c r="O48" i="12" s="1"/>
  <c r="K38" i="12"/>
  <c r="K48" i="12" s="1"/>
  <c r="G38" i="12"/>
  <c r="G48" i="12" s="1"/>
  <c r="C39" i="12"/>
  <c r="N38" i="12"/>
  <c r="J38" i="12"/>
  <c r="J48" i="12" s="1"/>
  <c r="F38" i="12"/>
  <c r="J47" i="12"/>
  <c r="N47" i="12"/>
  <c r="N48" i="12" l="1"/>
  <c r="Q38" i="12"/>
  <c r="F48" i="12"/>
  <c r="L48" i="12"/>
  <c r="P48" i="12"/>
  <c r="P39" i="12"/>
  <c r="P49" i="12" s="1"/>
  <c r="L39" i="12"/>
  <c r="L49" i="12" s="1"/>
  <c r="H39" i="12"/>
  <c r="H49" i="12" s="1"/>
  <c r="O39" i="12"/>
  <c r="K39" i="12"/>
  <c r="K49" i="12" s="1"/>
  <c r="G39" i="12"/>
  <c r="C40" i="12"/>
  <c r="N39" i="12"/>
  <c r="N33" i="12" s="1"/>
  <c r="J39" i="12"/>
  <c r="F39" i="12"/>
  <c r="F33" i="12" s="1"/>
  <c r="M39" i="12"/>
  <c r="M49" i="12" s="1"/>
  <c r="I39" i="12"/>
  <c r="M48" i="12"/>
  <c r="H33" i="12" l="1"/>
  <c r="G49" i="12"/>
  <c r="G33" i="12"/>
  <c r="I49" i="12"/>
  <c r="I33" i="12"/>
  <c r="K33" i="12"/>
  <c r="M33" i="12"/>
  <c r="J49" i="12"/>
  <c r="N49" i="12"/>
  <c r="O49" i="12"/>
  <c r="O33" i="12"/>
  <c r="Q48" i="12"/>
  <c r="O40" i="12"/>
  <c r="O50" i="12" s="1"/>
  <c r="K40" i="12"/>
  <c r="K50" i="12" s="1"/>
  <c r="G40" i="12"/>
  <c r="G50" i="12" s="1"/>
  <c r="C41" i="12"/>
  <c r="N40" i="12"/>
  <c r="N50" i="12" s="1"/>
  <c r="J40" i="12"/>
  <c r="J50" i="12" s="1"/>
  <c r="F40" i="12"/>
  <c r="M40" i="12"/>
  <c r="M50" i="12" s="1"/>
  <c r="I40" i="12"/>
  <c r="I50" i="12" s="1"/>
  <c r="P40" i="12"/>
  <c r="P50" i="12" s="1"/>
  <c r="L40" i="12"/>
  <c r="L50" i="12" s="1"/>
  <c r="H40" i="12"/>
  <c r="H50" i="12" s="1"/>
  <c r="L33" i="12"/>
  <c r="F49" i="12"/>
  <c r="Q39" i="12"/>
  <c r="P33" i="12"/>
  <c r="Q33" i="12" l="1"/>
  <c r="R33" i="12" s="1"/>
  <c r="Q49" i="12"/>
  <c r="F50" i="12"/>
  <c r="Q50" i="12" s="1"/>
  <c r="Q40" i="12"/>
  <c r="N41" i="12"/>
  <c r="N51" i="12" s="1"/>
  <c r="J41" i="12"/>
  <c r="J51" i="12" s="1"/>
  <c r="F41" i="12"/>
  <c r="M41" i="12"/>
  <c r="M51" i="12" s="1"/>
  <c r="M43" i="12" s="1"/>
  <c r="I41" i="12"/>
  <c r="I51" i="12" s="1"/>
  <c r="P41" i="12"/>
  <c r="P51" i="12" s="1"/>
  <c r="P43" i="12" s="1"/>
  <c r="L41" i="12"/>
  <c r="L51" i="12" s="1"/>
  <c r="L43" i="12" s="1"/>
  <c r="H41" i="12"/>
  <c r="H51" i="12" s="1"/>
  <c r="O41" i="12"/>
  <c r="O51" i="12" s="1"/>
  <c r="O43" i="12" s="1"/>
  <c r="K41" i="12"/>
  <c r="K51" i="12" s="1"/>
  <c r="K43" i="12" s="1"/>
  <c r="G41" i="12"/>
  <c r="G51" i="12" s="1"/>
  <c r="Z33" i="12" l="1"/>
  <c r="R42" i="12"/>
  <c r="Q41" i="12"/>
  <c r="F51" i="12"/>
  <c r="Q51" i="12" s="1"/>
  <c r="P42" i="12" l="1"/>
  <c r="N42" i="12"/>
  <c r="N46" i="12" s="1"/>
  <c r="O42" i="12"/>
  <c r="I42" i="12"/>
  <c r="M42" i="12"/>
  <c r="J42" i="12"/>
  <c r="F42" i="12"/>
  <c r="F47" i="12" s="1"/>
  <c r="G42" i="12"/>
  <c r="H42" i="12"/>
  <c r="H47" i="12" s="1"/>
  <c r="J44" i="12" l="1"/>
  <c r="J46" i="12"/>
  <c r="G46" i="12"/>
  <c r="G47" i="12"/>
  <c r="I46" i="12"/>
  <c r="I47" i="12"/>
  <c r="F46" i="12"/>
  <c r="F43" i="12" s="1"/>
  <c r="H46" i="12"/>
  <c r="I44" i="12"/>
  <c r="I45" i="12"/>
  <c r="N45" i="12"/>
  <c r="N44" i="12"/>
  <c r="G45" i="12"/>
  <c r="G44" i="12"/>
  <c r="H45" i="12"/>
  <c r="H44" i="12"/>
  <c r="H43" i="12" s="1"/>
  <c r="F45" i="12"/>
  <c r="F44" i="12"/>
  <c r="N43" i="12" l="1"/>
  <c r="G65" i="11" s="1"/>
  <c r="O65" i="11" s="1"/>
  <c r="G43" i="12"/>
  <c r="G62" i="11" s="1"/>
  <c r="O62" i="11" s="1"/>
  <c r="Q46" i="12"/>
  <c r="G63" i="11"/>
  <c r="O63" i="11" s="1"/>
  <c r="I43" i="12"/>
  <c r="G64" i="11" s="1"/>
  <c r="O64" i="11" s="1"/>
  <c r="J43" i="12"/>
  <c r="J52" i="12" s="1"/>
  <c r="Q47" i="12"/>
  <c r="Q44" i="12"/>
  <c r="Q45" i="12"/>
  <c r="Q43" i="12" l="1"/>
  <c r="Q53" i="12" s="1"/>
  <c r="O59" i="11"/>
  <c r="L9" i="9" s="1"/>
  <c r="F62" i="13"/>
  <c r="R62" i="13" s="1"/>
  <c r="I52" i="12"/>
  <c r="F52" i="12"/>
  <c r="AA44" i="12" s="1"/>
  <c r="F60" i="13"/>
  <c r="R60" i="13" s="1"/>
  <c r="G52" i="12"/>
  <c r="H52" i="12"/>
  <c r="D24" i="9"/>
  <c r="B3" i="9"/>
  <c r="B3" i="14" s="1"/>
  <c r="G24" i="9"/>
  <c r="F59" i="13" l="1"/>
  <c r="R59" i="13" s="1"/>
  <c r="G59" i="11"/>
  <c r="F56" i="13"/>
  <c r="R56" i="13" s="1"/>
  <c r="Z42" i="12"/>
  <c r="Q52" i="12"/>
  <c r="R43" i="12"/>
  <c r="A1" i="7"/>
  <c r="E17" i="9"/>
  <c r="B4" i="9" l="1"/>
  <c r="B5" i="14"/>
  <c r="B23" i="7"/>
  <c r="F61" i="13"/>
  <c r="E54" i="13" s="1"/>
  <c r="R61" i="13" l="1"/>
  <c r="R54" i="13"/>
  <c r="J9" i="9"/>
  <c r="K9" i="9" s="1"/>
  <c r="B22" i="7"/>
  <c r="A19" i="7" l="1"/>
  <c r="F17" i="9" l="1"/>
</calcChain>
</file>

<file path=xl/comments1.xml><?xml version="1.0" encoding="utf-8"?>
<comments xmlns="http://schemas.openxmlformats.org/spreadsheetml/2006/main">
  <authors>
    <author>Иванова Ирина Юрьевна</author>
  </authors>
  <commentList>
    <comment ref="K15" authorId="0" shapeId="0">
      <text>
        <r>
          <rPr>
            <b/>
            <sz val="9"/>
            <color indexed="81"/>
            <rFont val="Tahoma"/>
            <family val="2"/>
            <charset val="204"/>
          </rPr>
          <t xml:space="preserve">moesk:
</t>
        </r>
        <r>
          <rPr>
            <sz val="9"/>
            <color indexed="81"/>
            <rFont val="Tahoma"/>
            <family val="2"/>
            <charset val="204"/>
          </rPr>
          <t>Заполнять либо по ОРС, либо по данным SAP закладка "Стоимость"</t>
        </r>
      </text>
    </comment>
    <comment ref="C16" authorId="0" shapeId="0">
      <text>
        <r>
          <rPr>
            <b/>
            <sz val="9"/>
            <color indexed="81"/>
            <rFont val="Tahoma"/>
            <family val="2"/>
            <charset val="204"/>
          </rPr>
          <t xml:space="preserve">moesk:
</t>
        </r>
        <r>
          <rPr>
            <sz val="9"/>
            <color indexed="81"/>
            <rFont val="Tahoma"/>
            <family val="2"/>
            <charset val="204"/>
          </rPr>
          <t>Заполнять по данным ТЗ на закупку</t>
        </r>
      </text>
    </comment>
    <comment ref="C17" authorId="0" shapeId="0">
      <text>
        <r>
          <rPr>
            <b/>
            <sz val="9"/>
            <color indexed="81"/>
            <rFont val="Tahoma"/>
            <family val="2"/>
            <charset val="204"/>
          </rPr>
          <t xml:space="preserve">moesk:
</t>
        </r>
        <r>
          <rPr>
            <sz val="9"/>
            <color indexed="81"/>
            <rFont val="Tahoma"/>
            <family val="2"/>
            <charset val="204"/>
          </rPr>
          <t>Заполнять по данным ТЗ на закупку</t>
        </r>
      </text>
    </comment>
    <comment ref="L20" authorId="0" shapeId="0">
      <text>
        <r>
          <rPr>
            <b/>
            <sz val="9"/>
            <color indexed="81"/>
            <rFont val="Tahoma"/>
            <family val="2"/>
            <charset val="204"/>
          </rPr>
          <t xml:space="preserve">moesk:
</t>
        </r>
        <r>
          <rPr>
            <sz val="9"/>
            <color indexed="81"/>
            <rFont val="Tahoma"/>
            <family val="2"/>
            <charset val="204"/>
          </rPr>
          <t>Заполнять либо по ОРС, либо по данным SAP закладка "Стоимость"</t>
        </r>
      </text>
    </comment>
  </commentList>
</comments>
</file>

<file path=xl/comments2.xml><?xml version="1.0" encoding="utf-8"?>
<comments xmlns="http://schemas.openxmlformats.org/spreadsheetml/2006/main">
  <authors>
    <author>HodakovAI</author>
  </authors>
  <commentList>
    <comment ref="J11" authorId="0" shapeId="0">
      <text>
        <r>
          <rPr>
            <sz val="8"/>
            <color indexed="81"/>
            <rFont val="Tahoma"/>
            <family val="2"/>
            <charset val="204"/>
          </rPr>
          <t xml:space="preserve">
Выбрать себя</t>
        </r>
      </text>
    </comment>
    <comment ref="H15" authorId="0" shapeId="0">
      <text>
        <r>
          <rPr>
            <sz val="8"/>
            <color indexed="81"/>
            <rFont val="Tahoma"/>
            <family val="2"/>
            <charset val="204"/>
          </rPr>
          <t xml:space="preserve">
Выбрать из списка</t>
        </r>
      </text>
    </comment>
    <comment ref="J16" authorId="0" shapeId="0">
      <text>
        <r>
          <rPr>
            <sz val="8"/>
            <color indexed="81"/>
            <rFont val="Tahoma"/>
            <family val="2"/>
            <charset val="204"/>
          </rPr>
          <t xml:space="preserve">
Выбрать из списка</t>
        </r>
      </text>
    </comment>
    <comment ref="Q16" authorId="0" shapeId="0">
      <text>
        <r>
          <rPr>
            <sz val="8"/>
            <color indexed="81"/>
            <rFont val="Tahoma"/>
            <family val="2"/>
            <charset val="204"/>
          </rPr>
          <t xml:space="preserve">
Если проекта нет, то </t>
        </r>
        <r>
          <rPr>
            <b/>
            <sz val="8"/>
            <color indexed="81"/>
            <rFont val="Tahoma"/>
            <family val="2"/>
            <charset val="204"/>
          </rPr>
          <t>"нет"</t>
        </r>
      </text>
    </comment>
    <comment ref="L17" authorId="0" shapeId="0">
      <text>
        <r>
          <rPr>
            <sz val="8"/>
            <color indexed="81"/>
            <rFont val="Tahoma"/>
            <family val="2"/>
            <charset val="204"/>
          </rPr>
          <t xml:space="preserve">
Если проекта нет или он пока не утвержден, то</t>
        </r>
        <r>
          <rPr>
            <b/>
            <sz val="8"/>
            <color indexed="81"/>
            <rFont val="Tahoma"/>
            <family val="2"/>
            <charset val="204"/>
          </rPr>
          <t xml:space="preserve"> "нет"</t>
        </r>
      </text>
    </comment>
    <comment ref="D19" authorId="0" shapeId="0">
      <text>
        <r>
          <rPr>
            <sz val="8"/>
            <color indexed="81"/>
            <rFont val="Tahoma"/>
            <family val="2"/>
            <charset val="204"/>
          </rPr>
          <t xml:space="preserve">
Выбрать из списка</t>
        </r>
      </text>
    </comment>
    <comment ref="P19" authorId="0" shapeId="0">
      <text>
        <r>
          <rPr>
            <sz val="8"/>
            <color indexed="81"/>
            <rFont val="Tahoma"/>
            <family val="2"/>
            <charset val="204"/>
          </rPr>
          <t xml:space="preserve">
Наименование населенного пункта (для области) или адрес (для города)</t>
        </r>
      </text>
    </comment>
    <comment ref="G22" authorId="0" shapeId="0">
      <text>
        <r>
          <rPr>
            <sz val="8"/>
            <color indexed="81"/>
            <rFont val="Tahoma"/>
            <family val="2"/>
            <charset val="204"/>
          </rPr>
          <t xml:space="preserve">
Дать конкретное наименование лота, которое будет в договоре, например, выполнение комплекса работ, включая ПИР, на условиях под ключ по ..., выполнение СМР по ..., ПНР по ..., ПИР, поставка … (какого) оборудования (материалов) для ....</t>
        </r>
      </text>
    </comment>
    <comment ref="I25" authorId="0" shapeId="0">
      <text>
        <r>
          <rPr>
            <sz val="8"/>
            <color indexed="81"/>
            <rFont val="Tahoma"/>
            <family val="2"/>
            <charset val="204"/>
          </rPr>
          <t>Дается ссылка на прилагаемые ПСД, ТЗ, ТУ, перечень мероприятий, опросной лист, спецификацию поставки
(при необходимости, указать требуемые пункты)</t>
        </r>
      </text>
    </comment>
    <comment ref="L27" authorId="0" shapeId="0">
      <text>
        <r>
          <rPr>
            <sz val="8"/>
            <color indexed="81"/>
            <rFont val="Tahoma"/>
            <family val="2"/>
            <charset val="204"/>
          </rPr>
          <t xml:space="preserve">
При необходимости уточнить условия исполнения</t>
        </r>
      </text>
    </comment>
  </commentList>
</comments>
</file>

<file path=xl/sharedStrings.xml><?xml version="1.0" encoding="utf-8"?>
<sst xmlns="http://schemas.openxmlformats.org/spreadsheetml/2006/main" count="430" uniqueCount="318">
  <si>
    <t>№п/п</t>
  </si>
  <si>
    <t>Наименование</t>
  </si>
  <si>
    <t>СМР</t>
  </si>
  <si>
    <t>Оборуд.</t>
  </si>
  <si>
    <t>ПНР</t>
  </si>
  <si>
    <t>ПИР</t>
  </si>
  <si>
    <t>Расшифровка "прочих"</t>
  </si>
  <si>
    <t>Утверждаю</t>
  </si>
  <si>
    <t>Наличие ПСД, разработанной по отдельному договору на ПИР</t>
  </si>
  <si>
    <t>Нет</t>
  </si>
  <si>
    <t>Индексы-дефляторы Минэкономразвития по строке "Инвестиции в основной капитал"</t>
  </si>
  <si>
    <t>2022/2021</t>
  </si>
  <si>
    <t>прочие (в составе 1,9  главы ССР)</t>
  </si>
  <si>
    <t>Резерв средств на непредвиденные работы и затраты</t>
  </si>
  <si>
    <t>2023/2022</t>
  </si>
  <si>
    <t>2024/2023</t>
  </si>
  <si>
    <t>2025/2024</t>
  </si>
  <si>
    <t>2026/2025</t>
  </si>
  <si>
    <t>2027/2026</t>
  </si>
  <si>
    <t>2028/2027</t>
  </si>
  <si>
    <t>2029/2028</t>
  </si>
  <si>
    <t>2030/2029</t>
  </si>
  <si>
    <t>Год, соответствующий полупериоду строительства:</t>
  </si>
  <si>
    <t>Год соответсвующий полупериоду выполнения 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</si>
  <si>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</si>
  <si>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</si>
  <si>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</si>
  <si>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</si>
  <si>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</si>
  <si>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</si>
  <si>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</si>
  <si>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</si>
  <si>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</si>
  <si>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</si>
  <si>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</si>
  <si>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</si>
  <si>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</si>
  <si>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</si>
  <si>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</si>
  <si>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</si>
  <si>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</si>
  <si>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п/п</t>
  </si>
  <si>
    <t>Наименование подрядчика/исполнителя</t>
  </si>
  <si>
    <t>Соответствие предлагаемых работ/ услуг предмету запроса (ДА/НЕТ)</t>
  </si>
  <si>
    <t xml:space="preserve">Статус (субъект МСП)
(ДА/НЕТ)
</t>
  </si>
  <si>
    <t>ДА</t>
  </si>
  <si>
    <t>Начальник отдела экономической  безопасности и противодействия коррупции  ЮЭС</t>
  </si>
  <si>
    <t>А.Л. Ухарский</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</si>
  <si>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</si>
  <si>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</si>
  <si>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</si>
  <si>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</si>
  <si>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</si>
  <si>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</si>
  <si>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</si>
  <si>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</si>
  <si>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</si>
  <si>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</si>
  <si>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</si>
  <si>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</si>
  <si>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</si>
  <si>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</si>
  <si>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</si>
  <si>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</si>
  <si>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</si>
  <si>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</si>
  <si>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</si>
  <si>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</si>
  <si>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</si>
  <si>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</si>
  <si>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</si>
  <si>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Аналитическая записка по закупке способом сравнения цен</t>
  </si>
  <si>
    <t>Инициатор закупки (полное наименование структурного подразделения ИА/филиала, (с указанием филиала))</t>
  </si>
  <si>
    <t xml:space="preserve">Закупка в электронной форме
(да/нет)
</t>
  </si>
  <si>
    <t>Номер лота из автом. системы</t>
  </si>
  <si>
    <t>Код ОКПД2</t>
  </si>
  <si>
    <t>Срок поставки/выполнения работ/оказания услуг</t>
  </si>
  <si>
    <t>Условия и порядок оплаты</t>
  </si>
  <si>
    <t>Сведения о начальной (максимальной) цене, руб.</t>
  </si>
  <si>
    <t>без НДС</t>
  </si>
  <si>
    <t>с учетом НДС 20%</t>
  </si>
  <si>
    <t>Закупка только для субъектов МСП (да/нет)</t>
  </si>
  <si>
    <t xml:space="preserve">Южные электрические сети - филиал ПАО "Россети Московский регион" Управление капитального строительства </t>
  </si>
  <si>
    <t>в срок не позднее 7 (семь) рабочих дней со дня подписания акта КС-2 и справки КС-3</t>
  </si>
  <si>
    <t>2. Сводная аналитическая таблица предложений участников</t>
  </si>
  <si>
    <t>Срок выполнения работ подрядчика</t>
  </si>
  <si>
    <t>Условия и порядок оплаты подрядчика</t>
  </si>
  <si>
    <t>Цена заявок/предложений, руб. без НДС</t>
  </si>
  <si>
    <t>Примечание</t>
  </si>
  <si>
    <t>3. Информация о победителе закупки</t>
  </si>
  <si>
    <t>Информация о победителе</t>
  </si>
  <si>
    <t>Полное наименование</t>
  </si>
  <si>
    <t>ИНН</t>
  </si>
  <si>
    <t>Статус (субъект МСП)
(ДА/НЕТ)</t>
  </si>
  <si>
    <t>Параметры предложения</t>
  </si>
  <si>
    <t>Стоимость, руб.</t>
  </si>
  <si>
    <t xml:space="preserve">Условия и порядок оплаты </t>
  </si>
  <si>
    <t>Срок выполнения работ</t>
  </si>
  <si>
    <t>УТВЕРЖДАЮ:</t>
  </si>
  <si>
    <t>Приложения:</t>
  </si>
  <si>
    <t>1. Информация о закупке</t>
  </si>
  <si>
    <t>Возможно проведение закупочных процедур среди</t>
  </si>
  <si>
    <t>субъектов  МСП</t>
  </si>
  <si>
    <t>УТВЕРЖДАЮ</t>
  </si>
  <si>
    <t xml:space="preserve">Закупка № </t>
  </si>
  <si>
    <t>ТЕХНИЧЕСКОЕ ЗАДАНИЕ</t>
  </si>
  <si>
    <t>на проведение закупки</t>
  </si>
  <si>
    <t>Наименование филиала (Заказчик):</t>
  </si>
  <si>
    <t>Южные электрические сети</t>
  </si>
  <si>
    <t>Наименование титула инвест.программы:</t>
  </si>
  <si>
    <t>(объект закупки)</t>
  </si>
  <si>
    <t>Код SAP:</t>
  </si>
  <si>
    <t>Характер строительства:</t>
  </si>
  <si>
    <t>Наличие ИРД на строительство:</t>
  </si>
  <si>
    <t>отсутствует</t>
  </si>
  <si>
    <t>Наличие проектно - сметной документации:</t>
  </si>
  <si>
    <t>Шифр и год ПСД:</t>
  </si>
  <si>
    <t>нет</t>
  </si>
  <si>
    <t>Приказ об утверждении проекта (кем утвержден, №, дата):</t>
  </si>
  <si>
    <t>Местоположение объекта:</t>
  </si>
  <si>
    <t>(субъект)</t>
  </si>
  <si>
    <t>(район)</t>
  </si>
  <si>
    <t>(округ)</t>
  </si>
  <si>
    <t>(адрес)</t>
  </si>
  <si>
    <t>Наименование лота:</t>
  </si>
  <si>
    <t>(предмет закупки)</t>
  </si>
  <si>
    <t>Объем работ (услуг) по лоту:</t>
  </si>
  <si>
    <t>Технические  условия</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</si>
  <si>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</si>
  <si>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</si>
  <si>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</si>
  <si>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</si>
  <si>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</si>
  <si>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</si>
  <si>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</si>
  <si>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Разработка Задания на проектирование</t>
  </si>
  <si>
    <t>Разработка проекта задания, согласование со всеми заинтересованными организациями и утверждение.</t>
  </si>
  <si>
    <t>Выполнение изыскательских работ</t>
  </si>
  <si>
    <t>Разработка вариантов основных технических решений на предпроектной стадии</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</si>
  <si>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</si>
  <si>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</si>
  <si>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Разработка проектно-сметной документации</t>
  </si>
  <si>
    <t xml:space="preserve"> 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</si>
  <si>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 xml:space="preserve">Разработка на стадии проектирования плана-графика строительства объекта 
</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</si>
  <si>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</si>
  <si>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</si>
  <si>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</si>
  <si>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</si>
  <si>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</si>
  <si>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</si>
  <si>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</si>
  <si>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</si>
  <si>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</si>
  <si>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</si>
  <si>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</si>
  <si>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</si>
  <si>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</si>
  <si>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</si>
  <si>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</si>
  <si>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</si>
  <si>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 xml:space="preserve"> 36 месяцев со дня утверждения Акта приемочной комиссии </t>
  </si>
  <si>
    <t xml:space="preserve">                  Регистрация объекта</t>
  </si>
  <si>
    <t>Характер договорной цены:</t>
  </si>
  <si>
    <t>Предельная и  максимальная</t>
  </si>
  <si>
    <t>Объект технологического присоединения</t>
  </si>
  <si>
    <t>Примечание:</t>
  </si>
  <si>
    <t>ТП до 15 кВт</t>
  </si>
  <si>
    <t>ТП от 15 до 150 кВт</t>
  </si>
  <si>
    <t>ТП от 150 до 670 кВт</t>
  </si>
  <si>
    <t>ТП свыше 670 кВт</t>
  </si>
  <si>
    <t>Doing business</t>
  </si>
  <si>
    <t>Начальная цена лота:</t>
  </si>
  <si>
    <t>СМР:</t>
  </si>
  <si>
    <t xml:space="preserve">  </t>
  </si>
  <si>
    <t>Оборудование:</t>
  </si>
  <si>
    <t>ПНР:</t>
  </si>
  <si>
    <t>ПИР:</t>
  </si>
  <si>
    <t>Прочие:</t>
  </si>
  <si>
    <t>Варианты условий финансирования в оферте для Претендентов:</t>
  </si>
  <si>
    <r>
      <t xml:space="preserve">100% - оплата по факту выполнения </t>
    </r>
    <r>
      <rPr>
        <b/>
        <sz val="10"/>
        <color indexed="8"/>
        <rFont val="Arial Narrow"/>
        <family val="2"/>
        <charset val="204"/>
      </rPr>
      <t>всех</t>
    </r>
    <r>
      <rPr>
        <sz val="10"/>
        <color indexed="8"/>
        <rFont val="Arial Narrow"/>
        <family val="2"/>
        <charset val="204"/>
      </rPr>
      <t xml:space="preserve"> работ в течении</t>
    </r>
  </si>
  <si>
    <t>дней после утверждения Акта приемки выполненных работ</t>
  </si>
  <si>
    <r>
      <t xml:space="preserve"> - оплата за выполненные объемы работ </t>
    </r>
    <r>
      <rPr>
        <b/>
        <sz val="10"/>
        <color indexed="8"/>
        <rFont val="Arial Narrow"/>
        <family val="2"/>
        <charset val="204"/>
      </rPr>
      <t>согласно графику выполнения работ</t>
    </r>
    <r>
      <rPr>
        <sz val="10"/>
        <color indexed="8"/>
        <rFont val="Arial Narrow"/>
        <family val="2"/>
        <charset val="204"/>
      </rPr>
      <t xml:space="preserve"> в течении</t>
    </r>
  </si>
  <si>
    <t>30*</t>
  </si>
  <si>
    <t xml:space="preserve">рабочих дней после подписания Акта приемки выполненных </t>
  </si>
  <si>
    <t>работ и(или) форм КС-2 и КС-3.</t>
  </si>
  <si>
    <t>( если иное не предусмотрено действующим Законодательством РФ )</t>
  </si>
  <si>
    <t>* не более чем 7 рабочих дней при заключении договора с субъектом МСП</t>
  </si>
  <si>
    <t>Сроки исполнения работ (услуг):</t>
  </si>
  <si>
    <t>руб.</t>
  </si>
  <si>
    <t>71.12.13.000;
28.99.39.190
43.39.19.190</t>
  </si>
  <si>
    <t>Приложение № 4. К методическим указаниям по расчету предельной стоимости лота объектов капитального строительства ПАО "Россети Московский регион".
Пример расчета предельной стоимости лота "под ключ", 
в т.ч.распредсеть (ПСД не разработана, расчет от РСС).</t>
  </si>
  <si>
    <t>Расчет предельной стоимости лота "под ключ" (для объектов ТП с присоединямой мощностью  150 кВт и ниже )</t>
  </si>
  <si>
    <t>Идентификатор инвестиционного проекта:</t>
  </si>
  <si>
    <t>Наименование инвестиционного проекта:</t>
  </si>
  <si>
    <t>СПРАВОЧНО: расчет полной стоимости инвестиционного проекта в прогнозному уровне цен в соответсвии с утвержденной ИПР / проектом корректировки ИПР</t>
  </si>
  <si>
    <t>год</t>
  </si>
  <si>
    <t xml:space="preserve">Итого:  руб. </t>
  </si>
  <si>
    <t xml:space="preserve">Содержание заказчика </t>
  </si>
  <si>
    <t>Строительный контроль</t>
  </si>
  <si>
    <t>(без НДС):</t>
  </si>
  <si>
    <t>Не законтрактованные объемы на начало года составления расчета в ценах окончания строительства, без НДС</t>
  </si>
  <si>
    <r>
      <t xml:space="preserve">Не законтрактованные объемы на начало года составления расчета в ценах окончания строительства, без НДС </t>
    </r>
    <r>
      <rPr>
        <b/>
        <sz val="18"/>
        <rFont val="Times New Roman"/>
        <family val="1"/>
        <charset val="204"/>
      </rPr>
      <t>(без затрат Заказчика)</t>
    </r>
  </si>
  <si>
    <t>Расшифровка ПИР</t>
  </si>
  <si>
    <t>Авторский надзор</t>
  </si>
  <si>
    <t xml:space="preserve">Затраты заказчика по вводу объектов в эксплуатацию (в т.ч. затраты на кадастровые работы, выполнение контрольно-исполнительных геодезических съемок подземных инженерных коммуникаций в границах участка,  на подготовку технических планов зданий и сооружений,  оформление границы зон с особыми условиями использования территорий) </t>
  </si>
  <si>
    <t>подготовка документации по
планировке территории</t>
  </si>
  <si>
    <t>1</t>
  </si>
  <si>
    <t>Стоимость строительства не законтрактованных объемов в текущих ценах сметного расчета</t>
  </si>
  <si>
    <t>2</t>
  </si>
  <si>
    <t>3</t>
  </si>
  <si>
    <t xml:space="preserve">Затраты заказчика, исключаемые из расчета предельной цены лота в текущих ценах </t>
  </si>
  <si>
    <t>4</t>
  </si>
  <si>
    <t>Предельная стоимость лота в прогнозных ценах года полупериода строительства</t>
  </si>
  <si>
    <t>потолок цены лота</t>
  </si>
  <si>
    <t>5</t>
  </si>
  <si>
    <t>Индивидуальный коэффициент снижения инвестиционных затрат**</t>
  </si>
  <si>
    <t>коэффициент снижения</t>
  </si>
  <si>
    <t>6</t>
  </si>
  <si>
    <t>Предельная стоимость лота в прогнозных ценах года полупериода строительства с учетом индивидуального коэффициента снижения инвестиционных затрат</t>
  </si>
  <si>
    <t>7</t>
  </si>
  <si>
    <t>*Превышение предельной стоимости лота над незаконтрактованным остатком в прогнозном уровне цен</t>
  </si>
  <si>
    <t>Предельная стоимость лота в прогнозных ценах года полупериода строительства с учетом НДС</t>
  </si>
  <si>
    <t xml:space="preserve">*Сравнение стоимости лота  выполняется  с незаконтрактованным остатком в прогнозном уровне цен </t>
  </si>
  <si>
    <r>
      <t>**В случае, если суммарная стоимость всех объемов закупок (С</t>
    </r>
    <r>
      <rPr>
        <vertAlign val="subscript"/>
        <sz val="18"/>
        <color rgb="FF000000"/>
        <rFont val="Times New Roman"/>
        <family val="1"/>
        <charset val="204"/>
      </rPr>
      <t>ПИР</t>
    </r>
    <r>
      <rPr>
        <sz val="18"/>
        <color rgb="FF000000"/>
        <rFont val="Times New Roman"/>
        <family val="1"/>
      </rPr>
      <t>, С</t>
    </r>
    <r>
      <rPr>
        <vertAlign val="subscript"/>
        <sz val="18"/>
        <color rgb="FF000000"/>
        <rFont val="Times New Roman"/>
        <family val="1"/>
        <charset val="204"/>
      </rPr>
      <t>СМР</t>
    </r>
    <r>
      <rPr>
        <sz val="18"/>
        <color rgb="FF000000"/>
        <rFont val="Times New Roman"/>
        <family val="1"/>
      </rPr>
      <t>, С</t>
    </r>
    <r>
      <rPr>
        <vertAlign val="subscript"/>
        <sz val="18"/>
        <color rgb="FF000000"/>
        <rFont val="Times New Roman"/>
        <family val="1"/>
        <charset val="204"/>
      </rPr>
      <t>ОБОРУД</t>
    </r>
    <r>
      <rPr>
        <sz val="18"/>
        <color rgb="FF000000"/>
        <rFont val="Times New Roman"/>
        <family val="1"/>
      </rPr>
      <t>), с учетом ранее проведенных торгово-закупочных процедур по данному титулу, превышает оценку полной стоимости инвестиционного проекта (ПСТ ИП) без учета затрат Заказчика (С</t>
    </r>
    <r>
      <rPr>
        <vertAlign val="subscript"/>
        <sz val="18"/>
        <color rgb="FF000000"/>
        <rFont val="Times New Roman"/>
        <family val="1"/>
        <charset val="204"/>
      </rPr>
      <t>ЗАК</t>
    </r>
    <r>
      <rPr>
        <sz val="18"/>
        <color rgb="FF000000"/>
        <rFont val="Times New Roman"/>
        <family val="1"/>
      </rPr>
      <t>)   без учета НДС необходимо применять индивидуальный коэффициент снижения инвестиционных затрат. Применение индивидуального коэффициента снижения инвестиционных затрат может осуществляться по лоту в целом или по статьям затрат  (С</t>
    </r>
    <r>
      <rPr>
        <vertAlign val="subscript"/>
        <sz val="18"/>
        <color rgb="FF000000"/>
        <rFont val="Times New Roman"/>
        <family val="1"/>
        <charset val="204"/>
      </rPr>
      <t>ПИР</t>
    </r>
    <r>
      <rPr>
        <sz val="18"/>
        <color rgb="FF000000"/>
        <rFont val="Times New Roman"/>
        <family val="1"/>
      </rPr>
      <t>, С</t>
    </r>
    <r>
      <rPr>
        <vertAlign val="subscript"/>
        <sz val="18"/>
        <color rgb="FF000000"/>
        <rFont val="Times New Roman"/>
        <family val="1"/>
        <charset val="204"/>
      </rPr>
      <t>СМР</t>
    </r>
    <r>
      <rPr>
        <sz val="18"/>
        <color rgb="FF000000"/>
        <rFont val="Times New Roman"/>
        <family val="1"/>
      </rPr>
      <t>, С</t>
    </r>
    <r>
      <rPr>
        <vertAlign val="subscript"/>
        <sz val="18"/>
        <color rgb="FF000000"/>
        <rFont val="Times New Roman"/>
        <family val="1"/>
        <charset val="204"/>
      </rPr>
      <t>ОБОРУД</t>
    </r>
    <r>
      <rPr>
        <sz val="18"/>
        <color rgb="FF000000"/>
        <rFont val="Times New Roman"/>
        <family val="1"/>
      </rPr>
      <t xml:space="preserve">). Индивидуальный коэффициент снижения инвестиционных затрат не применяется на этапах формирования договорной цены и стоимости выполненных работ. 
</t>
    </r>
  </si>
  <si>
    <t>от</t>
  </si>
  <si>
    <t>Приглашение к участию в закупке способом сравнения цен</t>
  </si>
  <si>
    <t xml:space="preserve"> - </t>
  </si>
  <si>
    <t>ООО "ВСС"</t>
  </si>
  <si>
    <t>Р.А. Тугов</t>
  </si>
  <si>
    <t>Номер закупки:</t>
  </si>
  <si>
    <t>(Код объекта в инвестиционной программе)</t>
  </si>
  <si>
    <t>Проектно-сметной документация:</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</si>
  <si>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</si>
  <si>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</si>
  <si>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</si>
  <si>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</si>
  <si>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</si>
  <si>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</si>
  <si>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</si>
  <si>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</si>
  <si>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</si>
  <si>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</si>
  <si>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</si>
  <si>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</si>
  <si>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</si>
  <si>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</si>
  <si>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</si>
  <si>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</si>
  <si>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</si>
  <si>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</si>
  <si>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</si>
  <si>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</si>
  <si>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</si>
  <si>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</si>
  <si>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</si>
  <si>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</si>
  <si>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</si>
  <si>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</si>
  <si>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</si>
  <si>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</si>
  <si>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</si>
  <si>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</si>
  <si>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А.Ю. Трощенков</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</si>
  <si>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</si>
  <si>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</si>
  <si>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</si>
  <si>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t xml:space="preserve"> право заключения договора на</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</si>
  <si>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</si>
  <si>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</si>
  <si>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руб., в т.ч. НДС 20 %,</t>
  </si>
  <si>
    <t xml:space="preserve"> и включает в себя все расходы участника, связанные с реализацией его заявки, в том числе все виды налогов, сборов и иных платежей. </t>
  </si>
  <si>
    <t>09:00 (время московское)</t>
  </si>
  <si>
    <t xml:space="preserve">на право заключения договора на </t>
  </si>
  <si>
    <t>1. Экспертиза закупки от подразделения по безопасности</t>
  </si>
  <si>
    <t>Заключение по итогам экспертизы участников закупки</t>
  </si>
  <si>
    <t xml:space="preserve">Титул </t>
  </si>
  <si>
    <t>СПП</t>
  </si>
  <si>
    <t>Участник</t>
  </si>
  <si>
    <t>Заявка Участника соответствует требованиям Приглашения к закупке. Рекомендуется принять заявку участника для дальнейшего рассмотрения</t>
  </si>
  <si>
    <t>Согласно п.10.2 технических условий</t>
  </si>
  <si>
    <t>2.    Приглашение.</t>
  </si>
  <si>
    <t>3.    Заявка победителя со всеми приложениями.</t>
  </si>
  <si>
    <t>4.    Сведения из Единого реестра субъектов МСП (выгрузка с сайта https://rmsp.nalog.ru/) победителя.</t>
  </si>
  <si>
    <t>5.    Подписанное Техническое задание.</t>
  </si>
  <si>
    <t xml:space="preserve">6.    Подписанный расчет стоимости закупки. </t>
  </si>
  <si>
    <t>приказ №1894 от 05.06.2025</t>
  </si>
  <si>
    <t>Согласно п.10.1</t>
  </si>
  <si>
    <t xml:space="preserve">            Нагаева О.Н.</t>
  </si>
  <si>
    <t>Ведущий инженер сектора по договорам ТП ЛРЭС</t>
  </si>
  <si>
    <t>Ведущий инженер сектора по договорам ТП ЛРЭС                                                                                                   О.Н. Нагаева</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</si>
  <si>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Нагаева Ольга Наильевна</t>
    </r>
    <r>
      <rPr>
        <b/>
        <sz val="13"/>
        <color theme="1"/>
        <rFont val="Times New Roman"/>
        <family val="1"/>
        <charset val="204"/>
      </rPr>
      <t xml:space="preserve">
E-mail: </t>
    </r>
    <r>
      <rPr>
        <sz val="13"/>
        <color theme="1"/>
        <rFont val="Times New Roman"/>
        <family val="1"/>
        <charset val="204"/>
      </rPr>
      <t>NagaevaON@ROSSETIMR.RU</t>
    </r>
    <r>
      <rPr>
        <b/>
        <sz val="13"/>
        <color theme="1"/>
        <rFont val="Times New Roman"/>
        <family val="1"/>
        <charset val="204"/>
      </rPr>
      <t xml:space="preserve">
Тел.:</t>
    </r>
    <r>
      <rPr>
        <sz val="13"/>
        <color theme="1"/>
        <rFont val="Times New Roman"/>
        <family val="1"/>
        <charset val="204"/>
      </rPr>
      <t xml:space="preserve"> 8-498-540-75-13</t>
    </r>
  </si>
  <si>
    <t>Директор по логистике и МТО – начальник управления логистики</t>
  </si>
  <si>
    <t xml:space="preserve">Заместитель начальника управления по капитальному строительству ЮЭС – филиала ПАО «Россети 
Московский регион»             </t>
  </si>
  <si>
    <t>Заместитель начальника ЛРЭС</t>
  </si>
  <si>
    <t>_______________А.Е. Лобанов</t>
  </si>
  <si>
    <t>_________________А.Е. Лобанов</t>
  </si>
  <si>
    <t>Главный специалист СДО УКС</t>
  </si>
  <si>
    <t>О.С. Мысовская</t>
  </si>
  <si>
    <t>А.Е. Лобанов</t>
  </si>
  <si>
    <t>Главный специалист СДО УКС                                                              О.С. Мысовская</t>
  </si>
  <si>
    <t>строительство</t>
  </si>
  <si>
    <t>без учета НДС 22%, в том числе:</t>
  </si>
  <si>
    <t>с  учетом НДС 22%, в том числе:</t>
  </si>
  <si>
    <t xml:space="preserve"> утверждена</t>
  </si>
  <si>
    <t>с НДС, в том числе НДС 22%</t>
  </si>
  <si>
    <t>НДС (22%)</t>
  </si>
  <si>
    <t>Цена заявок/предложений, руб. с НДС 22%</t>
  </si>
  <si>
    <t>с НДС 22%</t>
  </si>
  <si>
    <t>ООО "Техно инжиниринг"</t>
  </si>
  <si>
    <t>I-333128</t>
  </si>
  <si>
    <t>Строительство ЛЭП-0,4 кВ от РУ-0,4 кВ проект. ТП (по дог-ру ТП №Ю8-24-302-203096(225662)), ПС №755 "Молоково", в т.ч. ПИР, МО, г.о. Ленинский Ю8-24-302-230605(538366)</t>
  </si>
  <si>
    <t>№3123 от 08.09.2025</t>
  </si>
  <si>
    <t>МО, г.о. Ленинский</t>
  </si>
  <si>
    <t>Выполнение СМР, ПНР  по титулу: Строительство ЛЭП-0,4 кВ от РУ-0,4 кВ проект. ТП (по дог-ру ТП №Ю8-24-302-203096(225662)), ПС №755 "Молоково", в т.ч. ПИР, МО, г.о. Ленинский Ю8-24-302-230605(538366)</t>
  </si>
  <si>
    <t>Ю8-24-302-230605(538366) от 24.10.2024</t>
  </si>
  <si>
    <t>с 15.06.2026 по 15.07.2026</t>
  </si>
  <si>
    <t>"28" мая 2026г.</t>
  </si>
  <si>
    <t xml:space="preserve">  «03» июня 2026г.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</si>
</sst>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3" formatCode="_-* #,##0.00_-;\-* #,##0.00_-;_-* &quot;-&quot;??_-;_-@_-"/>
    <numFmt numFmtId="164" formatCode="_-* #,##0.00\ _₽_-;\-* #,##0.00\ _₽_-;_-* &quot;-&quot;??\ _₽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0.00_ ;[Red]\-#,##0.00\ "/>
    <numFmt numFmtId="206" formatCode="#,##0.00_ ;\-#,##0.00\ "/>
    <numFmt numFmtId="207" formatCode="_-* #,##0\ _₽_-;\-* #,##0\ _₽_-;_-* &quot;-&quot;??\ _₽_-;_-@_-"/>
    <numFmt numFmtId="208" formatCode="#,##0.0000000000_ ;\-#,##0.0000000000\ "/>
    <numFmt numFmtId="209" formatCode="0.000000000000_ ;[Red]\-0.000000000000\ "/>
    <numFmt numFmtId="210" formatCode="0.000000_ ;[Red]\-0.000000\ "/>
    <numFmt numFmtId="211" formatCode="[$-FC19]dd\ mmmm\ yyyy\ \г\.;@"/>
  </numFmts>
  <fonts count="177">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sz val="11"/>
      <color theme="1"/>
      <name val="Times New Roman"/>
      <family val="1"/>
      <charset val="204"/>
    </font>
    <font>
      <b/>
      <sz val="16"/>
      <color theme="1"/>
      <name val="Times New Roman"/>
      <family val="1"/>
      <charset val="204"/>
    </font>
    <font>
      <u/>
      <sz val="6.6"/>
      <color theme="10"/>
      <name val="Calibri"/>
      <family val="2"/>
      <charset val="204"/>
    </font>
    <font>
      <sz val="8"/>
      <color indexed="81"/>
      <name val="Tahoma"/>
      <family val="2"/>
      <charset val="204"/>
    </font>
    <font>
      <b/>
      <sz val="8"/>
      <color indexed="81"/>
      <name val="Tahoma"/>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b/>
      <sz val="18"/>
      <color theme="1"/>
      <name val="Times New Roman"/>
      <family val="1"/>
      <charset val="204"/>
    </font>
    <font>
      <sz val="16"/>
      <color theme="1"/>
      <name val="Times New Roman"/>
      <family val="1"/>
      <charset val="204"/>
    </font>
    <font>
      <sz val="18"/>
      <color theme="1"/>
      <name val="Times New Roman"/>
      <family val="1"/>
      <charset val="204"/>
    </font>
    <font>
      <sz val="20"/>
      <color theme="1"/>
      <name val="Times New Roman"/>
      <family val="1"/>
      <charset val="204"/>
    </font>
    <font>
      <b/>
      <sz val="20"/>
      <color theme="1"/>
      <name val="Times New Roman"/>
      <family val="1"/>
      <charset val="204"/>
    </font>
    <font>
      <b/>
      <sz val="22"/>
      <color theme="1"/>
      <name val="Times New Roman"/>
      <family val="1"/>
      <charset val="204"/>
    </font>
    <font>
      <sz val="22"/>
      <color theme="1"/>
      <name val="Times New Roman"/>
      <family val="1"/>
      <charset val="204"/>
    </font>
    <font>
      <sz val="10"/>
      <name val="Arial Narrow"/>
      <family val="2"/>
      <charset val="204"/>
    </font>
    <font>
      <b/>
      <sz val="10"/>
      <color indexed="10"/>
      <name val="Arial Narrow"/>
      <family val="2"/>
      <charset val="204"/>
    </font>
    <font>
      <sz val="10"/>
      <color indexed="10"/>
      <name val="Arial Narrow"/>
      <family val="2"/>
      <charset val="204"/>
    </font>
    <font>
      <b/>
      <sz val="10"/>
      <name val="Arial Narrow"/>
      <family val="2"/>
      <charset val="204"/>
    </font>
    <font>
      <b/>
      <sz val="12"/>
      <name val="Arial Narrow"/>
      <family val="2"/>
      <charset val="204"/>
    </font>
    <font>
      <sz val="12"/>
      <name val="Arial Narrow"/>
      <family val="2"/>
      <charset val="204"/>
    </font>
    <font>
      <b/>
      <sz val="12"/>
      <color indexed="10"/>
      <name val="Arial Narrow"/>
      <family val="2"/>
      <charset val="204"/>
    </font>
    <font>
      <sz val="12"/>
      <color indexed="10"/>
      <name val="Arial Narrow"/>
      <family val="2"/>
      <charset val="204"/>
    </font>
    <font>
      <sz val="8"/>
      <name val="Arial Narrow"/>
      <family val="2"/>
      <charset val="204"/>
    </font>
    <font>
      <b/>
      <sz val="10"/>
      <name val="Arial Cyr"/>
      <charset val="204"/>
    </font>
    <font>
      <sz val="9"/>
      <name val="Times New Roman"/>
      <family val="1"/>
      <charset val="204"/>
    </font>
    <font>
      <b/>
      <sz val="11"/>
      <name val="Arial Narrow"/>
      <family val="2"/>
      <charset val="204"/>
    </font>
    <font>
      <b/>
      <sz val="10"/>
      <color theme="1"/>
      <name val="Arial Narrow"/>
      <family val="2"/>
      <charset val="204"/>
    </font>
    <font>
      <sz val="10"/>
      <color theme="1"/>
      <name val="Arial Narrow"/>
      <family val="2"/>
      <charset val="204"/>
    </font>
    <font>
      <b/>
      <sz val="10"/>
      <color indexed="8"/>
      <name val="Arial Narrow"/>
      <family val="2"/>
      <charset val="204"/>
    </font>
    <font>
      <sz val="10"/>
      <color indexed="8"/>
      <name val="Arial Narrow"/>
      <family val="2"/>
      <charset val="204"/>
    </font>
    <font>
      <b/>
      <sz val="10"/>
      <name val="Arial Narrow"/>
      <family val="2"/>
    </font>
    <font>
      <sz val="18"/>
      <color rgb="FF000000"/>
      <name val="Times New Roman"/>
      <family val="1"/>
    </font>
    <font>
      <b/>
      <sz val="18"/>
      <color rgb="FF000000"/>
      <name val="Times New Roman"/>
      <family val="1"/>
    </font>
    <font>
      <b/>
      <sz val="18"/>
      <color rgb="FF000000"/>
      <name val="Times New Roman"/>
      <family val="1"/>
      <charset val="204"/>
    </font>
    <font>
      <sz val="18"/>
      <name val="Times New Roman"/>
      <family val="1"/>
      <charset val="204"/>
    </font>
    <font>
      <sz val="18"/>
      <color rgb="FFFF0000"/>
      <name val="Times New Roman"/>
      <family val="1"/>
      <charset val="204"/>
    </font>
    <font>
      <b/>
      <sz val="18"/>
      <name val="Times New Roman"/>
      <family val="1"/>
    </font>
    <font>
      <b/>
      <sz val="18"/>
      <name val="Times New Roman"/>
      <family val="1"/>
      <charset val="204"/>
    </font>
    <font>
      <sz val="18"/>
      <color rgb="FFC00000"/>
      <name val="Times New Roman"/>
      <family val="1"/>
    </font>
    <font>
      <sz val="18"/>
      <name val="Times New Roman"/>
      <family val="1"/>
    </font>
    <font>
      <sz val="18"/>
      <color rgb="FF000000"/>
      <name val="Times New Roman"/>
      <family val="1"/>
      <charset val="204"/>
    </font>
    <font>
      <b/>
      <sz val="18"/>
      <color rgb="FF7030A0"/>
      <name val="Times New Roman"/>
      <family val="1"/>
    </font>
    <font>
      <sz val="18"/>
      <color rgb="FF000000"/>
      <name val="Calibri"/>
      <family val="2"/>
      <scheme val="minor"/>
    </font>
    <font>
      <vertAlign val="subscript"/>
      <sz val="18"/>
      <color rgb="FF000000"/>
      <name val="Times New Roman"/>
      <family val="1"/>
      <charset val="204"/>
    </font>
    <font>
      <b/>
      <sz val="9"/>
      <color indexed="81"/>
      <name val="Tahoma"/>
      <family val="2"/>
      <charset val="204"/>
    </font>
    <font>
      <sz val="9"/>
      <color indexed="81"/>
      <name val="Tahoma"/>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sz val="14"/>
      <color theme="1"/>
      <name val="Calibri"/>
      <family val="2"/>
      <charset val="204"/>
      <scheme val="minor"/>
    </font>
    <font>
      <b/>
      <sz val="14"/>
      <color theme="1"/>
      <name val="Calibri"/>
      <family val="2"/>
      <charset val="204"/>
      <scheme val="minor"/>
    </font>
    <font>
      <b/>
      <sz val="14"/>
      <color theme="1"/>
      <name val="Times New Roman"/>
      <family val="1"/>
      <charset val="204"/>
    </font>
  </fonts>
  <fills count="1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indexed="27"/>
        <bgColor indexed="64"/>
      </patternFill>
    </fill>
    <fill>
      <patternFill patternType="solid">
        <fgColor indexed="47"/>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
      <patternFill patternType="solid">
        <fgColor theme="0" tint="-0.14999847407452621"/>
        <bgColor indexed="64"/>
      </patternFill>
    </fill>
  </fills>
  <borders count="7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4" fillId="0" borderId="0"/>
    <xf numFmtId="0" fontId="1" fillId="0" borderId="0"/>
    <xf numFmtId="0" fontId="1" fillId="0" borderId="0"/>
    <xf numFmtId="0" fontId="24" fillId="0" borderId="0"/>
    <xf numFmtId="0" fontId="1" fillId="0" borderId="0"/>
    <xf numFmtId="0" fontId="27" fillId="0" borderId="0"/>
    <xf numFmtId="0" fontId="1" fillId="0" borderId="0"/>
    <xf numFmtId="0" fontId="29" fillId="0" borderId="0"/>
    <xf numFmtId="0" fontId="27" fillId="0" borderId="0"/>
    <xf numFmtId="0" fontId="27" fillId="0" borderId="0"/>
    <xf numFmtId="0" fontId="29" fillId="0" borderId="0"/>
    <xf numFmtId="0" fontId="29" fillId="0" borderId="0"/>
    <xf numFmtId="0" fontId="29" fillId="0" borderId="0"/>
    <xf numFmtId="0" fontId="27" fillId="0" borderId="0"/>
    <xf numFmtId="0" fontId="29" fillId="0" borderId="0"/>
    <xf numFmtId="0" fontId="27" fillId="0" borderId="0"/>
    <xf numFmtId="0" fontId="29" fillId="0" borderId="0"/>
    <xf numFmtId="0" fontId="29" fillId="0" borderId="0"/>
    <xf numFmtId="0" fontId="27" fillId="0" borderId="0"/>
    <xf numFmtId="0" fontId="27" fillId="0" borderId="0"/>
    <xf numFmtId="0" fontId="29" fillId="0" borderId="0"/>
    <xf numFmtId="0" fontId="27" fillId="0" borderId="0"/>
    <xf numFmtId="0" fontId="29" fillId="0" borderId="0"/>
    <xf numFmtId="0" fontId="29" fillId="0" borderId="0"/>
    <xf numFmtId="0" fontId="29" fillId="0" borderId="0"/>
    <xf numFmtId="0" fontId="30" fillId="0" borderId="0"/>
    <xf numFmtId="0" fontId="27" fillId="0" borderId="0"/>
    <xf numFmtId="0" fontId="27" fillId="0" borderId="0"/>
    <xf numFmtId="0" fontId="29" fillId="0" borderId="0"/>
    <xf numFmtId="0" fontId="29" fillId="0" borderId="0"/>
    <xf numFmtId="0" fontId="27" fillId="0" borderId="0"/>
    <xf numFmtId="0" fontId="27" fillId="0" borderId="0"/>
    <xf numFmtId="0" fontId="31" fillId="37"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0"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171" fontId="33" fillId="0" borderId="0">
      <alignment horizontal="left"/>
    </xf>
    <xf numFmtId="165" fontId="34" fillId="0" borderId="0" applyFont="0" applyFill="0" applyBorder="0" applyAlignment="0" applyProtection="0"/>
    <xf numFmtId="43" fontId="35" fillId="0" borderId="0" applyFont="0" applyFill="0" applyBorder="0" applyAlignment="0" applyProtection="0"/>
    <xf numFmtId="3" fontId="36" fillId="0" borderId="0" applyFont="0" applyFill="0" applyBorder="0" applyAlignment="0" applyProtection="0"/>
    <xf numFmtId="172" fontId="37" fillId="0" borderId="0" applyFont="0" applyFill="0" applyBorder="0" applyAlignment="0" applyProtection="0"/>
    <xf numFmtId="0" fontId="36" fillId="0" borderId="0" applyFont="0" applyFill="0" applyBorder="0" applyAlignment="0" applyProtection="0"/>
    <xf numFmtId="173" fontId="38" fillId="0" borderId="0">
      <alignment horizontal="center"/>
    </xf>
    <xf numFmtId="38" fontId="37" fillId="0" borderId="0" applyFont="0" applyFill="0" applyBorder="0" applyAlignment="0" applyProtection="0"/>
    <xf numFmtId="0" fontId="39" fillId="0" borderId="0" applyFont="0" applyFill="0" applyBorder="0" applyAlignment="0" applyProtection="0"/>
    <xf numFmtId="38" fontId="40" fillId="51" borderId="0" applyNumberFormat="0" applyBorder="0" applyAlignment="0" applyProtection="0"/>
    <xf numFmtId="0" fontId="41" fillId="0" borderId="20" applyNumberFormat="0" applyAlignment="0" applyProtection="0">
      <alignment horizontal="left" vertical="center"/>
    </xf>
    <xf numFmtId="0" fontId="41" fillId="0" borderId="16">
      <alignment horizontal="left" vertical="center"/>
    </xf>
    <xf numFmtId="0" fontId="42" fillId="0" borderId="0" applyNumberFormat="0" applyFill="0" applyBorder="0" applyAlignment="0" applyProtection="0">
      <alignment vertical="top"/>
      <protection locked="0"/>
    </xf>
    <xf numFmtId="0" fontId="24" fillId="0" borderId="0"/>
    <xf numFmtId="174" fontId="43" fillId="52" borderId="10" applyNumberFormat="0" applyFont="0" applyAlignment="0">
      <protection locked="0"/>
    </xf>
    <xf numFmtId="10" fontId="40" fillId="53" borderId="10" applyNumberFormat="0" applyBorder="0" applyAlignment="0" applyProtection="0"/>
    <xf numFmtId="0" fontId="35" fillId="0" borderId="0"/>
    <xf numFmtId="0" fontId="35" fillId="0" borderId="0"/>
    <xf numFmtId="0" fontId="44" fillId="0" borderId="0"/>
    <xf numFmtId="0" fontId="45" fillId="0" borderId="0"/>
    <xf numFmtId="0" fontId="46" fillId="0" borderId="0"/>
    <xf numFmtId="0" fontId="29" fillId="0" borderId="0"/>
    <xf numFmtId="175" fontId="24" fillId="0" borderId="0" applyFont="0" applyFill="0" applyBorder="0" applyAlignment="0" applyProtection="0"/>
    <xf numFmtId="176" fontId="24" fillId="0" borderId="0" applyFont="0" applyFill="0" applyBorder="0" applyAlignment="0" applyProtection="0"/>
    <xf numFmtId="175" fontId="47" fillId="0" borderId="0" applyFont="0" applyFill="0" applyBorder="0" applyAlignment="0" applyProtection="0"/>
    <xf numFmtId="176" fontId="47" fillId="0" borderId="0" applyFont="0" applyFill="0" applyBorder="0" applyAlignment="0" applyProtection="0"/>
    <xf numFmtId="10" fontId="35" fillId="0" borderId="0" applyFont="0" applyFill="0" applyBorder="0" applyAlignment="0" applyProtection="0"/>
    <xf numFmtId="0" fontId="48" fillId="0" borderId="0" applyNumberFormat="0">
      <alignment horizontal="left"/>
    </xf>
    <xf numFmtId="0" fontId="49" fillId="0" borderId="0"/>
    <xf numFmtId="177" fontId="35" fillId="0" borderId="0" applyFont="0" applyFill="0" applyBorder="0" applyAlignment="0" applyProtection="0"/>
    <xf numFmtId="178" fontId="35" fillId="0" borderId="0" applyFont="0" applyFill="0" applyBorder="0" applyAlignment="0" applyProtection="0"/>
    <xf numFmtId="172" fontId="37" fillId="0" borderId="0" applyFont="0" applyFill="0" applyBorder="0" applyAlignment="0" applyProtection="0"/>
    <xf numFmtId="179" fontId="37" fillId="0" borderId="0" applyFont="0" applyFill="0" applyBorder="0" applyAlignment="0" applyProtection="0"/>
    <xf numFmtId="0" fontId="32" fillId="54" borderId="0" applyNumberFormat="0" applyBorder="0" applyAlignment="0" applyProtection="0"/>
    <xf numFmtId="0" fontId="32" fillId="55" borderId="0" applyNumberFormat="0" applyBorder="0" applyAlignment="0" applyProtection="0"/>
    <xf numFmtId="0" fontId="32" fillId="56"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7" borderId="0" applyNumberFormat="0" applyBorder="0" applyAlignment="0" applyProtection="0"/>
    <xf numFmtId="173" fontId="30" fillId="0" borderId="21">
      <protection locked="0"/>
    </xf>
    <xf numFmtId="0" fontId="50" fillId="42" borderId="22" applyNumberFormat="0" applyAlignment="0" applyProtection="0"/>
    <xf numFmtId="0" fontId="51" fillId="58" borderId="23" applyNumberFormat="0" applyAlignment="0" applyProtection="0"/>
    <xf numFmtId="0" fontId="52" fillId="58" borderId="22" applyNumberFormat="0" applyAlignment="0" applyProtection="0"/>
    <xf numFmtId="0" fontId="53" fillId="0" borderId="0" applyBorder="0">
      <alignment horizontal="center" vertical="center" wrapText="1"/>
    </xf>
    <xf numFmtId="0" fontId="54" fillId="0" borderId="24" applyNumberFormat="0" applyFill="0" applyAlignment="0" applyProtection="0"/>
    <xf numFmtId="0" fontId="55" fillId="0" borderId="25" applyNumberFormat="0" applyFill="0" applyAlignment="0" applyProtection="0"/>
    <xf numFmtId="0" fontId="56" fillId="0" borderId="26" applyNumberFormat="0" applyFill="0" applyAlignment="0" applyProtection="0"/>
    <xf numFmtId="0" fontId="56" fillId="0" borderId="0" applyNumberFormat="0" applyFill="0" applyBorder="0" applyAlignment="0" applyProtection="0"/>
    <xf numFmtId="0" fontId="57" fillId="0" borderId="27" applyBorder="0">
      <alignment horizontal="center" vertical="center" wrapText="1"/>
    </xf>
    <xf numFmtId="173" fontId="58" fillId="34" borderId="21"/>
    <xf numFmtId="4" fontId="59" fillId="52" borderId="10" applyBorder="0">
      <alignment horizontal="right"/>
    </xf>
    <xf numFmtId="0" fontId="26" fillId="0" borderId="28" applyNumberFormat="0" applyFill="0" applyAlignment="0" applyProtection="0"/>
    <xf numFmtId="0" fontId="60" fillId="59" borderId="29" applyNumberFormat="0" applyAlignment="0" applyProtection="0"/>
    <xf numFmtId="0" fontId="61" fillId="0" borderId="0" applyNumberFormat="0" applyFill="0" applyBorder="0" applyAlignment="0" applyProtection="0"/>
    <xf numFmtId="0" fontId="62" fillId="60" borderId="0" applyNumberFormat="0" applyBorder="0" applyAlignment="0" applyProtection="0"/>
    <xf numFmtId="0" fontId="24" fillId="0" borderId="0"/>
    <xf numFmtId="0" fontId="1" fillId="0" borderId="0"/>
    <xf numFmtId="0" fontId="1" fillId="0" borderId="0"/>
    <xf numFmtId="0" fontId="1" fillId="0" borderId="0"/>
    <xf numFmtId="0" fontId="1" fillId="0" borderId="0"/>
    <xf numFmtId="0" fontId="63" fillId="38" borderId="0" applyNumberFormat="0" applyBorder="0" applyAlignment="0" applyProtection="0"/>
    <xf numFmtId="0" fontId="64" fillId="0" borderId="0" applyNumberFormat="0" applyFill="0" applyBorder="0" applyAlignment="0" applyProtection="0"/>
    <xf numFmtId="0" fontId="24" fillId="61" borderId="30" applyNumberFormat="0" applyFont="0" applyAlignment="0" applyProtection="0"/>
    <xf numFmtId="9" fontId="65" fillId="0" borderId="0" applyFont="0" applyFill="0" applyBorder="0" applyAlignment="0" applyProtection="0"/>
    <xf numFmtId="9" fontId="1" fillId="0" borderId="0" applyFont="0" applyFill="0" applyBorder="0" applyAlignment="0" applyProtection="0"/>
    <xf numFmtId="0" fontId="66" fillId="0" borderId="31" applyNumberFormat="0" applyFill="0" applyAlignment="0" applyProtection="0"/>
    <xf numFmtId="0" fontId="67" fillId="0" borderId="0" applyNumberFormat="0" applyFont="0" applyBorder="0" applyAlignment="0">
      <alignment horizontal="center"/>
    </xf>
    <xf numFmtId="0" fontId="29" fillId="0" borderId="0"/>
    <xf numFmtId="180" fontId="68" fillId="0" borderId="0">
      <alignment vertical="top"/>
    </xf>
    <xf numFmtId="0" fontId="25" fillId="0" borderId="0" applyNumberFormat="0" applyFill="0" applyBorder="0" applyAlignment="0" applyProtection="0"/>
    <xf numFmtId="165" fontId="24" fillId="0" borderId="0" applyFont="0" applyFill="0" applyBorder="0" applyAlignment="0" applyProtection="0"/>
    <xf numFmtId="166" fontId="24" fillId="0" borderId="0" applyFont="0" applyFill="0" applyBorder="0" applyAlignment="0" applyProtection="0"/>
    <xf numFmtId="168" fontId="2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9" fillId="39" borderId="0" applyNumberFormat="0" applyBorder="0" applyAlignment="0" applyProtection="0"/>
    <xf numFmtId="168" fontId="24" fillId="0" borderId="0" applyFont="0" applyFill="0" applyBorder="0" applyAlignment="0" applyProtection="0"/>
    <xf numFmtId="0" fontId="27" fillId="0" borderId="0"/>
    <xf numFmtId="0" fontId="24" fillId="0" borderId="0"/>
    <xf numFmtId="0" fontId="28" fillId="0" borderId="0"/>
    <xf numFmtId="0" fontId="29" fillId="0" borderId="0"/>
    <xf numFmtId="0" fontId="29" fillId="0" borderId="0"/>
    <xf numFmtId="0" fontId="27" fillId="0" borderId="0"/>
    <xf numFmtId="0" fontId="27" fillId="0" borderId="0"/>
    <xf numFmtId="182" fontId="27" fillId="0" borderId="0"/>
    <xf numFmtId="182" fontId="27"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7" fillId="0" borderId="0"/>
    <xf numFmtId="182" fontId="27" fillId="0" borderId="0"/>
    <xf numFmtId="0" fontId="27" fillId="0" borderId="0"/>
    <xf numFmtId="182" fontId="27" fillId="0" borderId="0"/>
    <xf numFmtId="0" fontId="29" fillId="0" borderId="0"/>
    <xf numFmtId="182" fontId="29" fillId="0" borderId="0"/>
    <xf numFmtId="0" fontId="29" fillId="0" borderId="0"/>
    <xf numFmtId="182" fontId="29" fillId="0" borderId="0"/>
    <xf numFmtId="0"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35" fillId="0" borderId="0"/>
    <xf numFmtId="0" fontId="27" fillId="0" borderId="0"/>
    <xf numFmtId="182" fontId="27" fillId="0" borderId="0"/>
    <xf numFmtId="0" fontId="29" fillId="0" borderId="0"/>
    <xf numFmtId="182" fontId="29"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7" fillId="0" borderId="0"/>
    <xf numFmtId="0" fontId="27" fillId="0" borderId="0"/>
    <xf numFmtId="182" fontId="27" fillId="0" borderId="0"/>
    <xf numFmtId="182" fontId="27"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4" fillId="0" borderId="0"/>
    <xf numFmtId="0" fontId="24" fillId="0" borderId="0"/>
    <xf numFmtId="182" fontId="24" fillId="0" borderId="0"/>
    <xf numFmtId="182" fontId="24" fillId="0" borderId="0"/>
    <xf numFmtId="0" fontId="73" fillId="0" borderId="32">
      <protection locked="0"/>
    </xf>
    <xf numFmtId="182" fontId="73" fillId="0" borderId="32">
      <protection locked="0"/>
    </xf>
    <xf numFmtId="183" fontId="73" fillId="0" borderId="0">
      <protection locked="0"/>
    </xf>
    <xf numFmtId="183" fontId="73" fillId="0" borderId="0">
      <protection locked="0"/>
    </xf>
    <xf numFmtId="183" fontId="73" fillId="0" borderId="0">
      <protection locked="0"/>
    </xf>
    <xf numFmtId="0" fontId="74" fillId="0" borderId="0">
      <protection locked="0"/>
    </xf>
    <xf numFmtId="182" fontId="74" fillId="0" borderId="0">
      <protection locked="0"/>
    </xf>
    <xf numFmtId="0" fontId="74" fillId="0" borderId="0">
      <protection locked="0"/>
    </xf>
    <xf numFmtId="182" fontId="74" fillId="0" borderId="0">
      <protection locked="0"/>
    </xf>
    <xf numFmtId="0" fontId="37" fillId="63" borderId="0"/>
    <xf numFmtId="182" fontId="37" fillId="63" borderId="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182" fontId="31" fillId="37" borderId="0" applyNumberFormat="0" applyBorder="0" applyAlignment="0" applyProtection="0"/>
    <xf numFmtId="0" fontId="31" fillId="37" borderId="0" applyNumberFormat="0" applyBorder="0" applyAlignment="0" applyProtection="0"/>
    <xf numFmtId="182" fontId="3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182" fontId="31" fillId="38" borderId="0" applyNumberFormat="0" applyBorder="0" applyAlignment="0" applyProtection="0"/>
    <xf numFmtId="0" fontId="31" fillId="38" borderId="0" applyNumberFormat="0" applyBorder="0" applyAlignment="0" applyProtection="0"/>
    <xf numFmtId="182" fontId="31"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182" fontId="31" fillId="39" borderId="0" applyNumberFormat="0" applyBorder="0" applyAlignment="0" applyProtection="0"/>
    <xf numFmtId="0" fontId="31" fillId="39" borderId="0" applyNumberFormat="0" applyBorder="0" applyAlignment="0" applyProtection="0"/>
    <xf numFmtId="182" fontId="31"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182" fontId="31" fillId="41" borderId="0" applyNumberFormat="0" applyBorder="0" applyAlignment="0" applyProtection="0"/>
    <xf numFmtId="0" fontId="31" fillId="41" borderId="0" applyNumberFormat="0" applyBorder="0" applyAlignment="0" applyProtection="0"/>
    <xf numFmtId="182" fontId="31"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182" fontId="31" fillId="42" borderId="0" applyNumberFormat="0" applyBorder="0" applyAlignment="0" applyProtection="0"/>
    <xf numFmtId="0" fontId="31" fillId="42" borderId="0" applyNumberFormat="0" applyBorder="0" applyAlignment="0" applyProtection="0"/>
    <xf numFmtId="182" fontId="31"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182" fontId="31" fillId="44" borderId="0" applyNumberFormat="0" applyBorder="0" applyAlignment="0" applyProtection="0"/>
    <xf numFmtId="0" fontId="31" fillId="44" borderId="0" applyNumberFormat="0" applyBorder="0" applyAlignment="0" applyProtection="0"/>
    <xf numFmtId="182" fontId="31"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182" fontId="31" fillId="45" borderId="0" applyNumberFormat="0" applyBorder="0" applyAlignment="0" applyProtection="0"/>
    <xf numFmtId="0" fontId="31" fillId="45" borderId="0" applyNumberFormat="0" applyBorder="0" applyAlignment="0" applyProtection="0"/>
    <xf numFmtId="182" fontId="31"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182" fontId="31" fillId="40" borderId="0" applyNumberFormat="0" applyBorder="0" applyAlignment="0" applyProtection="0"/>
    <xf numFmtId="0" fontId="31" fillId="40" borderId="0" applyNumberFormat="0" applyBorder="0" applyAlignment="0" applyProtection="0"/>
    <xf numFmtId="182" fontId="31"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182" fontId="31" fillId="43" borderId="0" applyNumberFormat="0" applyBorder="0" applyAlignment="0" applyProtection="0"/>
    <xf numFmtId="0" fontId="31" fillId="43" borderId="0" applyNumberFormat="0" applyBorder="0" applyAlignment="0" applyProtection="0"/>
    <xf numFmtId="182" fontId="31"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182" fontId="31" fillId="46" borderId="0" applyNumberFormat="0" applyBorder="0" applyAlignment="0" applyProtection="0"/>
    <xf numFmtId="0" fontId="31" fillId="46" borderId="0" applyNumberFormat="0" applyBorder="0" applyAlignment="0" applyProtection="0"/>
    <xf numFmtId="182" fontId="31"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0" fontId="32" fillId="47" borderId="0" applyNumberFormat="0" applyBorder="0" applyAlignment="0" applyProtection="0"/>
    <xf numFmtId="182" fontId="32" fillId="47"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0" fontId="32" fillId="44" borderId="0" applyNumberFormat="0" applyBorder="0" applyAlignment="0" applyProtection="0"/>
    <xf numFmtId="182" fontId="32" fillId="44"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0" fontId="32" fillId="45" borderId="0" applyNumberFormat="0" applyBorder="0" applyAlignment="0" applyProtection="0"/>
    <xf numFmtId="182" fontId="32" fillId="45"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0" fontId="32" fillId="50" borderId="0" applyNumberFormat="0" applyBorder="0" applyAlignment="0" applyProtection="0"/>
    <xf numFmtId="182" fontId="32" fillId="50" borderId="0" applyNumberFormat="0" applyBorder="0" applyAlignment="0" applyProtection="0"/>
    <xf numFmtId="184" fontId="17" fillId="32"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6" fontId="35" fillId="0" borderId="0" applyFont="0" applyFill="0" applyBorder="0" applyAlignment="0" applyProtection="0"/>
    <xf numFmtId="182" fontId="75" fillId="0" borderId="0" applyFon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37" fillId="0" borderId="33"/>
    <xf numFmtId="182" fontId="37"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4" fillId="0" borderId="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3" fontId="30" fillId="0" borderId="0" applyFont="0" applyFill="0" applyBorder="0" applyAlignment="0"/>
    <xf numFmtId="4" fontId="76" fillId="60" borderId="34" applyNumberFormat="0" applyProtection="0">
      <alignment vertical="center"/>
    </xf>
    <xf numFmtId="4" fontId="77" fillId="52" borderId="34" applyNumberFormat="0" applyProtection="0">
      <alignment vertical="center"/>
    </xf>
    <xf numFmtId="4" fontId="76" fillId="52" borderId="34" applyNumberFormat="0" applyProtection="0">
      <alignment horizontal="left" vertical="center" indent="1"/>
    </xf>
    <xf numFmtId="0" fontId="76" fillId="52" borderId="34" applyNumberFormat="0" applyProtection="0">
      <alignment horizontal="left" vertical="top" indent="1"/>
    </xf>
    <xf numFmtId="182" fontId="76" fillId="52" borderId="34" applyNumberFormat="0" applyProtection="0">
      <alignment horizontal="left" vertical="top" indent="1"/>
    </xf>
    <xf numFmtId="4" fontId="76" fillId="64" borderId="0" applyNumberFormat="0" applyProtection="0">
      <alignment horizontal="left" vertical="center" indent="1"/>
    </xf>
    <xf numFmtId="4" fontId="78" fillId="38" borderId="34" applyNumberFormat="0" applyProtection="0">
      <alignment horizontal="right" vertical="center"/>
    </xf>
    <xf numFmtId="4" fontId="78" fillId="44" borderId="34" applyNumberFormat="0" applyProtection="0">
      <alignment horizontal="right" vertical="center"/>
    </xf>
    <xf numFmtId="4" fontId="78" fillId="55" borderId="34" applyNumberFormat="0" applyProtection="0">
      <alignment horizontal="right" vertical="center"/>
    </xf>
    <xf numFmtId="4" fontId="78" fillId="46" borderId="34" applyNumberFormat="0" applyProtection="0">
      <alignment horizontal="right" vertical="center"/>
    </xf>
    <xf numFmtId="4" fontId="78" fillId="50" borderId="34" applyNumberFormat="0" applyProtection="0">
      <alignment horizontal="right" vertical="center"/>
    </xf>
    <xf numFmtId="4" fontId="78" fillId="57" borderId="34" applyNumberFormat="0" applyProtection="0">
      <alignment horizontal="right" vertical="center"/>
    </xf>
    <xf numFmtId="4" fontId="78" fillId="56" borderId="34" applyNumberFormat="0" applyProtection="0">
      <alignment horizontal="right" vertical="center"/>
    </xf>
    <xf numFmtId="4" fontId="78" fillId="65" borderId="34" applyNumberFormat="0" applyProtection="0">
      <alignment horizontal="right" vertical="center"/>
    </xf>
    <xf numFmtId="4" fontId="78" fillId="45" borderId="34" applyNumberFormat="0" applyProtection="0">
      <alignment horizontal="right" vertical="center"/>
    </xf>
    <xf numFmtId="4" fontId="76" fillId="66" borderId="35" applyNumberFormat="0" applyProtection="0">
      <alignment horizontal="left" vertical="center" indent="1"/>
    </xf>
    <xf numFmtId="4" fontId="78" fillId="67" borderId="0" applyNumberFormat="0" applyProtection="0">
      <alignment horizontal="left" vertical="center" indent="1"/>
    </xf>
    <xf numFmtId="4" fontId="79" fillId="68" borderId="0" applyNumberFormat="0" applyProtection="0">
      <alignment horizontal="left" vertical="center" indent="1"/>
    </xf>
    <xf numFmtId="4" fontId="78" fillId="69" borderId="34" applyNumberFormat="0" applyProtection="0">
      <alignment horizontal="right" vertical="center"/>
    </xf>
    <xf numFmtId="4" fontId="80" fillId="67" borderId="0" applyNumberFormat="0" applyProtection="0">
      <alignment horizontal="left" vertical="center" indent="1"/>
    </xf>
    <xf numFmtId="4" fontId="80" fillId="67" borderId="0" applyNumberFormat="0" applyProtection="0">
      <alignment horizontal="left" vertical="center" indent="1"/>
    </xf>
    <xf numFmtId="4" fontId="80" fillId="64" borderId="0" applyNumberFormat="0" applyProtection="0">
      <alignment horizontal="left" vertical="center" indent="1"/>
    </xf>
    <xf numFmtId="4" fontId="80" fillId="64" borderId="0" applyNumberFormat="0" applyProtection="0">
      <alignment horizontal="left" vertical="center" indent="1"/>
    </xf>
    <xf numFmtId="0" fontId="35" fillId="68" borderId="34" applyNumberFormat="0" applyProtection="0">
      <alignment horizontal="left" vertical="center" indent="1"/>
    </xf>
    <xf numFmtId="182" fontId="35" fillId="68" borderId="34" applyNumberFormat="0" applyProtection="0">
      <alignment horizontal="left" vertical="center" indent="1"/>
    </xf>
    <xf numFmtId="0" fontId="35" fillId="68" borderId="34" applyNumberFormat="0" applyProtection="0">
      <alignment horizontal="left" vertical="top" indent="1"/>
    </xf>
    <xf numFmtId="182" fontId="35" fillId="68" borderId="34" applyNumberFormat="0" applyProtection="0">
      <alignment horizontal="left" vertical="top" indent="1"/>
    </xf>
    <xf numFmtId="0" fontId="35" fillId="64" borderId="34" applyNumberFormat="0" applyProtection="0">
      <alignment horizontal="left" vertical="center" indent="1"/>
    </xf>
    <xf numFmtId="182" fontId="35" fillId="64" borderId="34" applyNumberFormat="0" applyProtection="0">
      <alignment horizontal="left" vertical="center" indent="1"/>
    </xf>
    <xf numFmtId="0" fontId="35" fillId="64" borderId="34" applyNumberFormat="0" applyProtection="0">
      <alignment horizontal="left" vertical="top" indent="1"/>
    </xf>
    <xf numFmtId="182" fontId="35" fillId="64" borderId="34" applyNumberFormat="0" applyProtection="0">
      <alignment horizontal="left" vertical="top" indent="1"/>
    </xf>
    <xf numFmtId="0" fontId="35" fillId="70" borderId="34" applyNumberFormat="0" applyProtection="0">
      <alignment horizontal="left" vertical="center" indent="1"/>
    </xf>
    <xf numFmtId="182" fontId="35" fillId="70" borderId="34" applyNumberFormat="0" applyProtection="0">
      <alignment horizontal="left" vertical="center" indent="1"/>
    </xf>
    <xf numFmtId="0" fontId="35" fillId="70" borderId="34" applyNumberFormat="0" applyProtection="0">
      <alignment horizontal="left" vertical="top" indent="1"/>
    </xf>
    <xf numFmtId="182" fontId="35" fillId="70" borderId="34" applyNumberFormat="0" applyProtection="0">
      <alignment horizontal="left" vertical="top" indent="1"/>
    </xf>
    <xf numFmtId="0" fontId="35" fillId="71" borderId="34" applyNumberFormat="0" applyProtection="0">
      <alignment horizontal="left" vertical="center" indent="1"/>
    </xf>
    <xf numFmtId="182" fontId="35" fillId="71" borderId="34" applyNumberFormat="0" applyProtection="0">
      <alignment horizontal="left" vertical="center" indent="1"/>
    </xf>
    <xf numFmtId="0" fontId="35" fillId="71" borderId="34" applyNumberFormat="0" applyProtection="0">
      <alignment horizontal="left" vertical="top" indent="1"/>
    </xf>
    <xf numFmtId="182" fontId="35" fillId="71" borderId="34" applyNumberFormat="0" applyProtection="0">
      <alignment horizontal="left" vertical="top" indent="1"/>
    </xf>
    <xf numFmtId="0" fontId="31" fillId="0" borderId="0"/>
    <xf numFmtId="182" fontId="31" fillId="0" borderId="0"/>
    <xf numFmtId="4" fontId="78" fillId="53" borderId="34" applyNumberFormat="0" applyProtection="0">
      <alignment vertical="center"/>
    </xf>
    <xf numFmtId="4" fontId="81" fillId="53" borderId="34" applyNumberFormat="0" applyProtection="0">
      <alignment vertical="center"/>
    </xf>
    <xf numFmtId="4" fontId="78" fillId="53" borderId="34" applyNumberFormat="0" applyProtection="0">
      <alignment horizontal="left" vertical="center" indent="1"/>
    </xf>
    <xf numFmtId="0" fontId="78" fillId="53" borderId="34" applyNumberFormat="0" applyProtection="0">
      <alignment horizontal="left" vertical="top" indent="1"/>
    </xf>
    <xf numFmtId="182" fontId="78" fillId="53" borderId="34" applyNumberFormat="0" applyProtection="0">
      <alignment horizontal="left" vertical="top" indent="1"/>
    </xf>
    <xf numFmtId="4" fontId="78" fillId="67" borderId="34" applyNumberFormat="0" applyProtection="0">
      <alignment horizontal="right" vertical="center"/>
    </xf>
    <xf numFmtId="4" fontId="81" fillId="67" borderId="34" applyNumberFormat="0" applyProtection="0">
      <alignment horizontal="right" vertical="center"/>
    </xf>
    <xf numFmtId="4" fontId="40" fillId="49" borderId="36" applyNumberFormat="0" applyProtection="0">
      <alignment horizontal="left" vertical="center" indent="1"/>
    </xf>
    <xf numFmtId="0" fontId="78" fillId="64" borderId="34" applyNumberFormat="0" applyProtection="0">
      <alignment horizontal="left" vertical="top" indent="1"/>
    </xf>
    <xf numFmtId="182" fontId="78" fillId="64" borderId="34" applyNumberFormat="0" applyProtection="0">
      <alignment horizontal="left" vertical="top" indent="1"/>
    </xf>
    <xf numFmtId="4" fontId="82" fillId="72" borderId="0" applyNumberFormat="0" applyProtection="0">
      <alignment horizontal="left" vertical="center" indent="1"/>
    </xf>
    <xf numFmtId="4" fontId="83" fillId="67" borderId="34" applyNumberFormat="0" applyProtection="0">
      <alignment horizontal="right" vertical="center"/>
    </xf>
    <xf numFmtId="0" fontId="84" fillId="73" borderId="0"/>
    <xf numFmtId="182" fontId="84" fillId="73" borderId="0"/>
    <xf numFmtId="49" fontId="85" fillId="73" borderId="0"/>
    <xf numFmtId="49" fontId="86" fillId="73" borderId="37"/>
    <xf numFmtId="49" fontId="86" fillId="73" borderId="0"/>
    <xf numFmtId="0" fontId="84" fillId="74" borderId="37">
      <protection locked="0"/>
    </xf>
    <xf numFmtId="182" fontId="84" fillId="74" borderId="37">
      <protection locked="0"/>
    </xf>
    <xf numFmtId="0" fontId="84" fillId="73" borderId="0"/>
    <xf numFmtId="182" fontId="84" fillId="73" borderId="0"/>
    <xf numFmtId="0" fontId="86" fillId="75" borderId="0"/>
    <xf numFmtId="182" fontId="86" fillId="75" borderId="0"/>
    <xf numFmtId="0" fontId="86" fillId="76" borderId="0"/>
    <xf numFmtId="182" fontId="86" fillId="76" borderId="0"/>
    <xf numFmtId="0" fontId="86" fillId="77" borderId="0"/>
    <xf numFmtId="182" fontId="86" fillId="77" borderId="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0" fontId="32" fillId="54" borderId="0" applyNumberFormat="0" applyBorder="0" applyAlignment="0" applyProtection="0"/>
    <xf numFmtId="182" fontId="32" fillId="54"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0" fontId="32" fillId="55" borderId="0" applyNumberFormat="0" applyBorder="0" applyAlignment="0" applyProtection="0"/>
    <xf numFmtId="182" fontId="32" fillId="55"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0" fontId="32" fillId="56" borderId="0" applyNumberFormat="0" applyBorder="0" applyAlignment="0" applyProtection="0"/>
    <xf numFmtId="182" fontId="32" fillId="56"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0" fontId="32" fillId="48" borderId="0" applyNumberFormat="0" applyBorder="0" applyAlignment="0" applyProtection="0"/>
    <xf numFmtId="182" fontId="32" fillId="48"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0" fontId="32" fillId="49" borderId="0" applyNumberFormat="0" applyBorder="0" applyAlignment="0" applyProtection="0"/>
    <xf numFmtId="182" fontId="32" fillId="49"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0" fontId="32" fillId="57" borderId="0" applyNumberFormat="0" applyBorder="0" applyAlignment="0" applyProtection="0"/>
    <xf numFmtId="182" fontId="32" fillId="57" borderId="0" applyNumberFormat="0" applyBorder="0" applyAlignment="0" applyProtection="0"/>
    <xf numFmtId="184" fontId="17" fillId="29" borderId="0" applyNumberFormat="0" applyBorder="0" applyAlignment="0" applyProtection="0"/>
    <xf numFmtId="173" fontId="24"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0" fontId="50" fillId="42" borderId="22" applyNumberFormat="0" applyAlignment="0" applyProtection="0"/>
    <xf numFmtId="182" fontId="50" fillId="42"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0" fontId="51" fillId="58" borderId="23" applyNumberFormat="0" applyAlignment="0" applyProtection="0"/>
    <xf numFmtId="182" fontId="51" fillId="58"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0" fontId="52" fillId="58" borderId="22" applyNumberFormat="0" applyAlignment="0" applyProtection="0"/>
    <xf numFmtId="182" fontId="52" fillId="58" borderId="22" applyNumberFormat="0" applyAlignment="0" applyProtection="0"/>
    <xf numFmtId="184" fontId="11" fillId="6" borderId="4" applyNumberFormat="0" applyAlignment="0" applyProtection="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0" fontId="21" fillId="0" borderId="0" applyNumberFormat="0" applyFill="0" applyBorder="0" applyAlignment="0" applyProtection="0">
      <alignment vertical="top"/>
      <protection locked="0"/>
    </xf>
    <xf numFmtId="182" fontId="21"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82" fontId="87" fillId="0" borderId="0" applyNumberFormat="0" applyFill="0" applyBorder="0" applyAlignment="0" applyProtection="0">
      <alignment vertical="top"/>
      <protection locked="0"/>
    </xf>
    <xf numFmtId="14" fontId="30" fillId="0" borderId="0">
      <alignment horizontal="right"/>
    </xf>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83" fontId="31" fillId="0" borderId="0" applyFont="0" applyFill="0" applyBorder="0" applyAlignment="0" applyProtection="0"/>
    <xf numFmtId="183"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0" fontId="54" fillId="0" borderId="24" applyNumberFormat="0" applyFill="0" applyAlignment="0" applyProtection="0"/>
    <xf numFmtId="182" fontId="54"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0" fontId="55" fillId="0" borderId="25" applyNumberFormat="0" applyFill="0" applyAlignment="0" applyProtection="0"/>
    <xf numFmtId="182" fontId="55"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0" fontId="56" fillId="0" borderId="26" applyNumberFormat="0" applyFill="0" applyAlignment="0" applyProtection="0"/>
    <xf numFmtId="182" fontId="56"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0" fontId="56" fillId="0" borderId="0" applyNumberFormat="0" applyFill="0" applyBorder="0" applyAlignment="0" applyProtection="0"/>
    <xf numFmtId="182" fontId="56" fillId="0" borderId="0" applyNumberFormat="0" applyFill="0" applyBorder="0" applyAlignment="0" applyProtection="0"/>
    <xf numFmtId="184" fontId="5" fillId="0" borderId="0" applyNumberFormat="0" applyFill="0" applyBorder="0" applyAlignment="0" applyProtection="0"/>
    <xf numFmtId="182" fontId="53" fillId="0" borderId="0" applyBorder="0">
      <alignment horizontal="center" vertical="center" wrapText="1"/>
    </xf>
    <xf numFmtId="182" fontId="57" fillId="0" borderId="27" applyBorder="0">
      <alignment horizontal="center" vertical="center" wrapText="1"/>
    </xf>
    <xf numFmtId="49" fontId="88"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0" fontId="26" fillId="0" borderId="28" applyNumberFormat="0" applyFill="0" applyAlignment="0" applyProtection="0"/>
    <xf numFmtId="182" fontId="26" fillId="0" borderId="28" applyNumberFormat="0" applyFill="0" applyAlignment="0" applyProtection="0"/>
    <xf numFmtId="184" fontId="16" fillId="0" borderId="9" applyNumberFormat="0" applyFill="0" applyAlignment="0" applyProtection="0"/>
    <xf numFmtId="3" fontId="58"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0" fontId="60" fillId="59" borderId="29" applyNumberFormat="0" applyAlignment="0" applyProtection="0"/>
    <xf numFmtId="182" fontId="60" fillId="59" borderId="29" applyNumberFormat="0" applyAlignment="0" applyProtection="0"/>
    <xf numFmtId="184" fontId="13" fillId="7" borderId="7" applyNumberFormat="0" applyAlignment="0" applyProtection="0"/>
    <xf numFmtId="0" fontId="34" fillId="62" borderId="0" applyFill="0">
      <alignment wrapText="1"/>
    </xf>
    <xf numFmtId="182" fontId="34" fillId="62" borderId="0" applyFill="0">
      <alignment wrapText="1"/>
    </xf>
    <xf numFmtId="0" fontId="70" fillId="0" borderId="0">
      <alignment horizontal="center" vertical="top" wrapText="1"/>
    </xf>
    <xf numFmtId="182" fontId="70" fillId="0" borderId="0">
      <alignment horizontal="center" vertical="top" wrapText="1"/>
    </xf>
    <xf numFmtId="0" fontId="71" fillId="0" borderId="0">
      <alignment horizontal="center" vertical="center" wrapText="1"/>
    </xf>
    <xf numFmtId="182" fontId="71"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0" fontId="61" fillId="0" borderId="0" applyNumberFormat="0" applyFill="0" applyBorder="0" applyAlignment="0" applyProtection="0"/>
    <xf numFmtId="182" fontId="61"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0" fontId="62" fillId="60" borderId="0" applyNumberFormat="0" applyBorder="0" applyAlignment="0" applyProtection="0"/>
    <xf numFmtId="182" fontId="62" fillId="60" borderId="0" applyNumberFormat="0" applyBorder="0" applyAlignment="0" applyProtection="0"/>
    <xf numFmtId="184" fontId="8" fillId="4" borderId="0" applyNumberFormat="0" applyBorder="0" applyAlignment="0" applyProtection="0"/>
    <xf numFmtId="0" fontId="24" fillId="0" borderId="0"/>
    <xf numFmtId="184" fontId="24" fillId="0" borderId="0"/>
    <xf numFmtId="181" fontId="24" fillId="0" borderId="0"/>
    <xf numFmtId="0" fontId="24" fillId="0" borderId="0"/>
    <xf numFmtId="0" fontId="35" fillId="0" borderId="0"/>
    <xf numFmtId="187" fontId="24" fillId="0" borderId="0"/>
    <xf numFmtId="184" fontId="24" fillId="0" borderId="0"/>
    <xf numFmtId="0" fontId="35" fillId="0" borderId="0"/>
    <xf numFmtId="0" fontId="31" fillId="0" borderId="0"/>
    <xf numFmtId="182" fontId="31" fillId="0" borderId="0"/>
    <xf numFmtId="0" fontId="24"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9" fillId="0" borderId="0"/>
    <xf numFmtId="0" fontId="1" fillId="0" borderId="0"/>
    <xf numFmtId="182" fontId="1" fillId="0" borderId="0"/>
    <xf numFmtId="0" fontId="24" fillId="0" borderId="0"/>
    <xf numFmtId="0" fontId="89"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5" fillId="0" borderId="0"/>
    <xf numFmtId="184" fontId="24" fillId="0" borderId="0"/>
    <xf numFmtId="0" fontId="24" fillId="0" borderId="0"/>
    <xf numFmtId="0" fontId="65"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35"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90" fillId="0" borderId="0"/>
    <xf numFmtId="182" fontId="90"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4" fillId="0" borderId="0"/>
    <xf numFmtId="184" fontId="24"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4"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0" fontId="90" fillId="0" borderId="0"/>
    <xf numFmtId="0"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0" fontId="90" fillId="0" borderId="0"/>
    <xf numFmtId="182" fontId="90" fillId="0" borderId="0"/>
    <xf numFmtId="182" fontId="24"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1" fillId="0" borderId="0"/>
    <xf numFmtId="182" fontId="9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35" fillId="0" borderId="0"/>
    <xf numFmtId="182" fontId="35" fillId="0" borderId="0"/>
    <xf numFmtId="0" fontId="35" fillId="0" borderId="0"/>
    <xf numFmtId="182" fontId="35" fillId="0" borderId="0"/>
    <xf numFmtId="0" fontId="35" fillId="0" borderId="0"/>
    <xf numFmtId="182" fontId="35"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2" fillId="0" borderId="0"/>
    <xf numFmtId="0" fontId="35" fillId="0" borderId="0"/>
    <xf numFmtId="182" fontId="35" fillId="0" borderId="0"/>
    <xf numFmtId="0" fontId="24" fillId="0" borderId="0"/>
    <xf numFmtId="182" fontId="24" fillId="0" borderId="0"/>
    <xf numFmtId="0" fontId="24" fillId="0" borderId="0"/>
    <xf numFmtId="0" fontId="92" fillId="0" borderId="0"/>
    <xf numFmtId="0" fontId="30" fillId="0" borderId="0"/>
    <xf numFmtId="0" fontId="35" fillId="0" borderId="0"/>
    <xf numFmtId="0" fontId="24" fillId="0" borderId="0"/>
    <xf numFmtId="0" fontId="72" fillId="0" borderId="0"/>
    <xf numFmtId="182" fontId="72" fillId="0" borderId="0"/>
    <xf numFmtId="0" fontId="72" fillId="0" borderId="0"/>
    <xf numFmtId="182" fontId="72" fillId="0" borderId="0"/>
    <xf numFmtId="0" fontId="72" fillId="0" borderId="0"/>
    <xf numFmtId="182" fontId="72" fillId="0" borderId="0"/>
    <xf numFmtId="0" fontId="72" fillId="0" borderId="0"/>
    <xf numFmtId="182" fontId="72"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35" fillId="0" borderId="0"/>
    <xf numFmtId="0" fontId="24" fillId="0" borderId="0"/>
    <xf numFmtId="182" fontId="24" fillId="0" borderId="0"/>
    <xf numFmtId="0"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3" fillId="0" borderId="0"/>
    <xf numFmtId="0" fontId="24" fillId="0" borderId="0"/>
    <xf numFmtId="0" fontId="93"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90" fillId="0" borderId="0"/>
    <xf numFmtId="182" fontId="90"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1" fillId="0" borderId="0"/>
    <xf numFmtId="182" fontId="1" fillId="0" borderId="0"/>
    <xf numFmtId="0" fontId="93" fillId="0" borderId="0"/>
    <xf numFmtId="0" fontId="24" fillId="0" borderId="0"/>
    <xf numFmtId="184"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35" fillId="0" borderId="0"/>
    <xf numFmtId="182" fontId="35"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90" fillId="0" borderId="0"/>
    <xf numFmtId="182" fontId="90" fillId="0" borderId="0"/>
    <xf numFmtId="0" fontId="90" fillId="0" borderId="0"/>
    <xf numFmtId="182" fontId="90" fillId="0" borderId="0"/>
    <xf numFmtId="0" fontId="90" fillId="0" borderId="0"/>
    <xf numFmtId="0" fontId="1" fillId="0" borderId="0"/>
    <xf numFmtId="0" fontId="1" fillId="0" borderId="0"/>
    <xf numFmtId="0" fontId="1"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90" fillId="0" borderId="0"/>
    <xf numFmtId="182" fontId="90"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182" fontId="1" fillId="0" borderId="0"/>
    <xf numFmtId="0" fontId="1" fillId="0" borderId="0"/>
    <xf numFmtId="182" fontId="1" fillId="0" borderId="0"/>
    <xf numFmtId="0" fontId="90" fillId="0" borderId="0"/>
    <xf numFmtId="182" fontId="9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182" fontId="90" fillId="0" borderId="0"/>
    <xf numFmtId="0" fontId="90" fillId="0" borderId="0"/>
    <xf numFmtId="182" fontId="90"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4" fillId="0" borderId="0"/>
    <xf numFmtId="0" fontId="1" fillId="0" borderId="0"/>
    <xf numFmtId="0" fontId="1" fillId="0" borderId="0"/>
    <xf numFmtId="0" fontId="1" fillId="0" borderId="0"/>
    <xf numFmtId="0" fontId="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5" fillId="0" borderId="0"/>
    <xf numFmtId="0" fontId="65" fillId="0" borderId="0"/>
    <xf numFmtId="0" fontId="35" fillId="0" borderId="0"/>
    <xf numFmtId="0" fontId="35" fillId="0" borderId="0"/>
    <xf numFmtId="0" fontId="35" fillId="0" borderId="0"/>
    <xf numFmtId="0" fontId="35" fillId="0" borderId="0"/>
    <xf numFmtId="0"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90"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0"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5" fillId="0" borderId="0"/>
    <xf numFmtId="0" fontId="35" fillId="0" borderId="0"/>
    <xf numFmtId="0" fontId="35" fillId="0" borderId="0"/>
    <xf numFmtId="0" fontId="35" fillId="0" borderId="0"/>
    <xf numFmtId="0" fontId="35"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0" fontId="1"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90" fillId="0" borderId="0"/>
    <xf numFmtId="182" fontId="90" fillId="0" borderId="0"/>
    <xf numFmtId="0" fontId="31" fillId="0" borderId="0"/>
    <xf numFmtId="0" fontId="35"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90" fillId="0" borderId="0"/>
    <xf numFmtId="182" fontId="90" fillId="0" borderId="0"/>
    <xf numFmtId="0" fontId="90" fillId="0" borderId="0"/>
    <xf numFmtId="182" fontId="90" fillId="0" borderId="0"/>
    <xf numFmtId="0" fontId="35" fillId="0" borderId="0"/>
    <xf numFmtId="182" fontId="35" fillId="0" borderId="0"/>
    <xf numFmtId="184" fontId="31" fillId="0" borderId="0"/>
    <xf numFmtId="182" fontId="31" fillId="0" borderId="0"/>
    <xf numFmtId="0" fontId="30" fillId="0" borderId="0"/>
    <xf numFmtId="0" fontId="30" fillId="0" borderId="0"/>
    <xf numFmtId="0" fontId="30" fillId="0" borderId="0"/>
    <xf numFmtId="0" fontId="30"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9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95"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0" fontId="31" fillId="0" borderId="0"/>
    <xf numFmtId="182" fontId="31"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182" fontId="24"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0" fontId="1" fillId="0" borderId="0"/>
    <xf numFmtId="182" fontId="1"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4" fillId="0" borderId="0"/>
    <xf numFmtId="182" fontId="24" fillId="0" borderId="0"/>
    <xf numFmtId="182" fontId="24" fillId="0" borderId="0"/>
    <xf numFmtId="0" fontId="24"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4"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31" fillId="0" borderId="0"/>
    <xf numFmtId="182" fontId="31" fillId="0" borderId="0"/>
    <xf numFmtId="0" fontId="30"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0" fontId="31"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4" fillId="0" borderId="0"/>
    <xf numFmtId="182" fontId="24"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4" fillId="0" borderId="0"/>
    <xf numFmtId="182" fontId="24" fillId="0" borderId="0"/>
    <xf numFmtId="0" fontId="24" fillId="0" borderId="0"/>
    <xf numFmtId="182" fontId="24"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4" fillId="0" borderId="0"/>
    <xf numFmtId="0" fontId="24" fillId="0" borderId="0"/>
    <xf numFmtId="182" fontId="24" fillId="0" borderId="0"/>
    <xf numFmtId="0" fontId="24" fillId="0" borderId="0"/>
    <xf numFmtId="182" fontId="24" fillId="0" borderId="0"/>
    <xf numFmtId="0" fontId="24" fillId="0" borderId="0"/>
    <xf numFmtId="182" fontId="24" fillId="0" borderId="0"/>
    <xf numFmtId="182" fontId="24" fillId="0" borderId="0"/>
    <xf numFmtId="0" fontId="31" fillId="0" borderId="0"/>
    <xf numFmtId="182" fontId="31" fillId="0" borderId="0"/>
    <xf numFmtId="0" fontId="90" fillId="0" borderId="0"/>
    <xf numFmtId="182" fontId="90" fillId="0" borderId="0"/>
    <xf numFmtId="0" fontId="90" fillId="0" borderId="0"/>
    <xf numFmtId="182" fontId="90" fillId="0" borderId="0"/>
    <xf numFmtId="0" fontId="90" fillId="0" borderId="0"/>
    <xf numFmtId="182" fontId="90" fillId="0" borderId="0"/>
    <xf numFmtId="0" fontId="35" fillId="0" borderId="0"/>
    <xf numFmtId="182" fontId="35"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182" fontId="24"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82" fontId="3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5" fillId="0" borderId="0"/>
    <xf numFmtId="0" fontId="90" fillId="0" borderId="0"/>
    <xf numFmtId="0" fontId="35" fillId="0" borderId="0"/>
    <xf numFmtId="0" fontId="1" fillId="0" borderId="0"/>
    <xf numFmtId="0" fontId="1" fillId="0" borderId="0"/>
    <xf numFmtId="182" fontId="1" fillId="0" borderId="0"/>
    <xf numFmtId="182" fontId="1" fillId="0" borderId="0"/>
    <xf numFmtId="0" fontId="35"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4" fillId="0" borderId="0"/>
    <xf numFmtId="0" fontId="28"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5" fillId="0" borderId="0"/>
    <xf numFmtId="0" fontId="31" fillId="0" borderId="0"/>
    <xf numFmtId="0" fontId="35" fillId="0" borderId="0"/>
    <xf numFmtId="0" fontId="31" fillId="0" borderId="0"/>
    <xf numFmtId="182" fontId="31"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4" fillId="0" borderId="0"/>
    <xf numFmtId="182" fontId="24" fillId="0" borderId="0"/>
    <xf numFmtId="0" fontId="24" fillId="0" borderId="0"/>
    <xf numFmtId="182" fontId="24" fillId="0" borderId="0"/>
    <xf numFmtId="0" fontId="24" fillId="0" borderId="0"/>
    <xf numFmtId="182" fontId="24" fillId="0" borderId="0"/>
    <xf numFmtId="184" fontId="24" fillId="0" borderId="0"/>
    <xf numFmtId="0" fontId="1" fillId="0" borderId="0"/>
    <xf numFmtId="0" fontId="3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4" fillId="0" borderId="0"/>
    <xf numFmtId="0" fontId="31" fillId="0" borderId="0"/>
    <xf numFmtId="182" fontId="31" fillId="0" borderId="0"/>
    <xf numFmtId="0" fontId="31" fillId="0" borderId="0"/>
    <xf numFmtId="182" fontId="31" fillId="0" borderId="0"/>
    <xf numFmtId="184" fontId="24" fillId="0" borderId="0"/>
    <xf numFmtId="0" fontId="3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0" fontId="63" fillId="38" borderId="0" applyNumberFormat="0" applyBorder="0" applyAlignment="0" applyProtection="0"/>
    <xf numFmtId="182" fontId="63" fillId="38" borderId="0" applyNumberFormat="0" applyBorder="0" applyAlignment="0" applyProtection="0"/>
    <xf numFmtId="184" fontId="7" fillId="3" borderId="0" applyNumberFormat="0" applyBorder="0" applyAlignment="0" applyProtection="0"/>
    <xf numFmtId="169" fontId="96" fillId="52"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0" fontId="64" fillId="0" borderId="0" applyNumberFormat="0" applyFill="0" applyBorder="0" applyAlignment="0" applyProtection="0"/>
    <xf numFmtId="182" fontId="64" fillId="0" borderId="0" applyNumberFormat="0" applyFill="0" applyBorder="0" applyAlignment="0" applyProtection="0"/>
    <xf numFmtId="184" fontId="15" fillId="0" borderId="0" applyNumberFormat="0" applyFill="0" applyBorder="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61" borderId="30" applyNumberFormat="0" applyFont="0" applyAlignment="0" applyProtection="0"/>
    <xf numFmtId="182" fontId="31" fillId="61" borderId="30"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0" fontId="31" fillId="8" borderId="8" applyNumberFormat="0" applyFont="0" applyAlignment="0" applyProtection="0"/>
    <xf numFmtId="182" fontId="31" fillId="8" borderId="8" applyNumberFormat="0" applyFon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35" fillId="0" borderId="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5" fillId="0" borderId="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0" fontId="66" fillId="0" borderId="31" applyNumberFormat="0" applyFill="0" applyAlignment="0" applyProtection="0"/>
    <xf numFmtId="182" fontId="66" fillId="0" borderId="31" applyNumberFormat="0" applyFill="0" applyAlignment="0" applyProtection="0"/>
    <xf numFmtId="184" fontId="12" fillId="0" borderId="6" applyNumberFormat="0" applyFill="0" applyAlignment="0" applyProtection="0"/>
    <xf numFmtId="0" fontId="29" fillId="0" borderId="0"/>
    <xf numFmtId="38" fontId="68" fillId="0" borderId="0">
      <alignment vertical="top"/>
    </xf>
    <xf numFmtId="0"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0" fontId="35"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9" fillId="0" borderId="0"/>
    <xf numFmtId="182" fontId="29" fillId="0" borderId="0"/>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0" fontId="27" fillId="0" borderId="0"/>
    <xf numFmtId="182" fontId="27"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9" fillId="0" borderId="0"/>
    <xf numFmtId="182" fontId="29"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27" fillId="0" borderId="0"/>
    <xf numFmtId="182" fontId="27" fillId="0" borderId="0"/>
    <xf numFmtId="182" fontId="27" fillId="0" borderId="0"/>
    <xf numFmtId="0" fontId="35" fillId="0" borderId="0"/>
    <xf numFmtId="38" fontId="68" fillId="0" borderId="0">
      <alignment vertical="top"/>
    </xf>
    <xf numFmtId="38" fontId="68" fillId="0" borderId="0">
      <alignment vertical="top"/>
    </xf>
    <xf numFmtId="38" fontId="68" fillId="0" borderId="0">
      <alignment vertical="top"/>
    </xf>
    <xf numFmtId="38" fontId="68"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0" fontId="25" fillId="0" borderId="0" applyNumberFormat="0" applyFill="0" applyBorder="0" applyAlignment="0" applyProtection="0"/>
    <xf numFmtId="182" fontId="25" fillId="0" borderId="0" applyNumberFormat="0" applyFill="0" applyBorder="0" applyAlignment="0" applyProtection="0"/>
    <xf numFmtId="184" fontId="14" fillId="0" borderId="0" applyNumberFormat="0" applyFill="0" applyBorder="0" applyAlignment="0" applyProtection="0"/>
    <xf numFmtId="49" fontId="34" fillId="0" borderId="0">
      <alignment horizontal="center"/>
    </xf>
    <xf numFmtId="188" fontId="31" fillId="0" borderId="0" applyFont="0" applyFill="0" applyBorder="0" applyAlignment="0" applyProtection="0"/>
    <xf numFmtId="188" fontId="31" fillId="0" borderId="0" applyFont="0" applyFill="0" applyBorder="0" applyAlignment="0" applyProtection="0"/>
    <xf numFmtId="188" fontId="31" fillId="0" borderId="0" applyFont="0" applyFill="0" applyBorder="0" applyAlignment="0" applyProtection="0"/>
    <xf numFmtId="18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85" fontId="72" fillId="0" borderId="0" applyFont="0" applyFill="0" applyBorder="0" applyAlignment="0" applyProtection="0"/>
    <xf numFmtId="168" fontId="90" fillId="0" borderId="0" applyFont="0" applyFill="0" applyBorder="0" applyAlignment="0" applyProtection="0"/>
    <xf numFmtId="185" fontId="24"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97" fillId="0" borderId="0" applyFont="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90" fontId="35" fillId="0" borderId="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5" fontId="72"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89"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90" fillId="0" borderId="0" applyFont="0" applyFill="0" applyBorder="0" applyAlignment="0" applyProtection="0"/>
    <xf numFmtId="168" fontId="90"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24"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24"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65" fillId="0" borderId="0" applyFont="0" applyFill="0" applyBorder="0" applyAlignment="0" applyProtection="0"/>
    <xf numFmtId="168" fontId="35" fillId="0" borderId="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5" fillId="0" borderId="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85"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4" fontId="59" fillId="62" borderId="0" applyBorder="0">
      <alignment horizontal="right"/>
    </xf>
    <xf numFmtId="4" fontId="59" fillId="62" borderId="17" applyBorder="0">
      <alignment horizontal="right"/>
    </xf>
    <xf numFmtId="4" fontId="59" fillId="35"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0" fontId="69" fillId="39" borderId="0" applyNumberFormat="0" applyBorder="0" applyAlignment="0" applyProtection="0"/>
    <xf numFmtId="182" fontId="69" fillId="39" borderId="0" applyNumberFormat="0" applyBorder="0" applyAlignment="0" applyProtection="0"/>
    <xf numFmtId="184" fontId="6" fillId="2" borderId="0" applyNumberFormat="0" applyBorder="0" applyAlignment="0" applyProtection="0"/>
    <xf numFmtId="183" fontId="73" fillId="0" borderId="0">
      <protection locked="0"/>
    </xf>
    <xf numFmtId="0" fontId="30" fillId="0" borderId="10" applyBorder="0">
      <alignment horizontal="center" vertical="center" wrapText="1"/>
    </xf>
    <xf numFmtId="182" fontId="30" fillId="0" borderId="10" applyBorder="0">
      <alignment horizontal="center" vertical="center" wrapText="1"/>
    </xf>
    <xf numFmtId="0" fontId="43" fillId="0" borderId="0"/>
    <xf numFmtId="0" fontId="31" fillId="78" borderId="0" applyNumberFormat="0" applyBorder="0" applyAlignment="0" applyProtection="0"/>
    <xf numFmtId="0" fontId="31" fillId="79" borderId="0" applyNumberFormat="0" applyBorder="0" applyAlignment="0" applyProtection="0"/>
    <xf numFmtId="0" fontId="31" fillId="80" borderId="0" applyNumberFormat="0" applyBorder="0" applyAlignment="0" applyProtection="0"/>
    <xf numFmtId="0" fontId="31" fillId="81" borderId="0" applyNumberFormat="0" applyBorder="0" applyAlignment="0" applyProtection="0"/>
    <xf numFmtId="0" fontId="31" fillId="82" borderId="0" applyNumberFormat="0" applyBorder="0" applyAlignment="0" applyProtection="0"/>
    <xf numFmtId="0" fontId="31" fillId="83" borderId="0" applyNumberFormat="0" applyBorder="0" applyAlignment="0" applyProtection="0"/>
    <xf numFmtId="0" fontId="31" fillId="84" borderId="0" applyNumberFormat="0" applyBorder="0" applyAlignment="0" applyProtection="0"/>
    <xf numFmtId="0" fontId="31" fillId="85" borderId="0" applyNumberFormat="0" applyBorder="0" applyAlignment="0" applyProtection="0"/>
    <xf numFmtId="0" fontId="31" fillId="86" borderId="0" applyNumberFormat="0" applyBorder="0" applyAlignment="0" applyProtection="0"/>
    <xf numFmtId="0" fontId="31" fillId="81" borderId="0" applyNumberFormat="0" applyBorder="0" applyAlignment="0" applyProtection="0"/>
    <xf numFmtId="0" fontId="31" fillId="84" borderId="0" applyNumberFormat="0" applyBorder="0" applyAlignment="0" applyProtection="0"/>
    <xf numFmtId="0" fontId="31" fillId="87" borderId="0" applyNumberFormat="0" applyBorder="0" applyAlignment="0" applyProtection="0"/>
    <xf numFmtId="0" fontId="32" fillId="88" borderId="0" applyNumberFormat="0" applyBorder="0" applyAlignment="0" applyProtection="0"/>
    <xf numFmtId="0" fontId="32" fillId="85" borderId="0" applyNumberFormat="0" applyBorder="0" applyAlignment="0" applyProtection="0"/>
    <xf numFmtId="0" fontId="32" fillId="86" borderId="0" applyNumberFormat="0" applyBorder="0" applyAlignment="0" applyProtection="0"/>
    <xf numFmtId="0" fontId="32" fillId="89" borderId="0" applyNumberFormat="0" applyBorder="0" applyAlignment="0" applyProtection="0"/>
    <xf numFmtId="0" fontId="32" fillId="90" borderId="0" applyNumberFormat="0" applyBorder="0" applyAlignment="0" applyProtection="0"/>
    <xf numFmtId="0" fontId="32" fillId="91" borderId="0" applyNumberFormat="0" applyBorder="0" applyAlignment="0" applyProtection="0"/>
    <xf numFmtId="0" fontId="32" fillId="92" borderId="0" applyNumberFormat="0" applyBorder="0" applyAlignment="0" applyProtection="0"/>
    <xf numFmtId="0" fontId="32" fillId="93" borderId="0" applyNumberFormat="0" applyBorder="0" applyAlignment="0" applyProtection="0"/>
    <xf numFmtId="0" fontId="32" fillId="94" borderId="0" applyNumberFormat="0" applyBorder="0" applyAlignment="0" applyProtection="0"/>
    <xf numFmtId="0" fontId="32" fillId="89" borderId="0" applyNumberFormat="0" applyBorder="0" applyAlignment="0" applyProtection="0"/>
    <xf numFmtId="0" fontId="32" fillId="90" borderId="0" applyNumberFormat="0" applyBorder="0" applyAlignment="0" applyProtection="0"/>
    <xf numFmtId="0" fontId="32" fillId="95" borderId="0" applyNumberFormat="0" applyBorder="0" applyAlignment="0" applyProtection="0"/>
    <xf numFmtId="0" fontId="50" fillId="83" borderId="22" applyNumberFormat="0" applyAlignment="0" applyProtection="0"/>
    <xf numFmtId="0" fontId="51" fillId="96" borderId="23" applyNumberFormat="0" applyAlignment="0" applyProtection="0"/>
    <xf numFmtId="0" fontId="52" fillId="96" borderId="22" applyNumberFormat="0" applyAlignment="0" applyProtection="0"/>
    <xf numFmtId="0" fontId="24" fillId="0" borderId="0"/>
    <xf numFmtId="0" fontId="60" fillId="97" borderId="29" applyNumberFormat="0" applyAlignment="0" applyProtection="0"/>
    <xf numFmtId="0" fontId="24" fillId="0" borderId="0">
      <alignment vertical="top"/>
    </xf>
    <xf numFmtId="0" fontId="62" fillId="98" borderId="0" applyNumberFormat="0" applyBorder="0" applyAlignment="0" applyProtection="0"/>
    <xf numFmtId="0" fontId="35" fillId="0" borderId="0"/>
    <xf numFmtId="0" fontId="31" fillId="0" borderId="0"/>
    <xf numFmtId="0" fontId="31" fillId="0" borderId="0"/>
    <xf numFmtId="0" fontId="63" fillId="79" borderId="0" applyNumberFormat="0" applyBorder="0" applyAlignment="0" applyProtection="0"/>
    <xf numFmtId="0" fontId="43" fillId="99" borderId="30" applyNumberFormat="0" applyAlignment="0" applyProtection="0"/>
    <xf numFmtId="9" fontId="35" fillId="0" borderId="0" applyFill="0" applyBorder="0" applyAlignment="0" applyProtection="0"/>
    <xf numFmtId="191" fontId="43" fillId="0" borderId="0" applyFill="0" applyBorder="0" applyAlignment="0" applyProtection="0"/>
    <xf numFmtId="191" fontId="43" fillId="0" borderId="0" applyFill="0" applyBorder="0" applyAlignment="0" applyProtection="0"/>
    <xf numFmtId="189" fontId="43" fillId="0" borderId="0" applyFill="0" applyBorder="0" applyAlignment="0" applyProtection="0"/>
    <xf numFmtId="189" fontId="43" fillId="0" borderId="0" applyFill="0" applyBorder="0" applyAlignment="0" applyProtection="0"/>
    <xf numFmtId="0" fontId="69" fillId="80" borderId="0" applyNumberFormat="0" applyBorder="0" applyAlignment="0" applyProtection="0"/>
    <xf numFmtId="192" fontId="49" fillId="0" borderId="0"/>
    <xf numFmtId="0" fontId="35" fillId="0" borderId="0"/>
    <xf numFmtId="192" fontId="49" fillId="0" borderId="0"/>
    <xf numFmtId="185" fontId="35" fillId="0" borderId="0" applyFont="0" applyFill="0" applyBorder="0" applyAlignment="0" applyProtection="0"/>
    <xf numFmtId="0" fontId="30" fillId="0" borderId="0"/>
    <xf numFmtId="0" fontId="29" fillId="0" borderId="0"/>
    <xf numFmtId="0" fontId="30" fillId="0" borderId="0"/>
    <xf numFmtId="0" fontId="80" fillId="0" borderId="0">
      <alignment vertical="top"/>
    </xf>
    <xf numFmtId="0" fontId="29" fillId="0" borderId="0"/>
    <xf numFmtId="0" fontId="98" fillId="100" borderId="22" applyNumberFormat="0">
      <alignment readingOrder="1"/>
      <protection locked="0"/>
    </xf>
    <xf numFmtId="0" fontId="30" fillId="0" borderId="0"/>
    <xf numFmtId="0" fontId="30" fillId="0" borderId="0"/>
    <xf numFmtId="0" fontId="29" fillId="0" borderId="0"/>
    <xf numFmtId="0" fontId="27" fillId="0" borderId="0"/>
    <xf numFmtId="0" fontId="30" fillId="0" borderId="0"/>
    <xf numFmtId="0" fontId="29" fillId="0" borderId="0"/>
    <xf numFmtId="0" fontId="29" fillId="0" borderId="0"/>
    <xf numFmtId="0" fontId="35" fillId="0" borderId="0"/>
    <xf numFmtId="0" fontId="29" fillId="0" borderId="0"/>
    <xf numFmtId="0" fontId="27" fillId="0" borderId="0"/>
    <xf numFmtId="0" fontId="35" fillId="0" borderId="0"/>
    <xf numFmtId="0" fontId="35" fillId="0" borderId="0"/>
    <xf numFmtId="0" fontId="35" fillId="0" borderId="0"/>
    <xf numFmtId="0" fontId="35" fillId="0" borderId="0"/>
    <xf numFmtId="0" fontId="31" fillId="37" borderId="0" applyNumberFormat="0" applyBorder="0" applyAlignment="0" applyProtection="0"/>
    <xf numFmtId="0" fontId="3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0"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2" fillId="47" borderId="0" applyNumberFormat="0" applyBorder="0" applyAlignment="0" applyProtection="0"/>
    <xf numFmtId="0" fontId="32" fillId="44" borderId="0" applyNumberFormat="0" applyBorder="0" applyAlignment="0" applyProtection="0"/>
    <xf numFmtId="0" fontId="32" fillId="45"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50" borderId="0" applyNumberFormat="0" applyBorder="0" applyAlignment="0" applyProtection="0"/>
    <xf numFmtId="0" fontId="32" fillId="54" borderId="0" applyNumberFormat="0" applyBorder="0" applyAlignment="0" applyProtection="0"/>
    <xf numFmtId="0" fontId="99" fillId="101"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2" borderId="0" applyNumberFormat="0" applyBorder="0" applyAlignment="0" applyProtection="0"/>
    <xf numFmtId="0" fontId="99" fillId="103"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99" fillId="104" borderId="0" applyNumberFormat="0" applyBorder="0" applyAlignment="0" applyProtection="0"/>
    <xf numFmtId="0" fontId="100" fillId="105"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7" borderId="0" applyNumberFormat="0" applyBorder="0" applyAlignment="0" applyProtection="0"/>
    <xf numFmtId="0" fontId="32" fillId="55" borderId="0" applyNumberFormat="0" applyBorder="0" applyAlignment="0" applyProtection="0"/>
    <xf numFmtId="0" fontId="99" fillId="108"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10"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99" fillId="111" borderId="0" applyNumberFormat="0" applyBorder="0" applyAlignment="0" applyProtection="0"/>
    <xf numFmtId="0" fontId="100" fillId="112"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0" borderId="0" applyNumberFormat="0" applyBorder="0" applyAlignment="0" applyProtection="0"/>
    <xf numFmtId="0" fontId="100" fillId="113" borderId="0" applyNumberFormat="0" applyBorder="0" applyAlignment="0" applyProtection="0"/>
    <xf numFmtId="0" fontId="32" fillId="56" borderId="0" applyNumberFormat="0" applyBorder="0" applyAlignment="0" applyProtection="0"/>
    <xf numFmtId="0" fontId="99" fillId="114"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5" borderId="0" applyNumberFormat="0" applyBorder="0" applyAlignment="0" applyProtection="0"/>
    <xf numFmtId="0" fontId="99" fillId="111"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99" fillId="116" borderId="0" applyNumberFormat="0" applyBorder="0" applyAlignment="0" applyProtection="0"/>
    <xf numFmtId="0" fontId="100" fillId="104"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7" borderId="0" applyNumberFormat="0" applyBorder="0" applyAlignment="0" applyProtection="0"/>
    <xf numFmtId="0" fontId="100" fillId="118" borderId="0" applyNumberFormat="0" applyBorder="0" applyAlignment="0" applyProtection="0"/>
    <xf numFmtId="0" fontId="32" fillId="48" borderId="0" applyNumberFormat="0" applyBorder="0" applyAlignment="0" applyProtection="0"/>
    <xf numFmtId="0" fontId="99" fillId="111"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9" borderId="0" applyNumberFormat="0" applyBorder="0" applyAlignment="0" applyProtection="0"/>
    <xf numFmtId="0" fontId="99" fillId="104"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99" fillId="112" borderId="0" applyNumberFormat="0" applyBorder="0" applyAlignment="0" applyProtection="0"/>
    <xf numFmtId="0" fontId="100" fillId="104"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1" borderId="0" applyNumberFormat="0" applyBorder="0" applyAlignment="0" applyProtection="0"/>
    <xf numFmtId="0" fontId="100" fillId="119" borderId="0" applyNumberFormat="0" applyBorder="0" applyAlignment="0" applyProtection="0"/>
    <xf numFmtId="0" fontId="32" fillId="49" borderId="0" applyNumberFormat="0" applyBorder="0" applyAlignment="0" applyProtection="0"/>
    <xf numFmtId="0" fontId="99" fillId="101"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14" borderId="0" applyNumberFormat="0" applyBorder="0" applyAlignment="0" applyProtection="0"/>
    <xf numFmtId="0" fontId="99" fillId="103" borderId="0" applyNumberFormat="0" applyBorder="0" applyAlignment="0" applyProtection="0"/>
    <xf numFmtId="0" fontId="100" fillId="103"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100" fillId="106" borderId="0" applyNumberFormat="0" applyBorder="0" applyAlignment="0" applyProtection="0"/>
    <xf numFmtId="0" fontId="32" fillId="57" borderId="0" applyNumberFormat="0" applyBorder="0" applyAlignment="0" applyProtection="0"/>
    <xf numFmtId="0" fontId="99" fillId="120" borderId="0" applyNumberFormat="0" applyBorder="0" applyAlignment="0" applyProtection="0"/>
    <xf numFmtId="0" fontId="99" fillId="110"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99" fillId="121" borderId="0" applyNumberFormat="0" applyBorder="0" applyAlignment="0" applyProtection="0"/>
    <xf numFmtId="0" fontId="100" fillId="121"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2" borderId="0" applyNumberFormat="0" applyBorder="0" applyAlignment="0" applyProtection="0"/>
    <xf numFmtId="0" fontId="100" fillId="123" borderId="0" applyNumberFormat="0" applyBorder="0" applyAlignment="0" applyProtection="0"/>
    <xf numFmtId="0" fontId="24" fillId="0" borderId="0"/>
    <xf numFmtId="49" fontId="101" fillId="39" borderId="10">
      <alignment horizontal="left" vertical="top"/>
      <protection locked="0"/>
    </xf>
    <xf numFmtId="49" fontId="101" fillId="39" borderId="10">
      <alignment horizontal="left" vertical="top"/>
      <protection locked="0"/>
    </xf>
    <xf numFmtId="49" fontId="101" fillId="0" borderId="10">
      <alignment horizontal="left" vertical="top"/>
      <protection locked="0"/>
    </xf>
    <xf numFmtId="49" fontId="101" fillId="0" borderId="10">
      <alignment horizontal="left" vertical="top"/>
      <protection locked="0"/>
    </xf>
    <xf numFmtId="49" fontId="101" fillId="124" borderId="10">
      <alignment horizontal="left" vertical="top"/>
      <protection locked="0"/>
    </xf>
    <xf numFmtId="49" fontId="101" fillId="124" borderId="10">
      <alignment horizontal="left" vertical="top"/>
      <protection locked="0"/>
    </xf>
    <xf numFmtId="0" fontId="101" fillId="0" borderId="0">
      <alignment horizontal="left" vertical="top" wrapText="1"/>
    </xf>
    <xf numFmtId="0" fontId="102" fillId="0" borderId="39">
      <alignment horizontal="left" vertical="top" wrapText="1"/>
    </xf>
    <xf numFmtId="49" fontId="24" fillId="0" borderId="0">
      <alignment horizontal="left" vertical="top" wrapText="1"/>
      <protection locked="0"/>
    </xf>
    <xf numFmtId="0" fontId="103" fillId="0" borderId="0">
      <alignment horizontal="left" vertical="top" wrapText="1"/>
    </xf>
    <xf numFmtId="49" fontId="24" fillId="0" borderId="10">
      <alignment horizontal="center" vertical="top" wrapText="1"/>
      <protection locked="0"/>
    </xf>
    <xf numFmtId="49" fontId="24" fillId="0" borderId="10">
      <alignment horizontal="center" vertical="top" wrapText="1"/>
      <protection locked="0"/>
    </xf>
    <xf numFmtId="49" fontId="101" fillId="0" borderId="0">
      <alignment horizontal="right" vertical="top"/>
      <protection locked="0"/>
    </xf>
    <xf numFmtId="49" fontId="101" fillId="39" borderId="10">
      <alignment horizontal="right" vertical="top"/>
      <protection locked="0"/>
    </xf>
    <xf numFmtId="49" fontId="101" fillId="39" borderId="10">
      <alignment horizontal="right" vertical="top"/>
      <protection locked="0"/>
    </xf>
    <xf numFmtId="0" fontId="101" fillId="39" borderId="10">
      <alignment horizontal="right" vertical="top"/>
      <protection locked="0"/>
    </xf>
    <xf numFmtId="0" fontId="101" fillId="39" borderId="10">
      <alignment horizontal="right" vertical="top"/>
      <protection locked="0"/>
    </xf>
    <xf numFmtId="49" fontId="101" fillId="0" borderId="10">
      <alignment horizontal="right" vertical="top"/>
      <protection locked="0"/>
    </xf>
    <xf numFmtId="49" fontId="101" fillId="0" borderId="10">
      <alignment horizontal="right" vertical="top"/>
      <protection locked="0"/>
    </xf>
    <xf numFmtId="0" fontId="101" fillId="0" borderId="10">
      <alignment horizontal="right" vertical="top"/>
      <protection locked="0"/>
    </xf>
    <xf numFmtId="0" fontId="101" fillId="0" borderId="10">
      <alignment horizontal="right" vertical="top"/>
      <protection locked="0"/>
    </xf>
    <xf numFmtId="49" fontId="101" fillId="124" borderId="10">
      <alignment horizontal="right" vertical="top"/>
      <protection locked="0"/>
    </xf>
    <xf numFmtId="49" fontId="101" fillId="124" borderId="10">
      <alignment horizontal="right" vertical="top"/>
      <protection locked="0"/>
    </xf>
    <xf numFmtId="0" fontId="101" fillId="124" borderId="10">
      <alignment horizontal="right" vertical="top"/>
      <protection locked="0"/>
    </xf>
    <xf numFmtId="0" fontId="101" fillId="124" borderId="10">
      <alignment horizontal="right" vertical="top"/>
      <protection locked="0"/>
    </xf>
    <xf numFmtId="49" fontId="24" fillId="0" borderId="0">
      <alignment horizontal="right" vertical="top" wrapText="1"/>
      <protection locked="0"/>
    </xf>
    <xf numFmtId="0" fontId="103" fillId="0" borderId="0">
      <alignment horizontal="right" vertical="top" wrapText="1"/>
    </xf>
    <xf numFmtId="49" fontId="24" fillId="0" borderId="0">
      <alignment horizontal="center" vertical="top" wrapText="1"/>
      <protection locked="0"/>
    </xf>
    <xf numFmtId="0" fontId="102" fillId="0" borderId="39">
      <alignment horizontal="center" vertical="top" wrapText="1"/>
    </xf>
    <xf numFmtId="49" fontId="101" fillId="0" borderId="10">
      <alignment horizontal="center" vertical="top" wrapText="1"/>
      <protection locked="0"/>
    </xf>
    <xf numFmtId="49" fontId="101" fillId="0" borderId="10">
      <alignment horizontal="center" vertical="top" wrapText="1"/>
      <protection locked="0"/>
    </xf>
    <xf numFmtId="0" fontId="101" fillId="0" borderId="10">
      <alignment horizontal="center" vertical="top" wrapText="1"/>
      <protection locked="0"/>
    </xf>
    <xf numFmtId="0" fontId="101" fillId="0" borderId="10">
      <alignment horizontal="center" vertical="top" wrapText="1"/>
      <protection locked="0"/>
    </xf>
    <xf numFmtId="0" fontId="63" fillId="38" borderId="0" applyNumberFormat="0" applyBorder="0" applyAlignment="0" applyProtection="0"/>
    <xf numFmtId="193" fontId="78" fillId="0" borderId="0" applyFill="0" applyBorder="0" applyAlignment="0"/>
    <xf numFmtId="194" fontId="78" fillId="0" borderId="0" applyFill="0" applyBorder="0" applyAlignment="0"/>
    <xf numFmtId="195" fontId="78" fillId="0" borderId="0" applyFill="0" applyBorder="0" applyAlignment="0"/>
    <xf numFmtId="196" fontId="78" fillId="0" borderId="0" applyFill="0" applyBorder="0" applyAlignment="0"/>
    <xf numFmtId="197" fontId="78" fillId="0" borderId="0" applyFill="0" applyBorder="0" applyAlignment="0"/>
    <xf numFmtId="193" fontId="78" fillId="0" borderId="0" applyFill="0" applyBorder="0" applyAlignment="0"/>
    <xf numFmtId="198" fontId="78" fillId="0" borderId="0" applyFill="0" applyBorder="0" applyAlignment="0"/>
    <xf numFmtId="194" fontId="78" fillId="0" borderId="0" applyFill="0" applyBorder="0" applyAlignment="0"/>
    <xf numFmtId="0" fontId="52" fillId="58" borderId="22" applyNumberFormat="0" applyAlignment="0" applyProtection="0"/>
    <xf numFmtId="0" fontId="60" fillId="59" borderId="29" applyNumberFormat="0" applyAlignment="0" applyProtection="0"/>
    <xf numFmtId="193" fontId="43" fillId="0" borderId="0" applyFont="0" applyFill="0" applyBorder="0" applyAlignment="0" applyProtection="0"/>
    <xf numFmtId="168" fontId="24" fillId="0" borderId="0" applyFont="0" applyFill="0" applyBorder="0" applyAlignment="0" applyProtection="0"/>
    <xf numFmtId="194" fontId="43" fillId="0" borderId="0" applyFont="0" applyFill="0" applyBorder="0" applyAlignment="0" applyProtection="0"/>
    <xf numFmtId="0" fontId="24" fillId="0" borderId="0"/>
    <xf numFmtId="0" fontId="24" fillId="0" borderId="0"/>
    <xf numFmtId="14" fontId="78" fillId="0" borderId="0" applyFill="0" applyBorder="0" applyAlignment="0"/>
    <xf numFmtId="0" fontId="104" fillId="0" borderId="0" applyNumberFormat="0" applyFill="0" applyBorder="0" applyAlignment="0" applyProtection="0"/>
    <xf numFmtId="199" fontId="35" fillId="0" borderId="0" applyFont="0" applyFill="0" applyBorder="0" applyAlignment="0" applyProtection="0"/>
    <xf numFmtId="200" fontId="35" fillId="0" borderId="0" applyFont="0" applyFill="0" applyBorder="0" applyAlignment="0" applyProtection="0"/>
    <xf numFmtId="0" fontId="105" fillId="125"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6" borderId="0" applyNumberFormat="0" applyBorder="0" applyAlignment="0" applyProtection="0"/>
    <xf numFmtId="0" fontId="105" fillId="127"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8" borderId="0" applyNumberFormat="0" applyBorder="0" applyAlignment="0" applyProtection="0"/>
    <xf numFmtId="0" fontId="105" fillId="129" borderId="0" applyNumberFormat="0" applyBorder="0" applyAlignment="0" applyProtection="0"/>
    <xf numFmtId="193" fontId="106" fillId="0" borderId="0" applyFill="0" applyBorder="0" applyAlignment="0"/>
    <xf numFmtId="194" fontId="106" fillId="0" borderId="0" applyFill="0" applyBorder="0" applyAlignment="0"/>
    <xf numFmtId="193" fontId="106" fillId="0" borderId="0" applyFill="0" applyBorder="0" applyAlignment="0"/>
    <xf numFmtId="198" fontId="106" fillId="0" borderId="0" applyFill="0" applyBorder="0" applyAlignment="0"/>
    <xf numFmtId="194" fontId="106" fillId="0" borderId="0" applyFill="0" applyBorder="0" applyAlignment="0"/>
    <xf numFmtId="0" fontId="64" fillId="0" borderId="0" applyNumberFormat="0" applyFill="0" applyBorder="0" applyAlignment="0" applyProtection="0"/>
    <xf numFmtId="0" fontId="69" fillId="39" borderId="0" applyNumberFormat="0" applyBorder="0" applyAlignment="0" applyProtection="0"/>
    <xf numFmtId="0" fontId="99" fillId="116" borderId="0" applyNumberFormat="0" applyBorder="0" applyAlignment="0" applyProtection="0"/>
    <xf numFmtId="0" fontId="54" fillId="0" borderId="24" applyNumberFormat="0" applyFill="0" applyAlignment="0" applyProtection="0"/>
    <xf numFmtId="0" fontId="55" fillId="0" borderId="25" applyNumberFormat="0" applyFill="0" applyAlignment="0" applyProtection="0"/>
    <xf numFmtId="0" fontId="56" fillId="0" borderId="26" applyNumberFormat="0" applyFill="0" applyAlignment="0" applyProtection="0"/>
    <xf numFmtId="0" fontId="56" fillId="0" borderId="0" applyNumberFormat="0" applyFill="0" applyBorder="0" applyAlignment="0" applyProtection="0"/>
    <xf numFmtId="193" fontId="107" fillId="0" borderId="0" applyFill="0" applyBorder="0" applyAlignment="0"/>
    <xf numFmtId="194" fontId="107" fillId="0" borderId="0" applyFill="0" applyBorder="0" applyAlignment="0"/>
    <xf numFmtId="193" fontId="107" fillId="0" borderId="0" applyFill="0" applyBorder="0" applyAlignment="0"/>
    <xf numFmtId="198" fontId="107" fillId="0" borderId="0" applyFill="0" applyBorder="0" applyAlignment="0"/>
    <xf numFmtId="194" fontId="107" fillId="0" borderId="0" applyFill="0" applyBorder="0" applyAlignment="0"/>
    <xf numFmtId="0" fontId="66" fillId="0" borderId="31" applyNumberFormat="0" applyFill="0" applyAlignment="0" applyProtection="0"/>
    <xf numFmtId="0" fontId="24" fillId="0" borderId="0"/>
    <xf numFmtId="0" fontId="62" fillId="60" borderId="0" applyNumberFormat="0" applyBorder="0" applyAlignment="0" applyProtection="0"/>
    <xf numFmtId="0" fontId="108" fillId="121" borderId="0" applyNumberFormat="0" applyBorder="0" applyAlignment="0" applyProtection="0"/>
    <xf numFmtId="0" fontId="68" fillId="130" borderId="0"/>
    <xf numFmtId="0" fontId="68" fillId="130" borderId="0"/>
    <xf numFmtId="0" fontId="24" fillId="0" borderId="0"/>
    <xf numFmtId="0" fontId="24" fillId="61" borderId="30" applyNumberFormat="0" applyFont="0" applyAlignment="0" applyProtection="0"/>
    <xf numFmtId="0" fontId="68" fillId="120" borderId="36" applyNumberFormat="0" applyFont="0" applyAlignment="0" applyProtection="0"/>
    <xf numFmtId="0" fontId="51" fillId="58" borderId="23" applyNumberFormat="0" applyAlignment="0" applyProtection="0"/>
    <xf numFmtId="197" fontId="43" fillId="0" borderId="0" applyFont="0" applyFill="0" applyBorder="0" applyAlignment="0" applyProtection="0"/>
    <xf numFmtId="201" fontId="43" fillId="0" borderId="0" applyFont="0" applyFill="0" applyBorder="0" applyAlignment="0" applyProtection="0"/>
    <xf numFmtId="9" fontId="31" fillId="0" borderId="0" applyFont="0" applyFill="0" applyBorder="0" applyAlignment="0" applyProtection="0"/>
    <xf numFmtId="9" fontId="24" fillId="0" borderId="0" applyFont="0" applyFill="0" applyBorder="0" applyAlignment="0" applyProtection="0"/>
    <xf numFmtId="193" fontId="83" fillId="0" borderId="0" applyFill="0" applyBorder="0" applyAlignment="0"/>
    <xf numFmtId="194" fontId="83" fillId="0" borderId="0" applyFill="0" applyBorder="0" applyAlignment="0"/>
    <xf numFmtId="193" fontId="83" fillId="0" borderId="0" applyFill="0" applyBorder="0" applyAlignment="0"/>
    <xf numFmtId="198" fontId="83" fillId="0" borderId="0" applyFill="0" applyBorder="0" applyAlignment="0"/>
    <xf numFmtId="194" fontId="83" fillId="0" borderId="0" applyFill="0" applyBorder="0" applyAlignment="0"/>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40" fillId="60"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101" fillId="52" borderId="36" applyNumberFormat="0" applyProtection="0">
      <alignment vertical="center"/>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4" fontId="40" fillId="52" borderId="36" applyNumberFormat="0" applyProtection="0">
      <alignment horizontal="left" vertical="center" indent="1"/>
    </xf>
    <xf numFmtId="0" fontId="101" fillId="60" borderId="34" applyNumberFormat="0" applyProtection="0">
      <alignment horizontal="left" vertical="top" indent="1"/>
    </xf>
    <xf numFmtId="0" fontId="101" fillId="60" borderId="34" applyNumberFormat="0" applyProtection="0">
      <alignment horizontal="left" vertical="top" indent="1"/>
    </xf>
    <xf numFmtId="0" fontId="101" fillId="60" borderId="34" applyNumberFormat="0" applyProtection="0">
      <alignment horizontal="left" vertical="top" indent="1"/>
    </xf>
    <xf numFmtId="0" fontId="101" fillId="60" borderId="34" applyNumberFormat="0" applyProtection="0">
      <alignment horizontal="left" vertical="top"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38"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131" borderId="36"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55" borderId="39"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46"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0"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7"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56"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6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45" borderId="36" applyNumberFormat="0" applyProtection="0">
      <alignment horizontal="right" vertical="center"/>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0" fillId="66"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3" fillId="132" borderId="39" applyNumberFormat="0" applyProtection="0">
      <alignment horizontal="left" vertical="center" indent="1"/>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9" borderId="36" applyNumberFormat="0" applyProtection="0">
      <alignment horizontal="right" vertical="center"/>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7"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4" fontId="40" fillId="69" borderId="39"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40" fillId="58" borderId="36" applyNumberFormat="0" applyProtection="0">
      <alignment horizontal="left" vertical="center" indent="1"/>
    </xf>
    <xf numFmtId="0" fontId="35" fillId="132" borderId="34" applyNumberFormat="0" applyProtection="0">
      <alignment horizontal="left" vertical="center"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68" fillId="132" borderId="34" applyNumberFormat="0" applyProtection="0">
      <alignment horizontal="left" vertical="top" indent="1"/>
    </xf>
    <xf numFmtId="0" fontId="35" fillId="132" borderId="34" applyNumberFormat="0" applyProtection="0">
      <alignment horizontal="left" vertical="top"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40" fillId="133" borderId="36" applyNumberFormat="0" applyProtection="0">
      <alignment horizontal="left" vertical="center" indent="1"/>
    </xf>
    <xf numFmtId="0" fontId="35" fillId="69" borderId="34" applyNumberFormat="0" applyProtection="0">
      <alignment horizontal="left" vertical="center"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68" fillId="69" borderId="34" applyNumberFormat="0" applyProtection="0">
      <alignment horizontal="left" vertical="top" indent="1"/>
    </xf>
    <xf numFmtId="0" fontId="35" fillId="69" borderId="34" applyNumberFormat="0" applyProtection="0">
      <alignment horizontal="left" vertical="top"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40" fillId="43" borderId="36" applyNumberFormat="0" applyProtection="0">
      <alignment horizontal="left" vertical="center"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68" fillId="43" borderId="34" applyNumberFormat="0" applyProtection="0">
      <alignment horizontal="left" vertical="top" indent="1"/>
    </xf>
    <xf numFmtId="0" fontId="35" fillId="43" borderId="34" applyNumberFormat="0" applyProtection="0">
      <alignment horizontal="left" vertical="top"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40" fillId="67" borderId="36" applyNumberFormat="0" applyProtection="0">
      <alignment horizontal="left" vertical="center"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68" fillId="67" borderId="34" applyNumberFormat="0" applyProtection="0">
      <alignment horizontal="left" vertical="top" indent="1"/>
    </xf>
    <xf numFmtId="0" fontId="35" fillId="67" borderId="34" applyNumberFormat="0" applyProtection="0">
      <alignment horizontal="left" vertical="top" indent="1"/>
    </xf>
    <xf numFmtId="0" fontId="35" fillId="134" borderId="1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68" fillId="134" borderId="40" applyNumberFormat="0">
      <protection locked="0"/>
    </xf>
    <xf numFmtId="0" fontId="35" fillId="134" borderId="10" applyNumberFormat="0">
      <protection locked="0"/>
    </xf>
    <xf numFmtId="0" fontId="109" fillId="132" borderId="41" applyBorder="0"/>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10" fillId="61" borderId="34"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01" fillId="53" borderId="10" applyNumberFormat="0" applyProtection="0">
      <alignment vertical="center"/>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4" fontId="110" fillId="58" borderId="34" applyNumberFormat="0" applyProtection="0">
      <alignment horizontal="left" vertical="center" indent="1"/>
    </xf>
    <xf numFmtId="0" fontId="110" fillId="61" borderId="34" applyNumberFormat="0" applyProtection="0">
      <alignment horizontal="left" vertical="top" indent="1"/>
    </xf>
    <xf numFmtId="0" fontId="110" fillId="61" borderId="34" applyNumberFormat="0" applyProtection="0">
      <alignment horizontal="left" vertical="top" indent="1"/>
    </xf>
    <xf numFmtId="0" fontId="110" fillId="61" borderId="34" applyNumberFormat="0" applyProtection="0">
      <alignment horizontal="left" vertical="top" indent="1"/>
    </xf>
    <xf numFmtId="0" fontId="110" fillId="61" borderId="34" applyNumberFormat="0" applyProtection="0">
      <alignment horizontal="left" vertical="top" indent="1"/>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40" fillId="0"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101" fillId="74" borderId="36" applyNumberFormat="0" applyProtection="0">
      <alignment horizontal="right" vertical="center"/>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4" fontId="40" fillId="49" borderId="36" applyNumberFormat="0" applyProtection="0">
      <alignment horizontal="left" vertical="center" indent="1"/>
    </xf>
    <xf numFmtId="0" fontId="110" fillId="69" borderId="34" applyNumberFormat="0" applyProtection="0">
      <alignment horizontal="left" vertical="top" indent="1"/>
    </xf>
    <xf numFmtId="0" fontId="110" fillId="69" borderId="34" applyNumberFormat="0" applyProtection="0">
      <alignment horizontal="left" vertical="top" indent="1"/>
    </xf>
    <xf numFmtId="0" fontId="110" fillId="69" borderId="34" applyNumberFormat="0" applyProtection="0">
      <alignment horizontal="left" vertical="top" indent="1"/>
    </xf>
    <xf numFmtId="0" fontId="110" fillId="69" borderId="34" applyNumberFormat="0" applyProtection="0">
      <alignment horizontal="left" vertical="top"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4" fontId="101" fillId="72" borderId="39" applyNumberFormat="0" applyProtection="0">
      <alignment horizontal="left" vertical="center" indent="1"/>
    </xf>
    <xf numFmtId="0" fontId="40" fillId="135" borderId="10"/>
    <xf numFmtId="0" fontId="40" fillId="135" borderId="10"/>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4" fontId="101" fillId="134" borderId="36" applyNumberFormat="0" applyProtection="0">
      <alignment horizontal="right" vertical="center"/>
    </xf>
    <xf numFmtId="0" fontId="101" fillId="0" borderId="0" applyNumberFormat="0" applyFill="0" applyBorder="0" applyAlignment="0" applyProtection="0"/>
    <xf numFmtId="2" fontId="111" fillId="136" borderId="42" applyProtection="0"/>
    <xf numFmtId="2" fontId="111" fillId="136" borderId="42" applyProtection="0"/>
    <xf numFmtId="2" fontId="112" fillId="0" borderId="0" applyFill="0" applyBorder="0" applyProtection="0"/>
    <xf numFmtId="2" fontId="98" fillId="0" borderId="0" applyFill="0" applyBorder="0" applyProtection="0"/>
    <xf numFmtId="2" fontId="98" fillId="137" borderId="42" applyProtection="0"/>
    <xf numFmtId="2" fontId="98" fillId="138" borderId="42" applyProtection="0"/>
    <xf numFmtId="2" fontId="98" fillId="139" borderId="42" applyProtection="0"/>
    <xf numFmtId="2" fontId="98" fillId="139" borderId="42" applyProtection="0">
      <alignment horizontal="center"/>
    </xf>
    <xf numFmtId="2" fontId="98" fillId="138" borderId="42" applyProtection="0">
      <alignment horizontal="center"/>
    </xf>
    <xf numFmtId="49" fontId="78" fillId="0" borderId="0" applyFill="0" applyBorder="0" applyAlignment="0"/>
    <xf numFmtId="202" fontId="78" fillId="0" borderId="0" applyFill="0" applyBorder="0" applyAlignment="0"/>
    <xf numFmtId="203" fontId="78" fillId="0" borderId="0" applyFill="0" applyBorder="0" applyAlignment="0"/>
    <xf numFmtId="0" fontId="101" fillId="0" borderId="39">
      <alignment horizontal="left" vertical="top" wrapText="1"/>
    </xf>
    <xf numFmtId="0" fontId="61" fillId="0" borderId="0" applyNumberFormat="0" applyFill="0" applyBorder="0" applyAlignment="0" applyProtection="0"/>
    <xf numFmtId="0" fontId="26" fillId="0" borderId="28" applyNumberFormat="0" applyFill="0" applyAlignment="0" applyProtection="0"/>
    <xf numFmtId="0" fontId="25" fillId="0" borderId="0" applyNumberFormat="0" applyFill="0" applyBorder="0" applyAlignment="0" applyProtection="0"/>
    <xf numFmtId="0" fontId="31" fillId="0" borderId="0"/>
    <xf numFmtId="0" fontId="31" fillId="0" borderId="0"/>
    <xf numFmtId="0" fontId="31" fillId="0" borderId="0"/>
    <xf numFmtId="0" fontId="31" fillId="0" borderId="0"/>
    <xf numFmtId="0" fontId="1" fillId="0" borderId="0"/>
    <xf numFmtId="0" fontId="113" fillId="0" borderId="38"/>
    <xf numFmtId="0" fontId="27" fillId="0" borderId="0"/>
    <xf numFmtId="0" fontId="30" fillId="0" borderId="19" applyBorder="0" applyAlignment="0">
      <alignment horizontal="left" wrapText="1"/>
    </xf>
    <xf numFmtId="43" fontId="1" fillId="0" borderId="0" applyFont="0" applyFill="0" applyBorder="0" applyAlignment="0" applyProtection="0"/>
    <xf numFmtId="204" fontId="35" fillId="0" borderId="0"/>
    <xf numFmtId="0" fontId="1" fillId="0" borderId="0"/>
    <xf numFmtId="0" fontId="35" fillId="0" borderId="0"/>
  </cellStyleXfs>
  <cellXfs count="572">
    <xf numFmtId="0" fontId="0" fillId="0" borderId="0" xfId="0"/>
    <xf numFmtId="0" fontId="19" fillId="0" borderId="0" xfId="0" applyFont="1"/>
    <xf numFmtId="0" fontId="114" fillId="0" borderId="0" xfId="0" applyFont="1" applyAlignment="1">
      <alignment horizontal="justify" vertical="center" wrapText="1" shrinkToFit="1"/>
    </xf>
    <xf numFmtId="0" fontId="114" fillId="0" borderId="0" xfId="0" applyFont="1" applyAlignment="1">
      <alignment wrapText="1" shrinkToFit="1"/>
    </xf>
    <xf numFmtId="0" fontId="115" fillId="0" borderId="0" xfId="0" applyFont="1" applyAlignment="1">
      <alignment horizontal="justify" vertical="center" wrapText="1" shrinkToFit="1"/>
    </xf>
    <xf numFmtId="0" fontId="114" fillId="0" borderId="0" xfId="0" applyFont="1" applyAlignment="1">
      <alignment horizontal="left" vertical="center" wrapText="1" shrinkToFit="1"/>
    </xf>
    <xf numFmtId="14" fontId="114" fillId="0" borderId="0" xfId="0" applyNumberFormat="1" applyFont="1" applyAlignment="1">
      <alignment vertical="center" wrapText="1" shrinkToFit="1"/>
    </xf>
    <xf numFmtId="0" fontId="114" fillId="0" borderId="0" xfId="0" applyFont="1" applyAlignment="1">
      <alignment vertical="center" wrapText="1" shrinkToFit="1"/>
    </xf>
    <xf numFmtId="0" fontId="114" fillId="0" borderId="0" xfId="0" applyFont="1" applyAlignment="1">
      <alignment vertical="distributed" wrapText="1" shrinkToFit="1"/>
    </xf>
    <xf numFmtId="0" fontId="116" fillId="0" borderId="0" xfId="0" applyFont="1"/>
    <xf numFmtId="0" fontId="117" fillId="0" borderId="0" xfId="0" applyFont="1"/>
    <xf numFmtId="0" fontId="117" fillId="0" borderId="0" xfId="0" applyFont="1" applyAlignment="1"/>
    <xf numFmtId="0" fontId="118" fillId="0" borderId="0" xfId="0" applyFont="1"/>
    <xf numFmtId="0" fontId="119" fillId="0" borderId="0" xfId="0" applyFont="1"/>
    <xf numFmtId="0" fontId="114" fillId="140" borderId="0" xfId="0" applyFont="1" applyFill="1" applyAlignment="1">
      <alignment wrapText="1" shrinkToFit="1"/>
    </xf>
    <xf numFmtId="0" fontId="114" fillId="0" borderId="0" xfId="0" applyFont="1" applyAlignment="1">
      <alignment horizontal="justify" vertical="center" wrapText="1" shrinkToFit="1"/>
    </xf>
    <xf numFmtId="0" fontId="115" fillId="0" borderId="0" xfId="0" applyFont="1" applyAlignment="1">
      <alignment horizontal="justify" vertical="center" wrapText="1" shrinkToFit="1"/>
    </xf>
    <xf numFmtId="0" fontId="114" fillId="0" borderId="0" xfId="0" applyFont="1" applyBorder="1" applyAlignment="1">
      <alignment vertical="center" wrapText="1" shrinkToFit="1"/>
    </xf>
    <xf numFmtId="0" fontId="115" fillId="0" borderId="0" xfId="0" applyFont="1" applyAlignment="1">
      <alignment vertical="center" wrapText="1" shrinkToFit="1"/>
    </xf>
    <xf numFmtId="0" fontId="116" fillId="0" borderId="0" xfId="0" applyFont="1" applyAlignment="1"/>
    <xf numFmtId="0" fontId="120" fillId="0" borderId="0" xfId="0" applyFont="1" applyAlignment="1"/>
    <xf numFmtId="0" fontId="117" fillId="0" borderId="0" xfId="0" applyFont="1" applyAlignment="1">
      <alignment vertical="center"/>
    </xf>
    <xf numFmtId="0" fontId="20" fillId="0" borderId="0" xfId="0" applyFont="1" applyAlignment="1">
      <alignment wrapText="1"/>
    </xf>
    <xf numFmtId="0" fontId="122" fillId="0" borderId="0" xfId="0" applyFont="1" applyAlignment="1"/>
    <xf numFmtId="0" fontId="118" fillId="0" borderId="0" xfId="0" applyFont="1" applyAlignment="1"/>
    <xf numFmtId="0" fontId="116" fillId="0" borderId="10" xfId="0" applyFont="1" applyBorder="1" applyAlignment="1">
      <alignment vertical="center"/>
    </xf>
    <xf numFmtId="0" fontId="118" fillId="0" borderId="10" xfId="0" applyFont="1" applyBorder="1" applyAlignment="1">
      <alignment horizontal="center" vertical="center" wrapText="1"/>
    </xf>
    <xf numFmtId="14" fontId="118" fillId="0" borderId="10" xfId="0" applyNumberFormat="1" applyFont="1" applyBorder="1" applyAlignment="1">
      <alignment horizontal="center" vertical="center" wrapText="1"/>
    </xf>
    <xf numFmtId="43" fontId="118" fillId="0" borderId="10" xfId="60901" applyFont="1" applyBorder="1" applyAlignment="1">
      <alignment vertical="center"/>
    </xf>
    <xf numFmtId="0" fontId="118" fillId="0" borderId="0" xfId="0" applyFont="1" applyBorder="1" applyAlignment="1"/>
    <xf numFmtId="0" fontId="116" fillId="0" borderId="0" xfId="0" applyFont="1" applyBorder="1"/>
    <xf numFmtId="0" fontId="118" fillId="0" borderId="0" xfId="0" applyFont="1" applyBorder="1" applyAlignment="1">
      <alignment vertical="center" wrapText="1"/>
    </xf>
    <xf numFmtId="0" fontId="118" fillId="140" borderId="44" xfId="0" applyFont="1" applyFill="1" applyBorder="1" applyAlignment="1">
      <alignment horizontal="center" vertical="center" wrapText="1"/>
    </xf>
    <xf numFmtId="14" fontId="118" fillId="140" borderId="44" xfId="0" applyNumberFormat="1" applyFont="1" applyFill="1" applyBorder="1" applyAlignment="1">
      <alignment horizontal="center" vertical="center" wrapText="1"/>
    </xf>
    <xf numFmtId="43" fontId="118" fillId="140" borderId="50" xfId="0" applyNumberFormat="1" applyFont="1" applyFill="1" applyBorder="1" applyAlignment="1">
      <alignment horizontal="center" vertical="center" wrapText="1"/>
    </xf>
    <xf numFmtId="43" fontId="118" fillId="140" borderId="0" xfId="0" applyNumberFormat="1" applyFont="1" applyFill="1" applyBorder="1" applyAlignment="1">
      <alignment horizontal="center" vertical="center" wrapText="1"/>
    </xf>
    <xf numFmtId="0" fontId="118" fillId="140" borderId="0" xfId="0" applyFont="1" applyFill="1" applyBorder="1" applyAlignment="1">
      <alignment horizontal="center" vertical="center" wrapText="1"/>
    </xf>
    <xf numFmtId="14" fontId="118" fillId="140" borderId="0" xfId="0" applyNumberFormat="1" applyFont="1" applyFill="1" applyBorder="1" applyAlignment="1">
      <alignment horizontal="center" vertical="center" wrapText="1"/>
    </xf>
    <xf numFmtId="0" fontId="118" fillId="140" borderId="0" xfId="0" applyFont="1" applyFill="1" applyBorder="1" applyAlignment="1">
      <alignment horizontal="left" vertical="center" wrapText="1"/>
    </xf>
    <xf numFmtId="0" fontId="118" fillId="140" borderId="0" xfId="0" applyFont="1" applyFill="1" applyBorder="1" applyAlignment="1">
      <alignment vertical="center" wrapText="1"/>
    </xf>
    <xf numFmtId="0" fontId="116" fillId="140" borderId="10" xfId="0" applyFont="1" applyFill="1" applyBorder="1" applyAlignment="1">
      <alignment horizontal="left" vertical="center" wrapText="1"/>
    </xf>
    <xf numFmtId="0" fontId="116" fillId="140" borderId="10" xfId="0" applyFont="1" applyFill="1" applyBorder="1" applyAlignment="1">
      <alignment horizontal="center" vertical="center" wrapText="1"/>
    </xf>
    <xf numFmtId="0" fontId="118" fillId="0" borderId="0" xfId="0" applyFont="1" applyAlignment="1">
      <alignment horizontal="left" vertical="center"/>
    </xf>
    <xf numFmtId="0" fontId="118" fillId="0" borderId="0" xfId="0" applyFont="1" applyAlignment="1">
      <alignment vertical="center" wrapText="1"/>
    </xf>
    <xf numFmtId="0" fontId="118" fillId="0" borderId="0" xfId="0" applyFont="1" applyAlignment="1">
      <alignment horizontal="justify" vertical="center" wrapText="1"/>
    </xf>
    <xf numFmtId="0" fontId="118" fillId="0" borderId="0" xfId="0" applyFont="1" applyAlignment="1">
      <alignment vertical="center"/>
    </xf>
    <xf numFmtId="0" fontId="116" fillId="0" borderId="10" xfId="0" applyFont="1" applyBorder="1" applyAlignment="1">
      <alignment vertical="center" wrapText="1"/>
    </xf>
    <xf numFmtId="0" fontId="123" fillId="0" borderId="0" xfId="0" applyFont="1" applyAlignment="1">
      <alignment vertical="top"/>
    </xf>
    <xf numFmtId="0" fontId="124" fillId="0" borderId="0" xfId="0" applyFont="1" applyAlignment="1">
      <alignment vertical="top"/>
    </xf>
    <xf numFmtId="0" fontId="125" fillId="0" borderId="0" xfId="0" applyFont="1" applyAlignment="1">
      <alignment vertical="top"/>
    </xf>
    <xf numFmtId="0" fontId="123" fillId="0" borderId="0" xfId="0" applyFont="1" applyFill="1" applyAlignment="1">
      <alignment vertical="top"/>
    </xf>
    <xf numFmtId="0" fontId="123" fillId="140" borderId="0" xfId="0" applyFont="1" applyFill="1" applyAlignment="1">
      <alignment vertical="top"/>
    </xf>
    <xf numFmtId="0" fontId="35" fillId="140" borderId="0" xfId="0" applyFont="1" applyFill="1" applyAlignment="1">
      <alignment vertical="top"/>
    </xf>
    <xf numFmtId="0" fontId="68" fillId="140" borderId="0" xfId="0" applyFont="1" applyFill="1" applyAlignment="1">
      <alignment horizontal="right"/>
    </xf>
    <xf numFmtId="0" fontId="126" fillId="0" borderId="0" xfId="0" applyFont="1" applyFill="1" applyAlignment="1">
      <alignment vertical="top"/>
    </xf>
    <xf numFmtId="0" fontId="123" fillId="0" borderId="0" xfId="0" applyFont="1" applyFill="1" applyAlignment="1">
      <alignment vertical="top" wrapText="1"/>
    </xf>
    <xf numFmtId="0" fontId="123" fillId="140" borderId="0" xfId="0" applyFont="1" applyFill="1" applyAlignment="1">
      <alignment vertical="top" wrapText="1"/>
    </xf>
    <xf numFmtId="0" fontId="126" fillId="140" borderId="0" xfId="0" applyFont="1" applyFill="1" applyAlignment="1">
      <alignment horizontal="right" vertical="top"/>
    </xf>
    <xf numFmtId="0" fontId="123" fillId="140" borderId="0" xfId="0" applyFont="1" applyFill="1" applyAlignment="1">
      <alignment horizontal="right" vertical="top"/>
    </xf>
    <xf numFmtId="0" fontId="124" fillId="0" borderId="0" xfId="0" applyFont="1" applyFill="1" applyAlignment="1">
      <alignment vertical="top"/>
    </xf>
    <xf numFmtId="0" fontId="125" fillId="0" borderId="0" xfId="0" applyFont="1" applyFill="1" applyAlignment="1">
      <alignment vertical="top"/>
    </xf>
    <xf numFmtId="0" fontId="127" fillId="140" borderId="0" xfId="0" applyFont="1" applyFill="1" applyBorder="1" applyAlignment="1">
      <alignment wrapText="1"/>
    </xf>
    <xf numFmtId="0" fontId="123" fillId="140" borderId="0" xfId="0" applyFont="1" applyFill="1" applyAlignment="1">
      <alignment horizontal="right"/>
    </xf>
    <xf numFmtId="0" fontId="126" fillId="0" borderId="0" xfId="0" applyFont="1" applyFill="1" applyBorder="1" applyAlignment="1">
      <alignment horizontal="left" wrapText="1"/>
    </xf>
    <xf numFmtId="0" fontId="126" fillId="140" borderId="0" xfId="0" applyFont="1" applyFill="1" applyBorder="1" applyAlignment="1">
      <alignment horizontal="left" wrapText="1"/>
    </xf>
    <xf numFmtId="0" fontId="128" fillId="0" borderId="0" xfId="0" applyFont="1" applyAlignment="1">
      <alignment vertical="top"/>
    </xf>
    <xf numFmtId="0" fontId="129" fillId="0" borderId="0" xfId="0" applyFont="1" applyAlignment="1">
      <alignment vertical="top"/>
    </xf>
    <xf numFmtId="0" fontId="130" fillId="0" borderId="0" xfId="0" applyFont="1" applyAlignment="1">
      <alignment vertical="top"/>
    </xf>
    <xf numFmtId="0" fontId="128" fillId="140" borderId="0" xfId="0" applyFont="1" applyFill="1" applyAlignment="1">
      <alignment vertical="top"/>
    </xf>
    <xf numFmtId="0" fontId="123" fillId="140" borderId="0" xfId="0" applyFont="1" applyFill="1" applyBorder="1" applyAlignment="1">
      <alignment vertical="top"/>
    </xf>
    <xf numFmtId="0" fontId="123" fillId="140" borderId="0" xfId="0" applyFont="1" applyFill="1" applyBorder="1" applyAlignment="1">
      <alignment horizontal="right" vertical="top"/>
    </xf>
    <xf numFmtId="0" fontId="131" fillId="0" borderId="0" xfId="0" applyFont="1" applyFill="1" applyAlignment="1">
      <alignment horizontal="center" vertical="top"/>
    </xf>
    <xf numFmtId="0" fontId="131" fillId="140" borderId="0" xfId="0" applyFont="1" applyFill="1" applyAlignment="1">
      <alignment horizontal="center" vertical="top"/>
    </xf>
    <xf numFmtId="0" fontId="126" fillId="140" borderId="52" xfId="0" applyFont="1" applyFill="1" applyBorder="1" applyAlignment="1">
      <alignment vertical="top"/>
    </xf>
    <xf numFmtId="0" fontId="126" fillId="140" borderId="0" xfId="0" applyFont="1" applyFill="1" applyAlignment="1">
      <alignment vertical="top"/>
    </xf>
    <xf numFmtId="0" fontId="126" fillId="140" borderId="0" xfId="0" applyFont="1" applyFill="1" applyBorder="1" applyAlignment="1">
      <alignment vertical="top"/>
    </xf>
    <xf numFmtId="0" fontId="126" fillId="0" borderId="0" xfId="0" applyFont="1" applyFill="1" applyAlignment="1">
      <alignment horizontal="left" vertical="top"/>
    </xf>
    <xf numFmtId="0" fontId="126" fillId="0" borderId="0" xfId="0" applyFont="1" applyFill="1" applyAlignment="1">
      <alignment horizontal="center" vertical="top"/>
    </xf>
    <xf numFmtId="0" fontId="126" fillId="140" borderId="0" xfId="0" applyFont="1" applyFill="1" applyAlignment="1">
      <alignment horizontal="center" vertical="top"/>
    </xf>
    <xf numFmtId="0" fontId="131" fillId="140" borderId="0" xfId="0" applyFont="1" applyFill="1" applyAlignment="1">
      <alignment vertical="top"/>
    </xf>
    <xf numFmtId="0" fontId="131" fillId="0" borderId="0" xfId="0" applyFont="1" applyFill="1" applyBorder="1" applyAlignment="1">
      <alignment horizontal="center" vertical="top"/>
    </xf>
    <xf numFmtId="0" fontId="131" fillId="140" borderId="0" xfId="0" applyFont="1" applyFill="1" applyBorder="1" applyAlignment="1">
      <alignment horizontal="center" vertical="top"/>
    </xf>
    <xf numFmtId="0" fontId="126" fillId="140" borderId="53" xfId="0" applyFont="1" applyFill="1" applyBorder="1" applyAlignment="1">
      <alignment horizontal="right" vertical="top"/>
    </xf>
    <xf numFmtId="0" fontId="124" fillId="0" borderId="0" xfId="0" applyFont="1" applyAlignment="1">
      <alignment horizontal="center" vertical="top"/>
    </xf>
    <xf numFmtId="0" fontId="126" fillId="0" borderId="0" xfId="0" applyFont="1" applyAlignment="1">
      <alignment vertical="top"/>
    </xf>
    <xf numFmtId="0" fontId="126" fillId="0" borderId="0" xfId="0" applyFont="1" applyAlignment="1">
      <alignment vertical="top" wrapText="1"/>
    </xf>
    <xf numFmtId="0" fontId="125" fillId="0" borderId="0" xfId="0" applyFont="1" applyAlignment="1">
      <alignment vertical="top" wrapText="1"/>
    </xf>
    <xf numFmtId="0" fontId="126" fillId="0" borderId="10" xfId="0" applyFont="1" applyFill="1" applyBorder="1" applyAlignment="1">
      <alignment vertical="top" wrapText="1"/>
    </xf>
    <xf numFmtId="0" fontId="126" fillId="140" borderId="0" xfId="0" applyFont="1" applyFill="1" applyAlignment="1">
      <alignment vertical="top" wrapText="1"/>
    </xf>
    <xf numFmtId="0" fontId="123" fillId="0" borderId="0" xfId="0" applyFont="1" applyAlignment="1">
      <alignment vertical="top" wrapText="1"/>
    </xf>
    <xf numFmtId="0" fontId="123" fillId="0" borderId="10" xfId="0" applyFont="1" applyFill="1" applyBorder="1" applyAlignment="1">
      <alignment vertical="top" wrapText="1"/>
    </xf>
    <xf numFmtId="0" fontId="123" fillId="0" borderId="46" xfId="0" applyFont="1" applyFill="1" applyBorder="1" applyAlignment="1">
      <alignment vertical="top" wrapText="1"/>
    </xf>
    <xf numFmtId="0" fontId="126" fillId="0" borderId="48" xfId="0" applyFont="1" applyFill="1" applyBorder="1" applyAlignment="1">
      <alignment vertical="top" wrapText="1"/>
    </xf>
    <xf numFmtId="0" fontId="126" fillId="0" borderId="47" xfId="0" applyFont="1" applyFill="1" applyBorder="1" applyAlignment="1">
      <alignment vertical="top" wrapText="1"/>
    </xf>
    <xf numFmtId="0" fontId="125" fillId="0" borderId="0" xfId="0" applyFont="1" applyFill="1" applyAlignment="1">
      <alignment vertical="top" wrapText="1"/>
    </xf>
    <xf numFmtId="0" fontId="126" fillId="0" borderId="50" xfId="0" applyFont="1" applyFill="1" applyBorder="1" applyAlignment="1">
      <alignment vertical="top" wrapText="1"/>
    </xf>
    <xf numFmtId="0" fontId="126" fillId="140" borderId="56" xfId="0" applyFont="1" applyFill="1" applyBorder="1" applyAlignment="1">
      <alignment horizontal="right" vertical="top"/>
    </xf>
    <xf numFmtId="0" fontId="126" fillId="140" borderId="10" xfId="0" applyFont="1" applyFill="1" applyBorder="1" applyAlignment="1">
      <alignment horizontal="center" vertical="top"/>
    </xf>
    <xf numFmtId="0" fontId="126" fillId="140" borderId="61" xfId="0" applyFont="1" applyFill="1" applyBorder="1" applyAlignment="1">
      <alignment horizontal="center" vertical="top"/>
    </xf>
    <xf numFmtId="0" fontId="0" fillId="140" borderId="0" xfId="0" applyFont="1" applyFill="1" applyBorder="1" applyAlignment="1">
      <alignment vertical="top" wrapText="1"/>
    </xf>
    <xf numFmtId="0" fontId="123" fillId="140" borderId="0" xfId="0" applyFont="1" applyFill="1" applyBorder="1" applyAlignment="1">
      <alignment horizontal="left" vertical="top" wrapText="1"/>
    </xf>
    <xf numFmtId="0" fontId="0" fillId="0" borderId="0" xfId="0" applyFont="1" applyFill="1" applyBorder="1" applyAlignment="1"/>
    <xf numFmtId="0" fontId="0" fillId="140" borderId="0" xfId="0" applyFont="1" applyFill="1" applyBorder="1" applyAlignment="1"/>
    <xf numFmtId="0" fontId="126" fillId="140" borderId="0" xfId="0" applyFont="1" applyFill="1" applyBorder="1" applyAlignment="1">
      <alignment horizontal="center" vertical="top"/>
    </xf>
    <xf numFmtId="0" fontId="0" fillId="140" borderId="0" xfId="0" applyFont="1" applyFill="1" applyBorder="1" applyAlignment="1">
      <alignment vertical="top"/>
    </xf>
    <xf numFmtId="0" fontId="123" fillId="140" borderId="0" xfId="0" applyFont="1" applyFill="1" applyBorder="1" applyAlignment="1">
      <alignment horizontal="left" vertical="top"/>
    </xf>
    <xf numFmtId="0" fontId="126" fillId="140" borderId="0" xfId="0" applyFont="1" applyFill="1" applyBorder="1" applyAlignment="1">
      <alignment horizontal="left" vertical="top"/>
    </xf>
    <xf numFmtId="0" fontId="126" fillId="140" borderId="0" xfId="0" applyFont="1" applyFill="1" applyBorder="1" applyAlignment="1">
      <alignment horizontal="left" vertical="top" wrapText="1"/>
    </xf>
    <xf numFmtId="0" fontId="135" fillId="0" borderId="0" xfId="0" applyFont="1" applyFill="1" applyAlignment="1">
      <alignment horizontal="center" vertical="top"/>
    </xf>
    <xf numFmtId="0" fontId="136" fillId="0" borderId="0" xfId="0" applyFont="1" applyFill="1" applyAlignment="1">
      <alignment vertical="top"/>
    </xf>
    <xf numFmtId="0" fontId="136" fillId="0" borderId="0" xfId="0" applyFont="1" applyFill="1" applyBorder="1" applyAlignment="1">
      <alignment vertical="top"/>
    </xf>
    <xf numFmtId="0" fontId="126" fillId="140" borderId="52" xfId="0" applyFont="1" applyFill="1" applyBorder="1" applyAlignment="1">
      <alignment horizontal="center" vertical="top"/>
    </xf>
    <xf numFmtId="0" fontId="139" fillId="140" borderId="0" xfId="0" applyFont="1" applyFill="1" applyBorder="1" applyAlignment="1">
      <alignment vertical="top"/>
    </xf>
    <xf numFmtId="0" fontId="126" fillId="140" borderId="0" xfId="55601" applyFont="1" applyFill="1" applyBorder="1" applyAlignment="1">
      <alignment vertical="top"/>
    </xf>
    <xf numFmtId="0" fontId="123" fillId="140" borderId="15" xfId="0" applyFont="1" applyFill="1" applyBorder="1" applyAlignment="1">
      <alignment vertical="top" wrapText="1"/>
    </xf>
    <xf numFmtId="0" fontId="123" fillId="0" borderId="0" xfId="55601" applyFont="1" applyFill="1" applyBorder="1" applyAlignment="1">
      <alignment vertical="top"/>
    </xf>
    <xf numFmtId="0" fontId="123" fillId="0" borderId="0" xfId="55601" applyFont="1" applyFill="1" applyBorder="1" applyAlignment="1">
      <alignment vertical="top" wrapText="1"/>
    </xf>
    <xf numFmtId="0" fontId="123" fillId="140" borderId="0" xfId="55601" applyFont="1" applyFill="1" applyBorder="1" applyAlignment="1">
      <alignment vertical="top" wrapText="1"/>
    </xf>
    <xf numFmtId="0" fontId="123" fillId="140" borderId="0" xfId="0" applyFont="1" applyFill="1" applyBorder="1" applyAlignment="1">
      <alignment horizontal="center" vertical="top"/>
    </xf>
    <xf numFmtId="0" fontId="35" fillId="140" borderId="0" xfId="55601" applyFill="1" applyAlignment="1">
      <alignment vertical="top"/>
    </xf>
    <xf numFmtId="0" fontId="0" fillId="0" borderId="0" xfId="0" applyFill="1" applyBorder="1" applyAlignment="1"/>
    <xf numFmtId="0" fontId="0" fillId="140" borderId="0" xfId="0" applyFill="1" applyBorder="1" applyAlignment="1"/>
    <xf numFmtId="0" fontId="0" fillId="140" borderId="0" xfId="0" applyFill="1" applyBorder="1" applyAlignment="1">
      <alignment vertical="top"/>
    </xf>
    <xf numFmtId="0" fontId="126" fillId="0" borderId="0" xfId="0" applyFont="1" applyFill="1" applyBorder="1" applyAlignment="1">
      <alignment horizontal="center" vertical="top"/>
    </xf>
    <xf numFmtId="0" fontId="126" fillId="0" borderId="0" xfId="0" applyFont="1" applyFill="1" applyBorder="1" applyAlignment="1">
      <alignment vertical="top"/>
    </xf>
    <xf numFmtId="0" fontId="0" fillId="0" borderId="0" xfId="0" applyFill="1" applyBorder="1" applyAlignment="1">
      <alignment vertical="top"/>
    </xf>
    <xf numFmtId="0" fontId="123" fillId="0" borderId="0" xfId="0" applyFont="1" applyFill="1" applyBorder="1" applyAlignment="1">
      <alignment vertical="top"/>
    </xf>
    <xf numFmtId="0" fontId="123" fillId="0" borderId="0" xfId="0" applyFont="1" applyFill="1" applyBorder="1" applyAlignment="1">
      <alignment horizontal="left" vertical="top" wrapText="1"/>
    </xf>
    <xf numFmtId="0" fontId="125" fillId="140" borderId="0" xfId="0" applyFont="1" applyFill="1" applyAlignment="1">
      <alignment vertical="top"/>
    </xf>
    <xf numFmtId="43" fontId="126" fillId="140" borderId="0" xfId="60901" applyFont="1" applyFill="1" applyBorder="1" applyAlignment="1">
      <alignment horizontal="right" vertical="top"/>
    </xf>
    <xf numFmtId="4" fontId="126" fillId="140" borderId="0" xfId="0" applyNumberFormat="1" applyFont="1" applyFill="1" applyBorder="1" applyAlignment="1">
      <alignment horizontal="right" vertical="top"/>
    </xf>
    <xf numFmtId="14" fontId="115" fillId="0" borderId="0" xfId="0" applyNumberFormat="1" applyFont="1" applyAlignment="1">
      <alignment horizontal="justify" vertical="center" wrapText="1" shrinkToFit="1"/>
    </xf>
    <xf numFmtId="43" fontId="115" fillId="0" borderId="0" xfId="60901" applyFont="1" applyBorder="1" applyAlignment="1">
      <alignment vertical="center" wrapText="1" shrinkToFit="1"/>
    </xf>
    <xf numFmtId="14" fontId="121" fillId="0" borderId="0" xfId="0" applyNumberFormat="1" applyFont="1" applyAlignment="1"/>
    <xf numFmtId="14" fontId="118" fillId="140" borderId="10" xfId="0" applyNumberFormat="1" applyFont="1" applyFill="1" applyBorder="1" applyAlignment="1">
      <alignment horizontal="left" vertical="center" wrapText="1"/>
    </xf>
    <xf numFmtId="164" fontId="118" fillId="140" borderId="10" xfId="0" applyNumberFormat="1" applyFont="1" applyFill="1" applyBorder="1" applyAlignment="1">
      <alignment horizontal="left" vertical="center" wrapText="1"/>
    </xf>
    <xf numFmtId="0" fontId="114" fillId="0" borderId="0" xfId="0" applyFont="1" applyAlignment="1">
      <alignment horizontal="right" vertical="center" wrapText="1" shrinkToFit="1"/>
    </xf>
    <xf numFmtId="0" fontId="116" fillId="0" borderId="44" xfId="0" applyFont="1" applyBorder="1" applyAlignment="1">
      <alignment horizontal="center" vertical="center" wrapText="1"/>
    </xf>
    <xf numFmtId="0" fontId="116" fillId="0" borderId="0" xfId="60903" applyFont="1" applyAlignment="1">
      <alignment vertical="center" wrapText="1"/>
    </xf>
    <xf numFmtId="0" fontId="116" fillId="0" borderId="0" xfId="60903" applyFont="1" applyAlignment="1">
      <alignment horizontal="right" vertical="center" wrapText="1"/>
    </xf>
    <xf numFmtId="0" fontId="140" fillId="0" borderId="0" xfId="0" applyFont="1" applyAlignment="1">
      <alignment horizontal="center" wrapText="1"/>
    </xf>
    <xf numFmtId="0" fontId="140" fillId="0" borderId="0" xfId="0" applyFont="1" applyAlignment="1">
      <alignment wrapText="1"/>
    </xf>
    <xf numFmtId="0" fontId="140" fillId="0" borderId="0" xfId="0" applyFont="1"/>
    <xf numFmtId="0" fontId="116" fillId="0" borderId="0" xfId="0" applyFont="1" applyAlignment="1">
      <alignment horizontal="center" vertical="center" wrapText="1"/>
    </xf>
    <xf numFmtId="0" fontId="116" fillId="0" borderId="0" xfId="60903" applyFont="1" applyAlignment="1">
      <alignment wrapText="1"/>
    </xf>
    <xf numFmtId="49" fontId="140" fillId="0" borderId="0" xfId="0" applyNumberFormat="1" applyFont="1" applyAlignment="1">
      <alignment horizontal="center"/>
    </xf>
    <xf numFmtId="49" fontId="140" fillId="0" borderId="15" xfId="0" applyNumberFormat="1" applyFont="1" applyBorder="1" applyAlignment="1">
      <alignment horizontal="left"/>
    </xf>
    <xf numFmtId="49" fontId="140" fillId="0" borderId="0" xfId="0" applyNumberFormat="1" applyFont="1" applyAlignment="1">
      <alignment horizontal="right"/>
    </xf>
    <xf numFmtId="49" fontId="140" fillId="0" borderId="0" xfId="0" applyNumberFormat="1" applyFont="1" applyBorder="1" applyAlignment="1">
      <alignment horizontal="center"/>
    </xf>
    <xf numFmtId="0" fontId="140" fillId="0" borderId="0" xfId="0" applyFont="1" applyBorder="1" applyAlignment="1">
      <alignment horizontal="center" wrapText="1"/>
    </xf>
    <xf numFmtId="49" fontId="141" fillId="0" borderId="0" xfId="0" applyNumberFormat="1" applyFont="1"/>
    <xf numFmtId="49" fontId="140" fillId="0" borderId="0" xfId="0" applyNumberFormat="1" applyFont="1" applyBorder="1" applyAlignment="1">
      <alignment horizontal="left" wrapText="1"/>
    </xf>
    <xf numFmtId="49" fontId="140" fillId="0" borderId="0" xfId="0" applyNumberFormat="1" applyFont="1" applyAlignment="1">
      <alignment wrapText="1"/>
    </xf>
    <xf numFmtId="0" fontId="140" fillId="0" borderId="0" xfId="0" applyFont="1" applyBorder="1" applyAlignment="1">
      <alignment wrapText="1"/>
    </xf>
    <xf numFmtId="0" fontId="140" fillId="0" borderId="0" xfId="0" applyFont="1" applyBorder="1"/>
    <xf numFmtId="0" fontId="140" fillId="0" borderId="14" xfId="0" applyFont="1" applyBorder="1" applyAlignment="1">
      <alignment horizontal="center" wrapText="1"/>
    </xf>
    <xf numFmtId="49" fontId="142" fillId="0" borderId="0" xfId="0" applyNumberFormat="1" applyFont="1" applyBorder="1" applyAlignment="1">
      <alignment vertical="center"/>
    </xf>
    <xf numFmtId="49" fontId="142" fillId="0" borderId="0" xfId="0" applyNumberFormat="1" applyFont="1" applyBorder="1" applyAlignment="1">
      <alignment horizontal="center" vertical="center"/>
    </xf>
    <xf numFmtId="205" fontId="140" fillId="0" borderId="0" xfId="0" applyNumberFormat="1" applyFont="1" applyAlignment="1">
      <alignment horizontal="center" wrapText="1"/>
    </xf>
    <xf numFmtId="206" fontId="140" fillId="0" borderId="0" xfId="0" applyNumberFormat="1" applyFont="1" applyAlignment="1">
      <alignment horizontal="center" wrapText="1"/>
    </xf>
    <xf numFmtId="0" fontId="116" fillId="0" borderId="0" xfId="0" applyFont="1" applyBorder="1" applyAlignment="1">
      <alignment horizontal="center" vertical="center" wrapText="1"/>
    </xf>
    <xf numFmtId="207" fontId="140" fillId="0" borderId="44" xfId="0" applyNumberFormat="1" applyFont="1" applyBorder="1" applyAlignment="1">
      <alignment horizontal="center" vertical="center" wrapText="1"/>
    </xf>
    <xf numFmtId="207" fontId="140" fillId="36" borderId="44" xfId="0" applyNumberFormat="1" applyFont="1" applyFill="1" applyBorder="1" applyAlignment="1">
      <alignment horizontal="center" vertical="center" wrapText="1"/>
    </xf>
    <xf numFmtId="0" fontId="143" fillId="0" borderId="44" xfId="0" applyFont="1" applyBorder="1" applyAlignment="1">
      <alignment vertical="center" wrapText="1"/>
    </xf>
    <xf numFmtId="0" fontId="144" fillId="0" borderId="44" xfId="0" applyFont="1" applyBorder="1" applyAlignment="1">
      <alignment horizontal="center" vertical="center" wrapText="1"/>
    </xf>
    <xf numFmtId="0" fontId="143" fillId="0" borderId="44" xfId="0" applyFont="1" applyBorder="1" applyAlignment="1">
      <alignment horizontal="center" vertical="center" wrapText="1"/>
    </xf>
    <xf numFmtId="205" fontId="145" fillId="0" borderId="44" xfId="0" applyNumberFormat="1" applyFont="1" applyBorder="1" applyAlignment="1">
      <alignment horizontal="right" vertical="center" wrapText="1"/>
    </xf>
    <xf numFmtId="205" fontId="145" fillId="0" borderId="0" xfId="0" applyNumberFormat="1" applyFont="1" applyBorder="1" applyAlignment="1">
      <alignment horizontal="right" vertical="center" wrapText="1"/>
    </xf>
    <xf numFmtId="0" fontId="147" fillId="0" borderId="0" xfId="0" applyFont="1" applyAlignment="1">
      <alignment wrapText="1"/>
    </xf>
    <xf numFmtId="208" fontId="140" fillId="0" borderId="0" xfId="0" applyNumberFormat="1" applyFont="1" applyAlignment="1">
      <alignment wrapText="1"/>
    </xf>
    <xf numFmtId="0" fontId="118" fillId="0" borderId="49" xfId="0" applyFont="1" applyBorder="1" applyAlignment="1">
      <alignment vertical="center" wrapText="1"/>
    </xf>
    <xf numFmtId="0" fontId="118" fillId="0" borderId="44" xfId="0" applyFont="1" applyBorder="1" applyAlignment="1">
      <alignment horizontal="center" vertical="center" wrapText="1"/>
    </xf>
    <xf numFmtId="49" fontId="140" fillId="0" borderId="44" xfId="0" applyNumberFormat="1" applyFont="1" applyBorder="1" applyAlignment="1">
      <alignment horizontal="center" vertical="center" wrapText="1"/>
    </xf>
    <xf numFmtId="49" fontId="140" fillId="0" borderId="44" xfId="0" applyNumberFormat="1" applyFont="1" applyBorder="1" applyAlignment="1">
      <alignment horizontal="center" vertical="center"/>
    </xf>
    <xf numFmtId="206" fontId="148" fillId="141" borderId="44" xfId="0" applyNumberFormat="1" applyFont="1" applyFill="1" applyBorder="1" applyAlignment="1">
      <alignment vertical="center" wrapText="1"/>
    </xf>
    <xf numFmtId="206" fontId="142" fillId="141" borderId="44" xfId="0" applyNumberFormat="1" applyFont="1" applyFill="1" applyBorder="1" applyAlignment="1">
      <alignment vertical="center" wrapText="1"/>
    </xf>
    <xf numFmtId="0" fontId="140" fillId="140" borderId="44" xfId="0" applyFont="1" applyFill="1" applyBorder="1" applyAlignment="1">
      <alignment wrapText="1"/>
    </xf>
    <xf numFmtId="0" fontId="140" fillId="140" borderId="44" xfId="0" applyFont="1" applyFill="1" applyBorder="1" applyAlignment="1">
      <alignment horizontal="center" wrapText="1"/>
    </xf>
    <xf numFmtId="206" fontId="140" fillId="140" borderId="44" xfId="0" applyNumberFormat="1" applyFont="1" applyFill="1" applyBorder="1" applyAlignment="1">
      <alignment vertical="center" wrapText="1"/>
    </xf>
    <xf numFmtId="209" fontId="140" fillId="0" borderId="44" xfId="0" applyNumberFormat="1" applyFont="1" applyBorder="1" applyAlignment="1">
      <alignment horizontal="center" vertical="center"/>
    </xf>
    <xf numFmtId="209" fontId="140" fillId="140" borderId="44" xfId="0" applyNumberFormat="1" applyFont="1" applyFill="1" applyBorder="1" applyAlignment="1">
      <alignment horizontal="center" wrapText="1"/>
    </xf>
    <xf numFmtId="206" fontId="149" fillId="0" borderId="44" xfId="0" applyNumberFormat="1" applyFont="1" applyFill="1" applyBorder="1" applyAlignment="1">
      <alignment vertical="center" wrapText="1"/>
    </xf>
    <xf numFmtId="205" fontId="150" fillId="0" borderId="44" xfId="0" applyNumberFormat="1" applyFont="1" applyBorder="1" applyAlignment="1">
      <alignment horizontal="right" vertical="center" wrapText="1"/>
    </xf>
    <xf numFmtId="206" fontId="140" fillId="0" borderId="44" xfId="0" applyNumberFormat="1" applyFont="1" applyFill="1" applyBorder="1" applyAlignment="1">
      <alignment vertical="center" wrapText="1"/>
    </xf>
    <xf numFmtId="0" fontId="151" fillId="0" borderId="0" xfId="0" applyFont="1"/>
    <xf numFmtId="206" fontId="149" fillId="141" borderId="44" xfId="0" applyNumberFormat="1" applyFont="1" applyFill="1" applyBorder="1" applyAlignment="1">
      <alignment vertical="center" wrapText="1"/>
    </xf>
    <xf numFmtId="206" fontId="140" fillId="36" borderId="44" xfId="0" applyNumberFormat="1" applyFont="1" applyFill="1" applyBorder="1" applyAlignment="1">
      <alignment vertical="center" wrapText="1"/>
    </xf>
    <xf numFmtId="206" fontId="142" fillId="36" borderId="44" xfId="0" applyNumberFormat="1" applyFont="1" applyFill="1" applyBorder="1" applyAlignment="1">
      <alignment vertical="center" wrapText="1"/>
    </xf>
    <xf numFmtId="0" fontId="140" fillId="141" borderId="44" xfId="0" applyFont="1" applyFill="1" applyBorder="1" applyAlignment="1">
      <alignment wrapText="1"/>
    </xf>
    <xf numFmtId="0" fontId="140" fillId="141" borderId="44" xfId="0" applyFont="1" applyFill="1" applyBorder="1" applyAlignment="1">
      <alignment horizontal="center" wrapText="1"/>
    </xf>
    <xf numFmtId="49" fontId="140" fillId="0" borderId="0" xfId="0" applyNumberFormat="1" applyFont="1" applyAlignment="1">
      <alignment horizontal="left"/>
    </xf>
    <xf numFmtId="0" fontId="151" fillId="0" borderId="0" xfId="0" applyFont="1" applyAlignment="1">
      <alignment wrapText="1"/>
    </xf>
    <xf numFmtId="49" fontId="140" fillId="0" borderId="0" xfId="0" applyNumberFormat="1" applyFont="1" applyAlignment="1">
      <alignment horizontal="left" wrapText="1"/>
    </xf>
    <xf numFmtId="0" fontId="118" fillId="0" borderId="0" xfId="0" applyFont="1" applyAlignment="1">
      <alignment horizontal="center" vertical="center" wrapText="1"/>
    </xf>
    <xf numFmtId="14" fontId="115" fillId="0" borderId="0" xfId="0" applyNumberFormat="1" applyFont="1" applyAlignment="1">
      <alignment horizontal="right" vertical="center" wrapText="1" shrinkToFit="1"/>
    </xf>
    <xf numFmtId="14" fontId="115" fillId="0" borderId="0" xfId="0" applyNumberFormat="1" applyFont="1" applyAlignment="1">
      <alignment horizontal="left" vertical="center" wrapText="1" shrinkToFit="1"/>
    </xf>
    <xf numFmtId="43" fontId="118" fillId="140" borderId="10" xfId="0" applyNumberFormat="1" applyFont="1" applyFill="1" applyBorder="1" applyAlignment="1">
      <alignment horizontal="left" vertical="center" wrapText="1"/>
    </xf>
    <xf numFmtId="43" fontId="118" fillId="140" borderId="44" xfId="60901" applyFont="1" applyFill="1" applyBorder="1" applyAlignment="1">
      <alignment horizontal="center" vertical="center" wrapText="1"/>
    </xf>
    <xf numFmtId="0" fontId="118" fillId="140" borderId="10" xfId="0" applyFont="1" applyFill="1" applyBorder="1" applyAlignment="1">
      <alignment horizontal="center" vertical="center" wrapText="1"/>
    </xf>
    <xf numFmtId="164" fontId="118" fillId="140" borderId="44" xfId="0" applyNumberFormat="1" applyFont="1" applyFill="1" applyBorder="1" applyAlignment="1">
      <alignment horizontal="justify" vertical="center" wrapText="1"/>
    </xf>
    <xf numFmtId="210" fontId="140" fillId="0" borderId="44" xfId="0" applyNumberFormat="1" applyFont="1" applyBorder="1" applyAlignment="1">
      <alignment horizontal="center" vertical="center"/>
    </xf>
    <xf numFmtId="0" fontId="128" fillId="140" borderId="0" xfId="0" applyFont="1" applyFill="1" applyAlignment="1">
      <alignment horizontal="center" vertical="top"/>
    </xf>
    <xf numFmtId="0" fontId="155" fillId="0" borderId="0" xfId="25026" applyFont="1" applyFill="1" applyBorder="1" applyAlignment="1">
      <alignment horizontal="left" vertical="center"/>
    </xf>
    <xf numFmtId="0" fontId="155" fillId="0" borderId="0" xfId="25026" applyFont="1" applyFill="1" applyBorder="1" applyAlignment="1">
      <alignment horizontal="right" vertical="center"/>
    </xf>
    <xf numFmtId="0" fontId="155" fillId="0" borderId="15" xfId="25026" applyFont="1" applyFill="1" applyBorder="1" applyAlignment="1">
      <alignment horizontal="center" vertical="center"/>
    </xf>
    <xf numFmtId="0" fontId="156" fillId="0" borderId="0" xfId="60904" applyFont="1" applyFill="1" applyAlignment="1">
      <alignment vertical="center" wrapText="1"/>
    </xf>
    <xf numFmtId="0" fontId="128" fillId="0" borderId="0" xfId="60904" applyFont="1" applyFill="1" applyAlignment="1">
      <alignment vertical="top"/>
    </xf>
    <xf numFmtId="0" fontId="127" fillId="0" borderId="0" xfId="60904" applyFont="1" applyFill="1" applyAlignment="1">
      <alignment horizontal="center" vertical="top"/>
    </xf>
    <xf numFmtId="0" fontId="157" fillId="0" borderId="0" xfId="60904" applyFont="1" applyFill="1" applyAlignment="1">
      <alignment horizontal="center" vertical="top"/>
    </xf>
    <xf numFmtId="0" fontId="157" fillId="0" borderId="0" xfId="27802" applyFont="1" applyAlignment="1">
      <alignment horizontal="center" vertical="center"/>
    </xf>
    <xf numFmtId="0" fontId="158" fillId="0" borderId="0" xfId="27802" applyFont="1" applyAlignment="1">
      <alignment horizontal="center" vertical="center"/>
    </xf>
    <xf numFmtId="0" fontId="127" fillId="0" borderId="0" xfId="27802" applyFont="1" applyAlignment="1">
      <alignment horizontal="center" vertical="center"/>
    </xf>
    <xf numFmtId="0" fontId="159" fillId="0" borderId="0" xfId="60904" applyFont="1" applyFill="1" applyAlignment="1">
      <alignment horizontal="center" vertical="center" wrapText="1"/>
    </xf>
    <xf numFmtId="0" fontId="160" fillId="0" borderId="0" xfId="60904" applyFont="1" applyFill="1" applyAlignment="1">
      <alignment vertical="center" wrapText="1"/>
    </xf>
    <xf numFmtId="0" fontId="123" fillId="0" borderId="0" xfId="60904" applyFont="1" applyFill="1" applyAlignment="1">
      <alignment vertical="top"/>
    </xf>
    <xf numFmtId="0" fontId="123" fillId="0" borderId="0" xfId="60904" applyFont="1" applyFill="1" applyAlignment="1">
      <alignment horizontal="center" vertical="top"/>
    </xf>
    <xf numFmtId="0" fontId="161" fillId="140" borderId="0" xfId="60904" applyFont="1" applyFill="1" applyAlignment="1">
      <alignment horizontal="center" vertical="top"/>
    </xf>
    <xf numFmtId="0" fontId="161" fillId="140" borderId="0" xfId="27802" applyFont="1" applyFill="1" applyAlignment="1">
      <alignment horizontal="center" vertical="center"/>
    </xf>
    <xf numFmtId="0" fontId="160" fillId="0" borderId="0" xfId="27802" applyFont="1" applyAlignment="1">
      <alignment horizontal="center" vertical="center"/>
    </xf>
    <xf numFmtId="0" fontId="123" fillId="0" borderId="0" xfId="27802" applyFont="1" applyAlignment="1">
      <alignment horizontal="center" vertical="center"/>
    </xf>
    <xf numFmtId="0" fontId="161" fillId="140" borderId="0" xfId="27802" applyFont="1" applyFill="1" applyAlignment="1">
      <alignment horizontal="center"/>
    </xf>
    <xf numFmtId="0" fontId="123" fillId="0" borderId="0" xfId="27802" applyFont="1" applyAlignment="1">
      <alignment horizontal="center"/>
    </xf>
    <xf numFmtId="0" fontId="127" fillId="0" borderId="0" xfId="60904" applyFont="1" applyFill="1" applyAlignment="1">
      <alignment horizontal="center" vertical="center"/>
    </xf>
    <xf numFmtId="0" fontId="157" fillId="0" borderId="0" xfId="60904" applyFont="1" applyFill="1" applyAlignment="1">
      <alignment horizontal="center" vertical="center"/>
    </xf>
    <xf numFmtId="0" fontId="128" fillId="0" borderId="0" xfId="60904" applyFont="1" applyFill="1" applyAlignment="1">
      <alignment vertical="center"/>
    </xf>
    <xf numFmtId="0" fontId="127" fillId="0" borderId="0" xfId="60904" applyFont="1" applyFill="1" applyAlignment="1">
      <alignment horizontal="left" vertical="center"/>
    </xf>
    <xf numFmtId="0" fontId="128" fillId="0" borderId="0" xfId="60904" applyFont="1" applyFill="1" applyAlignment="1">
      <alignment horizontal="right" vertical="center"/>
    </xf>
    <xf numFmtId="0" fontId="162" fillId="0" borderId="15" xfId="60904" applyFont="1" applyFill="1" applyBorder="1" applyAlignment="1">
      <alignment vertical="top"/>
    </xf>
    <xf numFmtId="0" fontId="163" fillId="0" borderId="15" xfId="0" applyFont="1" applyBorder="1" applyAlignment="1">
      <alignment vertical="top"/>
    </xf>
    <xf numFmtId="0" fontId="128" fillId="0" borderId="0" xfId="60904" applyFont="1" applyFill="1" applyBorder="1" applyAlignment="1">
      <alignment vertical="center"/>
    </xf>
    <xf numFmtId="0" fontId="128" fillId="0" borderId="0" xfId="60904" applyFont="1" applyFill="1" applyBorder="1" applyAlignment="1">
      <alignment horizontal="right" vertical="center"/>
    </xf>
    <xf numFmtId="0" fontId="128" fillId="0" borderId="0" xfId="60904" applyFont="1" applyFill="1" applyAlignment="1">
      <alignment horizontal="center" vertical="top"/>
    </xf>
    <xf numFmtId="0" fontId="127" fillId="0" borderId="0" xfId="60904" applyFont="1" applyFill="1" applyBorder="1" applyAlignment="1">
      <alignment horizontal="left" vertical="top"/>
    </xf>
    <xf numFmtId="49" fontId="155" fillId="0" borderId="15" xfId="60904" applyNumberFormat="1" applyFont="1" applyFill="1" applyBorder="1" applyAlignment="1">
      <alignment horizontal="center" vertical="top"/>
    </xf>
    <xf numFmtId="1" fontId="155" fillId="0" borderId="15" xfId="60904" applyNumberFormat="1" applyFont="1" applyFill="1" applyBorder="1" applyAlignment="1">
      <alignment vertical="top"/>
    </xf>
    <xf numFmtId="0" fontId="127" fillId="0" borderId="0" xfId="60904" applyFont="1" applyFill="1" applyAlignment="1">
      <alignment vertical="top"/>
    </xf>
    <xf numFmtId="0" fontId="131" fillId="0" borderId="0" xfId="60904" applyFont="1" applyFill="1" applyBorder="1" applyAlignment="1">
      <alignment horizontal="left" vertical="top"/>
    </xf>
    <xf numFmtId="0" fontId="127" fillId="0" borderId="0" xfId="60904" applyFont="1" applyFill="1" applyAlignment="1">
      <alignment horizontal="left" vertical="top"/>
    </xf>
    <xf numFmtId="0" fontId="127" fillId="0" borderId="0" xfId="60904" applyFont="1" applyFill="1" applyBorder="1" applyAlignment="1">
      <alignment vertical="top"/>
    </xf>
    <xf numFmtId="0" fontId="155" fillId="0" borderId="15" xfId="60904" applyFont="1" applyFill="1" applyBorder="1" applyAlignment="1">
      <alignment vertical="top"/>
    </xf>
    <xf numFmtId="0" fontId="164" fillId="0" borderId="15" xfId="0" applyFont="1" applyBorder="1" applyAlignment="1">
      <alignment vertical="top"/>
    </xf>
    <xf numFmtId="0" fontId="155" fillId="0" borderId="15" xfId="60904" applyFont="1" applyFill="1" applyBorder="1" applyAlignment="1">
      <alignment horizontal="left" vertical="top"/>
    </xf>
    <xf numFmtId="0" fontId="155" fillId="0" borderId="15" xfId="60904" applyFont="1" applyFill="1" applyBorder="1" applyAlignment="1">
      <alignment horizontal="center" vertical="top"/>
    </xf>
    <xf numFmtId="14" fontId="155" fillId="0" borderId="15" xfId="60904" applyNumberFormat="1" applyFont="1" applyFill="1" applyBorder="1" applyAlignment="1">
      <alignment horizontal="left" vertical="top"/>
    </xf>
    <xf numFmtId="0" fontId="127" fillId="0" borderId="0" xfId="60904" applyFont="1" applyFill="1" applyAlignment="1">
      <alignment vertical="center"/>
    </xf>
    <xf numFmtId="0" fontId="127" fillId="0" borderId="0" xfId="60904" applyFont="1" applyFill="1" applyBorder="1" applyAlignment="1">
      <alignment vertical="center"/>
    </xf>
    <xf numFmtId="0" fontId="131" fillId="0" borderId="48" xfId="60904" applyFont="1" applyFill="1" applyBorder="1" applyAlignment="1">
      <alignment horizontal="left" vertical="center"/>
    </xf>
    <xf numFmtId="0" fontId="165" fillId="0" borderId="48" xfId="0" applyFont="1" applyBorder="1" applyAlignment="1">
      <alignment horizontal="center" vertical="center"/>
    </xf>
    <xf numFmtId="0" fontId="128" fillId="0" borderId="0" xfId="60904" applyFont="1" applyFill="1" applyAlignment="1">
      <alignment horizontal="left" vertical="top"/>
    </xf>
    <xf numFmtId="0" fontId="131" fillId="0" borderId="0" xfId="60904" applyFont="1" applyFill="1" applyBorder="1" applyAlignment="1">
      <alignment horizontal="left" vertical="center"/>
    </xf>
    <xf numFmtId="0" fontId="165" fillId="0" borderId="0" xfId="0" applyFont="1" applyBorder="1" applyAlignment="1">
      <alignment horizontal="center" vertical="center"/>
    </xf>
    <xf numFmtId="0" fontId="128" fillId="0" borderId="0" xfId="60904" applyFont="1" applyFill="1" applyAlignment="1"/>
    <xf numFmtId="0" fontId="131" fillId="0" borderId="0" xfId="60904" applyFont="1" applyFill="1" applyAlignment="1">
      <alignment vertical="top"/>
    </xf>
    <xf numFmtId="0" fontId="128" fillId="0" borderId="0" xfId="60904" applyFont="1" applyFill="1" applyBorder="1" applyAlignment="1">
      <alignment horizontal="center" vertical="top"/>
    </xf>
    <xf numFmtId="0" fontId="128" fillId="0" borderId="0" xfId="60904" applyFont="1" applyFill="1" applyBorder="1" applyAlignment="1">
      <alignment vertical="top"/>
    </xf>
    <xf numFmtId="0" fontId="127" fillId="0" borderId="0" xfId="60904" applyFont="1" applyFill="1" applyBorder="1" applyAlignment="1">
      <alignment horizontal="right" vertical="top"/>
    </xf>
    <xf numFmtId="0" fontId="127" fillId="0" borderId="15" xfId="60904" applyFont="1" applyFill="1" applyBorder="1" applyAlignment="1">
      <alignment vertical="top"/>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67" fillId="0" borderId="10" xfId="60904" applyFont="1" applyFill="1" applyBorder="1" applyAlignment="1">
      <alignment vertical="top" wrapText="1"/>
    </xf>
    <xf numFmtId="0" fontId="167" fillId="0" borderId="0" xfId="60904" applyFont="1" applyFill="1" applyAlignment="1">
      <alignment vertical="top" wrapText="1"/>
    </xf>
    <xf numFmtId="0" fontId="128" fillId="0" borderId="10" xfId="60904" applyFont="1" applyFill="1" applyBorder="1" applyAlignment="1">
      <alignment horizontal="center" vertical="center" wrapText="1"/>
    </xf>
    <xf numFmtId="0" fontId="127" fillId="0" borderId="10" xfId="60904" applyFont="1" applyFill="1" applyBorder="1" applyAlignment="1">
      <alignment horizontal="center" vertical="center"/>
    </xf>
    <xf numFmtId="0" fontId="128" fillId="0" borderId="0" xfId="60904" applyFont="1" applyFill="1" applyBorder="1" applyAlignment="1">
      <alignment horizontal="center" vertical="center" wrapText="1"/>
    </xf>
    <xf numFmtId="0" fontId="128" fillId="0" borderId="15" xfId="60904" applyFont="1" applyFill="1" applyBorder="1" applyAlignment="1">
      <alignment vertical="top"/>
    </xf>
    <xf numFmtId="0" fontId="128" fillId="0" borderId="0" xfId="25026" applyFont="1" applyFill="1" applyAlignment="1"/>
    <xf numFmtId="0" fontId="127" fillId="0" borderId="0" xfId="60904" applyFont="1" applyFill="1" applyAlignment="1">
      <alignment horizontal="left"/>
    </xf>
    <xf numFmtId="0" fontId="128" fillId="0" borderId="0" xfId="60904" applyFont="1" applyFill="1" applyBorder="1" applyAlignment="1">
      <alignment horizontal="left" vertical="top" wrapText="1"/>
    </xf>
    <xf numFmtId="0" fontId="155" fillId="0" borderId="15" xfId="60904" applyFont="1" applyFill="1" applyBorder="1" applyAlignment="1">
      <alignment vertical="center"/>
    </xf>
    <xf numFmtId="0" fontId="155" fillId="0" borderId="0" xfId="60904" applyFont="1" applyFill="1" applyAlignment="1">
      <alignment vertical="center"/>
    </xf>
    <xf numFmtId="43" fontId="155" fillId="0" borderId="0" xfId="60901" applyFont="1" applyFill="1" applyAlignment="1">
      <alignment vertical="center"/>
    </xf>
    <xf numFmtId="170" fontId="127" fillId="0" borderId="0" xfId="60904" applyNumberFormat="1" applyFont="1" applyFill="1" applyBorder="1" applyAlignment="1">
      <alignment horizontal="right" vertical="top"/>
    </xf>
    <xf numFmtId="4" fontId="162" fillId="0" borderId="0" xfId="60904" applyNumberFormat="1" applyFont="1" applyFill="1" applyBorder="1" applyAlignment="1">
      <alignment horizontal="right" vertical="top"/>
    </xf>
    <xf numFmtId="0" fontId="162" fillId="0" borderId="0" xfId="60904" applyFont="1" applyFill="1" applyAlignment="1">
      <alignment vertical="top"/>
    </xf>
    <xf numFmtId="0" fontId="128" fillId="0" borderId="0" xfId="60904" applyFont="1" applyFill="1" applyBorder="1" applyAlignment="1">
      <alignment horizontal="left" vertical="top"/>
    </xf>
    <xf numFmtId="187" fontId="162" fillId="0" borderId="0" xfId="60904" applyNumberFormat="1" applyFont="1" applyFill="1" applyBorder="1" applyAlignment="1">
      <alignment horizontal="left" vertical="top" wrapText="1"/>
    </xf>
    <xf numFmtId="43" fontId="128" fillId="0" borderId="0" xfId="60901" applyFont="1" applyFill="1" applyAlignment="1">
      <alignment vertical="top"/>
    </xf>
    <xf numFmtId="0" fontId="162" fillId="0" borderId="0" xfId="60904" applyFont="1" applyFill="1" applyBorder="1" applyAlignment="1">
      <alignment vertical="top"/>
    </xf>
    <xf numFmtId="0" fontId="162" fillId="0" borderId="0" xfId="60904" applyFont="1" applyFill="1" applyBorder="1" applyAlignment="1">
      <alignment horizontal="left" vertical="top" wrapText="1"/>
    </xf>
    <xf numFmtId="0" fontId="172" fillId="0" borderId="0" xfId="60904" applyFont="1" applyFill="1" applyBorder="1" applyAlignment="1">
      <alignment vertical="top"/>
    </xf>
    <xf numFmtId="0" fontId="128" fillId="0" borderId="0" xfId="60904" applyFont="1" applyFill="1" applyAlignment="1">
      <alignment horizontal="right" vertical="top"/>
    </xf>
    <xf numFmtId="0" fontId="128" fillId="0" borderId="0" xfId="60904" applyFont="1" applyFill="1" applyBorder="1" applyAlignment="1">
      <alignment horizontal="left"/>
    </xf>
    <xf numFmtId="170" fontId="127" fillId="0" borderId="0" xfId="60904" applyNumberFormat="1" applyFont="1" applyFill="1" applyBorder="1" applyAlignment="1">
      <alignment horizontal="center" vertical="top"/>
    </xf>
    <xf numFmtId="170" fontId="128" fillId="0" borderId="0" xfId="60904" applyNumberFormat="1" applyFont="1" applyFill="1" applyAlignment="1">
      <alignment horizontal="center" vertical="top"/>
    </xf>
    <xf numFmtId="4" fontId="127" fillId="0" borderId="0" xfId="60904" applyNumberFormat="1" applyFont="1" applyFill="1" applyBorder="1" applyAlignment="1">
      <alignment horizontal="right" vertical="top"/>
    </xf>
    <xf numFmtId="0" fontId="162" fillId="0" borderId="48" xfId="60904" applyFont="1" applyFill="1" applyBorder="1" applyAlignment="1">
      <alignment vertical="top"/>
    </xf>
    <xf numFmtId="0" fontId="155" fillId="0" borderId="68" xfId="60904" applyFont="1" applyFill="1" applyBorder="1" applyAlignment="1">
      <alignment horizontal="right" vertical="top"/>
    </xf>
    <xf numFmtId="0" fontId="162" fillId="0" borderId="48" xfId="60904" applyFont="1" applyFill="1" applyBorder="1" applyAlignment="1">
      <alignment horizontal="center" vertical="top"/>
    </xf>
    <xf numFmtId="0" fontId="162" fillId="0" borderId="47" xfId="60904" applyFont="1" applyFill="1" applyBorder="1" applyAlignment="1">
      <alignment vertical="top"/>
    </xf>
    <xf numFmtId="0" fontId="162" fillId="0" borderId="69" xfId="60904" applyFont="1" applyFill="1" applyBorder="1" applyAlignment="1">
      <alignment vertical="top"/>
    </xf>
    <xf numFmtId="0" fontId="162" fillId="0" borderId="0" xfId="60904" applyFont="1" applyFill="1" applyBorder="1" applyAlignment="1">
      <alignment horizontal="left" vertical="top"/>
    </xf>
    <xf numFmtId="0" fontId="162" fillId="0" borderId="14" xfId="60904" applyFont="1" applyFill="1" applyBorder="1" applyAlignment="1">
      <alignment vertical="top"/>
    </xf>
    <xf numFmtId="0" fontId="162" fillId="0" borderId="12" xfId="60904" applyFont="1" applyFill="1" applyBorder="1" applyAlignment="1">
      <alignment vertical="top"/>
    </xf>
    <xf numFmtId="0" fontId="162" fillId="0" borderId="13" xfId="60904" applyFont="1" applyFill="1" applyBorder="1" applyAlignment="1">
      <alignment vertical="top"/>
    </xf>
    <xf numFmtId="0" fontId="155" fillId="0" borderId="68" xfId="60904" applyFont="1" applyFill="1" applyBorder="1" applyAlignment="1">
      <alignment horizontal="center" vertical="top"/>
    </xf>
    <xf numFmtId="0" fontId="162" fillId="0" borderId="15" xfId="60904" applyFont="1" applyFill="1" applyBorder="1" applyAlignment="1">
      <alignment horizontal="center" vertical="top"/>
    </xf>
    <xf numFmtId="0" fontId="127" fillId="0" borderId="0" xfId="60904" applyFont="1" applyFill="1" applyBorder="1" applyAlignment="1">
      <alignment horizontal="center" vertical="top"/>
    </xf>
    <xf numFmtId="0" fontId="155" fillId="0" borderId="0" xfId="60904" applyFont="1" applyFill="1" applyAlignment="1">
      <alignment horizontal="left" vertical="top"/>
    </xf>
    <xf numFmtId="0" fontId="155" fillId="0" borderId="0" xfId="60904" applyFont="1" applyFill="1" applyAlignment="1">
      <alignment horizontal="left" vertical="top" wrapText="1"/>
    </xf>
    <xf numFmtId="0" fontId="155" fillId="0" borderId="0" xfId="60904" applyFont="1" applyFill="1" applyBorder="1" applyAlignment="1">
      <alignment horizontal="center" vertical="top"/>
    </xf>
    <xf numFmtId="0" fontId="162" fillId="0" borderId="0" xfId="60904" applyFont="1" applyFill="1" applyAlignment="1">
      <alignment horizontal="left" vertical="top"/>
    </xf>
    <xf numFmtId="0" fontId="173" fillId="0" borderId="0" xfId="60904" applyFont="1" applyFill="1" applyAlignment="1">
      <alignment vertical="top"/>
    </xf>
    <xf numFmtId="0" fontId="127" fillId="0" borderId="0" xfId="60904" applyFont="1" applyFill="1" applyBorder="1" applyAlignment="1">
      <alignment horizontal="left" wrapText="1"/>
    </xf>
    <xf numFmtId="4" fontId="118" fillId="140" borderId="44" xfId="0" applyNumberFormat="1" applyFont="1" applyFill="1" applyBorder="1" applyAlignment="1">
      <alignment horizontal="center" vertical="center" wrapText="1"/>
    </xf>
    <xf numFmtId="4" fontId="115" fillId="0" borderId="0" xfId="0" applyNumberFormat="1" applyFont="1" applyBorder="1" applyAlignment="1">
      <alignment vertical="center" wrapText="1" shrinkToFit="1"/>
    </xf>
    <xf numFmtId="14" fontId="115" fillId="0" borderId="0" xfId="0" applyNumberFormat="1" applyFont="1" applyAlignment="1">
      <alignment vertical="center" wrapText="1" shrinkToFit="1"/>
    </xf>
    <xf numFmtId="0" fontId="174" fillId="0" borderId="0" xfId="0" applyFont="1"/>
    <xf numFmtId="0" fontId="174" fillId="0" borderId="0" xfId="0" applyFont="1" applyBorder="1"/>
    <xf numFmtId="0" fontId="174" fillId="0" borderId="14" xfId="0" applyFont="1" applyBorder="1"/>
    <xf numFmtId="0" fontId="174" fillId="0" borderId="15" xfId="0" applyFont="1" applyBorder="1"/>
    <xf numFmtId="0" fontId="174" fillId="0" borderId="13" xfId="0" applyFont="1" applyBorder="1"/>
    <xf numFmtId="0" fontId="175" fillId="0" borderId="49" xfId="0" applyFont="1" applyBorder="1" applyAlignment="1">
      <alignment vertical="center"/>
    </xf>
    <xf numFmtId="0" fontId="174" fillId="0" borderId="19" xfId="0" applyFont="1" applyBorder="1"/>
    <xf numFmtId="0" fontId="175" fillId="0" borderId="11" xfId="0" applyFont="1" applyBorder="1"/>
    <xf numFmtId="0" fontId="174" fillId="0" borderId="49" xfId="0" applyFont="1" applyBorder="1"/>
    <xf numFmtId="0" fontId="174" fillId="0" borderId="48" xfId="0" applyFont="1" applyBorder="1"/>
    <xf numFmtId="0" fontId="174" fillId="0" borderId="47" xfId="0" applyFont="1" applyBorder="1"/>
    <xf numFmtId="14" fontId="174" fillId="0" borderId="15" xfId="0" applyNumberFormat="1" applyFont="1" applyBorder="1"/>
    <xf numFmtId="0" fontId="175" fillId="0" borderId="0" xfId="0" applyFont="1" applyAlignment="1">
      <alignment horizontal="left" wrapText="1"/>
    </xf>
    <xf numFmtId="0" fontId="118" fillId="0" borderId="0" xfId="0" applyFont="1" applyAlignment="1">
      <alignment horizontal="left" vertical="center" wrapText="1"/>
    </xf>
    <xf numFmtId="0" fontId="118" fillId="140" borderId="0" xfId="0" applyFont="1" applyFill="1" applyBorder="1" applyAlignment="1">
      <alignment horizontal="left" vertical="center" wrapText="1"/>
    </xf>
    <xf numFmtId="0" fontId="118" fillId="0" borderId="0" xfId="0" applyFont="1" applyBorder="1" applyAlignment="1">
      <alignment horizontal="center" vertical="center" wrapText="1"/>
    </xf>
    <xf numFmtId="0" fontId="118" fillId="0" borderId="0" xfId="0" applyFont="1" applyAlignment="1">
      <alignment horizontal="left"/>
    </xf>
    <xf numFmtId="0" fontId="118" fillId="0" borderId="0" xfId="0" applyFont="1" applyFill="1" applyAlignment="1">
      <alignment vertical="center" wrapText="1"/>
    </xf>
    <xf numFmtId="0" fontId="118" fillId="0" borderId="0" xfId="0" applyFont="1" applyFill="1"/>
    <xf numFmtId="14" fontId="118" fillId="140" borderId="0" xfId="0" applyNumberFormat="1" applyFont="1" applyFill="1" applyBorder="1" applyAlignment="1">
      <alignment horizontal="left" vertical="center" wrapText="1"/>
    </xf>
    <xf numFmtId="43" fontId="118" fillId="140" borderId="0" xfId="0" applyNumberFormat="1" applyFont="1" applyFill="1" applyBorder="1" applyAlignment="1">
      <alignment horizontal="left" vertical="center" wrapText="1"/>
    </xf>
    <xf numFmtId="164" fontId="118" fillId="140" borderId="0" xfId="0" applyNumberFormat="1" applyFont="1" applyFill="1" applyBorder="1" applyAlignment="1">
      <alignment horizontal="left" vertical="center" wrapText="1"/>
    </xf>
    <xf numFmtId="0" fontId="116" fillId="0" borderId="0" xfId="60903" applyFont="1" applyAlignment="1">
      <alignment horizontal="center" wrapText="1"/>
    </xf>
    <xf numFmtId="0" fontId="116" fillId="0" borderId="0" xfId="60903" applyFont="1" applyAlignment="1">
      <alignment horizontal="right" vertical="center" wrapText="1"/>
    </xf>
    <xf numFmtId="0" fontId="116" fillId="0" borderId="0" xfId="60903" applyFont="1" applyAlignment="1">
      <alignment horizontal="center" vertical="center" wrapText="1"/>
    </xf>
    <xf numFmtId="0" fontId="116" fillId="0" borderId="0" xfId="0" applyFont="1" applyAlignment="1">
      <alignment horizontal="right" vertical="center" wrapText="1"/>
    </xf>
    <xf numFmtId="0" fontId="116" fillId="0" borderId="0" xfId="0" applyFont="1" applyAlignment="1">
      <alignment horizontal="center" vertical="center" wrapText="1"/>
    </xf>
    <xf numFmtId="49" fontId="141" fillId="0" borderId="0" xfId="0" applyNumberFormat="1" applyFont="1" applyAlignment="1">
      <alignment horizontal="left" wrapText="1"/>
    </xf>
    <xf numFmtId="49" fontId="141" fillId="0" borderId="0" xfId="0" applyNumberFormat="1" applyFont="1" applyAlignment="1">
      <alignment horizontal="right"/>
    </xf>
    <xf numFmtId="49" fontId="140" fillId="0" borderId="15" xfId="0" applyNumberFormat="1" applyFont="1" applyBorder="1" applyAlignment="1">
      <alignment horizontal="left" wrapText="1"/>
    </xf>
    <xf numFmtId="49" fontId="140" fillId="0" borderId="0" xfId="0" applyNumberFormat="1" applyFont="1" applyBorder="1" applyAlignment="1">
      <alignment horizontal="left" wrapText="1"/>
    </xf>
    <xf numFmtId="49" fontId="142" fillId="0" borderId="50" xfId="0" applyNumberFormat="1" applyFont="1" applyBorder="1" applyAlignment="1">
      <alignment horizontal="center" vertical="center"/>
    </xf>
    <xf numFmtId="49" fontId="142" fillId="0" borderId="43" xfId="0" applyNumberFormat="1" applyFont="1" applyBorder="1" applyAlignment="1">
      <alignment horizontal="center" vertical="center"/>
    </xf>
    <xf numFmtId="49" fontId="142" fillId="0" borderId="51" xfId="0" applyNumberFormat="1" applyFont="1" applyBorder="1" applyAlignment="1">
      <alignment horizontal="center" vertical="center"/>
    </xf>
    <xf numFmtId="0" fontId="118" fillId="0" borderId="44" xfId="0" applyFont="1" applyBorder="1" applyAlignment="1">
      <alignment horizontal="center" vertical="center" wrapText="1"/>
    </xf>
    <xf numFmtId="0" fontId="118" fillId="0" borderId="12" xfId="0" applyFont="1" applyBorder="1" applyAlignment="1">
      <alignment horizontal="center" vertical="center" wrapText="1"/>
    </xf>
    <xf numFmtId="0" fontId="118" fillId="0" borderId="46" xfId="0" applyFont="1" applyBorder="1" applyAlignment="1">
      <alignment horizontal="center" vertical="center" wrapText="1"/>
    </xf>
    <xf numFmtId="0" fontId="140" fillId="0" borderId="49" xfId="0" applyFont="1" applyBorder="1" applyAlignment="1">
      <alignment horizontal="center" wrapText="1"/>
    </xf>
    <xf numFmtId="0" fontId="140" fillId="0" borderId="11" xfId="0" applyFont="1" applyBorder="1" applyAlignment="1">
      <alignment horizontal="center" wrapText="1"/>
    </xf>
    <xf numFmtId="0" fontId="118" fillId="0" borderId="49" xfId="0" applyFont="1" applyBorder="1" applyAlignment="1">
      <alignment horizontal="center" vertical="center" wrapText="1"/>
    </xf>
    <xf numFmtId="0" fontId="118" fillId="0" borderId="11" xfId="0" applyFont="1" applyBorder="1" applyAlignment="1">
      <alignment horizontal="center" vertical="center" wrapText="1"/>
    </xf>
    <xf numFmtId="0" fontId="118" fillId="0" borderId="50" xfId="0" applyFont="1" applyBorder="1" applyAlignment="1">
      <alignment horizontal="center" vertical="center" wrapText="1"/>
    </xf>
    <xf numFmtId="0" fontId="118" fillId="0" borderId="43" xfId="0" applyFont="1" applyBorder="1" applyAlignment="1">
      <alignment horizontal="center" vertical="center" wrapText="1"/>
    </xf>
    <xf numFmtId="0" fontId="118" fillId="0" borderId="51" xfId="0" applyFont="1" applyBorder="1" applyAlignment="1">
      <alignment horizontal="center" vertical="center" wrapText="1"/>
    </xf>
    <xf numFmtId="0" fontId="116" fillId="33" borderId="50" xfId="0" applyFont="1" applyFill="1" applyBorder="1" applyAlignment="1">
      <alignment horizontal="left" vertical="center" wrapText="1"/>
    </xf>
    <xf numFmtId="0" fontId="116" fillId="33" borderId="43" xfId="0" applyFont="1" applyFill="1" applyBorder="1" applyAlignment="1">
      <alignment horizontal="left" vertical="center" wrapText="1"/>
    </xf>
    <xf numFmtId="0" fontId="116" fillId="33" borderId="51" xfId="0" applyFont="1" applyFill="1" applyBorder="1" applyAlignment="1">
      <alignment horizontal="left" vertical="center" wrapText="1"/>
    </xf>
    <xf numFmtId="49" fontId="140" fillId="0" borderId="49" xfId="0" applyNumberFormat="1" applyFont="1" applyBorder="1" applyAlignment="1">
      <alignment horizontal="center" vertical="center"/>
    </xf>
    <xf numFmtId="49" fontId="140" fillId="0" borderId="19" xfId="0" applyNumberFormat="1" applyFont="1" applyBorder="1" applyAlignment="1">
      <alignment horizontal="center" vertical="center"/>
    </xf>
    <xf numFmtId="49" fontId="140" fillId="0" borderId="11" xfId="0" applyNumberFormat="1" applyFont="1" applyBorder="1" applyAlignment="1">
      <alignment horizontal="center" vertical="center"/>
    </xf>
    <xf numFmtId="0" fontId="118" fillId="0" borderId="44" xfId="0" applyFont="1" applyBorder="1" applyAlignment="1">
      <alignment horizontal="left" vertical="center" wrapText="1"/>
    </xf>
    <xf numFmtId="0" fontId="118" fillId="0" borderId="48" xfId="0" applyFont="1" applyBorder="1" applyAlignment="1">
      <alignment horizontal="center" vertical="center" wrapText="1"/>
    </xf>
    <xf numFmtId="0" fontId="118" fillId="0" borderId="47" xfId="0" applyFont="1" applyBorder="1" applyAlignment="1">
      <alignment horizontal="center" vertical="center" wrapText="1"/>
    </xf>
    <xf numFmtId="0" fontId="118" fillId="0" borderId="15" xfId="0" applyFont="1" applyBorder="1" applyAlignment="1">
      <alignment horizontal="center" vertical="center" wrapText="1"/>
    </xf>
    <xf numFmtId="0" fontId="118" fillId="0" borderId="13" xfId="0" applyFont="1" applyBorder="1" applyAlignment="1">
      <alignment horizontal="center" vertical="center" wrapText="1"/>
    </xf>
    <xf numFmtId="0" fontId="116" fillId="33" borderId="44" xfId="0" applyFont="1" applyFill="1" applyBorder="1" applyAlignment="1">
      <alignment horizontal="left" vertical="center" wrapText="1"/>
    </xf>
    <xf numFmtId="49" fontId="140" fillId="0" borderId="0" xfId="0" applyNumberFormat="1" applyFont="1" applyAlignment="1">
      <alignment horizontal="left" wrapText="1"/>
    </xf>
    <xf numFmtId="0" fontId="118" fillId="0" borderId="0" xfId="0" applyFont="1" applyAlignment="1">
      <alignment horizontal="center" vertical="center" wrapText="1"/>
    </xf>
    <xf numFmtId="0" fontId="116" fillId="0" borderId="50" xfId="0" applyFont="1" applyFill="1" applyBorder="1" applyAlignment="1">
      <alignment horizontal="left" vertical="center" wrapText="1"/>
    </xf>
    <xf numFmtId="0" fontId="116" fillId="0" borderId="43" xfId="0" applyFont="1" applyFill="1" applyBorder="1" applyAlignment="1">
      <alignment horizontal="left" vertical="center" wrapText="1"/>
    </xf>
    <xf numFmtId="0" fontId="116" fillId="0" borderId="51" xfId="0" applyFont="1" applyFill="1" applyBorder="1" applyAlignment="1">
      <alignment horizontal="left" vertical="center" wrapText="1"/>
    </xf>
    <xf numFmtId="0" fontId="128" fillId="140" borderId="0" xfId="0" applyFont="1" applyFill="1" applyAlignment="1">
      <alignment horizontal="center" vertical="top"/>
    </xf>
    <xf numFmtId="0" fontId="127" fillId="140" borderId="0" xfId="0" applyFont="1" applyFill="1" applyAlignment="1">
      <alignment horizontal="center" vertical="top"/>
    </xf>
    <xf numFmtId="0" fontId="126" fillId="140" borderId="52" xfId="0" applyFont="1" applyFill="1" applyBorder="1" applyAlignment="1">
      <alignment vertical="top"/>
    </xf>
    <xf numFmtId="0" fontId="123" fillId="140" borderId="0" xfId="0" applyFont="1" applyFill="1" applyBorder="1" applyAlignment="1">
      <alignment vertical="top"/>
    </xf>
    <xf numFmtId="0" fontId="123" fillId="140" borderId="0" xfId="0" applyFont="1" applyFill="1" applyAlignment="1">
      <alignment horizontal="right" vertical="top" wrapText="1"/>
    </xf>
    <xf numFmtId="0" fontId="0" fillId="140" borderId="0" xfId="0" applyFont="1" applyFill="1" applyAlignment="1">
      <alignment horizontal="right" vertical="top" wrapText="1"/>
    </xf>
    <xf numFmtId="49" fontId="126" fillId="140" borderId="52" xfId="0" applyNumberFormat="1" applyFont="1" applyFill="1" applyBorder="1" applyAlignment="1">
      <alignment horizontal="left" vertical="top" wrapText="1"/>
    </xf>
    <xf numFmtId="0" fontId="126" fillId="140" borderId="52" xfId="0" applyFont="1" applyFill="1" applyBorder="1" applyAlignment="1">
      <alignment horizontal="left" vertical="top" wrapText="1"/>
    </xf>
    <xf numFmtId="0" fontId="128" fillId="140" borderId="0" xfId="0" applyFont="1" applyFill="1" applyAlignment="1">
      <alignment horizontal="left" vertical="top"/>
    </xf>
    <xf numFmtId="0" fontId="126" fillId="140" borderId="0" xfId="0" applyFont="1" applyFill="1" applyBorder="1" applyAlignment="1">
      <alignment horizontal="right" wrapText="1"/>
    </xf>
    <xf numFmtId="0" fontId="126" fillId="140" borderId="15" xfId="0" applyFont="1" applyFill="1" applyBorder="1" applyAlignment="1">
      <alignment horizontal="center" wrapText="1"/>
    </xf>
    <xf numFmtId="0" fontId="126" fillId="140" borderId="52" xfId="0" applyFont="1" applyFill="1" applyBorder="1" applyAlignment="1">
      <alignment horizontal="center" vertical="top"/>
    </xf>
    <xf numFmtId="0" fontId="126" fillId="140" borderId="52" xfId="0" applyFont="1" applyFill="1" applyBorder="1" applyAlignment="1">
      <alignment vertical="top" wrapText="1"/>
    </xf>
    <xf numFmtId="0" fontId="131" fillId="140" borderId="53" xfId="0" applyFont="1" applyFill="1" applyBorder="1" applyAlignment="1">
      <alignment horizontal="center" vertical="top"/>
    </xf>
    <xf numFmtId="0" fontId="126" fillId="140" borderId="0" xfId="0" applyFont="1" applyFill="1" applyAlignment="1">
      <alignment horizontal="right" vertical="top" wrapText="1"/>
    </xf>
    <xf numFmtId="0" fontId="132" fillId="140" borderId="0" xfId="0" applyFont="1" applyFill="1" applyAlignment="1">
      <alignment horizontal="right" vertical="top" wrapText="1"/>
    </xf>
    <xf numFmtId="49" fontId="133" fillId="140" borderId="52" xfId="0" applyNumberFormat="1" applyFont="1" applyFill="1" applyBorder="1" applyAlignment="1">
      <alignment horizontal="center" vertical="top"/>
    </xf>
    <xf numFmtId="0" fontId="133" fillId="140" borderId="52" xfId="0" applyFont="1" applyFill="1" applyBorder="1" applyAlignment="1">
      <alignment horizontal="center" vertical="top"/>
    </xf>
    <xf numFmtId="0" fontId="126" fillId="140" borderId="20" xfId="0" applyFont="1" applyFill="1" applyBorder="1" applyAlignment="1">
      <alignment vertical="top"/>
    </xf>
    <xf numFmtId="0" fontId="126" fillId="140" borderId="20" xfId="0" applyFont="1" applyFill="1" applyBorder="1" applyAlignment="1">
      <alignment horizontal="left" vertical="top"/>
    </xf>
    <xf numFmtId="0" fontId="126" fillId="140" borderId="52" xfId="0" applyFont="1" applyFill="1" applyBorder="1" applyAlignment="1">
      <alignment horizontal="left" vertical="top"/>
    </xf>
    <xf numFmtId="0" fontId="126" fillId="0" borderId="15" xfId="0" applyFont="1" applyFill="1" applyBorder="1" applyAlignment="1">
      <alignment horizontal="center" vertical="top"/>
    </xf>
    <xf numFmtId="0" fontId="126" fillId="0" borderId="50" xfId="0" applyFont="1" applyFill="1" applyBorder="1" applyAlignment="1">
      <alignment horizontal="center" vertical="top"/>
    </xf>
    <xf numFmtId="0" fontId="126" fillId="0" borderId="16" xfId="0" applyFont="1" applyFill="1" applyBorder="1" applyAlignment="1">
      <alignment horizontal="center" vertical="top"/>
    </xf>
    <xf numFmtId="0" fontId="126" fillId="0" borderId="51" xfId="0" applyFont="1" applyFill="1" applyBorder="1" applyAlignment="1">
      <alignment horizontal="center" vertical="top"/>
    </xf>
    <xf numFmtId="0" fontId="126" fillId="0" borderId="49" xfId="0" applyFont="1" applyFill="1" applyBorder="1" applyAlignment="1">
      <alignment horizontal="center" vertical="top"/>
    </xf>
    <xf numFmtId="0" fontId="126" fillId="0" borderId="50" xfId="0" applyFont="1" applyFill="1" applyBorder="1" applyAlignment="1">
      <alignment vertical="top" wrapText="1"/>
    </xf>
    <xf numFmtId="0" fontId="126" fillId="0" borderId="16" xfId="0" applyFont="1" applyFill="1" applyBorder="1" applyAlignment="1">
      <alignment vertical="top" wrapText="1"/>
    </xf>
    <xf numFmtId="0" fontId="126" fillId="0" borderId="51" xfId="0" applyFont="1" applyFill="1" applyBorder="1" applyAlignment="1">
      <alignment vertical="top" wrapText="1"/>
    </xf>
    <xf numFmtId="0" fontId="126" fillId="0" borderId="10" xfId="0" applyFont="1" applyFill="1" applyBorder="1" applyAlignment="1">
      <alignment vertical="top" wrapText="1"/>
    </xf>
    <xf numFmtId="0" fontId="131" fillId="140" borderId="0" xfId="0" applyFont="1" applyFill="1" applyAlignment="1">
      <alignment horizontal="center" vertical="top"/>
    </xf>
    <xf numFmtId="0" fontId="126" fillId="0" borderId="52" xfId="0" applyFont="1" applyFill="1" applyBorder="1" applyAlignment="1">
      <alignment horizontal="center" vertical="top" wrapText="1"/>
    </xf>
    <xf numFmtId="14" fontId="126" fillId="0" borderId="52" xfId="0" applyNumberFormat="1" applyFont="1" applyFill="1" applyBorder="1" applyAlignment="1">
      <alignment horizontal="center" vertical="top" wrapText="1"/>
    </xf>
    <xf numFmtId="0" fontId="126" fillId="140" borderId="50" xfId="0" applyFont="1" applyFill="1" applyBorder="1" applyAlignment="1">
      <alignment vertical="top" wrapText="1"/>
    </xf>
    <xf numFmtId="0" fontId="126" fillId="140" borderId="16" xfId="0" applyFont="1" applyFill="1" applyBorder="1" applyAlignment="1">
      <alignment vertical="top" wrapText="1"/>
    </xf>
    <xf numFmtId="0" fontId="126" fillId="140" borderId="51" xfId="0" applyFont="1" applyFill="1" applyBorder="1" applyAlignment="1">
      <alignment vertical="top" wrapText="1"/>
    </xf>
    <xf numFmtId="0" fontId="123" fillId="140" borderId="10" xfId="0" applyFont="1" applyFill="1" applyBorder="1" applyAlignment="1">
      <alignment horizontal="left" vertical="top" wrapText="1"/>
    </xf>
    <xf numFmtId="0" fontId="0" fillId="140" borderId="10" xfId="0" applyFont="1" applyFill="1" applyBorder="1" applyAlignment="1">
      <alignment horizontal="left" vertical="top" wrapText="1"/>
    </xf>
    <xf numFmtId="0" fontId="126" fillId="140" borderId="50" xfId="0" applyFont="1" applyFill="1" applyBorder="1" applyAlignment="1">
      <alignment horizontal="left" vertical="top" wrapText="1"/>
    </xf>
    <xf numFmtId="0" fontId="126" fillId="140" borderId="16" xfId="0" applyFont="1" applyFill="1" applyBorder="1" applyAlignment="1">
      <alignment horizontal="left" vertical="top" wrapText="1"/>
    </xf>
    <xf numFmtId="0" fontId="126" fillId="140" borderId="51" xfId="0" applyFont="1" applyFill="1" applyBorder="1" applyAlignment="1">
      <alignment horizontal="left" vertical="top" wrapText="1"/>
    </xf>
    <xf numFmtId="0" fontId="134" fillId="140" borderId="50" xfId="0" applyNumberFormat="1" applyFont="1" applyFill="1" applyBorder="1" applyAlignment="1">
      <alignment horizontal="left" vertical="top" wrapText="1"/>
    </xf>
    <xf numFmtId="0" fontId="134" fillId="140" borderId="16" xfId="0" applyNumberFormat="1" applyFont="1" applyFill="1" applyBorder="1" applyAlignment="1">
      <alignment horizontal="left" vertical="top" wrapText="1"/>
    </xf>
    <xf numFmtId="0" fontId="134" fillId="140" borderId="51" xfId="0" applyNumberFormat="1" applyFont="1" applyFill="1" applyBorder="1" applyAlignment="1">
      <alignment horizontal="left" vertical="top" wrapText="1"/>
    </xf>
    <xf numFmtId="0" fontId="123" fillId="0" borderId="50" xfId="0" applyFont="1" applyFill="1" applyBorder="1" applyAlignment="1">
      <alignment vertical="top" wrapText="1"/>
    </xf>
    <xf numFmtId="0" fontId="123" fillId="0" borderId="16" xfId="0" applyFont="1" applyFill="1" applyBorder="1" applyAlignment="1">
      <alignment vertical="top" wrapText="1"/>
    </xf>
    <xf numFmtId="0" fontId="123" fillId="0" borderId="51" xfId="0" applyFont="1" applyFill="1" applyBorder="1" applyAlignment="1">
      <alignment vertical="top" wrapText="1"/>
    </xf>
    <xf numFmtId="0" fontId="123" fillId="0" borderId="50" xfId="0" applyFont="1" applyFill="1" applyBorder="1" applyAlignment="1">
      <alignment horizontal="left" vertical="center" wrapText="1"/>
    </xf>
    <xf numFmtId="0" fontId="126" fillId="0" borderId="16" xfId="0" applyFont="1" applyFill="1" applyBorder="1" applyAlignment="1">
      <alignment horizontal="left" vertical="center" wrapText="1"/>
    </xf>
    <xf numFmtId="0" fontId="126" fillId="0" borderId="51" xfId="0" applyFont="1" applyFill="1" applyBorder="1" applyAlignment="1">
      <alignment horizontal="left" vertical="center" wrapText="1"/>
    </xf>
    <xf numFmtId="0" fontId="123" fillId="140" borderId="46" xfId="0" applyFont="1" applyFill="1" applyBorder="1" applyAlignment="1">
      <alignment horizontal="left" vertical="top" wrapText="1"/>
    </xf>
    <xf numFmtId="0" fontId="123" fillId="140" borderId="48" xfId="0" applyFont="1" applyFill="1" applyBorder="1" applyAlignment="1">
      <alignment horizontal="left" vertical="top" wrapText="1"/>
    </xf>
    <xf numFmtId="0" fontId="123" fillId="140" borderId="47" xfId="0" applyFont="1" applyFill="1" applyBorder="1" applyAlignment="1">
      <alignment horizontal="left" vertical="top" wrapText="1"/>
    </xf>
    <xf numFmtId="0" fontId="123" fillId="140" borderId="12" xfId="0" applyFont="1" applyFill="1" applyBorder="1" applyAlignment="1">
      <alignment horizontal="left" vertical="top" wrapText="1"/>
    </xf>
    <xf numFmtId="0" fontId="123" fillId="140" borderId="15" xfId="0" applyFont="1" applyFill="1" applyBorder="1" applyAlignment="1">
      <alignment horizontal="left" vertical="top" wrapText="1"/>
    </xf>
    <xf numFmtId="0" fontId="123" fillId="140" borderId="13" xfId="0" applyFont="1" applyFill="1" applyBorder="1" applyAlignment="1">
      <alignment horizontal="left" vertical="top" wrapText="1"/>
    </xf>
    <xf numFmtId="0" fontId="123" fillId="140" borderId="10" xfId="0" applyFont="1" applyFill="1" applyBorder="1" applyAlignment="1">
      <alignment vertical="top" wrapText="1"/>
    </xf>
    <xf numFmtId="0" fontId="126" fillId="140" borderId="10" xfId="0" applyFont="1" applyFill="1" applyBorder="1" applyAlignment="1">
      <alignment vertical="top" wrapText="1"/>
    </xf>
    <xf numFmtId="0" fontId="126" fillId="140" borderId="15" xfId="0" applyFont="1" applyFill="1" applyBorder="1" applyAlignment="1">
      <alignment vertical="top" wrapText="1"/>
    </xf>
    <xf numFmtId="0" fontId="126" fillId="140" borderId="54" xfId="0" applyFont="1" applyFill="1" applyBorder="1" applyAlignment="1">
      <alignment horizontal="center" vertical="center" wrapText="1"/>
    </xf>
    <xf numFmtId="0" fontId="0" fillId="140" borderId="53" xfId="0" applyFont="1" applyFill="1" applyBorder="1" applyAlignment="1">
      <alignment horizontal="center" vertical="center" wrapText="1"/>
    </xf>
    <xf numFmtId="0" fontId="0" fillId="140" borderId="55" xfId="0" applyFont="1" applyFill="1" applyBorder="1" applyAlignment="1">
      <alignment horizontal="center" vertical="center" wrapText="1"/>
    </xf>
    <xf numFmtId="0" fontId="0" fillId="140" borderId="59" xfId="0" applyFont="1" applyFill="1" applyBorder="1" applyAlignment="1">
      <alignment horizontal="center" vertical="center" wrapText="1"/>
    </xf>
    <xf numFmtId="0" fontId="0" fillId="140" borderId="0" xfId="0" applyFont="1" applyFill="1" applyBorder="1" applyAlignment="1">
      <alignment horizontal="center" vertical="center" wrapText="1"/>
    </xf>
    <xf numFmtId="0" fontId="0" fillId="140" borderId="14" xfId="0" applyFont="1" applyFill="1" applyBorder="1" applyAlignment="1">
      <alignment horizontal="center" vertical="center" wrapText="1"/>
    </xf>
    <xf numFmtId="0" fontId="0" fillId="140" borderId="62" xfId="0" applyFont="1" applyFill="1" applyBorder="1" applyAlignment="1"/>
    <xf numFmtId="0" fontId="0" fillId="140" borderId="52" xfId="0" applyFont="1" applyFill="1" applyBorder="1" applyAlignment="1"/>
    <xf numFmtId="0" fontId="0" fillId="140" borderId="63" xfId="0" applyFont="1" applyFill="1" applyBorder="1" applyAlignment="1"/>
    <xf numFmtId="0" fontId="126" fillId="140" borderId="57" xfId="0" applyFont="1" applyFill="1" applyBorder="1" applyAlignment="1">
      <alignment vertical="top"/>
    </xf>
    <xf numFmtId="0" fontId="0" fillId="140" borderId="58" xfId="0" applyFont="1" applyFill="1" applyBorder="1" applyAlignment="1">
      <alignment vertical="top"/>
    </xf>
    <xf numFmtId="0" fontId="126" fillId="140" borderId="50" xfId="0" applyFont="1" applyFill="1" applyBorder="1" applyAlignment="1">
      <alignment vertical="top"/>
    </xf>
    <xf numFmtId="0" fontId="0" fillId="140" borderId="60" xfId="0" applyFont="1" applyFill="1" applyBorder="1" applyAlignment="1">
      <alignment vertical="top"/>
    </xf>
    <xf numFmtId="0" fontId="0" fillId="140" borderId="48" xfId="0" applyFont="1" applyFill="1" applyBorder="1" applyAlignment="1">
      <alignment vertical="top" wrapText="1"/>
    </xf>
    <xf numFmtId="0" fontId="0" fillId="140" borderId="47" xfId="0" applyFont="1" applyFill="1" applyBorder="1" applyAlignment="1">
      <alignment vertical="top" wrapText="1"/>
    </xf>
    <xf numFmtId="0" fontId="0" fillId="140" borderId="12" xfId="0" applyFont="1" applyFill="1" applyBorder="1" applyAlignment="1">
      <alignment vertical="top" wrapText="1"/>
    </xf>
    <xf numFmtId="0" fontId="0" fillId="140" borderId="15" xfId="0" applyFont="1" applyFill="1" applyBorder="1" applyAlignment="1">
      <alignment vertical="top" wrapText="1"/>
    </xf>
    <xf numFmtId="0" fontId="0" fillId="140" borderId="13" xfId="0" applyFont="1" applyFill="1" applyBorder="1" applyAlignment="1">
      <alignment vertical="top" wrapText="1"/>
    </xf>
    <xf numFmtId="0" fontId="126" fillId="140" borderId="64" xfId="0" applyFont="1" applyFill="1" applyBorder="1" applyAlignment="1">
      <alignment vertical="top"/>
    </xf>
    <xf numFmtId="0" fontId="0" fillId="140" borderId="65" xfId="0" applyFont="1" applyFill="1" applyBorder="1" applyAlignment="1">
      <alignment vertical="top"/>
    </xf>
    <xf numFmtId="4" fontId="126" fillId="140" borderId="52" xfId="0" applyNumberFormat="1" applyFont="1" applyFill="1" applyBorder="1" applyAlignment="1">
      <alignment horizontal="right" vertical="top"/>
    </xf>
    <xf numFmtId="43" fontId="126" fillId="140" borderId="20" xfId="60901" applyFont="1" applyFill="1" applyBorder="1" applyAlignment="1">
      <alignment horizontal="right" vertical="top"/>
    </xf>
    <xf numFmtId="43" fontId="126" fillId="140" borderId="52" xfId="60901" applyFont="1" applyFill="1" applyBorder="1" applyAlignment="1">
      <alignment horizontal="right" vertical="top"/>
    </xf>
    <xf numFmtId="0" fontId="126" fillId="140" borderId="0" xfId="0" applyFont="1" applyFill="1" applyBorder="1" applyAlignment="1">
      <alignment vertical="top" wrapText="1"/>
    </xf>
    <xf numFmtId="0" fontId="126" fillId="140" borderId="0" xfId="0" applyFont="1" applyFill="1" applyBorder="1" applyAlignment="1">
      <alignment vertical="center" wrapText="1"/>
    </xf>
    <xf numFmtId="0" fontId="0" fillId="140" borderId="0" xfId="0" applyFont="1" applyFill="1" applyAlignment="1">
      <alignment vertical="center" wrapText="1"/>
    </xf>
    <xf numFmtId="0" fontId="126" fillId="140" borderId="0" xfId="0" applyFont="1" applyFill="1" applyAlignment="1">
      <alignment horizontal="left" vertical="top"/>
    </xf>
    <xf numFmtId="0" fontId="135" fillId="0" borderId="0" xfId="0" applyFont="1" applyFill="1" applyAlignment="1">
      <alignment vertical="top"/>
    </xf>
    <xf numFmtId="0" fontId="139" fillId="140" borderId="0" xfId="0" applyFont="1" applyFill="1" applyBorder="1" applyAlignment="1">
      <alignment horizontal="center" vertical="top"/>
    </xf>
    <xf numFmtId="0" fontId="0" fillId="140" borderId="0" xfId="0" applyFont="1" applyFill="1" applyAlignment="1">
      <alignment vertical="top"/>
    </xf>
    <xf numFmtId="0" fontId="131" fillId="0" borderId="0" xfId="60904" applyFont="1" applyFill="1" applyBorder="1" applyAlignment="1">
      <alignment horizontal="center" vertical="top"/>
    </xf>
    <xf numFmtId="0" fontId="131" fillId="0" borderId="48" xfId="60904" applyFont="1" applyFill="1" applyBorder="1" applyAlignment="1">
      <alignment horizontal="center" vertical="top" wrapText="1"/>
    </xf>
    <xf numFmtId="0" fontId="0" fillId="0" borderId="48" xfId="0" applyBorder="1" applyAlignment="1">
      <alignment horizontal="center" vertical="top" wrapText="1"/>
    </xf>
    <xf numFmtId="0" fontId="131" fillId="0" borderId="0" xfId="60904" applyFont="1" applyFill="1" applyBorder="1" applyAlignment="1">
      <alignment horizontal="center" vertical="top" wrapText="1"/>
    </xf>
    <xf numFmtId="0" fontId="0" fillId="0" borderId="0" xfId="0" applyAlignment="1">
      <alignment horizontal="center" vertical="top" wrapText="1"/>
    </xf>
    <xf numFmtId="0" fontId="131" fillId="0" borderId="48" xfId="60904" applyFont="1" applyFill="1" applyBorder="1" applyAlignment="1">
      <alignment horizontal="center" vertical="center"/>
    </xf>
    <xf numFmtId="0" fontId="0" fillId="0" borderId="48" xfId="0" applyFill="1" applyBorder="1" applyAlignment="1">
      <alignment horizontal="center" vertical="center"/>
    </xf>
    <xf numFmtId="0" fontId="128" fillId="0" borderId="15" xfId="60904" applyFont="1" applyFill="1" applyBorder="1" applyAlignment="1">
      <alignment horizontal="center"/>
    </xf>
    <xf numFmtId="0" fontId="0" fillId="0" borderId="15" xfId="0" applyBorder="1" applyAlignment="1"/>
    <xf numFmtId="1" fontId="128" fillId="0" borderId="15" xfId="60904" applyNumberFormat="1" applyFont="1" applyFill="1" applyBorder="1" applyAlignment="1">
      <alignment horizontal="left" wrapText="1"/>
    </xf>
    <xf numFmtId="0" fontId="0" fillId="0" borderId="15" xfId="0" applyBorder="1" applyAlignment="1">
      <alignment wrapText="1"/>
    </xf>
    <xf numFmtId="0" fontId="155" fillId="0" borderId="15" xfId="60904" applyFont="1" applyFill="1" applyBorder="1" applyAlignment="1">
      <alignment vertical="top" wrapText="1"/>
    </xf>
    <xf numFmtId="0" fontId="166" fillId="0" borderId="15" xfId="0" applyFont="1" applyBorder="1" applyAlignment="1">
      <alignment vertical="top" wrapText="1"/>
    </xf>
    <xf numFmtId="0" fontId="155" fillId="0" borderId="43" xfId="60904" applyFont="1" applyFill="1" applyBorder="1" applyAlignment="1">
      <alignment vertical="top" wrapText="1"/>
    </xf>
    <xf numFmtId="0" fontId="166" fillId="0" borderId="43" xfId="0" applyFont="1" applyBorder="1" applyAlignment="1">
      <alignment vertical="top" wrapText="1"/>
    </xf>
    <xf numFmtId="0" fontId="155" fillId="0" borderId="15" xfId="60904" applyFont="1" applyFill="1" applyBorder="1" applyAlignment="1">
      <alignment horizontal="left" vertical="top"/>
    </xf>
    <xf numFmtId="0" fontId="0" fillId="0" borderId="15" xfId="0" applyBorder="1" applyAlignment="1">
      <alignment horizontal="left" vertical="top"/>
    </xf>
    <xf numFmtId="0" fontId="155" fillId="0" borderId="0" xfId="60904" applyFont="1" applyFill="1" applyAlignment="1">
      <alignment horizontal="center" vertical="top"/>
    </xf>
    <xf numFmtId="0" fontId="155" fillId="0" borderId="49" xfId="60904" applyFont="1" applyFill="1" applyBorder="1" applyAlignment="1">
      <alignment horizontal="center" vertical="center"/>
    </xf>
    <xf numFmtId="0" fontId="162" fillId="0" borderId="66" xfId="60904" applyFont="1" applyFill="1" applyBorder="1" applyAlignment="1">
      <alignment vertical="top" wrapText="1"/>
    </xf>
    <xf numFmtId="0" fontId="162" fillId="0" borderId="43" xfId="60904" applyFont="1" applyFill="1" applyBorder="1" applyAlignment="1">
      <alignment vertical="top" wrapText="1"/>
    </xf>
    <xf numFmtId="0" fontId="162" fillId="0" borderId="67" xfId="60904" applyFont="1" applyFill="1" applyBorder="1" applyAlignment="1">
      <alignment vertical="top" wrapText="1"/>
    </xf>
    <xf numFmtId="0" fontId="128" fillId="0" borderId="10" xfId="60904" applyFont="1" applyFill="1" applyBorder="1" applyAlignment="1">
      <alignment vertical="top" wrapText="1"/>
    </xf>
    <xf numFmtId="0" fontId="127" fillId="0" borderId="10" xfId="60904" applyFont="1" applyFill="1" applyBorder="1" applyAlignment="1">
      <alignment vertical="top" wrapText="1"/>
    </xf>
    <xf numFmtId="0" fontId="168" fillId="0" borderId="43" xfId="0" applyFont="1" applyBorder="1" applyAlignment="1">
      <alignment vertical="top" wrapText="1"/>
    </xf>
    <xf numFmtId="0" fontId="168" fillId="0" borderId="67" xfId="0" applyFont="1" applyBorder="1" applyAlignment="1">
      <alignment vertical="top" wrapText="1"/>
    </xf>
    <xf numFmtId="0" fontId="128" fillId="0" borderId="46" xfId="60904" applyFont="1" applyFill="1" applyBorder="1" applyAlignment="1">
      <alignment vertical="top" wrapText="1"/>
    </xf>
    <xf numFmtId="0" fontId="0" fillId="0" borderId="48" xfId="0" applyFont="1" applyBorder="1" applyAlignment="1">
      <alignment vertical="top" wrapText="1"/>
    </xf>
    <xf numFmtId="0" fontId="0" fillId="0" borderId="47"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62" fillId="0" borderId="0" xfId="60904" applyFont="1" applyFill="1" applyAlignment="1">
      <alignment horizontal="right" vertical="top" wrapText="1"/>
    </xf>
    <xf numFmtId="0" fontId="168" fillId="0" borderId="0" xfId="0" applyFont="1" applyAlignment="1">
      <alignment horizontal="right" vertical="top" wrapText="1"/>
    </xf>
    <xf numFmtId="0" fontId="127" fillId="0" borderId="46" xfId="60904" applyFont="1" applyFill="1" applyBorder="1" applyAlignment="1">
      <alignment vertical="center"/>
    </xf>
    <xf numFmtId="0" fontId="0" fillId="0" borderId="48" xfId="0" applyBorder="1" applyAlignment="1">
      <alignment vertical="center"/>
    </xf>
    <xf numFmtId="0" fontId="0" fillId="0" borderId="47"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28" fillId="0" borderId="46" xfId="60904" applyFont="1" applyFill="1" applyBorder="1" applyAlignment="1">
      <alignment horizontal="center" vertical="top" wrapText="1"/>
    </xf>
    <xf numFmtId="0" fontId="0" fillId="0" borderId="47"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4" fontId="155" fillId="0" borderId="15" xfId="60904" applyNumberFormat="1" applyFont="1" applyFill="1" applyBorder="1" applyAlignment="1">
      <alignment horizontal="right" vertical="center"/>
    </xf>
    <xf numFmtId="0" fontId="127" fillId="0" borderId="0" xfId="60904" applyFont="1" applyFill="1" applyAlignment="1">
      <alignment horizontal="right" vertical="top" wrapText="1"/>
    </xf>
    <xf numFmtId="0" fontId="169" fillId="0" borderId="0" xfId="0" applyFont="1" applyAlignment="1">
      <alignment horizontal="right" vertical="top" wrapText="1"/>
    </xf>
    <xf numFmtId="0" fontId="170" fillId="0" borderId="0" xfId="60904" applyFont="1" applyFill="1" applyBorder="1" applyAlignment="1">
      <alignment vertical="top" wrapText="1"/>
    </xf>
    <xf numFmtId="0" fontId="171" fillId="0" borderId="0" xfId="0" applyFont="1" applyBorder="1" applyAlignment="1">
      <alignment vertical="top" wrapText="1"/>
    </xf>
    <xf numFmtId="0" fontId="162" fillId="0" borderId="0" xfId="60904" applyFont="1" applyFill="1" applyBorder="1" applyAlignment="1">
      <alignment vertical="top" wrapText="1"/>
    </xf>
    <xf numFmtId="0" fontId="168" fillId="0" borderId="0" xfId="0" applyFont="1" applyBorder="1" applyAlignment="1">
      <alignment vertical="top" wrapText="1"/>
    </xf>
    <xf numFmtId="0" fontId="123" fillId="0" borderId="48" xfId="55601" applyFont="1" applyBorder="1" applyAlignment="1">
      <alignment horizontal="left" vertical="center"/>
    </xf>
    <xf numFmtId="0" fontId="123" fillId="0" borderId="0" xfId="55601" applyFont="1" applyBorder="1" applyAlignment="1">
      <alignment horizontal="center" vertical="top"/>
    </xf>
    <xf numFmtId="0" fontId="0" fillId="0" borderId="0" xfId="0" applyAlignment="1">
      <alignment horizontal="center"/>
    </xf>
    <xf numFmtId="0" fontId="0" fillId="0" borderId="0" xfId="0" applyAlignment="1">
      <alignment vertical="top"/>
    </xf>
    <xf numFmtId="0" fontId="128" fillId="0" borderId="49"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62" fillId="0" borderId="48" xfId="60904" applyFont="1" applyFill="1" applyBorder="1" applyAlignment="1">
      <alignment vertical="top" wrapText="1"/>
    </xf>
    <xf numFmtId="0" fontId="0" fillId="0" borderId="48" xfId="0" applyBorder="1" applyAlignment="1">
      <alignment vertical="top" wrapText="1"/>
    </xf>
    <xf numFmtId="0" fontId="0" fillId="0" borderId="47" xfId="0" applyBorder="1" applyAlignment="1">
      <alignment vertical="top" wrapText="1"/>
    </xf>
    <xf numFmtId="211" fontId="162" fillId="0" borderId="0" xfId="60904" applyNumberFormat="1" applyFont="1" applyFill="1" applyAlignment="1">
      <alignment horizontal="left" vertical="top"/>
    </xf>
    <xf numFmtId="211" fontId="0" fillId="0" borderId="0" xfId="0" applyNumberFormat="1" applyAlignment="1">
      <alignment horizontal="left" vertical="top"/>
    </xf>
    <xf numFmtId="0" fontId="127" fillId="0" borderId="0" xfId="60904" applyFont="1" applyFill="1" applyBorder="1" applyAlignment="1">
      <alignment horizontal="left" wrapText="1"/>
    </xf>
    <xf numFmtId="0" fontId="127" fillId="0" borderId="15" xfId="60904" applyFont="1" applyFill="1" applyBorder="1" applyAlignment="1">
      <alignment horizontal="center"/>
    </xf>
    <xf numFmtId="0" fontId="128" fillId="0" borderId="15" xfId="60904" applyFont="1" applyFill="1" applyBorder="1" applyAlignment="1"/>
    <xf numFmtId="0" fontId="127" fillId="0" borderId="0" xfId="60904" applyFont="1" applyFill="1" applyAlignment="1">
      <alignment horizontal="left"/>
    </xf>
    <xf numFmtId="0" fontId="115" fillId="0" borderId="0" xfId="0" applyFont="1" applyAlignment="1">
      <alignment horizontal="center" vertical="center" wrapText="1" shrinkToFit="1"/>
    </xf>
    <xf numFmtId="0" fontId="114" fillId="0" borderId="0" xfId="0" applyFont="1" applyAlignment="1">
      <alignment horizontal="center" vertical="center" wrapText="1" shrinkToFit="1"/>
    </xf>
    <xf numFmtId="0" fontId="114" fillId="0" borderId="0" xfId="0" applyFont="1" applyAlignment="1">
      <alignment horizontal="right" vertical="center" wrapText="1" shrinkToFit="1"/>
    </xf>
    <xf numFmtId="0" fontId="114" fillId="0" borderId="0" xfId="0" applyFont="1" applyAlignment="1">
      <alignment horizontal="justify" vertical="center" wrapText="1" shrinkToFit="1"/>
    </xf>
    <xf numFmtId="0" fontId="115" fillId="0" borderId="0" xfId="0" applyFont="1" applyAlignment="1">
      <alignment horizontal="justify" vertical="center" wrapText="1" shrinkToFit="1"/>
    </xf>
    <xf numFmtId="0" fontId="114" fillId="0" borderId="0" xfId="0" applyFont="1" applyAlignment="1">
      <alignment horizontal="left" vertical="center" wrapText="1" shrinkToFit="1"/>
    </xf>
    <xf numFmtId="0" fontId="115" fillId="0" borderId="0" xfId="0" applyFont="1" applyAlignment="1">
      <alignment horizontal="left" vertical="center" wrapText="1" shrinkToFit="1"/>
    </xf>
    <xf numFmtId="0" fontId="114" fillId="0" borderId="0" xfId="0" applyFont="1" applyBorder="1" applyAlignment="1">
      <alignment horizontal="left" vertical="center" wrapText="1" shrinkToFit="1"/>
    </xf>
    <xf numFmtId="0" fontId="114" fillId="0" borderId="0" xfId="0" applyFont="1" applyBorder="1" applyAlignment="1">
      <alignment horizontal="justify" vertical="center" wrapText="1" shrinkToFit="1"/>
    </xf>
    <xf numFmtId="0" fontId="114" fillId="0" borderId="0" xfId="0" applyFont="1" applyAlignment="1">
      <alignment horizontal="justify" wrapText="1" shrinkToFit="1"/>
    </xf>
    <xf numFmtId="0" fontId="114" fillId="0" borderId="0" xfId="0" applyFont="1" applyAlignment="1">
      <alignment horizontal="left" vertical="top" wrapText="1" shrinkToFit="1"/>
    </xf>
    <xf numFmtId="0" fontId="120" fillId="0" borderId="0" xfId="0" applyFont="1" applyAlignment="1">
      <alignment horizontal="center"/>
    </xf>
    <xf numFmtId="0" fontId="120" fillId="0" borderId="0" xfId="0" applyFont="1" applyAlignment="1">
      <alignment horizontal="center" wrapText="1"/>
    </xf>
    <xf numFmtId="0" fontId="116" fillId="0" borderId="10" xfId="0" applyFont="1" applyBorder="1" applyAlignment="1">
      <alignment horizontal="center" vertical="center" wrapText="1"/>
    </xf>
    <xf numFmtId="0" fontId="116" fillId="0" borderId="44" xfId="0" applyFont="1" applyBorder="1" applyAlignment="1">
      <alignment horizontal="center" vertical="center" wrapText="1"/>
    </xf>
    <xf numFmtId="0" fontId="116" fillId="0" borderId="45" xfId="0" applyFont="1" applyBorder="1" applyAlignment="1">
      <alignment horizontal="center" vertical="center" wrapText="1"/>
    </xf>
    <xf numFmtId="0" fontId="116" fillId="0" borderId="19" xfId="0" applyFont="1" applyBorder="1" applyAlignment="1">
      <alignment horizontal="center" vertical="center" wrapText="1"/>
    </xf>
    <xf numFmtId="0" fontId="116" fillId="0" borderId="11" xfId="0" applyFont="1" applyBorder="1" applyAlignment="1">
      <alignment horizontal="center" vertical="center" wrapText="1"/>
    </xf>
    <xf numFmtId="0" fontId="118" fillId="0" borderId="50" xfId="0" applyFont="1" applyBorder="1" applyAlignment="1">
      <alignment horizontal="left" vertical="center" wrapText="1"/>
    </xf>
    <xf numFmtId="0" fontId="118" fillId="0" borderId="51" xfId="0" applyFont="1" applyBorder="1" applyAlignment="1">
      <alignment horizontal="left" vertical="center" wrapText="1"/>
    </xf>
    <xf numFmtId="0" fontId="118" fillId="0" borderId="0" xfId="0" applyFont="1" applyBorder="1" applyAlignment="1">
      <alignment horizontal="center" vertical="center" wrapText="1"/>
    </xf>
    <xf numFmtId="0" fontId="118" fillId="0" borderId="0" xfId="0" applyFont="1" applyBorder="1" applyAlignment="1">
      <alignment horizontal="center"/>
    </xf>
    <xf numFmtId="0" fontId="118" fillId="0" borderId="0" xfId="0" applyFont="1" applyAlignment="1">
      <alignment horizontal="left" vertical="center" wrapText="1"/>
    </xf>
    <xf numFmtId="0" fontId="118" fillId="140" borderId="0" xfId="0" applyFont="1" applyFill="1" applyBorder="1" applyAlignment="1">
      <alignment horizontal="left" vertical="center" wrapText="1"/>
    </xf>
    <xf numFmtId="0" fontId="118" fillId="0" borderId="66" xfId="0" applyFont="1" applyBorder="1" applyAlignment="1">
      <alignment horizontal="center" vertical="center" wrapText="1"/>
    </xf>
    <xf numFmtId="0" fontId="118" fillId="0" borderId="67" xfId="0" applyFont="1" applyBorder="1" applyAlignment="1">
      <alignment horizontal="center" vertical="center" wrapText="1"/>
    </xf>
    <xf numFmtId="0" fontId="118" fillId="0" borderId="0" xfId="0" applyFont="1" applyAlignment="1">
      <alignment wrapText="1"/>
    </xf>
    <xf numFmtId="0" fontId="0" fillId="0" borderId="0" xfId="0" applyAlignment="1"/>
    <xf numFmtId="0" fontId="116" fillId="0" borderId="50" xfId="0" applyFont="1" applyBorder="1" applyAlignment="1">
      <alignment horizontal="center" vertical="center" wrapText="1"/>
    </xf>
    <xf numFmtId="0" fontId="116" fillId="0" borderId="16" xfId="0" applyFont="1" applyBorder="1" applyAlignment="1">
      <alignment horizontal="center" vertical="center" wrapText="1"/>
    </xf>
    <xf numFmtId="0" fontId="116" fillId="0" borderId="51" xfId="0" applyFont="1" applyBorder="1" applyAlignment="1">
      <alignment horizontal="center" vertical="center" wrapText="1"/>
    </xf>
    <xf numFmtId="0" fontId="116" fillId="0" borderId="46" xfId="0" applyFont="1" applyBorder="1" applyAlignment="1">
      <alignment horizontal="center" vertical="center"/>
    </xf>
    <xf numFmtId="0" fontId="116" fillId="0" borderId="48" xfId="0" applyFont="1" applyBorder="1" applyAlignment="1">
      <alignment horizontal="center" vertical="center"/>
    </xf>
    <xf numFmtId="0" fontId="116" fillId="0" borderId="47" xfId="0" applyFont="1" applyBorder="1" applyAlignment="1">
      <alignment horizontal="center" vertical="center"/>
    </xf>
    <xf numFmtId="0" fontId="116" fillId="0" borderId="12" xfId="0" applyFont="1" applyBorder="1" applyAlignment="1">
      <alignment horizontal="center" vertical="center"/>
    </xf>
    <xf numFmtId="0" fontId="116" fillId="0" borderId="15" xfId="0" applyFont="1" applyBorder="1" applyAlignment="1">
      <alignment horizontal="center" vertical="center"/>
    </xf>
    <xf numFmtId="0" fontId="116" fillId="0" borderId="13" xfId="0" applyFont="1" applyBorder="1" applyAlignment="1">
      <alignment horizontal="center" vertical="center"/>
    </xf>
    <xf numFmtId="0" fontId="116" fillId="140" borderId="10" xfId="0" applyFont="1" applyFill="1" applyBorder="1" applyAlignment="1">
      <alignment horizontal="center" vertical="center" wrapText="1"/>
    </xf>
    <xf numFmtId="0" fontId="116" fillId="140" borderId="50" xfId="0" applyFont="1" applyFill="1" applyBorder="1" applyAlignment="1">
      <alignment horizontal="center" vertical="center" wrapText="1"/>
    </xf>
    <xf numFmtId="0" fontId="116" fillId="140" borderId="16" xfId="0" applyFont="1" applyFill="1" applyBorder="1" applyAlignment="1">
      <alignment horizontal="center" vertical="center" wrapText="1"/>
    </xf>
    <xf numFmtId="0" fontId="116" fillId="140" borderId="51" xfId="0" applyFont="1" applyFill="1" applyBorder="1" applyAlignment="1">
      <alignment horizontal="center" vertical="center" wrapText="1"/>
    </xf>
    <xf numFmtId="0" fontId="116" fillId="140" borderId="49" xfId="0" applyFont="1" applyFill="1" applyBorder="1" applyAlignment="1">
      <alignment horizontal="center" vertical="center" wrapText="1"/>
    </xf>
    <xf numFmtId="0" fontId="116" fillId="140" borderId="11" xfId="0" applyFont="1" applyFill="1" applyBorder="1" applyAlignment="1">
      <alignment horizontal="center" vertical="center" wrapText="1"/>
    </xf>
    <xf numFmtId="0" fontId="116" fillId="0" borderId="49" xfId="0" applyFont="1" applyBorder="1" applyAlignment="1">
      <alignment horizontal="center" vertical="center" wrapText="1"/>
    </xf>
    <xf numFmtId="0" fontId="174" fillId="0" borderId="48" xfId="0" applyFont="1" applyBorder="1" applyAlignment="1">
      <alignment horizontal="left" wrapText="1"/>
    </xf>
    <xf numFmtId="0" fontId="174" fillId="0" borderId="47" xfId="0" applyFont="1" applyBorder="1" applyAlignment="1">
      <alignment horizontal="left" wrapText="1"/>
    </xf>
    <xf numFmtId="0" fontId="175" fillId="0" borderId="0" xfId="0" applyFont="1" applyAlignment="1">
      <alignment horizontal="left" wrapText="1"/>
    </xf>
    <xf numFmtId="0" fontId="176" fillId="0" borderId="0" xfId="0" applyFont="1" applyAlignment="1">
      <alignment wrapTex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3">
    <dxf>
      <fill>
        <patternFill>
          <bgColor indexed="45"/>
        </patternFill>
      </fill>
    </dxf>
    <dxf>
      <fill>
        <patternFill>
          <bgColor indexed="45"/>
        </patternFill>
      </fill>
    </dxf>
    <dxf>
      <fill>
        <patternFill>
          <bgColor indexed="43"/>
        </patternFill>
      </fill>
      <border>
        <bottom style="thin">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5.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10.xml"/><Relationship Id="rId20"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9.xml"/><Relationship Id="rId23" Type="http://schemas.openxmlformats.org/officeDocument/2006/relationships/theme" Target="theme/theme1.xml"/><Relationship Id="rId10" Type="http://schemas.openxmlformats.org/officeDocument/2006/relationships/externalLink" Target="externalLinks/externalLink4.xml"/><Relationship Id="rId19"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s>
</file>

<file path=xl/ctrlProps/ctrlProp1.xml><?xml version="1.0" encoding="utf-8"?>
<formControlPr xmlns="http://schemas.microsoft.com/office/spreadsheetml/2009/9/main" objectType="CheckBox" fmlaLink="$B$29" lockText="1"/>
</file>

<file path=xl/ctrlProps/ctrlProp10.xml><?xml version="1.0" encoding="utf-8"?>
<formControlPr xmlns="http://schemas.microsoft.com/office/spreadsheetml/2009/9/main" objectType="CheckBox" fmlaLink="$B$49" lockText="1"/>
</file>

<file path=xl/ctrlProps/ctrlProp11.xml><?xml version="1.0" encoding="utf-8"?>
<formControlPr xmlns="http://schemas.microsoft.com/office/spreadsheetml/2009/9/main" objectType="CheckBox" checked="Checked" fmlaLink="$B$38" lockText="1"/>
</file>

<file path=xl/ctrlProps/ctrlProp12.xml><?xml version="1.0" encoding="utf-8"?>
<formControlPr xmlns="http://schemas.microsoft.com/office/spreadsheetml/2009/9/main" objectType="CheckBox" checked="Checked" fmlaLink="$C$43" lockText="1"/>
</file>

<file path=xl/ctrlProps/ctrlProp13.xml><?xml version="1.0" encoding="utf-8"?>
<formControlPr xmlns="http://schemas.microsoft.com/office/spreadsheetml/2009/9/main" objectType="CheckBox" fmlaLink="$C$42" lockText="1"/>
</file>

<file path=xl/ctrlProps/ctrlProp14.xml><?xml version="1.0" encoding="utf-8"?>
<formControlPr xmlns="http://schemas.microsoft.com/office/spreadsheetml/2009/9/main" objectType="CheckBox" checked="Checked" fmlaLink="$B$30" lockText="1"/>
</file>

<file path=xl/ctrlProps/ctrlProp15.xml><?xml version="1.0" encoding="utf-8"?>
<formControlPr xmlns="http://schemas.microsoft.com/office/spreadsheetml/2009/9/main" objectType="CheckBox" checked="Checked" fmlaLink="$B$31" lockText="1"/>
</file>

<file path=xl/ctrlProps/ctrlProp16.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checked="Checked" lockText="1"/>
</file>

<file path=xl/ctrlProps/ctrlProp19.xml><?xml version="1.0" encoding="utf-8"?>
<formControlPr xmlns="http://schemas.microsoft.com/office/spreadsheetml/2009/9/main" objectType="CheckBox" fmlaLink="$B$28" lockText="1"/>
</file>

<file path=xl/ctrlProps/ctrlProp2.xml><?xml version="1.0" encoding="utf-8"?>
<formControlPr xmlns="http://schemas.microsoft.com/office/spreadsheetml/2009/9/main" objectType="CheckBox" checked="Checked" fmlaLink="$B$35" lockText="1"/>
</file>

<file path=xl/ctrlProps/ctrlProp20.xml><?xml version="1.0" encoding="utf-8"?>
<formControlPr xmlns="http://schemas.microsoft.com/office/spreadsheetml/2009/9/main" objectType="CheckBox" checked="Checked" fmlaLink="$B$34" lockText="1"/>
</file>

<file path=xl/ctrlProps/ctrlProp21.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checked="Checked" lockText="1"/>
</file>

<file path=xl/ctrlProps/ctrlProp24.xml><?xml version="1.0" encoding="utf-8"?>
<formControlPr xmlns="http://schemas.microsoft.com/office/spreadsheetml/2009/9/main" objectType="CheckBox" checked="Checked" lockText="1"/>
</file>

<file path=xl/ctrlProps/ctrlProp25.xml><?xml version="1.0" encoding="utf-8"?>
<formControlPr xmlns="http://schemas.microsoft.com/office/spreadsheetml/2009/9/main" objectType="CheckBox" checked="Checked" lockText="1"/>
</file>

<file path=xl/ctrlProps/ctrlProp26.xml><?xml version="1.0" encoding="utf-8"?>
<formControlPr xmlns="http://schemas.microsoft.com/office/spreadsheetml/2009/9/main" objectType="CheckBox" checked="Checked"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fmlaLink="$B$37"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fmlaLink="$C$42" lockText="1"/>
</file>

<file path=xl/ctrlProps/ctrlProp4.xml><?xml version="1.0" encoding="utf-8"?>
<formControlPr xmlns="http://schemas.microsoft.com/office/spreadsheetml/2009/9/main" objectType="CheckBox" checked="Checked" fmlaLink="$B$39" lockText="1"/>
</file>

<file path=xl/ctrlProps/ctrlProp40.xml><?xml version="1.0" encoding="utf-8"?>
<formControlPr xmlns="http://schemas.microsoft.com/office/spreadsheetml/2009/9/main" objectType="CheckBox" fmlaLink="$B$29" lockText="1"/>
</file>

<file path=xl/ctrlProps/ctrlProp41.xml><?xml version="1.0" encoding="utf-8"?>
<formControlPr xmlns="http://schemas.microsoft.com/office/spreadsheetml/2009/9/main" objectType="CheckBox" checked="Checked"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checked="Checked" lockText="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fmlaLink="$B$40" lockText="1"/>
</file>

<file path=xl/ctrlProps/ctrlProp50.xml><?xml version="1.0" encoding="utf-8"?>
<formControlPr xmlns="http://schemas.microsoft.com/office/spreadsheetml/2009/9/main" objectType="CheckBox" checked="Checked"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checked="Checked"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checked="Checked" lockText="1" noThreeD="1"/>
</file>

<file path=xl/ctrlProps/ctrlProp58.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fmlaLink="$B$41" lockText="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checked="Checked"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checked="Checked"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fmlaLink="$B$45" lockText="1"/>
</file>

<file path=xl/ctrlProps/ctrlProp70.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fmlaLink="$B$46" lockText="1"/>
</file>

<file path=xl/ctrlProps/ctrlProp9.xml><?xml version="1.0" encoding="utf-8"?>
<formControlPr xmlns="http://schemas.microsoft.com/office/spreadsheetml/2009/9/main" objectType="CheckBox" checked="Checked" fmlaLink="$B$48"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28</xdr:row>
          <xdr:rowOff>9525</xdr:rowOff>
        </xdr:from>
        <xdr:to>
          <xdr:col>5</xdr:col>
          <xdr:colOff>228600</xdr:colOff>
          <xdr:row>29</xdr:row>
          <xdr:rowOff>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34</xdr:row>
          <xdr:rowOff>9525</xdr:rowOff>
        </xdr:from>
        <xdr:to>
          <xdr:col>3</xdr:col>
          <xdr:colOff>381000</xdr:colOff>
          <xdr:row>34</xdr:row>
          <xdr:rowOff>371475</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36</xdr:row>
          <xdr:rowOff>9525</xdr:rowOff>
        </xdr:from>
        <xdr:to>
          <xdr:col>3</xdr:col>
          <xdr:colOff>381000</xdr:colOff>
          <xdr:row>36</xdr:row>
          <xdr:rowOff>200025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38</xdr:row>
          <xdr:rowOff>19050</xdr:rowOff>
        </xdr:from>
        <xdr:to>
          <xdr:col>5</xdr:col>
          <xdr:colOff>228600</xdr:colOff>
          <xdr:row>38</xdr:row>
          <xdr:rowOff>209550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39</xdr:row>
          <xdr:rowOff>19050</xdr:rowOff>
        </xdr:from>
        <xdr:to>
          <xdr:col>5</xdr:col>
          <xdr:colOff>228600</xdr:colOff>
          <xdr:row>39</xdr:row>
          <xdr:rowOff>209550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40</xdr:row>
          <xdr:rowOff>19050</xdr:rowOff>
        </xdr:from>
        <xdr:to>
          <xdr:col>5</xdr:col>
          <xdr:colOff>228600</xdr:colOff>
          <xdr:row>40</xdr:row>
          <xdr:rowOff>209550</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44</xdr:row>
          <xdr:rowOff>19050</xdr:rowOff>
        </xdr:from>
        <xdr:to>
          <xdr:col>5</xdr:col>
          <xdr:colOff>228600</xdr:colOff>
          <xdr:row>44</xdr:row>
          <xdr:rowOff>209550</xdr:rowOff>
        </xdr:to>
        <xdr:sp macro="" textlink="">
          <xdr:nvSpPr>
            <xdr:cNvPr id="8199" name="Check Box 7" hidden="1">
              <a:extLst>
                <a:ext uri="{63B3BB69-23CF-44E3-9099-C40C66FF867C}">
                  <a14:compatExt spid="_x0000_s819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45</xdr:row>
          <xdr:rowOff>28575</xdr:rowOff>
        </xdr:from>
        <xdr:to>
          <xdr:col>5</xdr:col>
          <xdr:colOff>228600</xdr:colOff>
          <xdr:row>46</xdr:row>
          <xdr:rowOff>0</xdr:rowOff>
        </xdr:to>
        <xdr:sp macro="" textlink="">
          <xdr:nvSpPr>
            <xdr:cNvPr id="8200" name="Check Box 8" hidden="1">
              <a:extLst>
                <a:ext uri="{63B3BB69-23CF-44E3-9099-C40C66FF867C}">
                  <a14:compatExt spid="_x0000_s820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47</xdr:row>
          <xdr:rowOff>28575</xdr:rowOff>
        </xdr:from>
        <xdr:to>
          <xdr:col>5</xdr:col>
          <xdr:colOff>228600</xdr:colOff>
          <xdr:row>48</xdr:row>
          <xdr:rowOff>0</xdr:rowOff>
        </xdr:to>
        <xdr:sp macro="" textlink="">
          <xdr:nvSpPr>
            <xdr:cNvPr id="8201" name="Check Box 9" hidden="1">
              <a:extLst>
                <a:ext uri="{63B3BB69-23CF-44E3-9099-C40C66FF867C}">
                  <a14:compatExt spid="_x0000_s820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48</xdr:row>
          <xdr:rowOff>38100</xdr:rowOff>
        </xdr:from>
        <xdr:to>
          <xdr:col>3</xdr:col>
          <xdr:colOff>381000</xdr:colOff>
          <xdr:row>49</xdr:row>
          <xdr:rowOff>9525</xdr:rowOff>
        </xdr:to>
        <xdr:sp macro="" textlink="">
          <xdr:nvSpPr>
            <xdr:cNvPr id="8202" name="Check Box 10" hidden="1">
              <a:extLst>
                <a:ext uri="{63B3BB69-23CF-44E3-9099-C40C66FF867C}">
                  <a14:compatExt spid="_x0000_s820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37</xdr:row>
          <xdr:rowOff>9525</xdr:rowOff>
        </xdr:from>
        <xdr:to>
          <xdr:col>3</xdr:col>
          <xdr:colOff>381000</xdr:colOff>
          <xdr:row>37</xdr:row>
          <xdr:rowOff>200025</xdr:rowOff>
        </xdr:to>
        <xdr:sp macro="" textlink="">
          <xdr:nvSpPr>
            <xdr:cNvPr id="8203" name="Check Box 11" hidden="1">
              <a:extLst>
                <a:ext uri="{63B3BB69-23CF-44E3-9099-C40C66FF867C}">
                  <a14:compatExt spid="_x0000_s820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42</xdr:row>
          <xdr:rowOff>47625</xdr:rowOff>
        </xdr:from>
        <xdr:to>
          <xdr:col>5</xdr:col>
          <xdr:colOff>228600</xdr:colOff>
          <xdr:row>42</xdr:row>
          <xdr:rowOff>209550</xdr:rowOff>
        </xdr:to>
        <xdr:sp macro="" textlink="">
          <xdr:nvSpPr>
            <xdr:cNvPr id="8204" name="Check Box 12" hidden="1">
              <a:extLst>
                <a:ext uri="{63B3BB69-23CF-44E3-9099-C40C66FF867C}">
                  <a14:compatExt spid="_x0000_s820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41</xdr:row>
          <xdr:rowOff>28575</xdr:rowOff>
        </xdr:from>
        <xdr:to>
          <xdr:col>5</xdr:col>
          <xdr:colOff>228600</xdr:colOff>
          <xdr:row>41</xdr:row>
          <xdr:rowOff>228600</xdr:rowOff>
        </xdr:to>
        <xdr:sp macro="" textlink="">
          <xdr:nvSpPr>
            <xdr:cNvPr id="8205" name="Check Box 13" hidden="1">
              <a:extLst>
                <a:ext uri="{63B3BB69-23CF-44E3-9099-C40C66FF867C}">
                  <a14:compatExt spid="_x0000_s820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29</xdr:row>
          <xdr:rowOff>19050</xdr:rowOff>
        </xdr:from>
        <xdr:to>
          <xdr:col>5</xdr:col>
          <xdr:colOff>228600</xdr:colOff>
          <xdr:row>29</xdr:row>
          <xdr:rowOff>209550</xdr:rowOff>
        </xdr:to>
        <xdr:sp macro="" textlink="">
          <xdr:nvSpPr>
            <xdr:cNvPr id="8206" name="Check Box 14" hidden="1">
              <a:extLst>
                <a:ext uri="{63B3BB69-23CF-44E3-9099-C40C66FF867C}">
                  <a14:compatExt spid="_x0000_s820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30</xdr:row>
          <xdr:rowOff>57150</xdr:rowOff>
        </xdr:from>
        <xdr:to>
          <xdr:col>4</xdr:col>
          <xdr:colOff>371475</xdr:colOff>
          <xdr:row>30</xdr:row>
          <xdr:rowOff>200025</xdr:rowOff>
        </xdr:to>
        <xdr:sp macro="" textlink="">
          <xdr:nvSpPr>
            <xdr:cNvPr id="8207" name="Check Box 15" hidden="1">
              <a:extLst>
                <a:ext uri="{63B3BB69-23CF-44E3-9099-C40C66FF867C}">
                  <a14:compatExt spid="_x0000_s820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4</xdr:col>
          <xdr:colOff>219075</xdr:colOff>
          <xdr:row>90</xdr:row>
          <xdr:rowOff>95250</xdr:rowOff>
        </xdr:to>
        <xdr:sp macro="" textlink="">
          <xdr:nvSpPr>
            <xdr:cNvPr id="8208" name="Check Box 16" hidden="1">
              <a:extLst>
                <a:ext uri="{63B3BB69-23CF-44E3-9099-C40C66FF867C}">
                  <a14:compatExt spid="_x0000_s820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09" name="Check Box 17" hidden="1">
              <a:extLst>
                <a:ext uri="{63B3BB69-23CF-44E3-9099-C40C66FF867C}">
                  <a14:compatExt spid="_x0000_s8209"/>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0" name="Check Box 18" hidden="1">
              <a:extLst>
                <a:ext uri="{63B3BB69-23CF-44E3-9099-C40C66FF867C}">
                  <a14:compatExt spid="_x0000_s8210"/>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27</xdr:row>
          <xdr:rowOff>9525</xdr:rowOff>
        </xdr:from>
        <xdr:to>
          <xdr:col>3</xdr:col>
          <xdr:colOff>381000</xdr:colOff>
          <xdr:row>27</xdr:row>
          <xdr:rowOff>200025</xdr:rowOff>
        </xdr:to>
        <xdr:sp macro="" textlink="">
          <xdr:nvSpPr>
            <xdr:cNvPr id="8211" name="Check Box 19" hidden="1">
              <a:extLst>
                <a:ext uri="{63B3BB69-23CF-44E3-9099-C40C66FF867C}">
                  <a14:compatExt spid="_x0000_s821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33</xdr:row>
          <xdr:rowOff>9525</xdr:rowOff>
        </xdr:from>
        <xdr:to>
          <xdr:col>3</xdr:col>
          <xdr:colOff>381000</xdr:colOff>
          <xdr:row>33</xdr:row>
          <xdr:rowOff>200025</xdr:rowOff>
        </xdr:to>
        <xdr:sp macro="" textlink="">
          <xdr:nvSpPr>
            <xdr:cNvPr id="8212" name="Check Box 20" hidden="1">
              <a:extLst>
                <a:ext uri="{63B3BB69-23CF-44E3-9099-C40C66FF867C}">
                  <a14:compatExt spid="_x0000_s821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3" name="Check Box 21" hidden="1">
              <a:extLst>
                <a:ext uri="{63B3BB69-23CF-44E3-9099-C40C66FF867C}">
                  <a14:compatExt spid="_x0000_s8213"/>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3</xdr:col>
          <xdr:colOff>381000</xdr:colOff>
          <xdr:row>90</xdr:row>
          <xdr:rowOff>104775</xdr:rowOff>
        </xdr:to>
        <xdr:sp macro="" textlink="">
          <xdr:nvSpPr>
            <xdr:cNvPr id="8214" name="Check Box 22" hidden="1">
              <a:extLst>
                <a:ext uri="{63B3BB69-23CF-44E3-9099-C40C66FF867C}">
                  <a14:compatExt spid="_x0000_s8214"/>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35</xdr:row>
          <xdr:rowOff>9525</xdr:rowOff>
        </xdr:from>
        <xdr:to>
          <xdr:col>4</xdr:col>
          <xdr:colOff>371475</xdr:colOff>
          <xdr:row>35</xdr:row>
          <xdr:rowOff>200025</xdr:rowOff>
        </xdr:to>
        <xdr:sp macro="" textlink="">
          <xdr:nvSpPr>
            <xdr:cNvPr id="8215" name="Check Box 23" hidden="1">
              <a:extLst>
                <a:ext uri="{63B3BB69-23CF-44E3-9099-C40C66FF867C}">
                  <a14:compatExt spid="_x0000_s821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32</xdr:row>
          <xdr:rowOff>9525</xdr:rowOff>
        </xdr:from>
        <xdr:to>
          <xdr:col>3</xdr:col>
          <xdr:colOff>381000</xdr:colOff>
          <xdr:row>32</xdr:row>
          <xdr:rowOff>200025</xdr:rowOff>
        </xdr:to>
        <xdr:sp macro="" textlink="">
          <xdr:nvSpPr>
            <xdr:cNvPr id="8216" name="Check Box 24" hidden="1">
              <a:extLst>
                <a:ext uri="{63B3BB69-23CF-44E3-9099-C40C66FF867C}">
                  <a14:compatExt spid="_x0000_s821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53</xdr:row>
          <xdr:rowOff>38100</xdr:rowOff>
        </xdr:from>
        <xdr:to>
          <xdr:col>7</xdr:col>
          <xdr:colOff>390525</xdr:colOff>
          <xdr:row>54</xdr:row>
          <xdr:rowOff>28575</xdr:rowOff>
        </xdr:to>
        <xdr:sp macro="" textlink="">
          <xdr:nvSpPr>
            <xdr:cNvPr id="8217" name="Check Box 25" hidden="1">
              <a:extLst>
                <a:ext uri="{63B3BB69-23CF-44E3-9099-C40C66FF867C}">
                  <a14:compatExt spid="_x0000_s8217"/>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89</xdr:row>
          <xdr:rowOff>28575</xdr:rowOff>
        </xdr:from>
        <xdr:to>
          <xdr:col>4</xdr:col>
          <xdr:colOff>219075</xdr:colOff>
          <xdr:row>90</xdr:row>
          <xdr:rowOff>95250</xdr:rowOff>
        </xdr:to>
        <xdr:sp macro="" textlink="">
          <xdr:nvSpPr>
            <xdr:cNvPr id="8218" name="Check Box 26" hidden="1">
              <a:extLst>
                <a:ext uri="{63B3BB69-23CF-44E3-9099-C40C66FF867C}">
                  <a14:compatExt spid="_x0000_s821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56</xdr:row>
          <xdr:rowOff>38100</xdr:rowOff>
        </xdr:from>
        <xdr:to>
          <xdr:col>7</xdr:col>
          <xdr:colOff>390525</xdr:colOff>
          <xdr:row>57</xdr:row>
          <xdr:rowOff>47625</xdr:rowOff>
        </xdr:to>
        <xdr:sp macro="" textlink="">
          <xdr:nvSpPr>
            <xdr:cNvPr id="8219" name="Check Box 27" hidden="1">
              <a:extLst>
                <a:ext uri="{63B3BB69-23CF-44E3-9099-C40C66FF867C}">
                  <a14:compatExt spid="_x0000_s821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54</xdr:row>
          <xdr:rowOff>38100</xdr:rowOff>
        </xdr:from>
        <xdr:to>
          <xdr:col>7</xdr:col>
          <xdr:colOff>390525</xdr:colOff>
          <xdr:row>55</xdr:row>
          <xdr:rowOff>28575</xdr:rowOff>
        </xdr:to>
        <xdr:sp macro="" textlink="">
          <xdr:nvSpPr>
            <xdr:cNvPr id="8220" name="Check Box 28" hidden="1">
              <a:extLst>
                <a:ext uri="{63B3BB69-23CF-44E3-9099-C40C66FF867C}">
                  <a14:compatExt spid="_x0000_s822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55</xdr:row>
          <xdr:rowOff>38100</xdr:rowOff>
        </xdr:from>
        <xdr:to>
          <xdr:col>7</xdr:col>
          <xdr:colOff>390525</xdr:colOff>
          <xdr:row>56</xdr:row>
          <xdr:rowOff>28575</xdr:rowOff>
        </xdr:to>
        <xdr:sp macro="" textlink="">
          <xdr:nvSpPr>
            <xdr:cNvPr id="8221" name="Check Box 29" hidden="1">
              <a:extLst>
                <a:ext uri="{63B3BB69-23CF-44E3-9099-C40C66FF867C}">
                  <a14:compatExt spid="_x0000_s822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2" name="Check Box 30" hidden="1">
              <a:extLst>
                <a:ext uri="{63B3BB69-23CF-44E3-9099-C40C66FF867C}">
                  <a14:compatExt spid="_x0000_s8222"/>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3" name="Check Box 31" hidden="1">
              <a:extLst>
                <a:ext uri="{63B3BB69-23CF-44E3-9099-C40C66FF867C}">
                  <a14:compatExt spid="_x0000_s8223"/>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4" name="Check Box 32" hidden="1">
              <a:extLst>
                <a:ext uri="{63B3BB69-23CF-44E3-9099-C40C66FF867C}">
                  <a14:compatExt spid="_x0000_s8224"/>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5" name="Check Box 33" hidden="1">
              <a:extLst>
                <a:ext uri="{63B3BB69-23CF-44E3-9099-C40C66FF867C}">
                  <a14:compatExt spid="_x0000_s8225"/>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66675</xdr:rowOff>
        </xdr:to>
        <xdr:sp macro="" textlink="">
          <xdr:nvSpPr>
            <xdr:cNvPr id="8226" name="Check Box 34" hidden="1">
              <a:extLst>
                <a:ext uri="{63B3BB69-23CF-44E3-9099-C40C66FF867C}">
                  <a14:compatExt spid="_x0000_s8226"/>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7" name="Check Box 35" hidden="1">
              <a:extLst>
                <a:ext uri="{63B3BB69-23CF-44E3-9099-C40C66FF867C}">
                  <a14:compatExt spid="_x0000_s8227"/>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89</xdr:row>
          <xdr:rowOff>28575</xdr:rowOff>
        </xdr:from>
        <xdr:to>
          <xdr:col>8</xdr:col>
          <xdr:colOff>209550</xdr:colOff>
          <xdr:row>90</xdr:row>
          <xdr:rowOff>76200</xdr:rowOff>
        </xdr:to>
        <xdr:sp macro="" textlink="">
          <xdr:nvSpPr>
            <xdr:cNvPr id="8228" name="Check Box 36" hidden="1">
              <a:extLst>
                <a:ext uri="{63B3BB69-23CF-44E3-9099-C40C66FF867C}">
                  <a14:compatExt spid="_x0000_s8228"/>
                </a:ext>
              </a:extLst>
            </xdr:cNvPr>
            <xdr:cNvSpPr/>
          </xdr:nvSpPr>
          <xdr:spPr bwMode="auto">
            <a:xfrm>
              <a:off x="0" y="0"/>
              <a:ext cx="0" cy="0"/>
            </a:xfrm>
            <a:prstGeom prst="rect">
              <a:avLst/>
            </a:prstGeom>
            <a:solidFill>
              <a:srgbClr val="FFFF99" mc:Ignorable="a14" a14:legacySpreadsheetColorIndex="43"/>
            </a:solidFill>
            <a:ln w="9525">
              <a:solidFill>
                <a:srgbClr val="000000" mc:Ignorable="a14" a14:legacySpreadsheetColorIndex="64"/>
              </a:solidFill>
              <a:miter lim="800000"/>
              <a:headEnd/>
              <a:tailEnd/>
            </a:ln>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73</xdr:row>
          <xdr:rowOff>38100</xdr:rowOff>
        </xdr:from>
        <xdr:to>
          <xdr:col>4</xdr:col>
          <xdr:colOff>219075</xdr:colOff>
          <xdr:row>74</xdr:row>
          <xdr:rowOff>47625</xdr:rowOff>
        </xdr:to>
        <xdr:sp macro="" textlink="">
          <xdr:nvSpPr>
            <xdr:cNvPr id="8229" name="Check Box 37" hidden="1">
              <a:extLst>
                <a:ext uri="{63B3BB69-23CF-44E3-9099-C40C66FF867C}">
                  <a14:compatExt spid="_x0000_s8229"/>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51</xdr:row>
          <xdr:rowOff>38100</xdr:rowOff>
        </xdr:from>
        <xdr:to>
          <xdr:col>8</xdr:col>
          <xdr:colOff>209550</xdr:colOff>
          <xdr:row>52</xdr:row>
          <xdr:rowOff>19050</xdr:rowOff>
        </xdr:to>
        <xdr:sp macro="" textlink="">
          <xdr:nvSpPr>
            <xdr:cNvPr id="8230" name="Check Box 38" hidden="1">
              <a:extLst>
                <a:ext uri="{63B3BB69-23CF-44E3-9099-C40C66FF867C}">
                  <a14:compatExt spid="_x0000_s823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46</xdr:row>
          <xdr:rowOff>28575</xdr:rowOff>
        </xdr:from>
        <xdr:to>
          <xdr:col>5</xdr:col>
          <xdr:colOff>228600</xdr:colOff>
          <xdr:row>46</xdr:row>
          <xdr:rowOff>219075</xdr:rowOff>
        </xdr:to>
        <xdr:sp macro="" textlink="">
          <xdr:nvSpPr>
            <xdr:cNvPr id="8231" name="Check Box 39" hidden="1">
              <a:extLst>
                <a:ext uri="{63B3BB69-23CF-44E3-9099-C40C66FF867C}">
                  <a14:compatExt spid="_x0000_s823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31</xdr:row>
          <xdr:rowOff>9525</xdr:rowOff>
        </xdr:from>
        <xdr:to>
          <xdr:col>5</xdr:col>
          <xdr:colOff>228600</xdr:colOff>
          <xdr:row>31</xdr:row>
          <xdr:rowOff>200025</xdr:rowOff>
        </xdr:to>
        <xdr:sp macro="" textlink="">
          <xdr:nvSpPr>
            <xdr:cNvPr id="8232" name="Check Box 40" hidden="1">
              <a:extLst>
                <a:ext uri="{63B3BB69-23CF-44E3-9099-C40C66FF867C}">
                  <a14:compatExt spid="_x0000_s8232"/>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71</xdr:row>
          <xdr:rowOff>38100</xdr:rowOff>
        </xdr:from>
        <xdr:to>
          <xdr:col>4</xdr:col>
          <xdr:colOff>219075</xdr:colOff>
          <xdr:row>72</xdr:row>
          <xdr:rowOff>47625</xdr:rowOff>
        </xdr:to>
        <xdr:sp macro="" textlink="">
          <xdr:nvSpPr>
            <xdr:cNvPr id="8233" name="Check Box 41" hidden="1">
              <a:extLst>
                <a:ext uri="{63B3BB69-23CF-44E3-9099-C40C66FF867C}">
                  <a14:compatExt spid="_x0000_s8233"/>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70</xdr:row>
          <xdr:rowOff>38100</xdr:rowOff>
        </xdr:from>
        <xdr:to>
          <xdr:col>4</xdr:col>
          <xdr:colOff>219075</xdr:colOff>
          <xdr:row>71</xdr:row>
          <xdr:rowOff>19050</xdr:rowOff>
        </xdr:to>
        <xdr:sp macro="" textlink="">
          <xdr:nvSpPr>
            <xdr:cNvPr id="8234" name="Check Box 42" hidden="1">
              <a:extLst>
                <a:ext uri="{63B3BB69-23CF-44E3-9099-C40C66FF867C}">
                  <a14:compatExt spid="_x0000_s8234"/>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52</xdr:row>
          <xdr:rowOff>28575</xdr:rowOff>
        </xdr:from>
        <xdr:to>
          <xdr:col>8</xdr:col>
          <xdr:colOff>314325</xdr:colOff>
          <xdr:row>53</xdr:row>
          <xdr:rowOff>28575</xdr:rowOff>
        </xdr:to>
        <xdr:sp macro="" textlink="">
          <xdr:nvSpPr>
            <xdr:cNvPr id="8235" name="Check Box 43" hidden="1">
              <a:extLst>
                <a:ext uri="{63B3BB69-23CF-44E3-9099-C40C66FF867C}">
                  <a14:compatExt spid="_x0000_s8235"/>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43</xdr:row>
          <xdr:rowOff>57150</xdr:rowOff>
        </xdr:from>
        <xdr:to>
          <xdr:col>5</xdr:col>
          <xdr:colOff>228600</xdr:colOff>
          <xdr:row>43</xdr:row>
          <xdr:rowOff>209550</xdr:rowOff>
        </xdr:to>
        <xdr:sp macro="" textlink="">
          <xdr:nvSpPr>
            <xdr:cNvPr id="8236" name="Check Box 44" hidden="1">
              <a:extLst>
                <a:ext uri="{63B3BB69-23CF-44E3-9099-C40C66FF867C}">
                  <a14:compatExt spid="_x0000_s8236"/>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FF99" mc:Ignorable="a14" a14:legacySpreadsheetColorIndex="43"/>
                  </a:solidFill>
                </a14:hiddenFill>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18" Type="http://schemas.openxmlformats.org/officeDocument/2006/relationships/ctrlProp" Target="../ctrlProps/ctrlProp59.xml"/><Relationship Id="rId26" Type="http://schemas.openxmlformats.org/officeDocument/2006/relationships/ctrlProp" Target="../ctrlProps/ctrlProp67.xml"/><Relationship Id="rId3" Type="http://schemas.openxmlformats.org/officeDocument/2006/relationships/vmlDrawing" Target="../drawings/vmlDrawing3.vml"/><Relationship Id="rId21" Type="http://schemas.openxmlformats.org/officeDocument/2006/relationships/ctrlProp" Target="../ctrlProps/ctrlProp62.xml"/><Relationship Id="rId7" Type="http://schemas.openxmlformats.org/officeDocument/2006/relationships/ctrlProp" Target="../ctrlProps/ctrlProp48.xml"/><Relationship Id="rId12" Type="http://schemas.openxmlformats.org/officeDocument/2006/relationships/ctrlProp" Target="../ctrlProps/ctrlProp53.xml"/><Relationship Id="rId17" Type="http://schemas.openxmlformats.org/officeDocument/2006/relationships/ctrlProp" Target="../ctrlProps/ctrlProp58.xml"/><Relationship Id="rId25" Type="http://schemas.openxmlformats.org/officeDocument/2006/relationships/ctrlProp" Target="../ctrlProps/ctrlProp66.xml"/><Relationship Id="rId2" Type="http://schemas.openxmlformats.org/officeDocument/2006/relationships/drawing" Target="../drawings/drawing2.xml"/><Relationship Id="rId16" Type="http://schemas.openxmlformats.org/officeDocument/2006/relationships/ctrlProp" Target="../ctrlProps/ctrlProp57.xml"/><Relationship Id="rId20" Type="http://schemas.openxmlformats.org/officeDocument/2006/relationships/ctrlProp" Target="../ctrlProps/ctrlProp61.xml"/><Relationship Id="rId29" Type="http://schemas.openxmlformats.org/officeDocument/2006/relationships/ctrlProp" Target="../ctrlProps/ctrlProp70.xml"/><Relationship Id="rId1" Type="http://schemas.openxmlformats.org/officeDocument/2006/relationships/printerSettings" Target="../printerSettings/printerSettings3.bin"/><Relationship Id="rId6" Type="http://schemas.openxmlformats.org/officeDocument/2006/relationships/ctrlProp" Target="../ctrlProps/ctrlProp47.xml"/><Relationship Id="rId11" Type="http://schemas.openxmlformats.org/officeDocument/2006/relationships/ctrlProp" Target="../ctrlProps/ctrlProp52.xml"/><Relationship Id="rId24" Type="http://schemas.openxmlformats.org/officeDocument/2006/relationships/ctrlProp" Target="../ctrlProps/ctrlProp65.xml"/><Relationship Id="rId5" Type="http://schemas.openxmlformats.org/officeDocument/2006/relationships/ctrlProp" Target="../ctrlProps/ctrlProp46.xml"/><Relationship Id="rId15" Type="http://schemas.openxmlformats.org/officeDocument/2006/relationships/ctrlProp" Target="../ctrlProps/ctrlProp56.xml"/><Relationship Id="rId23" Type="http://schemas.openxmlformats.org/officeDocument/2006/relationships/ctrlProp" Target="../ctrlProps/ctrlProp64.xml"/><Relationship Id="rId28" Type="http://schemas.openxmlformats.org/officeDocument/2006/relationships/ctrlProp" Target="../ctrlProps/ctrlProp69.xml"/><Relationship Id="rId10" Type="http://schemas.openxmlformats.org/officeDocument/2006/relationships/ctrlProp" Target="../ctrlProps/ctrlProp51.xml"/><Relationship Id="rId19" Type="http://schemas.openxmlformats.org/officeDocument/2006/relationships/ctrlProp" Target="../ctrlProps/ctrlProp60.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 Id="rId22" Type="http://schemas.openxmlformats.org/officeDocument/2006/relationships/ctrlProp" Target="../ctrlProps/ctrlProp63.xml"/><Relationship Id="rId27" Type="http://schemas.openxmlformats.org/officeDocument/2006/relationships/ctrlProp" Target="../ctrlProps/ctrlProp6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rmsp.nalog.ru/"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57"/>
  <sheetViews>
    <sheetView tabSelected="1" view="pageBreakPreview" topLeftCell="A28" zoomScale="50" zoomScaleNormal="50" zoomScaleSheetLayoutView="50" workbookViewId="0">
      <selection activeCell="D14" sqref="D14:D15"/>
    </sheetView>
  </sheetViews>
  <sheetFormatPr defaultRowHeight="23.25"/>
  <cols>
    <col min="1" max="1" width="2.7109375" style="142" customWidth="1"/>
    <col min="2" max="2" width="34.140625" style="145" customWidth="1"/>
    <col min="3" max="3" width="11.85546875" style="145" customWidth="1"/>
    <col min="4" max="4" width="51.7109375" style="141" customWidth="1"/>
    <col min="5" max="5" width="26" style="141" customWidth="1"/>
    <col min="6" max="6" width="29.28515625" style="141" bestFit="1" customWidth="1"/>
    <col min="7" max="14" width="29.28515625" style="140" bestFit="1" customWidth="1"/>
    <col min="15" max="15" width="47.42578125" style="140" bestFit="1" customWidth="1"/>
    <col min="16" max="16" width="29.28515625" style="140" bestFit="1" customWidth="1"/>
    <col min="17" max="17" width="29.28515625" style="141" bestFit="1" customWidth="1"/>
    <col min="18" max="24" width="18.7109375" style="141" customWidth="1"/>
    <col min="25" max="25" width="15.5703125" style="142" bestFit="1" customWidth="1"/>
    <col min="26" max="27" width="19.42578125" style="142" bestFit="1" customWidth="1"/>
    <col min="28" max="16384" width="9.140625" style="142"/>
  </cols>
  <sheetData>
    <row r="1" spans="1:24" s="43" customFormat="1">
      <c r="A1" s="138"/>
      <c r="B1" s="329" t="s">
        <v>190</v>
      </c>
      <c r="C1" s="329"/>
      <c r="D1" s="329"/>
      <c r="E1" s="329"/>
      <c r="F1" s="329"/>
      <c r="G1" s="329"/>
      <c r="H1" s="329"/>
      <c r="I1" s="329"/>
      <c r="J1" s="329"/>
      <c r="K1" s="329"/>
      <c r="L1" s="329"/>
      <c r="M1" s="329"/>
      <c r="N1" s="329"/>
      <c r="O1" s="139"/>
      <c r="P1" s="139"/>
    </row>
    <row r="2" spans="1:24">
      <c r="A2" s="139"/>
      <c r="B2" s="139"/>
      <c r="C2" s="139"/>
      <c r="D2" s="139"/>
      <c r="E2" s="139"/>
      <c r="F2" s="139"/>
      <c r="G2" s="139"/>
      <c r="H2" s="139"/>
      <c r="I2" s="139"/>
      <c r="J2" s="139"/>
      <c r="K2" s="139"/>
      <c r="L2" s="139"/>
    </row>
    <row r="3" spans="1:24" s="43" customFormat="1">
      <c r="A3" s="139"/>
      <c r="B3" s="139"/>
      <c r="C3" s="139"/>
      <c r="D3" s="139"/>
      <c r="E3" s="139"/>
      <c r="F3" s="139"/>
      <c r="G3" s="139"/>
      <c r="H3" s="139"/>
      <c r="I3" s="330"/>
      <c r="J3" s="330"/>
      <c r="K3" s="330"/>
      <c r="L3" s="330"/>
      <c r="M3" s="143"/>
      <c r="N3" s="330" t="s">
        <v>7</v>
      </c>
      <c r="O3" s="330"/>
      <c r="P3" s="330"/>
      <c r="Q3" s="330"/>
      <c r="R3" s="138"/>
    </row>
    <row r="4" spans="1:24" s="43" customFormat="1" ht="57" customHeight="1">
      <c r="A4" s="139"/>
      <c r="B4" s="139"/>
      <c r="C4" s="139"/>
      <c r="D4" s="139"/>
      <c r="E4" s="139"/>
      <c r="F4" s="139"/>
      <c r="G4" s="139"/>
      <c r="H4" s="139"/>
      <c r="I4" s="330"/>
      <c r="J4" s="330"/>
      <c r="K4" s="330"/>
      <c r="L4" s="330"/>
      <c r="M4" s="143"/>
      <c r="N4" s="330" t="s">
        <v>293</v>
      </c>
      <c r="O4" s="330"/>
      <c r="P4" s="330"/>
      <c r="Q4" s="330"/>
      <c r="R4" s="138"/>
    </row>
    <row r="5" spans="1:24" s="43" customFormat="1" ht="55.5" customHeight="1">
      <c r="A5" s="139"/>
      <c r="B5" s="139"/>
      <c r="C5" s="139"/>
      <c r="D5" s="139"/>
      <c r="E5" s="139"/>
      <c r="F5" s="139"/>
      <c r="G5" s="139"/>
      <c r="H5" s="139"/>
      <c r="I5" s="328"/>
      <c r="J5" s="328"/>
      <c r="K5" s="328"/>
      <c r="L5" s="328"/>
      <c r="M5" s="143"/>
      <c r="N5" s="328" t="s">
        <v>294</v>
      </c>
      <c r="O5" s="328"/>
      <c r="P5" s="328"/>
      <c r="Q5" s="328"/>
      <c r="R5" s="144"/>
    </row>
    <row r="6" spans="1:24" s="43" customFormat="1">
      <c r="B6" s="331"/>
      <c r="C6" s="331"/>
      <c r="D6" s="331"/>
      <c r="E6" s="331"/>
      <c r="F6" s="331"/>
      <c r="G6" s="331"/>
      <c r="H6" s="331"/>
      <c r="I6" s="331"/>
      <c r="J6" s="331"/>
      <c r="K6" s="331"/>
      <c r="L6" s="331"/>
      <c r="M6" s="331"/>
    </row>
    <row r="7" spans="1:24" s="43" customFormat="1">
      <c r="B7" s="332" t="s">
        <v>191</v>
      </c>
      <c r="C7" s="332"/>
      <c r="D7" s="332"/>
      <c r="E7" s="332"/>
      <c r="F7" s="332"/>
      <c r="G7" s="332"/>
      <c r="H7" s="332"/>
      <c r="I7" s="332"/>
      <c r="J7" s="332"/>
      <c r="K7" s="332"/>
      <c r="L7" s="332"/>
      <c r="M7" s="332"/>
      <c r="N7" s="332"/>
      <c r="O7" s="143"/>
      <c r="P7" s="143"/>
    </row>
    <row r="8" spans="1:24">
      <c r="E8" s="142"/>
    </row>
    <row r="9" spans="1:24" ht="40.5" customHeight="1">
      <c r="B9" s="333" t="s">
        <v>192</v>
      </c>
      <c r="C9" s="333"/>
      <c r="D9" s="146" t="s">
        <v>309</v>
      </c>
      <c r="E9" s="334"/>
      <c r="F9" s="334"/>
      <c r="G9" s="334"/>
      <c r="H9" s="334"/>
      <c r="I9" s="147"/>
      <c r="J9" s="148"/>
      <c r="K9" s="148"/>
      <c r="L9" s="149"/>
      <c r="M9" s="148"/>
      <c r="Q9" s="150"/>
      <c r="R9" s="150"/>
      <c r="S9" s="150"/>
      <c r="T9" s="150"/>
      <c r="U9" s="150"/>
      <c r="V9" s="150"/>
      <c r="W9" s="150"/>
      <c r="X9" s="150"/>
    </row>
    <row r="10" spans="1:24" ht="51.75" customHeight="1">
      <c r="B10" s="333" t="s">
        <v>193</v>
      </c>
      <c r="C10" s="333"/>
      <c r="D10" s="335" t="s">
        <v>310</v>
      </c>
      <c r="E10" s="335"/>
      <c r="F10" s="335"/>
      <c r="G10" s="335"/>
      <c r="H10" s="335"/>
      <c r="I10" s="335"/>
      <c r="J10" s="335"/>
      <c r="K10" s="335"/>
      <c r="L10" s="335"/>
      <c r="M10" s="335"/>
      <c r="N10" s="336"/>
      <c r="O10" s="151"/>
      <c r="P10" s="151"/>
      <c r="Q10" s="152"/>
      <c r="R10" s="152"/>
      <c r="S10" s="152"/>
      <c r="U10" s="152"/>
      <c r="V10" s="152"/>
      <c r="W10" s="152"/>
      <c r="X10" s="152"/>
    </row>
    <row r="11" spans="1:24">
      <c r="B11" s="148"/>
      <c r="C11" s="148"/>
      <c r="D11" s="153"/>
      <c r="E11" s="154"/>
      <c r="F11" s="153"/>
      <c r="G11" s="149"/>
      <c r="H11" s="149"/>
      <c r="I11" s="149"/>
      <c r="J11" s="149"/>
      <c r="K11" s="149"/>
      <c r="L11" s="149"/>
      <c r="M11" s="155"/>
      <c r="N11" s="149"/>
      <c r="O11" s="149"/>
      <c r="P11" s="149"/>
      <c r="Q11" s="153"/>
      <c r="R11" s="153"/>
      <c r="S11" s="153"/>
      <c r="T11" s="153"/>
      <c r="U11" s="153"/>
      <c r="V11" s="153"/>
      <c r="W11" s="153"/>
      <c r="X11" s="153"/>
    </row>
    <row r="12" spans="1:24">
      <c r="B12" s="337" t="s">
        <v>194</v>
      </c>
      <c r="C12" s="338"/>
      <c r="D12" s="338"/>
      <c r="E12" s="338"/>
      <c r="F12" s="338"/>
      <c r="G12" s="338"/>
      <c r="H12" s="338"/>
      <c r="I12" s="338"/>
      <c r="J12" s="338"/>
      <c r="K12" s="338"/>
      <c r="L12" s="338"/>
      <c r="M12" s="339"/>
      <c r="N12" s="156"/>
      <c r="O12" s="157"/>
      <c r="P12" s="157"/>
      <c r="Q12" s="153"/>
      <c r="R12" s="153"/>
      <c r="S12" s="153"/>
      <c r="T12" s="153"/>
      <c r="U12" s="153"/>
      <c r="V12" s="153"/>
      <c r="W12" s="153"/>
      <c r="X12" s="153"/>
    </row>
    <row r="13" spans="1:24">
      <c r="J13" s="158"/>
      <c r="K13" s="158"/>
      <c r="L13" s="159"/>
    </row>
    <row r="14" spans="1:24">
      <c r="C14" s="340" t="s">
        <v>195</v>
      </c>
      <c r="D14" s="341"/>
      <c r="E14" s="343"/>
      <c r="F14" s="340" t="s">
        <v>2</v>
      </c>
      <c r="G14" s="345" t="s">
        <v>3</v>
      </c>
      <c r="H14" s="340" t="s">
        <v>4</v>
      </c>
      <c r="I14" s="340" t="s">
        <v>5</v>
      </c>
      <c r="J14" s="340" t="s">
        <v>6</v>
      </c>
      <c r="K14" s="340"/>
      <c r="L14" s="340"/>
      <c r="M14" s="340"/>
      <c r="N14" s="137" t="s">
        <v>196</v>
      </c>
      <c r="O14" s="160"/>
      <c r="P14" s="160"/>
    </row>
    <row r="15" spans="1:24" ht="69.75">
      <c r="C15" s="340"/>
      <c r="D15" s="342"/>
      <c r="E15" s="344"/>
      <c r="F15" s="340"/>
      <c r="G15" s="346"/>
      <c r="H15" s="340"/>
      <c r="I15" s="340"/>
      <c r="J15" s="161" t="s">
        <v>197</v>
      </c>
      <c r="K15" s="162" t="s">
        <v>198</v>
      </c>
      <c r="L15" s="161" t="s">
        <v>13</v>
      </c>
      <c r="M15" s="161" t="s">
        <v>12</v>
      </c>
      <c r="N15" s="137" t="s">
        <v>199</v>
      </c>
      <c r="O15" s="160"/>
      <c r="P15" s="160"/>
    </row>
    <row r="16" spans="1:24" ht="209.25">
      <c r="B16" s="163" t="s">
        <v>23</v>
      </c>
      <c r="C16" s="164">
        <v>2025</v>
      </c>
      <c r="E16" s="165" t="s">
        <v>200</v>
      </c>
      <c r="F16" s="166">
        <v>294701.06</v>
      </c>
      <c r="G16" s="166">
        <v>0</v>
      </c>
      <c r="H16" s="166">
        <v>20718.22</v>
      </c>
      <c r="I16" s="166">
        <v>0</v>
      </c>
      <c r="J16" s="166">
        <v>6749.97</v>
      </c>
      <c r="K16" s="166">
        <v>12395.98</v>
      </c>
      <c r="L16" s="166">
        <v>10036.959999999999</v>
      </c>
      <c r="M16" s="166">
        <v>0</v>
      </c>
      <c r="N16" s="166">
        <f>SUM(F16:M16)</f>
        <v>344602.19</v>
      </c>
      <c r="O16" s="167"/>
      <c r="P16" s="167"/>
    </row>
    <row r="17" spans="2:25" ht="327.75" customHeight="1">
      <c r="B17" s="163" t="s">
        <v>22</v>
      </c>
      <c r="C17" s="164">
        <v>2026</v>
      </c>
      <c r="E17" s="165" t="s">
        <v>201</v>
      </c>
      <c r="F17" s="166">
        <f>F16</f>
        <v>294701.06</v>
      </c>
      <c r="G17" s="166">
        <f>G16</f>
        <v>0</v>
      </c>
      <c r="H17" s="166">
        <v>21361.08</v>
      </c>
      <c r="I17" s="166">
        <f>I16</f>
        <v>0</v>
      </c>
      <c r="J17" s="166">
        <v>457.13</v>
      </c>
      <c r="K17" s="166">
        <v>839.49</v>
      </c>
      <c r="L17" s="166">
        <v>679.73</v>
      </c>
      <c r="M17" s="166">
        <f>M16</f>
        <v>0</v>
      </c>
      <c r="N17" s="166">
        <f>SUM(F17:M17)</f>
        <v>318038.49</v>
      </c>
      <c r="O17" s="167"/>
      <c r="P17" s="167"/>
    </row>
    <row r="18" spans="2:25" ht="180.75" customHeight="1">
      <c r="B18" s="163" t="s">
        <v>8</v>
      </c>
      <c r="C18" s="165" t="s">
        <v>9</v>
      </c>
      <c r="G18" s="141"/>
      <c r="H18" s="141"/>
      <c r="I18" s="141"/>
      <c r="J18" s="141"/>
      <c r="K18" s="141"/>
      <c r="L18" s="141"/>
      <c r="M18" s="141"/>
      <c r="Q18" s="168"/>
      <c r="R18" s="168"/>
    </row>
    <row r="19" spans="2:25">
      <c r="B19" s="340" t="s">
        <v>0</v>
      </c>
      <c r="C19" s="342" t="s">
        <v>1</v>
      </c>
      <c r="D19" s="357"/>
      <c r="E19" s="358"/>
      <c r="F19" s="340" t="s">
        <v>2</v>
      </c>
      <c r="G19" s="345" t="s">
        <v>3</v>
      </c>
      <c r="H19" s="340" t="s">
        <v>4</v>
      </c>
      <c r="I19" s="347" t="s">
        <v>202</v>
      </c>
      <c r="J19" s="349"/>
      <c r="K19" s="347" t="s">
        <v>6</v>
      </c>
      <c r="L19" s="348"/>
      <c r="M19" s="348"/>
      <c r="N19" s="348"/>
      <c r="O19" s="348"/>
      <c r="P19" s="349"/>
      <c r="Q19" s="137" t="s">
        <v>196</v>
      </c>
      <c r="R19" s="169"/>
      <c r="S19" s="169"/>
      <c r="T19" s="169"/>
      <c r="U19" s="169"/>
      <c r="V19" s="169"/>
      <c r="W19" s="169"/>
      <c r="X19" s="169"/>
    </row>
    <row r="20" spans="2:25" ht="325.5">
      <c r="B20" s="340"/>
      <c r="C20" s="341"/>
      <c r="D20" s="359"/>
      <c r="E20" s="360"/>
      <c r="F20" s="340"/>
      <c r="G20" s="346"/>
      <c r="H20" s="340"/>
      <c r="I20" s="170" t="s">
        <v>5</v>
      </c>
      <c r="J20" s="171" t="s">
        <v>203</v>
      </c>
      <c r="K20" s="161" t="s">
        <v>197</v>
      </c>
      <c r="L20" s="162" t="s">
        <v>198</v>
      </c>
      <c r="M20" s="161" t="s">
        <v>13</v>
      </c>
      <c r="N20" s="161" t="s">
        <v>12</v>
      </c>
      <c r="O20" s="172" t="s">
        <v>204</v>
      </c>
      <c r="P20" s="161" t="s">
        <v>205</v>
      </c>
      <c r="Q20" s="137" t="s">
        <v>199</v>
      </c>
      <c r="Y20" s="141"/>
    </row>
    <row r="21" spans="2:25" ht="47.25" customHeight="1">
      <c r="B21" s="173" t="s">
        <v>206</v>
      </c>
      <c r="C21" s="350" t="s">
        <v>207</v>
      </c>
      <c r="D21" s="351"/>
      <c r="E21" s="352"/>
      <c r="F21" s="174">
        <v>294701.06</v>
      </c>
      <c r="G21" s="174">
        <v>0</v>
      </c>
      <c r="H21" s="174">
        <v>20718.22</v>
      </c>
      <c r="I21" s="174">
        <v>0</v>
      </c>
      <c r="J21" s="174">
        <v>0</v>
      </c>
      <c r="K21" s="174">
        <v>6749.97</v>
      </c>
      <c r="L21" s="174">
        <v>12395.98</v>
      </c>
      <c r="M21" s="174">
        <v>10036.959999999999</v>
      </c>
      <c r="N21" s="174">
        <v>0</v>
      </c>
      <c r="O21" s="174">
        <v>0</v>
      </c>
      <c r="P21" s="174">
        <v>0</v>
      </c>
      <c r="Q21" s="175">
        <f>SUM(F21:P21)</f>
        <v>344602.19</v>
      </c>
      <c r="Y21" s="141"/>
    </row>
    <row r="22" spans="2:25">
      <c r="B22" s="353" t="s">
        <v>208</v>
      </c>
      <c r="C22" s="356" t="s">
        <v>10</v>
      </c>
      <c r="D22" s="356"/>
      <c r="E22" s="356"/>
      <c r="F22" s="176"/>
      <c r="G22" s="177"/>
      <c r="H22" s="177"/>
      <c r="I22" s="177"/>
      <c r="J22" s="177"/>
      <c r="K22" s="177"/>
      <c r="L22" s="177"/>
      <c r="M22" s="177"/>
      <c r="N22" s="177"/>
      <c r="O22" s="177"/>
      <c r="P22" s="177"/>
      <c r="Q22" s="178"/>
      <c r="Y22" s="141"/>
    </row>
    <row r="23" spans="2:25">
      <c r="B23" s="354"/>
      <c r="C23" s="356" t="s">
        <v>11</v>
      </c>
      <c r="D23" s="356"/>
      <c r="E23" s="356"/>
      <c r="F23" s="179">
        <v>100</v>
      </c>
      <c r="G23" s="180">
        <f>$F23</f>
        <v>100</v>
      </c>
      <c r="H23" s="180">
        <f t="shared" ref="H23:Q30" si="0">$F23</f>
        <v>100</v>
      </c>
      <c r="I23" s="180">
        <f t="shared" si="0"/>
        <v>100</v>
      </c>
      <c r="J23" s="180">
        <f t="shared" si="0"/>
        <v>100</v>
      </c>
      <c r="K23" s="180">
        <f t="shared" si="0"/>
        <v>100</v>
      </c>
      <c r="L23" s="180">
        <f t="shared" si="0"/>
        <v>100</v>
      </c>
      <c r="M23" s="180">
        <f t="shared" si="0"/>
        <v>100</v>
      </c>
      <c r="N23" s="180">
        <f t="shared" si="0"/>
        <v>100</v>
      </c>
      <c r="O23" s="180">
        <f t="shared" si="0"/>
        <v>100</v>
      </c>
      <c r="P23" s="180">
        <f t="shared" si="0"/>
        <v>100</v>
      </c>
      <c r="Q23" s="180">
        <f t="shared" si="0"/>
        <v>100</v>
      </c>
      <c r="Y23" s="141"/>
    </row>
    <row r="24" spans="2:25">
      <c r="B24" s="354"/>
      <c r="C24" s="356" t="s">
        <v>14</v>
      </c>
      <c r="D24" s="356"/>
      <c r="E24" s="356"/>
      <c r="F24" s="179">
        <v>100</v>
      </c>
      <c r="G24" s="179">
        <f t="shared" ref="G24:Q31" si="1">$F24</f>
        <v>100</v>
      </c>
      <c r="H24" s="179">
        <f t="shared" si="0"/>
        <v>100</v>
      </c>
      <c r="I24" s="179">
        <f t="shared" si="0"/>
        <v>100</v>
      </c>
      <c r="J24" s="179">
        <f t="shared" si="0"/>
        <v>100</v>
      </c>
      <c r="K24" s="179">
        <f t="shared" si="0"/>
        <v>100</v>
      </c>
      <c r="L24" s="179">
        <f t="shared" si="0"/>
        <v>100</v>
      </c>
      <c r="M24" s="179">
        <f t="shared" si="0"/>
        <v>100</v>
      </c>
      <c r="N24" s="179">
        <f t="shared" si="0"/>
        <v>100</v>
      </c>
      <c r="O24" s="179">
        <f t="shared" si="0"/>
        <v>100</v>
      </c>
      <c r="P24" s="179">
        <f t="shared" si="0"/>
        <v>100</v>
      </c>
      <c r="Q24" s="179">
        <f t="shared" si="0"/>
        <v>100</v>
      </c>
      <c r="Y24" s="141"/>
    </row>
    <row r="25" spans="2:25">
      <c r="B25" s="354"/>
      <c r="C25" s="356" t="s">
        <v>15</v>
      </c>
      <c r="D25" s="356"/>
      <c r="E25" s="356"/>
      <c r="F25" s="179">
        <v>109.113503262205</v>
      </c>
      <c r="G25" s="179">
        <f t="shared" si="1"/>
        <v>109.113503262205</v>
      </c>
      <c r="H25" s="179">
        <f t="shared" si="0"/>
        <v>109.113503262205</v>
      </c>
      <c r="I25" s="179">
        <f t="shared" si="0"/>
        <v>109.113503262205</v>
      </c>
      <c r="J25" s="179">
        <f t="shared" si="0"/>
        <v>109.113503262205</v>
      </c>
      <c r="K25" s="179">
        <f t="shared" si="0"/>
        <v>109.113503262205</v>
      </c>
      <c r="L25" s="179">
        <f t="shared" si="0"/>
        <v>109.113503262205</v>
      </c>
      <c r="M25" s="179">
        <f t="shared" si="0"/>
        <v>109.113503262205</v>
      </c>
      <c r="N25" s="179">
        <f t="shared" si="0"/>
        <v>109.113503262205</v>
      </c>
      <c r="O25" s="179">
        <f t="shared" si="0"/>
        <v>109.113503262205</v>
      </c>
      <c r="P25" s="179">
        <f t="shared" si="0"/>
        <v>109.113503262205</v>
      </c>
      <c r="Q25" s="179">
        <f t="shared" si="0"/>
        <v>109.113503262205</v>
      </c>
      <c r="Y25" s="141"/>
    </row>
    <row r="26" spans="2:25">
      <c r="B26" s="354"/>
      <c r="C26" s="356" t="s">
        <v>16</v>
      </c>
      <c r="D26" s="356"/>
      <c r="E26" s="356"/>
      <c r="F26" s="179">
        <v>107.81631706396399</v>
      </c>
      <c r="G26" s="179">
        <f t="shared" si="1"/>
        <v>107.81631706396399</v>
      </c>
      <c r="H26" s="179">
        <f t="shared" si="0"/>
        <v>107.81631706396399</v>
      </c>
      <c r="I26" s="179">
        <f t="shared" si="0"/>
        <v>107.81631706396399</v>
      </c>
      <c r="J26" s="179">
        <f t="shared" si="0"/>
        <v>107.81631706396399</v>
      </c>
      <c r="K26" s="179">
        <f t="shared" si="0"/>
        <v>107.81631706396399</v>
      </c>
      <c r="L26" s="179">
        <f t="shared" si="0"/>
        <v>107.81631706396399</v>
      </c>
      <c r="M26" s="179">
        <f t="shared" si="0"/>
        <v>107.81631706396399</v>
      </c>
      <c r="N26" s="179">
        <f t="shared" si="0"/>
        <v>107.81631706396399</v>
      </c>
      <c r="O26" s="179">
        <f t="shared" si="0"/>
        <v>107.81631706396399</v>
      </c>
      <c r="P26" s="179">
        <f t="shared" si="0"/>
        <v>107.81631706396399</v>
      </c>
      <c r="Q26" s="179">
        <f t="shared" si="0"/>
        <v>107.81631706396399</v>
      </c>
      <c r="Y26" s="141"/>
    </row>
    <row r="27" spans="2:25">
      <c r="B27" s="354"/>
      <c r="C27" s="356" t="s">
        <v>17</v>
      </c>
      <c r="D27" s="356"/>
      <c r="E27" s="356"/>
      <c r="F27" s="179">
        <v>105.262896868962</v>
      </c>
      <c r="G27" s="179">
        <f t="shared" si="1"/>
        <v>105.262896868962</v>
      </c>
      <c r="H27" s="179">
        <f t="shared" si="0"/>
        <v>105.262896868962</v>
      </c>
      <c r="I27" s="179">
        <f t="shared" si="0"/>
        <v>105.262896868962</v>
      </c>
      <c r="J27" s="179">
        <f t="shared" si="0"/>
        <v>105.262896868962</v>
      </c>
      <c r="K27" s="179">
        <f t="shared" si="0"/>
        <v>105.262896868962</v>
      </c>
      <c r="L27" s="179">
        <f t="shared" si="0"/>
        <v>105.262896868962</v>
      </c>
      <c r="M27" s="179">
        <f t="shared" si="0"/>
        <v>105.262896868962</v>
      </c>
      <c r="N27" s="179">
        <f t="shared" si="0"/>
        <v>105.262896868962</v>
      </c>
      <c r="O27" s="179">
        <f t="shared" si="0"/>
        <v>105.262896868962</v>
      </c>
      <c r="P27" s="179">
        <f t="shared" si="0"/>
        <v>105.262896868962</v>
      </c>
      <c r="Q27" s="179">
        <f t="shared" si="0"/>
        <v>105.262896868962</v>
      </c>
      <c r="Y27" s="141"/>
    </row>
    <row r="28" spans="2:25">
      <c r="B28" s="354"/>
      <c r="C28" s="356" t="s">
        <v>18</v>
      </c>
      <c r="D28" s="356"/>
      <c r="E28" s="356"/>
      <c r="F28" s="179">
        <v>104.420897989339</v>
      </c>
      <c r="G28" s="179">
        <f t="shared" si="1"/>
        <v>104.420897989339</v>
      </c>
      <c r="H28" s="179">
        <f t="shared" si="0"/>
        <v>104.420897989339</v>
      </c>
      <c r="I28" s="179">
        <f t="shared" si="0"/>
        <v>104.420897989339</v>
      </c>
      <c r="J28" s="179">
        <f t="shared" si="0"/>
        <v>104.420897989339</v>
      </c>
      <c r="K28" s="179">
        <f t="shared" si="0"/>
        <v>104.420897989339</v>
      </c>
      <c r="L28" s="179">
        <f t="shared" si="0"/>
        <v>104.420897989339</v>
      </c>
      <c r="M28" s="179">
        <f t="shared" si="0"/>
        <v>104.420897989339</v>
      </c>
      <c r="N28" s="179">
        <f t="shared" si="0"/>
        <v>104.420897989339</v>
      </c>
      <c r="O28" s="179">
        <f t="shared" si="0"/>
        <v>104.420897989339</v>
      </c>
      <c r="P28" s="179">
        <f t="shared" si="0"/>
        <v>104.420897989339</v>
      </c>
      <c r="Q28" s="179">
        <f t="shared" si="0"/>
        <v>104.420897989339</v>
      </c>
      <c r="Y28" s="141"/>
    </row>
    <row r="29" spans="2:25">
      <c r="B29" s="354"/>
      <c r="C29" s="356" t="s">
        <v>19</v>
      </c>
      <c r="D29" s="356"/>
      <c r="E29" s="356"/>
      <c r="F29" s="179">
        <v>104.420897989339</v>
      </c>
      <c r="G29" s="179">
        <f t="shared" si="1"/>
        <v>104.420897989339</v>
      </c>
      <c r="H29" s="179">
        <f t="shared" si="0"/>
        <v>104.420897989339</v>
      </c>
      <c r="I29" s="179">
        <f t="shared" si="0"/>
        <v>104.420897989339</v>
      </c>
      <c r="J29" s="179">
        <f t="shared" si="0"/>
        <v>104.420897989339</v>
      </c>
      <c r="K29" s="179">
        <f t="shared" si="0"/>
        <v>104.420897989339</v>
      </c>
      <c r="L29" s="179">
        <f t="shared" si="0"/>
        <v>104.420897989339</v>
      </c>
      <c r="M29" s="179">
        <f t="shared" si="0"/>
        <v>104.420897989339</v>
      </c>
      <c r="N29" s="179">
        <f t="shared" si="0"/>
        <v>104.420897989339</v>
      </c>
      <c r="O29" s="179">
        <f t="shared" si="0"/>
        <v>104.420897989339</v>
      </c>
      <c r="P29" s="179">
        <f t="shared" si="0"/>
        <v>104.420897989339</v>
      </c>
      <c r="Q29" s="179">
        <f t="shared" si="0"/>
        <v>104.420897989339</v>
      </c>
      <c r="Y29" s="141"/>
    </row>
    <row r="30" spans="2:25">
      <c r="B30" s="354"/>
      <c r="C30" s="356" t="s">
        <v>20</v>
      </c>
      <c r="D30" s="356"/>
      <c r="E30" s="356"/>
      <c r="F30" s="179">
        <v>104.420897989339</v>
      </c>
      <c r="G30" s="179">
        <f t="shared" si="1"/>
        <v>104.420897989339</v>
      </c>
      <c r="H30" s="179">
        <f t="shared" si="0"/>
        <v>104.420897989339</v>
      </c>
      <c r="I30" s="179">
        <f t="shared" si="0"/>
        <v>104.420897989339</v>
      </c>
      <c r="J30" s="179">
        <f t="shared" si="0"/>
        <v>104.420897989339</v>
      </c>
      <c r="K30" s="179">
        <f t="shared" si="0"/>
        <v>104.420897989339</v>
      </c>
      <c r="L30" s="179">
        <f t="shared" si="0"/>
        <v>104.420897989339</v>
      </c>
      <c r="M30" s="179">
        <f t="shared" si="0"/>
        <v>104.420897989339</v>
      </c>
      <c r="N30" s="179">
        <f t="shared" si="0"/>
        <v>104.420897989339</v>
      </c>
      <c r="O30" s="179">
        <f t="shared" si="0"/>
        <v>104.420897989339</v>
      </c>
      <c r="P30" s="179">
        <f t="shared" si="0"/>
        <v>104.420897989339</v>
      </c>
      <c r="Q30" s="179">
        <f t="shared" si="0"/>
        <v>104.420897989339</v>
      </c>
      <c r="Y30" s="141"/>
    </row>
    <row r="31" spans="2:25">
      <c r="B31" s="355"/>
      <c r="C31" s="356" t="s">
        <v>21</v>
      </c>
      <c r="D31" s="356"/>
      <c r="E31" s="356"/>
      <c r="F31" s="179">
        <v>104.420897989339</v>
      </c>
      <c r="G31" s="179">
        <f t="shared" si="1"/>
        <v>104.420897989339</v>
      </c>
      <c r="H31" s="179">
        <f t="shared" si="1"/>
        <v>104.420897989339</v>
      </c>
      <c r="I31" s="179">
        <f t="shared" si="1"/>
        <v>104.420897989339</v>
      </c>
      <c r="J31" s="179">
        <f t="shared" si="1"/>
        <v>104.420897989339</v>
      </c>
      <c r="K31" s="179">
        <f t="shared" si="1"/>
        <v>104.420897989339</v>
      </c>
      <c r="L31" s="179">
        <f t="shared" si="1"/>
        <v>104.420897989339</v>
      </c>
      <c r="M31" s="179">
        <f t="shared" si="1"/>
        <v>104.420897989339</v>
      </c>
      <c r="N31" s="179">
        <f t="shared" si="1"/>
        <v>104.420897989339</v>
      </c>
      <c r="O31" s="179">
        <f t="shared" si="1"/>
        <v>104.420897989339</v>
      </c>
      <c r="P31" s="179">
        <f t="shared" si="1"/>
        <v>104.420897989339</v>
      </c>
      <c r="Q31" s="179">
        <f t="shared" si="1"/>
        <v>104.420897989339</v>
      </c>
      <c r="Y31" s="141"/>
    </row>
    <row r="32" spans="2:25">
      <c r="B32" s="173" t="s">
        <v>209</v>
      </c>
      <c r="C32" s="356" t="s">
        <v>210</v>
      </c>
      <c r="D32" s="356"/>
      <c r="E32" s="356"/>
      <c r="F32" s="181"/>
      <c r="G32" s="181"/>
      <c r="H32" s="181"/>
      <c r="I32" s="181"/>
      <c r="J32" s="181"/>
      <c r="K32" s="181">
        <f>K21</f>
        <v>6749.97</v>
      </c>
      <c r="L32" s="181">
        <f>L21</f>
        <v>12395.98</v>
      </c>
      <c r="M32" s="181">
        <f>M21</f>
        <v>10036.959999999999</v>
      </c>
      <c r="N32" s="181">
        <f>N21</f>
        <v>0</v>
      </c>
      <c r="O32" s="181">
        <v>0</v>
      </c>
      <c r="P32" s="181">
        <v>0</v>
      </c>
      <c r="Q32" s="175">
        <f>SUM(F32:P32)</f>
        <v>29182.91</v>
      </c>
      <c r="Y32" s="141"/>
    </row>
    <row r="33" spans="2:27" ht="57.75" customHeight="1">
      <c r="B33" s="353" t="s">
        <v>211</v>
      </c>
      <c r="C33" s="361" t="s">
        <v>212</v>
      </c>
      <c r="D33" s="361"/>
      <c r="E33" s="361"/>
      <c r="F33" s="175">
        <f>SUM(F34:F39)</f>
        <v>355815.73388282693</v>
      </c>
      <c r="G33" s="175">
        <f>SUM(G34:G39)</f>
        <v>0</v>
      </c>
      <c r="H33" s="175">
        <f>SUM(H34:H39)</f>
        <v>25014.734097141911</v>
      </c>
      <c r="I33" s="175">
        <f>SUM(I34:I39)</f>
        <v>0</v>
      </c>
      <c r="J33" s="175">
        <f>SUM(J34:J39)</f>
        <v>0</v>
      </c>
      <c r="K33" s="175">
        <f t="shared" ref="K33:P33" si="2">SUM(K34:K39)</f>
        <v>0</v>
      </c>
      <c r="L33" s="175">
        <f t="shared" si="2"/>
        <v>0</v>
      </c>
      <c r="M33" s="175">
        <f t="shared" si="2"/>
        <v>0</v>
      </c>
      <c r="N33" s="175">
        <f>SUM(N34:N39)</f>
        <v>0</v>
      </c>
      <c r="O33" s="175">
        <f t="shared" si="2"/>
        <v>0</v>
      </c>
      <c r="P33" s="175">
        <f t="shared" si="2"/>
        <v>0</v>
      </c>
      <c r="Q33" s="175">
        <f>SUM(F33:P33)</f>
        <v>380830.46797996882</v>
      </c>
      <c r="R33" s="182">
        <f>N17-Q33</f>
        <v>-62791.977979968826</v>
      </c>
      <c r="S33" s="141" t="s">
        <v>213</v>
      </c>
      <c r="Y33" s="141"/>
      <c r="Z33" s="182">
        <f>ROUND(N17-Q33,2)</f>
        <v>-62791.98</v>
      </c>
      <c r="AA33" s="141" t="s">
        <v>213</v>
      </c>
    </row>
    <row r="34" spans="2:27">
      <c r="B34" s="354"/>
      <c r="C34" s="356">
        <v>2023</v>
      </c>
      <c r="D34" s="356"/>
      <c r="E34" s="356"/>
      <c r="F34" s="183">
        <f>IF($C$17=$C$34,F$21*((F24+100)/200)*F23/100,0)</f>
        <v>0</v>
      </c>
      <c r="G34" s="183">
        <f t="shared" ref="G34:P34" si="3">IF($C$17=$C$34,G$21*((G24+100)/200)*G23/100,0)</f>
        <v>0</v>
      </c>
      <c r="H34" s="183">
        <f t="shared" si="3"/>
        <v>0</v>
      </c>
      <c r="I34" s="183">
        <f>IF($C$16=$C$34,I$21*((I24+100)/200)*I23/100,0)</f>
        <v>0</v>
      </c>
      <c r="J34" s="183">
        <f>IF($C$16=$C$34,J$21*((J24+100)/200)*J23/100,0)</f>
        <v>0</v>
      </c>
      <c r="K34" s="183">
        <f>IF($C$17=$C$34,K$21*((K24+100)/200)*K23/100,0)*0</f>
        <v>0</v>
      </c>
      <c r="L34" s="183">
        <f>IF($C$17=$C$34,L$21*((L24+100)/200)*L23/100,0)*0</f>
        <v>0</v>
      </c>
      <c r="M34" s="183">
        <f>IF($C$17=$C$34,M$21*((M24+100)/200)*M23/100,0)*0</f>
        <v>0</v>
      </c>
      <c r="N34" s="183">
        <f t="shared" si="3"/>
        <v>0</v>
      </c>
      <c r="O34" s="183">
        <f t="shared" si="3"/>
        <v>0</v>
      </c>
      <c r="P34" s="183">
        <f t="shared" si="3"/>
        <v>0</v>
      </c>
      <c r="Q34" s="175">
        <f t="shared" ref="Q34:Q41" si="4">SUM(F34:P34)</f>
        <v>0</v>
      </c>
      <c r="Y34" s="141"/>
    </row>
    <row r="35" spans="2:27">
      <c r="B35" s="354"/>
      <c r="C35" s="356">
        <f>C34+1</f>
        <v>2024</v>
      </c>
      <c r="D35" s="356"/>
      <c r="E35" s="356"/>
      <c r="F35" s="183">
        <f>IF($C$17=$C$35,F$21*((F25+100)/200)*F24/100*F23/100,0)</f>
        <v>0</v>
      </c>
      <c r="G35" s="183">
        <f t="shared" ref="G35:H35" si="5">IF($C$17=$C$35,G$21*((G25+100)/200)*G24/100*G23/100,0)</f>
        <v>0</v>
      </c>
      <c r="H35" s="183">
        <f t="shared" si="5"/>
        <v>0</v>
      </c>
      <c r="I35" s="183">
        <f>IF($C$16=$C$35,I$21*((I25+100)/200)*I24/100*I23/100,0)</f>
        <v>0</v>
      </c>
      <c r="J35" s="183">
        <f>IF($C$16=$C$35,J$21*((J25+100)/200)*J24/100*J23/100,0)</f>
        <v>0</v>
      </c>
      <c r="K35" s="183">
        <f>IF($C$17=$C$35,K$21*((K25+100)/200)*K24/100*K23/100,0)*0</f>
        <v>0</v>
      </c>
      <c r="L35" s="183">
        <f>IF($C$17=$C$35,L$21*((L25+100)/200)*L24/100*L23/100,0)*0</f>
        <v>0</v>
      </c>
      <c r="M35" s="183">
        <f>IF($C$17=$C$35,M$21*((M25+100)/200)*M24/100*M23/100,0)*0</f>
        <v>0</v>
      </c>
      <c r="N35" s="183">
        <f>IF($C$16=$C$35,N$21*((N25+100)/200)*N24/100*N23/100,0)</f>
        <v>0</v>
      </c>
      <c r="O35" s="183">
        <f t="shared" ref="O35:P35" si="6">IF($C$17=$C$35,O$21*((O25+100)/200)*O24/100*O23/100,0)</f>
        <v>0</v>
      </c>
      <c r="P35" s="183">
        <f t="shared" si="6"/>
        <v>0</v>
      </c>
      <c r="Q35" s="175">
        <f t="shared" si="4"/>
        <v>0</v>
      </c>
      <c r="Y35" s="141"/>
    </row>
    <row r="36" spans="2:27" ht="18.75" customHeight="1">
      <c r="B36" s="354"/>
      <c r="C36" s="356">
        <f>C35+1</f>
        <v>2025</v>
      </c>
      <c r="D36" s="356"/>
      <c r="E36" s="356"/>
      <c r="F36" s="183">
        <f>IF($C$17=$C$36,F$21*((F26+100)/200)*F25/100*F24/100*F23/100,0)</f>
        <v>0</v>
      </c>
      <c r="G36" s="183">
        <f t="shared" ref="G36" si="7">IF($C$17=$C$36,G$21*((G26+100)/200)*G25/100*G24/100*G23/100,0)</f>
        <v>0</v>
      </c>
      <c r="H36" s="183">
        <f>IF($C$17=$C$36,H$21*((H26+100)/200)*H25/100*H24/100*H23/100,0)</f>
        <v>0</v>
      </c>
      <c r="I36" s="183">
        <f>IF($C$16=$C$36,I$21*((I26+100)/200)*I25/100*I24/100*I23/100,0)</f>
        <v>0</v>
      </c>
      <c r="J36" s="183">
        <f>IF($C$16=$C$36,J$21*((J26+100)/200)*J25/100*J24/100*J23/100,0)</f>
        <v>0</v>
      </c>
      <c r="K36" s="183">
        <f>IF($C$17=$C$36,K$21*((K26+100)/200)*K25/100*K24/100*K23/100,0)*0</f>
        <v>0</v>
      </c>
      <c r="L36" s="183">
        <f>IF($C$17=$C$36,L$21*((L26+100)/200)*L25/100*L24/100*L23/100,0)*0</f>
        <v>0</v>
      </c>
      <c r="M36" s="183">
        <f>IF($C$17=$C$36,M$21*((M26+100)/200)*M25/100*M24/100*M23/100,0)*0</f>
        <v>0</v>
      </c>
      <c r="N36" s="183">
        <f>IF($C$17=$C$36,N$21*((N26+100)/200)*N25/100*N24/100*N23/100,0)</f>
        <v>0</v>
      </c>
      <c r="O36" s="183">
        <f t="shared" ref="O36:P36" si="8">IF($C$17=$C$36,O$21*((O26+100)/200)*O25/100*O24/100*O23/100,0)</f>
        <v>0</v>
      </c>
      <c r="P36" s="183">
        <f t="shared" si="8"/>
        <v>0</v>
      </c>
      <c r="Q36" s="175">
        <f>SUM(F36:P36)</f>
        <v>0</v>
      </c>
      <c r="Y36" s="141"/>
    </row>
    <row r="37" spans="2:27" ht="18.75" customHeight="1">
      <c r="B37" s="354"/>
      <c r="C37" s="356">
        <f>C36+1</f>
        <v>2026</v>
      </c>
      <c r="D37" s="356"/>
      <c r="E37" s="356"/>
      <c r="F37" s="183">
        <f>IF($C$17=$C$37,F$21*((F27+100)/200)*F26/100*F25/100*F24/100*F23/100,0)</f>
        <v>355815.73388282693</v>
      </c>
      <c r="G37" s="183">
        <f t="shared" ref="G37:H37" si="9">IF($C$17=$C$37,G$21*((G27+100)/200)*G26/100*G25/100*G24/100*G23/100,0)</f>
        <v>0</v>
      </c>
      <c r="H37" s="183">
        <f t="shared" si="9"/>
        <v>25014.734097141911</v>
      </c>
      <c r="I37" s="183">
        <f>IF($C$16=$C$37,I$21*((I27+100)/200)*I26/100*I25/100*I24/100*I23/100,0)</f>
        <v>0</v>
      </c>
      <c r="J37" s="183">
        <f>IF($C$16=$C$37,J$21*((J27+100)/200)*J26/100*J25/100*J24/100*J23/100,0)</f>
        <v>0</v>
      </c>
      <c r="K37" s="183">
        <f>IF($C$17=$C$37,K$21*((K27+100)/200)*K26/100*K25/100*K24/100*K23/100,0)*0</f>
        <v>0</v>
      </c>
      <c r="L37" s="183">
        <f>IF($C$17=$C$37,L$21*((L27+100)/200)*L26/100*L25/100*L24/100*L23/100,0)*0</f>
        <v>0</v>
      </c>
      <c r="M37" s="183">
        <f>IF($C$17=$C$37,M$21*((M27+100)/200)*M26/100*M25/100*M24/100*M23/100,0)*0</f>
        <v>0</v>
      </c>
      <c r="N37" s="183">
        <f>IF($C$17=$C$37,N$21*((N27+100)/200)*N26/100*N25/100*N24/100*N23/100,0)</f>
        <v>0</v>
      </c>
      <c r="O37" s="183">
        <f t="shared" ref="O37:P37" si="10">IF($C$17=$C$37,O$21*((O27+100)/200)*O26/100*O25/100*O24/100*O23/100,0)</f>
        <v>0</v>
      </c>
      <c r="P37" s="183">
        <f t="shared" si="10"/>
        <v>0</v>
      </c>
      <c r="Q37" s="175">
        <f>SUM(F37:P37)</f>
        <v>380830.46797996882</v>
      </c>
      <c r="S37" s="184"/>
      <c r="Y37" s="141"/>
    </row>
    <row r="38" spans="2:27" ht="18.75" customHeight="1">
      <c r="B38" s="354"/>
      <c r="C38" s="356">
        <f>C37+1</f>
        <v>2027</v>
      </c>
      <c r="D38" s="356"/>
      <c r="E38" s="356"/>
      <c r="F38" s="183">
        <f>IF($C$17=$C$38,F$21*((F28+100)/200)*F27/100*F26/100*F25/100*F24/100*F23/100,0)</f>
        <v>0</v>
      </c>
      <c r="G38" s="183">
        <f t="shared" ref="G38:H38" si="11">IF($C$17=$C$38,G$21*((G28+100)/200)*G27/100*G26/100*G25/100*G24/100*G23/100,0)</f>
        <v>0</v>
      </c>
      <c r="H38" s="183">
        <f t="shared" si="11"/>
        <v>0</v>
      </c>
      <c r="I38" s="183">
        <f>IF($C$16=$C$38,I$21*((I28+100)/200)*I27/100*I26/100*I25/100*I24/100*I23/100,0)</f>
        <v>0</v>
      </c>
      <c r="J38" s="183">
        <f>IF($C$16=$C$38,J$21*((J28+100)/200)*J27/100*J26/100*J25/100*J24/100*J23/100,0)</f>
        <v>0</v>
      </c>
      <c r="K38" s="183">
        <f>IF($C$17=$C$38,K$21*((K28+100)/200)*K27/100*K26/100*K25/100*K24/100*K23/100,0)*0</f>
        <v>0</v>
      </c>
      <c r="L38" s="183">
        <f>IF($C$17=$C$38,L$21*((L28+100)/200)*L27/100*L26/100*L25/100*L24/100*L23/100,0)*0</f>
        <v>0</v>
      </c>
      <c r="M38" s="183">
        <f>IF($C$17=$C$38,M$21*((M28+100)/200)*M27/100*M26/100*M25/100*M24/100*M23/100,0)*0</f>
        <v>0</v>
      </c>
      <c r="N38" s="183">
        <f>IF($C$17=$C$38,N$21*((N28+100)/200)*N27/100*N26/100*N25/100*N24/100*N23/100,0)</f>
        <v>0</v>
      </c>
      <c r="O38" s="183">
        <f t="shared" ref="O38:P38" si="12">IF($C$17=$C$38,O$21*((O28+100)/200)*O27/100*O26/100*O25/100*O24/100*O23/100,0)</f>
        <v>0</v>
      </c>
      <c r="P38" s="183">
        <f t="shared" si="12"/>
        <v>0</v>
      </c>
      <c r="Q38" s="175">
        <f t="shared" si="4"/>
        <v>0</v>
      </c>
      <c r="S38" s="184"/>
      <c r="Y38" s="141"/>
    </row>
    <row r="39" spans="2:27" ht="18.75" customHeight="1">
      <c r="B39" s="354"/>
      <c r="C39" s="356">
        <f>C38+1</f>
        <v>2028</v>
      </c>
      <c r="D39" s="356"/>
      <c r="E39" s="356"/>
      <c r="F39" s="183">
        <f>IF($C$17=$C$39,F$21*((F29+100)/200)*F28/100*F27/100*F26/100*F25/100*F24/100*F23/100,0)</f>
        <v>0</v>
      </c>
      <c r="G39" s="183">
        <f t="shared" ref="G39:H39" si="13">IF($C$17=$C$39,G$21*((G29+100)/200)*G28/100*G27/100*G26/100*G25/100*G24/100*G23/100,0)</f>
        <v>0</v>
      </c>
      <c r="H39" s="183">
        <f t="shared" si="13"/>
        <v>0</v>
      </c>
      <c r="I39" s="183">
        <f>IF($C$16=$C$39,I$21*((I29+100)/200)*I28/100*I27/100*I26/100*I25/100*I24/100*I23/100,0)</f>
        <v>0</v>
      </c>
      <c r="J39" s="183">
        <f>IF($C$16=$C$39,J$21*((J29+100)/200)*J28/100*J27/100*J26/100*J25/100*J24/100*J23/100,0)</f>
        <v>0</v>
      </c>
      <c r="K39" s="183">
        <f>IF($C$17=$C$39,K$21*((K29+100)/200)*K28/100*K27/100*K26/100*K25/100*K24/100*K23/100,0)*0</f>
        <v>0</v>
      </c>
      <c r="L39" s="183">
        <f>IF($C$17=$C$39,L$21*((L29+100)/200)*L28/100*L27/100*L26/100*L25/100*L24/100*L23/100,0)*0</f>
        <v>0</v>
      </c>
      <c r="M39" s="183">
        <f>IF($C$17=$C$39,M$21*((M29+100)/200)*M28/100*M27/100*M26/100*M25/100*M24/100*M23/100,0)*0</f>
        <v>0</v>
      </c>
      <c r="N39" s="183">
        <f>IF($C$17=$C$39,N$21*((N29+100)/200)*N28/100*N27/100*N26/100*N25/100*N24/100*N23/100,0)</f>
        <v>0</v>
      </c>
      <c r="O39" s="183">
        <f t="shared" ref="O39:P39" si="14">IF($C$17=$C$39,O$21*((O29+100)/200)*O28/100*O27/100*O26/100*O25/100*O24/100*O23/100,0)</f>
        <v>0</v>
      </c>
      <c r="P39" s="183">
        <f t="shared" si="14"/>
        <v>0</v>
      </c>
      <c r="Q39" s="175">
        <f t="shared" si="4"/>
        <v>0</v>
      </c>
      <c r="S39" s="184"/>
      <c r="Y39" s="141"/>
    </row>
    <row r="40" spans="2:27" ht="18.75" customHeight="1">
      <c r="B40" s="354"/>
      <c r="C40" s="356">
        <f t="shared" ref="C40:C41" si="15">C39+1</f>
        <v>2029</v>
      </c>
      <c r="D40" s="356"/>
      <c r="E40" s="356"/>
      <c r="F40" s="183">
        <f>IF($C$17=$C$40,F$21*((F30+100)/200)*F29/100*F28/100*F27/100*F26/100*F25/100*F24/100*F23/100,0)</f>
        <v>0</v>
      </c>
      <c r="G40" s="183">
        <f t="shared" ref="G40:H40" si="16">IF($C$17=$C$40,G$21*((G30+100)/200)*G29/100*G28/100*G27/100*G26/100*G25/100*G24/100*G23/100,0)</f>
        <v>0</v>
      </c>
      <c r="H40" s="183">
        <f t="shared" si="16"/>
        <v>0</v>
      </c>
      <c r="I40" s="183">
        <f>IF($C$16=$C$40,I$21*((I30+100)/200)*I29/100*I28/100*I27/100*I26/100*I25/100*I24/100*I23/100,0)</f>
        <v>0</v>
      </c>
      <c r="J40" s="183">
        <f>IF($C$16=$C$40,J$21*((J30+100)/200)*J29/100*J28/100*J27/100*J26/100*J25/100*J24/100*J23/100,0)</f>
        <v>0</v>
      </c>
      <c r="K40" s="183">
        <f>IF($C$17=$C$40,K$21*((K30+100)/200)*K29/100*K28/100*K27/100*K26/100*K25/100*K24/100*K23/100,0)*0</f>
        <v>0</v>
      </c>
      <c r="L40" s="183">
        <f>IF($C$17=$C$40,L$21*((L30+100)/200)*L29/100*L28/100*L27/100*L26/100*L25/100*L24/100*L23/100,0)*0</f>
        <v>0</v>
      </c>
      <c r="M40" s="183">
        <f>IF($C$17=$C$40,M$21*((M30+100)/200)*M29/100*M28/100*M27/100*M26/100*M25/100*M24/100*M23/100,0)*0</f>
        <v>0</v>
      </c>
      <c r="N40" s="183">
        <f>IF($C$17=$C$40,N$21*((N30+100)/200)*N29/100*N28/100*N27/100*N26/100*N25/100*N24/100*N23/100,0)</f>
        <v>0</v>
      </c>
      <c r="O40" s="183">
        <f t="shared" ref="O40:P40" si="17">IF($C$17=$C$40,O$21*((O30+100)/200)*O29/100*O28/100*O27/100*O26/100*O25/100*O24/100*O23/100,0)</f>
        <v>0</v>
      </c>
      <c r="P40" s="183">
        <f t="shared" si="17"/>
        <v>0</v>
      </c>
      <c r="Q40" s="175">
        <f t="shared" si="4"/>
        <v>0</v>
      </c>
      <c r="S40" s="184"/>
      <c r="Y40" s="141"/>
    </row>
    <row r="41" spans="2:27" ht="18.75" customHeight="1">
      <c r="B41" s="355"/>
      <c r="C41" s="356">
        <f t="shared" si="15"/>
        <v>2030</v>
      </c>
      <c r="D41" s="356"/>
      <c r="E41" s="356"/>
      <c r="F41" s="183">
        <f>IF($C$17=$C$41,F$21*((F31+100)/200)*F30/100*F29/100*F28/100*F27/100*F26/100*F25/100*F24/100*F23/100,0)</f>
        <v>0</v>
      </c>
      <c r="G41" s="183">
        <f t="shared" ref="G41:H41" si="18">IF($C$17=$C$41,G$21*((G31+100)/200)*G30/100*G29/100*G28/100*G27/100*G26/100*G25/100*G24/100*G23/100,0)</f>
        <v>0</v>
      </c>
      <c r="H41" s="183">
        <f t="shared" si="18"/>
        <v>0</v>
      </c>
      <c r="I41" s="183">
        <f>IF($C$16=$C$41,I$21*((I31+100)/200)*I30/100*I29/100*I28/100*I27/100*I26/100*I25/100*I24/100*I23/100,0)</f>
        <v>0</v>
      </c>
      <c r="J41" s="183">
        <f>IF($C$16=$C$41,J$21*((J31+100)/200)*J30/100*J29/100*J28/100*J27/100*J26/100*J25/100*J24/100*J23/100,0)</f>
        <v>0</v>
      </c>
      <c r="K41" s="183">
        <f>IF($C$17=$C$41,K$21*((K31+100)/200)*K30/100*K29/100*K28/100*K27/100*K26/100*K25/100*K24/100*K23/100,0)*0</f>
        <v>0</v>
      </c>
      <c r="L41" s="183">
        <f>IF($C$17=$C$41,L$21*((L31+100)/200)*L30/100*L29/100*L28/100*L27/100*L26/100*L25/100*L24/100*L23/100,0)*0</f>
        <v>0</v>
      </c>
      <c r="M41" s="183">
        <f>IF($C$17=$C$41,M$21*((M31+100)/200)*M30/100*M29/100*M28/100*M27/100*M26/100*M25/100*M24/100*M23/100,0)*0</f>
        <v>0</v>
      </c>
      <c r="N41" s="183">
        <f>IF($C$17=$C$41,N$21*((N31+100)/200)*N30/100*N29/100*N28/100*N27/100*N26/100*N25/100*N24/100*N23/100,0)</f>
        <v>0</v>
      </c>
      <c r="O41" s="183">
        <f t="shared" ref="O41:P41" si="19">IF($C$17=$C$41,O$21*((O31+100)/200)*O30/100*O29/100*O28/100*O27/100*O26/100*O25/100*O24/100*O23/100,0)</f>
        <v>0</v>
      </c>
      <c r="P41" s="183">
        <f t="shared" si="19"/>
        <v>0</v>
      </c>
      <c r="Q41" s="175">
        <f t="shared" si="4"/>
        <v>0</v>
      </c>
      <c r="S41" s="184"/>
      <c r="Y41" s="141"/>
    </row>
    <row r="42" spans="2:27" ht="69.75">
      <c r="B42" s="173" t="s">
        <v>214</v>
      </c>
      <c r="C42" s="356" t="s">
        <v>215</v>
      </c>
      <c r="D42" s="356"/>
      <c r="E42" s="356"/>
      <c r="F42" s="200">
        <f>IF($Q$33&gt;$N$17,$R$42,1)</f>
        <v>0.83511829210242805</v>
      </c>
      <c r="G42" s="200">
        <f t="shared" ref="G42:J42" si="20">IF($Q$33&gt;$N$17,$R$42,1)</f>
        <v>0.83511829210242805</v>
      </c>
      <c r="H42" s="200">
        <f t="shared" si="20"/>
        <v>0.83511829210242805</v>
      </c>
      <c r="I42" s="200">
        <f t="shared" si="20"/>
        <v>0.83511829210242805</v>
      </c>
      <c r="J42" s="200">
        <f t="shared" si="20"/>
        <v>0.83511829210242805</v>
      </c>
      <c r="K42" s="200">
        <v>1</v>
      </c>
      <c r="L42" s="200">
        <v>1</v>
      </c>
      <c r="M42" s="200">
        <f t="shared" ref="M42:P42" si="21">IF($Q$33&gt;$N$17,$R$42,1)</f>
        <v>0.83511829210242805</v>
      </c>
      <c r="N42" s="200">
        <f>IF($Q$33&gt;$N$17,$R$42,1)</f>
        <v>0.83511829210242805</v>
      </c>
      <c r="O42" s="200">
        <f>IF($Q$33&gt;$N$17,$R$42,1)</f>
        <v>0.83511829210242805</v>
      </c>
      <c r="P42" s="200">
        <f t="shared" si="21"/>
        <v>0.83511829210242805</v>
      </c>
      <c r="Q42" s="179"/>
      <c r="R42" s="141">
        <f>(N17-Q33)/Q33+1</f>
        <v>0.83511829210242805</v>
      </c>
      <c r="S42" s="141" t="s">
        <v>216</v>
      </c>
      <c r="T42" s="184"/>
      <c r="U42" s="184"/>
      <c r="V42" s="184"/>
      <c r="Y42" s="141"/>
      <c r="Z42" s="141" t="e">
        <f>F52/F43+1</f>
        <v>#REF!</v>
      </c>
      <c r="AA42" s="141" t="s">
        <v>216</v>
      </c>
    </row>
    <row r="43" spans="2:27" ht="70.5" customHeight="1">
      <c r="B43" s="353" t="s">
        <v>217</v>
      </c>
      <c r="C43" s="350" t="s">
        <v>218</v>
      </c>
      <c r="D43" s="351"/>
      <c r="E43" s="352"/>
      <c r="F43" s="185">
        <f>SUM(F44:F51)</f>
        <v>297148.22798339848</v>
      </c>
      <c r="G43" s="185">
        <f t="shared" ref="G43:P43" si="22">SUM(G44:G51)</f>
        <v>0</v>
      </c>
      <c r="H43" s="185">
        <f>SUM(H44:H51)</f>
        <v>20890.262016601526</v>
      </c>
      <c r="I43" s="185">
        <f t="shared" si="22"/>
        <v>0</v>
      </c>
      <c r="J43" s="185">
        <f t="shared" si="22"/>
        <v>0</v>
      </c>
      <c r="K43" s="185">
        <f t="shared" si="22"/>
        <v>0</v>
      </c>
      <c r="L43" s="185">
        <f t="shared" si="22"/>
        <v>0</v>
      </c>
      <c r="M43" s="185">
        <f t="shared" si="22"/>
        <v>0</v>
      </c>
      <c r="N43" s="185">
        <f t="shared" si="22"/>
        <v>0</v>
      </c>
      <c r="O43" s="185">
        <f t="shared" si="22"/>
        <v>0</v>
      </c>
      <c r="P43" s="185">
        <f t="shared" si="22"/>
        <v>0</v>
      </c>
      <c r="Q43" s="175">
        <f>SUM(F43:P43)</f>
        <v>318038.49</v>
      </c>
      <c r="R43" s="182">
        <f>N17-Q43</f>
        <v>0</v>
      </c>
      <c r="S43" s="141" t="s">
        <v>213</v>
      </c>
      <c r="T43" s="184"/>
      <c r="U43" s="184"/>
      <c r="V43" s="184"/>
      <c r="Y43" s="141"/>
      <c r="Z43" s="182">
        <f>ROUND(X17-Y43,2)</f>
        <v>0</v>
      </c>
      <c r="AA43" s="141" t="s">
        <v>213</v>
      </c>
    </row>
    <row r="44" spans="2:27">
      <c r="B44" s="354"/>
      <c r="C44" s="356">
        <v>2023</v>
      </c>
      <c r="D44" s="356"/>
      <c r="E44" s="356"/>
      <c r="F44" s="183">
        <f t="shared" ref="F44:P51" si="23">IF(F34&gt;0,F34*F$42,0)</f>
        <v>0</v>
      </c>
      <c r="G44" s="183">
        <f t="shared" si="23"/>
        <v>0</v>
      </c>
      <c r="H44" s="183">
        <f t="shared" si="23"/>
        <v>0</v>
      </c>
      <c r="I44" s="183">
        <f t="shared" si="23"/>
        <v>0</v>
      </c>
      <c r="J44" s="183">
        <f t="shared" si="23"/>
        <v>0</v>
      </c>
      <c r="K44" s="183">
        <f t="shared" si="23"/>
        <v>0</v>
      </c>
      <c r="L44" s="183">
        <f t="shared" si="23"/>
        <v>0</v>
      </c>
      <c r="M44" s="183">
        <f t="shared" si="23"/>
        <v>0</v>
      </c>
      <c r="N44" s="183">
        <f t="shared" si="23"/>
        <v>0</v>
      </c>
      <c r="O44" s="183">
        <f t="shared" si="23"/>
        <v>0</v>
      </c>
      <c r="P44" s="183">
        <f t="shared" si="23"/>
        <v>0</v>
      </c>
      <c r="Q44" s="175">
        <f t="shared" ref="Q44:Q51" si="24">SUM(F44:P44)</f>
        <v>0</v>
      </c>
      <c r="T44" s="184"/>
      <c r="U44" s="184"/>
      <c r="V44" s="184"/>
      <c r="Y44" s="141"/>
      <c r="AA44" s="142" t="e">
        <f>F52/F43+1</f>
        <v>#REF!</v>
      </c>
    </row>
    <row r="45" spans="2:27">
      <c r="B45" s="354"/>
      <c r="C45" s="356">
        <f>C44+1</f>
        <v>2024</v>
      </c>
      <c r="D45" s="356"/>
      <c r="E45" s="356"/>
      <c r="F45" s="183">
        <f t="shared" si="23"/>
        <v>0</v>
      </c>
      <c r="G45" s="183">
        <f t="shared" si="23"/>
        <v>0</v>
      </c>
      <c r="H45" s="183">
        <f t="shared" si="23"/>
        <v>0</v>
      </c>
      <c r="I45" s="183">
        <f t="shared" si="23"/>
        <v>0</v>
      </c>
      <c r="J45" s="183">
        <f t="shared" si="23"/>
        <v>0</v>
      </c>
      <c r="K45" s="183">
        <f t="shared" si="23"/>
        <v>0</v>
      </c>
      <c r="L45" s="183">
        <f t="shared" si="23"/>
        <v>0</v>
      </c>
      <c r="M45" s="183">
        <f t="shared" si="23"/>
        <v>0</v>
      </c>
      <c r="N45" s="183">
        <f t="shared" si="23"/>
        <v>0</v>
      </c>
      <c r="O45" s="183">
        <f t="shared" si="23"/>
        <v>0</v>
      </c>
      <c r="P45" s="183">
        <f t="shared" si="23"/>
        <v>0</v>
      </c>
      <c r="Q45" s="175">
        <f t="shared" si="24"/>
        <v>0</v>
      </c>
      <c r="T45" s="184"/>
      <c r="U45" s="184"/>
      <c r="V45" s="184"/>
      <c r="Y45" s="141"/>
    </row>
    <row r="46" spans="2:27" ht="18.75" customHeight="1">
      <c r="B46" s="354"/>
      <c r="C46" s="356">
        <f>C45+1</f>
        <v>2025</v>
      </c>
      <c r="D46" s="356"/>
      <c r="E46" s="356"/>
      <c r="F46" s="183">
        <f t="shared" si="23"/>
        <v>0</v>
      </c>
      <c r="G46" s="183">
        <f t="shared" si="23"/>
        <v>0</v>
      </c>
      <c r="H46" s="183">
        <f t="shared" si="23"/>
        <v>0</v>
      </c>
      <c r="I46" s="183">
        <f t="shared" si="23"/>
        <v>0</v>
      </c>
      <c r="J46" s="183">
        <f t="shared" si="23"/>
        <v>0</v>
      </c>
      <c r="K46" s="183">
        <f t="shared" si="23"/>
        <v>0</v>
      </c>
      <c r="L46" s="183">
        <f t="shared" si="23"/>
        <v>0</v>
      </c>
      <c r="M46" s="183">
        <f t="shared" si="23"/>
        <v>0</v>
      </c>
      <c r="N46" s="183">
        <f>IF(N36&gt;0,N36*N$42,0)</f>
        <v>0</v>
      </c>
      <c r="O46" s="183">
        <f t="shared" si="23"/>
        <v>0</v>
      </c>
      <c r="P46" s="183">
        <f t="shared" si="23"/>
        <v>0</v>
      </c>
      <c r="Q46" s="175">
        <f>SUM(F46:P46)</f>
        <v>0</v>
      </c>
      <c r="T46" s="184"/>
      <c r="U46" s="184"/>
      <c r="V46" s="184"/>
      <c r="Y46" s="141"/>
    </row>
    <row r="47" spans="2:27" ht="18.75" customHeight="1">
      <c r="B47" s="354"/>
      <c r="C47" s="356">
        <f>C46+1</f>
        <v>2026</v>
      </c>
      <c r="D47" s="356"/>
      <c r="E47" s="356"/>
      <c r="F47" s="183">
        <f>IF(F37&gt;0,F37*F$42,0)</f>
        <v>297148.22798339848</v>
      </c>
      <c r="G47" s="183">
        <f t="shared" si="23"/>
        <v>0</v>
      </c>
      <c r="H47" s="183">
        <f>IF(H37&gt;0,H37*H$42,0)</f>
        <v>20890.262016601526</v>
      </c>
      <c r="I47" s="183">
        <f t="shared" si="23"/>
        <v>0</v>
      </c>
      <c r="J47" s="183">
        <f t="shared" si="23"/>
        <v>0</v>
      </c>
      <c r="K47" s="183">
        <f t="shared" si="23"/>
        <v>0</v>
      </c>
      <c r="L47" s="183">
        <f t="shared" si="23"/>
        <v>0</v>
      </c>
      <c r="M47" s="183">
        <f t="shared" si="23"/>
        <v>0</v>
      </c>
      <c r="N47" s="183">
        <f t="shared" si="23"/>
        <v>0</v>
      </c>
      <c r="O47" s="183">
        <f t="shared" si="23"/>
        <v>0</v>
      </c>
      <c r="P47" s="183">
        <f t="shared" si="23"/>
        <v>0</v>
      </c>
      <c r="Q47" s="175">
        <f t="shared" si="24"/>
        <v>318038.49</v>
      </c>
      <c r="Y47" s="141"/>
    </row>
    <row r="48" spans="2:27" ht="18.75" customHeight="1">
      <c r="B48" s="354"/>
      <c r="C48" s="356">
        <f>C47+1</f>
        <v>2027</v>
      </c>
      <c r="D48" s="356"/>
      <c r="E48" s="356"/>
      <c r="F48" s="183">
        <f t="shared" si="23"/>
        <v>0</v>
      </c>
      <c r="G48" s="183">
        <f t="shared" si="23"/>
        <v>0</v>
      </c>
      <c r="H48" s="183">
        <f t="shared" si="23"/>
        <v>0</v>
      </c>
      <c r="I48" s="183">
        <f t="shared" si="23"/>
        <v>0</v>
      </c>
      <c r="J48" s="183">
        <f t="shared" si="23"/>
        <v>0</v>
      </c>
      <c r="K48" s="183">
        <f t="shared" si="23"/>
        <v>0</v>
      </c>
      <c r="L48" s="183">
        <f t="shared" si="23"/>
        <v>0</v>
      </c>
      <c r="M48" s="183">
        <f t="shared" si="23"/>
        <v>0</v>
      </c>
      <c r="N48" s="183">
        <f t="shared" si="23"/>
        <v>0</v>
      </c>
      <c r="O48" s="183">
        <f t="shared" si="23"/>
        <v>0</v>
      </c>
      <c r="P48" s="183">
        <f t="shared" si="23"/>
        <v>0</v>
      </c>
      <c r="Q48" s="175">
        <f t="shared" si="24"/>
        <v>0</v>
      </c>
      <c r="Y48" s="141"/>
    </row>
    <row r="49" spans="1:25">
      <c r="B49" s="354"/>
      <c r="C49" s="356">
        <f>C48+1</f>
        <v>2028</v>
      </c>
      <c r="D49" s="356"/>
      <c r="E49" s="356"/>
      <c r="F49" s="183">
        <f t="shared" si="23"/>
        <v>0</v>
      </c>
      <c r="G49" s="183">
        <f t="shared" si="23"/>
        <v>0</v>
      </c>
      <c r="H49" s="183">
        <f t="shared" si="23"/>
        <v>0</v>
      </c>
      <c r="I49" s="183">
        <f t="shared" si="23"/>
        <v>0</v>
      </c>
      <c r="J49" s="183">
        <f t="shared" si="23"/>
        <v>0</v>
      </c>
      <c r="K49" s="183">
        <f t="shared" si="23"/>
        <v>0</v>
      </c>
      <c r="L49" s="183">
        <f t="shared" si="23"/>
        <v>0</v>
      </c>
      <c r="M49" s="183">
        <f t="shared" si="23"/>
        <v>0</v>
      </c>
      <c r="N49" s="183">
        <f t="shared" si="23"/>
        <v>0</v>
      </c>
      <c r="O49" s="183">
        <f t="shared" si="23"/>
        <v>0</v>
      </c>
      <c r="P49" s="183">
        <f t="shared" si="23"/>
        <v>0</v>
      </c>
      <c r="Q49" s="175">
        <f t="shared" si="24"/>
        <v>0</v>
      </c>
      <c r="Y49" s="141"/>
    </row>
    <row r="50" spans="1:25">
      <c r="B50" s="354"/>
      <c r="C50" s="356">
        <f t="shared" ref="C50:C51" si="25">C49+1</f>
        <v>2029</v>
      </c>
      <c r="D50" s="356"/>
      <c r="E50" s="356"/>
      <c r="F50" s="183">
        <f t="shared" si="23"/>
        <v>0</v>
      </c>
      <c r="G50" s="183">
        <f t="shared" si="23"/>
        <v>0</v>
      </c>
      <c r="H50" s="183">
        <f t="shared" si="23"/>
        <v>0</v>
      </c>
      <c r="I50" s="183">
        <f t="shared" si="23"/>
        <v>0</v>
      </c>
      <c r="J50" s="183">
        <f t="shared" si="23"/>
        <v>0</v>
      </c>
      <c r="K50" s="183">
        <f t="shared" si="23"/>
        <v>0</v>
      </c>
      <c r="L50" s="183">
        <f t="shared" si="23"/>
        <v>0</v>
      </c>
      <c r="M50" s="183">
        <f t="shared" si="23"/>
        <v>0</v>
      </c>
      <c r="N50" s="183">
        <f t="shared" si="23"/>
        <v>0</v>
      </c>
      <c r="O50" s="183">
        <f t="shared" si="23"/>
        <v>0</v>
      </c>
      <c r="P50" s="183">
        <f t="shared" si="23"/>
        <v>0</v>
      </c>
      <c r="Q50" s="175">
        <f t="shared" si="24"/>
        <v>0</v>
      </c>
      <c r="Y50" s="141"/>
    </row>
    <row r="51" spans="1:25">
      <c r="B51" s="355"/>
      <c r="C51" s="356">
        <f t="shared" si="25"/>
        <v>2030</v>
      </c>
      <c r="D51" s="356"/>
      <c r="E51" s="356"/>
      <c r="F51" s="183">
        <f t="shared" si="23"/>
        <v>0</v>
      </c>
      <c r="G51" s="183">
        <f t="shared" si="23"/>
        <v>0</v>
      </c>
      <c r="H51" s="183">
        <f t="shared" si="23"/>
        <v>0</v>
      </c>
      <c r="I51" s="183">
        <f t="shared" si="23"/>
        <v>0</v>
      </c>
      <c r="J51" s="183">
        <f t="shared" si="23"/>
        <v>0</v>
      </c>
      <c r="K51" s="183">
        <f t="shared" si="23"/>
        <v>0</v>
      </c>
      <c r="L51" s="183">
        <f t="shared" si="23"/>
        <v>0</v>
      </c>
      <c r="M51" s="183">
        <f t="shared" si="23"/>
        <v>0</v>
      </c>
      <c r="N51" s="183">
        <f t="shared" si="23"/>
        <v>0</v>
      </c>
      <c r="O51" s="183">
        <f t="shared" si="23"/>
        <v>0</v>
      </c>
      <c r="P51" s="183">
        <f t="shared" si="23"/>
        <v>0</v>
      </c>
      <c r="Q51" s="175">
        <f t="shared" si="24"/>
        <v>0</v>
      </c>
      <c r="Y51" s="141"/>
    </row>
    <row r="52" spans="1:25" hidden="1">
      <c r="B52" s="173" t="s">
        <v>219</v>
      </c>
      <c r="C52" s="364" t="s">
        <v>220</v>
      </c>
      <c r="D52" s="365"/>
      <c r="E52" s="366"/>
      <c r="F52" s="186" t="e">
        <f>ROUND(#REF!-F43,2)</f>
        <v>#REF!</v>
      </c>
      <c r="G52" s="186" t="e">
        <f>ROUND(#REF!-G43,2)</f>
        <v>#REF!</v>
      </c>
      <c r="H52" s="186" t="e">
        <f>ROUND(#REF!-H43,2)</f>
        <v>#REF!</v>
      </c>
      <c r="I52" s="186" t="e">
        <f>ROUND(#REF!-I43,2)</f>
        <v>#REF!</v>
      </c>
      <c r="J52" s="186" t="e">
        <f>ROUND(#REF!-J43,2)</f>
        <v>#REF!</v>
      </c>
      <c r="K52" s="186">
        <v>0</v>
      </c>
      <c r="L52" s="186">
        <v>0</v>
      </c>
      <c r="M52" s="186">
        <v>0</v>
      </c>
      <c r="N52" s="186">
        <v>0</v>
      </c>
      <c r="O52" s="186"/>
      <c r="P52" s="186"/>
      <c r="Q52" s="187" t="e">
        <f>ROUND(IF(Q43&gt;(#REF!-#REF!),Q43-(#REF!-#REF!),0),2)</f>
        <v>#REF!</v>
      </c>
      <c r="Y52" s="141"/>
    </row>
    <row r="53" spans="1:25" ht="43.5" customHeight="1">
      <c r="B53" s="173" t="s">
        <v>219</v>
      </c>
      <c r="C53" s="361" t="s">
        <v>221</v>
      </c>
      <c r="D53" s="361"/>
      <c r="E53" s="361"/>
      <c r="F53" s="188"/>
      <c r="G53" s="189"/>
      <c r="H53" s="189"/>
      <c r="I53" s="189"/>
      <c r="J53" s="189"/>
      <c r="K53" s="189"/>
      <c r="L53" s="189"/>
      <c r="M53" s="189"/>
      <c r="N53" s="189"/>
      <c r="O53" s="189"/>
      <c r="P53" s="189"/>
      <c r="Q53" s="175">
        <f>Q43*1.22</f>
        <v>388006.95779999997</v>
      </c>
      <c r="R53" s="175">
        <f>R44*1.2</f>
        <v>0</v>
      </c>
      <c r="Y53" s="141"/>
    </row>
    <row r="54" spans="1:25">
      <c r="C54" s="190" t="s">
        <v>222</v>
      </c>
      <c r="Q54" s="142"/>
      <c r="R54" s="142"/>
      <c r="S54" s="142"/>
      <c r="T54" s="142"/>
      <c r="U54" s="142"/>
      <c r="V54" s="142"/>
      <c r="W54" s="142"/>
      <c r="X54" s="142"/>
    </row>
    <row r="55" spans="1:25" ht="54" customHeight="1">
      <c r="C55" s="362" t="s">
        <v>223</v>
      </c>
      <c r="D55" s="362"/>
      <c r="E55" s="362"/>
      <c r="F55" s="362"/>
      <c r="G55" s="362"/>
      <c r="H55" s="362"/>
      <c r="I55" s="362"/>
      <c r="J55" s="362"/>
      <c r="K55" s="362"/>
      <c r="L55" s="362"/>
      <c r="M55" s="362"/>
      <c r="N55" s="362"/>
      <c r="O55" s="362"/>
      <c r="P55" s="362"/>
      <c r="Q55" s="362"/>
      <c r="R55" s="191"/>
      <c r="S55" s="191"/>
      <c r="T55" s="142"/>
      <c r="U55" s="142"/>
      <c r="V55" s="142"/>
      <c r="W55" s="142"/>
      <c r="X55" s="142"/>
    </row>
    <row r="56" spans="1:25" ht="60.75" customHeight="1">
      <c r="A56" s="363"/>
      <c r="B56" s="363"/>
      <c r="C56" s="363"/>
      <c r="D56" s="363"/>
      <c r="E56" s="363"/>
      <c r="F56" s="363"/>
      <c r="G56" s="363"/>
      <c r="H56" s="363"/>
      <c r="I56" s="363"/>
      <c r="J56" s="363"/>
      <c r="K56" s="363"/>
      <c r="L56" s="363"/>
      <c r="M56" s="363"/>
      <c r="N56" s="192"/>
      <c r="O56" s="192"/>
      <c r="P56" s="192"/>
      <c r="Q56" s="191"/>
      <c r="R56" s="191"/>
      <c r="S56" s="142"/>
      <c r="T56" s="142"/>
      <c r="U56" s="142"/>
      <c r="V56" s="142"/>
      <c r="W56" s="142"/>
      <c r="X56" s="142"/>
    </row>
    <row r="57" spans="1:25" ht="46.5">
      <c r="A57" s="363" t="s">
        <v>289</v>
      </c>
      <c r="B57" s="363"/>
      <c r="C57" s="363"/>
      <c r="D57" s="363"/>
      <c r="E57" s="363"/>
      <c r="F57" s="363"/>
      <c r="G57" s="363"/>
      <c r="H57" s="363"/>
      <c r="I57" s="363"/>
      <c r="J57" s="363"/>
      <c r="K57" s="363"/>
      <c r="L57" s="363"/>
      <c r="M57" s="363"/>
      <c r="N57" s="193" t="s">
        <v>285</v>
      </c>
      <c r="O57" s="193"/>
      <c r="P57" s="142"/>
      <c r="Q57" s="142"/>
      <c r="R57" s="142"/>
      <c r="S57" s="142"/>
      <c r="T57" s="142"/>
      <c r="U57" s="142"/>
      <c r="V57" s="142"/>
      <c r="W57" s="142"/>
      <c r="X57" s="142"/>
    </row>
  </sheetData>
  <mergeCells count="68">
    <mergeCell ref="C42:E42"/>
    <mergeCell ref="C53:E53"/>
    <mergeCell ref="C55:Q55"/>
    <mergeCell ref="A56:M56"/>
    <mergeCell ref="A57:M57"/>
    <mergeCell ref="C47:E47"/>
    <mergeCell ref="C48:E48"/>
    <mergeCell ref="C49:E49"/>
    <mergeCell ref="C50:E50"/>
    <mergeCell ref="C51:E51"/>
    <mergeCell ref="C52:E52"/>
    <mergeCell ref="B43:B51"/>
    <mergeCell ref="C43:E43"/>
    <mergeCell ref="C44:E44"/>
    <mergeCell ref="C45:E45"/>
    <mergeCell ref="C46:E46"/>
    <mergeCell ref="C29:E29"/>
    <mergeCell ref="C30:E30"/>
    <mergeCell ref="C31:E31"/>
    <mergeCell ref="C32:E32"/>
    <mergeCell ref="B33:B41"/>
    <mergeCell ref="C33:E33"/>
    <mergeCell ref="C34:E34"/>
    <mergeCell ref="C35:E35"/>
    <mergeCell ref="C36:E36"/>
    <mergeCell ref="C37:E37"/>
    <mergeCell ref="C38:E38"/>
    <mergeCell ref="C39:E39"/>
    <mergeCell ref="C40:E40"/>
    <mergeCell ref="C41:E41"/>
    <mergeCell ref="K19:P19"/>
    <mergeCell ref="C21:E21"/>
    <mergeCell ref="B22:B31"/>
    <mergeCell ref="C22:E22"/>
    <mergeCell ref="C23:E23"/>
    <mergeCell ref="C24:E24"/>
    <mergeCell ref="C25:E25"/>
    <mergeCell ref="C26:E26"/>
    <mergeCell ref="C27:E27"/>
    <mergeCell ref="C28:E28"/>
    <mergeCell ref="B19:B20"/>
    <mergeCell ref="C19:E20"/>
    <mergeCell ref="F19:F20"/>
    <mergeCell ref="G19:G20"/>
    <mergeCell ref="H19:H20"/>
    <mergeCell ref="I19:J19"/>
    <mergeCell ref="B12:M12"/>
    <mergeCell ref="C14:C15"/>
    <mergeCell ref="D14:D15"/>
    <mergeCell ref="E14:E15"/>
    <mergeCell ref="F14:F15"/>
    <mergeCell ref="G14:G15"/>
    <mergeCell ref="H14:H15"/>
    <mergeCell ref="I14:I15"/>
    <mergeCell ref="J14:M14"/>
    <mergeCell ref="B6:M6"/>
    <mergeCell ref="B7:N7"/>
    <mergeCell ref="B9:C9"/>
    <mergeCell ref="E9:H9"/>
    <mergeCell ref="B10:C10"/>
    <mergeCell ref="D10:N10"/>
    <mergeCell ref="I5:L5"/>
    <mergeCell ref="N5:Q5"/>
    <mergeCell ref="B1:N1"/>
    <mergeCell ref="I3:L3"/>
    <mergeCell ref="N3:Q3"/>
    <mergeCell ref="I4:L4"/>
    <mergeCell ref="N4:Q4"/>
  </mergeCells>
  <pageMargins left="0.7" right="0.7" top="0.75" bottom="0.75" header="0.3" footer="0.3"/>
  <pageSetup paperSize="9" scale="26" fitToHeight="0" orientation="landscape" r:id="rId1"/>
  <rowBreaks count="1" manualBreakCount="1">
    <brk id="32" max="16" man="1"/>
  </rowBreaks>
  <colBreaks count="1" manualBreakCount="1">
    <brk id="17" max="1048575" man="1"/>
  </col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89"/>
  <sheetViews>
    <sheetView topLeftCell="D3" zoomScale="75" zoomScaleNormal="75" workbookViewId="0">
      <selection activeCell="O62" sqref="O62:P62"/>
    </sheetView>
  </sheetViews>
  <sheetFormatPr defaultRowHeight="12.75" outlineLevelCol="1"/>
  <cols>
    <col min="1" max="1" width="4.42578125" style="47" hidden="1" customWidth="1"/>
    <col min="2" max="2" width="3.7109375" style="48" hidden="1" customWidth="1" outlineLevel="1"/>
    <col min="3" max="3" width="3.140625" style="49" hidden="1" customWidth="1" outlineLevel="1"/>
    <col min="4" max="4" width="5.85546875" style="50" customWidth="1" collapsed="1"/>
    <col min="5" max="5" width="5.7109375" style="50" customWidth="1"/>
    <col min="6" max="6" width="7.42578125" style="47" customWidth="1"/>
    <col min="7" max="7" width="4.28515625" style="47" customWidth="1"/>
    <col min="8" max="8" width="6.140625" style="47" customWidth="1"/>
    <col min="9" max="9" width="7.5703125" style="47" customWidth="1"/>
    <col min="10" max="10" width="8.5703125" style="47" customWidth="1"/>
    <col min="11" max="11" width="6.140625" style="47" customWidth="1"/>
    <col min="12" max="12" width="5.85546875" style="47" customWidth="1"/>
    <col min="13" max="13" width="6.85546875" style="47" customWidth="1"/>
    <col min="14" max="14" width="5.85546875" style="47" customWidth="1"/>
    <col min="15" max="15" width="14.42578125" style="47" customWidth="1"/>
    <col min="16" max="16" width="6.28515625" style="47" customWidth="1"/>
    <col min="17" max="17" width="7.7109375" style="47" customWidth="1"/>
    <col min="18" max="18" width="16.28515625" style="47" customWidth="1"/>
    <col min="19" max="19" width="7.28515625" style="47" customWidth="1"/>
    <col min="20" max="20" width="16.28515625" style="47" customWidth="1"/>
    <col min="21" max="21" width="22.140625" style="47" customWidth="1"/>
    <col min="22" max="22" width="3" style="50" customWidth="1"/>
    <col min="23" max="256" width="9.140625" style="47"/>
    <col min="257" max="257" width="4.42578125" style="47" customWidth="1"/>
    <col min="258" max="258" width="3.7109375" style="47" customWidth="1"/>
    <col min="259" max="259" width="3.140625" style="47" customWidth="1"/>
    <col min="260" max="260" width="5.85546875" style="47" customWidth="1"/>
    <col min="261" max="261" width="5.7109375" style="47" customWidth="1"/>
    <col min="262" max="262" width="7.42578125" style="47" customWidth="1"/>
    <col min="263" max="263" width="4.28515625" style="47" customWidth="1"/>
    <col min="264" max="264" width="6.140625" style="47" customWidth="1"/>
    <col min="265" max="265" width="7.5703125" style="47" customWidth="1"/>
    <col min="266" max="266" width="8.5703125" style="47" customWidth="1"/>
    <col min="267" max="267" width="6.140625" style="47" customWidth="1"/>
    <col min="268" max="268" width="5.85546875" style="47" customWidth="1"/>
    <col min="269" max="269" width="6.85546875" style="47" customWidth="1"/>
    <col min="270" max="270" width="5.85546875" style="47" customWidth="1"/>
    <col min="271" max="271" width="14.42578125" style="47" customWidth="1"/>
    <col min="272" max="272" width="6.28515625" style="47" customWidth="1"/>
    <col min="273" max="273" width="7.7109375" style="47" customWidth="1"/>
    <col min="274" max="274" width="16.28515625" style="47" customWidth="1"/>
    <col min="275" max="275" width="7.28515625" style="47" customWidth="1"/>
    <col min="276" max="276" width="16.28515625" style="47" customWidth="1"/>
    <col min="277" max="277" width="22.140625" style="47" customWidth="1"/>
    <col min="278" max="278" width="3" style="47" customWidth="1"/>
    <col min="279" max="512" width="9.140625" style="47"/>
    <col min="513" max="513" width="4.42578125" style="47" customWidth="1"/>
    <col min="514" max="514" width="3.7109375" style="47" customWidth="1"/>
    <col min="515" max="515" width="3.140625" style="47" customWidth="1"/>
    <col min="516" max="516" width="5.85546875" style="47" customWidth="1"/>
    <col min="517" max="517" width="5.7109375" style="47" customWidth="1"/>
    <col min="518" max="518" width="7.42578125" style="47" customWidth="1"/>
    <col min="519" max="519" width="4.28515625" style="47" customWidth="1"/>
    <col min="520" max="520" width="6.140625" style="47" customWidth="1"/>
    <col min="521" max="521" width="7.5703125" style="47" customWidth="1"/>
    <col min="522" max="522" width="8.5703125" style="47" customWidth="1"/>
    <col min="523" max="523" width="6.140625" style="47" customWidth="1"/>
    <col min="524" max="524" width="5.85546875" style="47" customWidth="1"/>
    <col min="525" max="525" width="6.85546875" style="47" customWidth="1"/>
    <col min="526" max="526" width="5.85546875" style="47" customWidth="1"/>
    <col min="527" max="527" width="14.42578125" style="47" customWidth="1"/>
    <col min="528" max="528" width="6.28515625" style="47" customWidth="1"/>
    <col min="529" max="529" width="7.7109375" style="47" customWidth="1"/>
    <col min="530" max="530" width="16.28515625" style="47" customWidth="1"/>
    <col min="531" max="531" width="7.28515625" style="47" customWidth="1"/>
    <col min="532" max="532" width="16.28515625" style="47" customWidth="1"/>
    <col min="533" max="533" width="22.140625" style="47" customWidth="1"/>
    <col min="534" max="534" width="3" style="47" customWidth="1"/>
    <col min="535" max="768" width="9.140625" style="47"/>
    <col min="769" max="769" width="4.42578125" style="47" customWidth="1"/>
    <col min="770" max="770" width="3.7109375" style="47" customWidth="1"/>
    <col min="771" max="771" width="3.140625" style="47" customWidth="1"/>
    <col min="772" max="772" width="5.85546875" style="47" customWidth="1"/>
    <col min="773" max="773" width="5.7109375" style="47" customWidth="1"/>
    <col min="774" max="774" width="7.42578125" style="47" customWidth="1"/>
    <col min="775" max="775" width="4.28515625" style="47" customWidth="1"/>
    <col min="776" max="776" width="6.140625" style="47" customWidth="1"/>
    <col min="777" max="777" width="7.5703125" style="47" customWidth="1"/>
    <col min="778" max="778" width="8.5703125" style="47" customWidth="1"/>
    <col min="779" max="779" width="6.140625" style="47" customWidth="1"/>
    <col min="780" max="780" width="5.85546875" style="47" customWidth="1"/>
    <col min="781" max="781" width="6.85546875" style="47" customWidth="1"/>
    <col min="782" max="782" width="5.85546875" style="47" customWidth="1"/>
    <col min="783" max="783" width="14.42578125" style="47" customWidth="1"/>
    <col min="784" max="784" width="6.28515625" style="47" customWidth="1"/>
    <col min="785" max="785" width="7.7109375" style="47" customWidth="1"/>
    <col min="786" max="786" width="16.28515625" style="47" customWidth="1"/>
    <col min="787" max="787" width="7.28515625" style="47" customWidth="1"/>
    <col min="788" max="788" width="16.28515625" style="47" customWidth="1"/>
    <col min="789" max="789" width="22.140625" style="47" customWidth="1"/>
    <col min="790" max="790" width="3" style="47" customWidth="1"/>
    <col min="791" max="1024" width="9.140625" style="47"/>
    <col min="1025" max="1025" width="4.42578125" style="47" customWidth="1"/>
    <col min="1026" max="1026" width="3.7109375" style="47" customWidth="1"/>
    <col min="1027" max="1027" width="3.140625" style="47" customWidth="1"/>
    <col min="1028" max="1028" width="5.85546875" style="47" customWidth="1"/>
    <col min="1029" max="1029" width="5.7109375" style="47" customWidth="1"/>
    <col min="1030" max="1030" width="7.42578125" style="47" customWidth="1"/>
    <col min="1031" max="1031" width="4.28515625" style="47" customWidth="1"/>
    <col min="1032" max="1032" width="6.140625" style="47" customWidth="1"/>
    <col min="1033" max="1033" width="7.5703125" style="47" customWidth="1"/>
    <col min="1034" max="1034" width="8.5703125" style="47" customWidth="1"/>
    <col min="1035" max="1035" width="6.140625" style="47" customWidth="1"/>
    <col min="1036" max="1036" width="5.85546875" style="47" customWidth="1"/>
    <col min="1037" max="1037" width="6.85546875" style="47" customWidth="1"/>
    <col min="1038" max="1038" width="5.85546875" style="47" customWidth="1"/>
    <col min="1039" max="1039" width="14.42578125" style="47" customWidth="1"/>
    <col min="1040" max="1040" width="6.28515625" style="47" customWidth="1"/>
    <col min="1041" max="1041" width="7.7109375" style="47" customWidth="1"/>
    <col min="1042" max="1042" width="16.28515625" style="47" customWidth="1"/>
    <col min="1043" max="1043" width="7.28515625" style="47" customWidth="1"/>
    <col min="1044" max="1044" width="16.28515625" style="47" customWidth="1"/>
    <col min="1045" max="1045" width="22.140625" style="47" customWidth="1"/>
    <col min="1046" max="1046" width="3" style="47" customWidth="1"/>
    <col min="1047" max="1280" width="9.140625" style="47"/>
    <col min="1281" max="1281" width="4.42578125" style="47" customWidth="1"/>
    <col min="1282" max="1282" width="3.7109375" style="47" customWidth="1"/>
    <col min="1283" max="1283" width="3.140625" style="47" customWidth="1"/>
    <col min="1284" max="1284" width="5.85546875" style="47" customWidth="1"/>
    <col min="1285" max="1285" width="5.7109375" style="47" customWidth="1"/>
    <col min="1286" max="1286" width="7.42578125" style="47" customWidth="1"/>
    <col min="1287" max="1287" width="4.28515625" style="47" customWidth="1"/>
    <col min="1288" max="1288" width="6.140625" style="47" customWidth="1"/>
    <col min="1289" max="1289" width="7.5703125" style="47" customWidth="1"/>
    <col min="1290" max="1290" width="8.5703125" style="47" customWidth="1"/>
    <col min="1291" max="1291" width="6.140625" style="47" customWidth="1"/>
    <col min="1292" max="1292" width="5.85546875" style="47" customWidth="1"/>
    <col min="1293" max="1293" width="6.85546875" style="47" customWidth="1"/>
    <col min="1294" max="1294" width="5.85546875" style="47" customWidth="1"/>
    <col min="1295" max="1295" width="14.42578125" style="47" customWidth="1"/>
    <col min="1296" max="1296" width="6.28515625" style="47" customWidth="1"/>
    <col min="1297" max="1297" width="7.7109375" style="47" customWidth="1"/>
    <col min="1298" max="1298" width="16.28515625" style="47" customWidth="1"/>
    <col min="1299" max="1299" width="7.28515625" style="47" customWidth="1"/>
    <col min="1300" max="1300" width="16.28515625" style="47" customWidth="1"/>
    <col min="1301" max="1301" width="22.140625" style="47" customWidth="1"/>
    <col min="1302" max="1302" width="3" style="47" customWidth="1"/>
    <col min="1303" max="1536" width="9.140625" style="47"/>
    <col min="1537" max="1537" width="4.42578125" style="47" customWidth="1"/>
    <col min="1538" max="1538" width="3.7109375" style="47" customWidth="1"/>
    <col min="1539" max="1539" width="3.140625" style="47" customWidth="1"/>
    <col min="1540" max="1540" width="5.85546875" style="47" customWidth="1"/>
    <col min="1541" max="1541" width="5.7109375" style="47" customWidth="1"/>
    <col min="1542" max="1542" width="7.42578125" style="47" customWidth="1"/>
    <col min="1543" max="1543" width="4.28515625" style="47" customWidth="1"/>
    <col min="1544" max="1544" width="6.140625" style="47" customWidth="1"/>
    <col min="1545" max="1545" width="7.5703125" style="47" customWidth="1"/>
    <col min="1546" max="1546" width="8.5703125" style="47" customWidth="1"/>
    <col min="1547" max="1547" width="6.140625" style="47" customWidth="1"/>
    <col min="1548" max="1548" width="5.85546875" style="47" customWidth="1"/>
    <col min="1549" max="1549" width="6.85546875" style="47" customWidth="1"/>
    <col min="1550" max="1550" width="5.85546875" style="47" customWidth="1"/>
    <col min="1551" max="1551" width="14.42578125" style="47" customWidth="1"/>
    <col min="1552" max="1552" width="6.28515625" style="47" customWidth="1"/>
    <col min="1553" max="1553" width="7.7109375" style="47" customWidth="1"/>
    <col min="1554" max="1554" width="16.28515625" style="47" customWidth="1"/>
    <col min="1555" max="1555" width="7.28515625" style="47" customWidth="1"/>
    <col min="1556" max="1556" width="16.28515625" style="47" customWidth="1"/>
    <col min="1557" max="1557" width="22.140625" style="47" customWidth="1"/>
    <col min="1558" max="1558" width="3" style="47" customWidth="1"/>
    <col min="1559" max="1792" width="9.140625" style="47"/>
    <col min="1793" max="1793" width="4.42578125" style="47" customWidth="1"/>
    <col min="1794" max="1794" width="3.7109375" style="47" customWidth="1"/>
    <col min="1795" max="1795" width="3.140625" style="47" customWidth="1"/>
    <col min="1796" max="1796" width="5.85546875" style="47" customWidth="1"/>
    <col min="1797" max="1797" width="5.7109375" style="47" customWidth="1"/>
    <col min="1798" max="1798" width="7.42578125" style="47" customWidth="1"/>
    <col min="1799" max="1799" width="4.28515625" style="47" customWidth="1"/>
    <col min="1800" max="1800" width="6.140625" style="47" customWidth="1"/>
    <col min="1801" max="1801" width="7.5703125" style="47" customWidth="1"/>
    <col min="1802" max="1802" width="8.5703125" style="47" customWidth="1"/>
    <col min="1803" max="1803" width="6.140625" style="47" customWidth="1"/>
    <col min="1804" max="1804" width="5.85546875" style="47" customWidth="1"/>
    <col min="1805" max="1805" width="6.85546875" style="47" customWidth="1"/>
    <col min="1806" max="1806" width="5.85546875" style="47" customWidth="1"/>
    <col min="1807" max="1807" width="14.42578125" style="47" customWidth="1"/>
    <col min="1808" max="1808" width="6.28515625" style="47" customWidth="1"/>
    <col min="1809" max="1809" width="7.7109375" style="47" customWidth="1"/>
    <col min="1810" max="1810" width="16.28515625" style="47" customWidth="1"/>
    <col min="1811" max="1811" width="7.28515625" style="47" customWidth="1"/>
    <col min="1812" max="1812" width="16.28515625" style="47" customWidth="1"/>
    <col min="1813" max="1813" width="22.140625" style="47" customWidth="1"/>
    <col min="1814" max="1814" width="3" style="47" customWidth="1"/>
    <col min="1815" max="2048" width="9.140625" style="47"/>
    <col min="2049" max="2049" width="4.42578125" style="47" customWidth="1"/>
    <col min="2050" max="2050" width="3.7109375" style="47" customWidth="1"/>
    <col min="2051" max="2051" width="3.140625" style="47" customWidth="1"/>
    <col min="2052" max="2052" width="5.85546875" style="47" customWidth="1"/>
    <col min="2053" max="2053" width="5.7109375" style="47" customWidth="1"/>
    <col min="2054" max="2054" width="7.42578125" style="47" customWidth="1"/>
    <col min="2055" max="2055" width="4.28515625" style="47" customWidth="1"/>
    <col min="2056" max="2056" width="6.140625" style="47" customWidth="1"/>
    <col min="2057" max="2057" width="7.5703125" style="47" customWidth="1"/>
    <col min="2058" max="2058" width="8.5703125" style="47" customWidth="1"/>
    <col min="2059" max="2059" width="6.140625" style="47" customWidth="1"/>
    <col min="2060" max="2060" width="5.85546875" style="47" customWidth="1"/>
    <col min="2061" max="2061" width="6.85546875" style="47" customWidth="1"/>
    <col min="2062" max="2062" width="5.85546875" style="47" customWidth="1"/>
    <col min="2063" max="2063" width="14.42578125" style="47" customWidth="1"/>
    <col min="2064" max="2064" width="6.28515625" style="47" customWidth="1"/>
    <col min="2065" max="2065" width="7.7109375" style="47" customWidth="1"/>
    <col min="2066" max="2066" width="16.28515625" style="47" customWidth="1"/>
    <col min="2067" max="2067" width="7.28515625" style="47" customWidth="1"/>
    <col min="2068" max="2068" width="16.28515625" style="47" customWidth="1"/>
    <col min="2069" max="2069" width="22.140625" style="47" customWidth="1"/>
    <col min="2070" max="2070" width="3" style="47" customWidth="1"/>
    <col min="2071" max="2304" width="9.140625" style="47"/>
    <col min="2305" max="2305" width="4.42578125" style="47" customWidth="1"/>
    <col min="2306" max="2306" width="3.7109375" style="47" customWidth="1"/>
    <col min="2307" max="2307" width="3.140625" style="47" customWidth="1"/>
    <col min="2308" max="2308" width="5.85546875" style="47" customWidth="1"/>
    <col min="2309" max="2309" width="5.7109375" style="47" customWidth="1"/>
    <col min="2310" max="2310" width="7.42578125" style="47" customWidth="1"/>
    <col min="2311" max="2311" width="4.28515625" style="47" customWidth="1"/>
    <col min="2312" max="2312" width="6.140625" style="47" customWidth="1"/>
    <col min="2313" max="2313" width="7.5703125" style="47" customWidth="1"/>
    <col min="2314" max="2314" width="8.5703125" style="47" customWidth="1"/>
    <col min="2315" max="2315" width="6.140625" style="47" customWidth="1"/>
    <col min="2316" max="2316" width="5.85546875" style="47" customWidth="1"/>
    <col min="2317" max="2317" width="6.85546875" style="47" customWidth="1"/>
    <col min="2318" max="2318" width="5.85546875" style="47" customWidth="1"/>
    <col min="2319" max="2319" width="14.42578125" style="47" customWidth="1"/>
    <col min="2320" max="2320" width="6.28515625" style="47" customWidth="1"/>
    <col min="2321" max="2321" width="7.7109375" style="47" customWidth="1"/>
    <col min="2322" max="2322" width="16.28515625" style="47" customWidth="1"/>
    <col min="2323" max="2323" width="7.28515625" style="47" customWidth="1"/>
    <col min="2324" max="2324" width="16.28515625" style="47" customWidth="1"/>
    <col min="2325" max="2325" width="22.140625" style="47" customWidth="1"/>
    <col min="2326" max="2326" width="3" style="47" customWidth="1"/>
    <col min="2327" max="2560" width="9.140625" style="47"/>
    <col min="2561" max="2561" width="4.42578125" style="47" customWidth="1"/>
    <col min="2562" max="2562" width="3.7109375" style="47" customWidth="1"/>
    <col min="2563" max="2563" width="3.140625" style="47" customWidth="1"/>
    <col min="2564" max="2564" width="5.85546875" style="47" customWidth="1"/>
    <col min="2565" max="2565" width="5.7109375" style="47" customWidth="1"/>
    <col min="2566" max="2566" width="7.42578125" style="47" customWidth="1"/>
    <col min="2567" max="2567" width="4.28515625" style="47" customWidth="1"/>
    <col min="2568" max="2568" width="6.140625" style="47" customWidth="1"/>
    <col min="2569" max="2569" width="7.5703125" style="47" customWidth="1"/>
    <col min="2570" max="2570" width="8.5703125" style="47" customWidth="1"/>
    <col min="2571" max="2571" width="6.140625" style="47" customWidth="1"/>
    <col min="2572" max="2572" width="5.85546875" style="47" customWidth="1"/>
    <col min="2573" max="2573" width="6.85546875" style="47" customWidth="1"/>
    <col min="2574" max="2574" width="5.85546875" style="47" customWidth="1"/>
    <col min="2575" max="2575" width="14.42578125" style="47" customWidth="1"/>
    <col min="2576" max="2576" width="6.28515625" style="47" customWidth="1"/>
    <col min="2577" max="2577" width="7.7109375" style="47" customWidth="1"/>
    <col min="2578" max="2578" width="16.28515625" style="47" customWidth="1"/>
    <col min="2579" max="2579" width="7.28515625" style="47" customWidth="1"/>
    <col min="2580" max="2580" width="16.28515625" style="47" customWidth="1"/>
    <col min="2581" max="2581" width="22.140625" style="47" customWidth="1"/>
    <col min="2582" max="2582" width="3" style="47" customWidth="1"/>
    <col min="2583" max="2816" width="9.140625" style="47"/>
    <col min="2817" max="2817" width="4.42578125" style="47" customWidth="1"/>
    <col min="2818" max="2818" width="3.7109375" style="47" customWidth="1"/>
    <col min="2819" max="2819" width="3.140625" style="47" customWidth="1"/>
    <col min="2820" max="2820" width="5.85546875" style="47" customWidth="1"/>
    <col min="2821" max="2821" width="5.7109375" style="47" customWidth="1"/>
    <col min="2822" max="2822" width="7.42578125" style="47" customWidth="1"/>
    <col min="2823" max="2823" width="4.28515625" style="47" customWidth="1"/>
    <col min="2824" max="2824" width="6.140625" style="47" customWidth="1"/>
    <col min="2825" max="2825" width="7.5703125" style="47" customWidth="1"/>
    <col min="2826" max="2826" width="8.5703125" style="47" customWidth="1"/>
    <col min="2827" max="2827" width="6.140625" style="47" customWidth="1"/>
    <col min="2828" max="2828" width="5.85546875" style="47" customWidth="1"/>
    <col min="2829" max="2829" width="6.85546875" style="47" customWidth="1"/>
    <col min="2830" max="2830" width="5.85546875" style="47" customWidth="1"/>
    <col min="2831" max="2831" width="14.42578125" style="47" customWidth="1"/>
    <col min="2832" max="2832" width="6.28515625" style="47" customWidth="1"/>
    <col min="2833" max="2833" width="7.7109375" style="47" customWidth="1"/>
    <col min="2834" max="2834" width="16.28515625" style="47" customWidth="1"/>
    <col min="2835" max="2835" width="7.28515625" style="47" customWidth="1"/>
    <col min="2836" max="2836" width="16.28515625" style="47" customWidth="1"/>
    <col min="2837" max="2837" width="22.140625" style="47" customWidth="1"/>
    <col min="2838" max="2838" width="3" style="47" customWidth="1"/>
    <col min="2839" max="3072" width="9.140625" style="47"/>
    <col min="3073" max="3073" width="4.42578125" style="47" customWidth="1"/>
    <col min="3074" max="3074" width="3.7109375" style="47" customWidth="1"/>
    <col min="3075" max="3075" width="3.140625" style="47" customWidth="1"/>
    <col min="3076" max="3076" width="5.85546875" style="47" customWidth="1"/>
    <col min="3077" max="3077" width="5.7109375" style="47" customWidth="1"/>
    <col min="3078" max="3078" width="7.42578125" style="47" customWidth="1"/>
    <col min="3079" max="3079" width="4.28515625" style="47" customWidth="1"/>
    <col min="3080" max="3080" width="6.140625" style="47" customWidth="1"/>
    <col min="3081" max="3081" width="7.5703125" style="47" customWidth="1"/>
    <col min="3082" max="3082" width="8.5703125" style="47" customWidth="1"/>
    <col min="3083" max="3083" width="6.140625" style="47" customWidth="1"/>
    <col min="3084" max="3084" width="5.85546875" style="47" customWidth="1"/>
    <col min="3085" max="3085" width="6.85546875" style="47" customWidth="1"/>
    <col min="3086" max="3086" width="5.85546875" style="47" customWidth="1"/>
    <col min="3087" max="3087" width="14.42578125" style="47" customWidth="1"/>
    <col min="3088" max="3088" width="6.28515625" style="47" customWidth="1"/>
    <col min="3089" max="3089" width="7.7109375" style="47" customWidth="1"/>
    <col min="3090" max="3090" width="16.28515625" style="47" customWidth="1"/>
    <col min="3091" max="3091" width="7.28515625" style="47" customWidth="1"/>
    <col min="3092" max="3092" width="16.28515625" style="47" customWidth="1"/>
    <col min="3093" max="3093" width="22.140625" style="47" customWidth="1"/>
    <col min="3094" max="3094" width="3" style="47" customWidth="1"/>
    <col min="3095" max="3328" width="9.140625" style="47"/>
    <col min="3329" max="3329" width="4.42578125" style="47" customWidth="1"/>
    <col min="3330" max="3330" width="3.7109375" style="47" customWidth="1"/>
    <col min="3331" max="3331" width="3.140625" style="47" customWidth="1"/>
    <col min="3332" max="3332" width="5.85546875" style="47" customWidth="1"/>
    <col min="3333" max="3333" width="5.7109375" style="47" customWidth="1"/>
    <col min="3334" max="3334" width="7.42578125" style="47" customWidth="1"/>
    <col min="3335" max="3335" width="4.28515625" style="47" customWidth="1"/>
    <col min="3336" max="3336" width="6.140625" style="47" customWidth="1"/>
    <col min="3337" max="3337" width="7.5703125" style="47" customWidth="1"/>
    <col min="3338" max="3338" width="8.5703125" style="47" customWidth="1"/>
    <col min="3339" max="3339" width="6.140625" style="47" customWidth="1"/>
    <col min="3340" max="3340" width="5.85546875" style="47" customWidth="1"/>
    <col min="3341" max="3341" width="6.85546875" style="47" customWidth="1"/>
    <col min="3342" max="3342" width="5.85546875" style="47" customWidth="1"/>
    <col min="3343" max="3343" width="14.42578125" style="47" customWidth="1"/>
    <col min="3344" max="3344" width="6.28515625" style="47" customWidth="1"/>
    <col min="3345" max="3345" width="7.7109375" style="47" customWidth="1"/>
    <col min="3346" max="3346" width="16.28515625" style="47" customWidth="1"/>
    <col min="3347" max="3347" width="7.28515625" style="47" customWidth="1"/>
    <col min="3348" max="3348" width="16.28515625" style="47" customWidth="1"/>
    <col min="3349" max="3349" width="22.140625" style="47" customWidth="1"/>
    <col min="3350" max="3350" width="3" style="47" customWidth="1"/>
    <col min="3351" max="3584" width="9.140625" style="47"/>
    <col min="3585" max="3585" width="4.42578125" style="47" customWidth="1"/>
    <col min="3586" max="3586" width="3.7109375" style="47" customWidth="1"/>
    <col min="3587" max="3587" width="3.140625" style="47" customWidth="1"/>
    <col min="3588" max="3588" width="5.85546875" style="47" customWidth="1"/>
    <col min="3589" max="3589" width="5.7109375" style="47" customWidth="1"/>
    <col min="3590" max="3590" width="7.42578125" style="47" customWidth="1"/>
    <col min="3591" max="3591" width="4.28515625" style="47" customWidth="1"/>
    <col min="3592" max="3592" width="6.140625" style="47" customWidth="1"/>
    <col min="3593" max="3593" width="7.5703125" style="47" customWidth="1"/>
    <col min="3594" max="3594" width="8.5703125" style="47" customWidth="1"/>
    <col min="3595" max="3595" width="6.140625" style="47" customWidth="1"/>
    <col min="3596" max="3596" width="5.85546875" style="47" customWidth="1"/>
    <col min="3597" max="3597" width="6.85546875" style="47" customWidth="1"/>
    <col min="3598" max="3598" width="5.85546875" style="47" customWidth="1"/>
    <col min="3599" max="3599" width="14.42578125" style="47" customWidth="1"/>
    <col min="3600" max="3600" width="6.28515625" style="47" customWidth="1"/>
    <col min="3601" max="3601" width="7.7109375" style="47" customWidth="1"/>
    <col min="3602" max="3602" width="16.28515625" style="47" customWidth="1"/>
    <col min="3603" max="3603" width="7.28515625" style="47" customWidth="1"/>
    <col min="3604" max="3604" width="16.28515625" style="47" customWidth="1"/>
    <col min="3605" max="3605" width="22.140625" style="47" customWidth="1"/>
    <col min="3606" max="3606" width="3" style="47" customWidth="1"/>
    <col min="3607" max="3840" width="9.140625" style="47"/>
    <col min="3841" max="3841" width="4.42578125" style="47" customWidth="1"/>
    <col min="3842" max="3842" width="3.7109375" style="47" customWidth="1"/>
    <col min="3843" max="3843" width="3.140625" style="47" customWidth="1"/>
    <col min="3844" max="3844" width="5.85546875" style="47" customWidth="1"/>
    <col min="3845" max="3845" width="5.7109375" style="47" customWidth="1"/>
    <col min="3846" max="3846" width="7.42578125" style="47" customWidth="1"/>
    <col min="3847" max="3847" width="4.28515625" style="47" customWidth="1"/>
    <col min="3848" max="3848" width="6.140625" style="47" customWidth="1"/>
    <col min="3849" max="3849" width="7.5703125" style="47" customWidth="1"/>
    <col min="3850" max="3850" width="8.5703125" style="47" customWidth="1"/>
    <col min="3851" max="3851" width="6.140625" style="47" customWidth="1"/>
    <col min="3852" max="3852" width="5.85546875" style="47" customWidth="1"/>
    <col min="3853" max="3853" width="6.85546875" style="47" customWidth="1"/>
    <col min="3854" max="3854" width="5.85546875" style="47" customWidth="1"/>
    <col min="3855" max="3855" width="14.42578125" style="47" customWidth="1"/>
    <col min="3856" max="3856" width="6.28515625" style="47" customWidth="1"/>
    <col min="3857" max="3857" width="7.7109375" style="47" customWidth="1"/>
    <col min="3858" max="3858" width="16.28515625" style="47" customWidth="1"/>
    <col min="3859" max="3859" width="7.28515625" style="47" customWidth="1"/>
    <col min="3860" max="3860" width="16.28515625" style="47" customWidth="1"/>
    <col min="3861" max="3861" width="22.140625" style="47" customWidth="1"/>
    <col min="3862" max="3862" width="3" style="47" customWidth="1"/>
    <col min="3863" max="4096" width="9.140625" style="47"/>
    <col min="4097" max="4097" width="4.42578125" style="47" customWidth="1"/>
    <col min="4098" max="4098" width="3.7109375" style="47" customWidth="1"/>
    <col min="4099" max="4099" width="3.140625" style="47" customWidth="1"/>
    <col min="4100" max="4100" width="5.85546875" style="47" customWidth="1"/>
    <col min="4101" max="4101" width="5.7109375" style="47" customWidth="1"/>
    <col min="4102" max="4102" width="7.42578125" style="47" customWidth="1"/>
    <col min="4103" max="4103" width="4.28515625" style="47" customWidth="1"/>
    <col min="4104" max="4104" width="6.140625" style="47" customWidth="1"/>
    <col min="4105" max="4105" width="7.5703125" style="47" customWidth="1"/>
    <col min="4106" max="4106" width="8.5703125" style="47" customWidth="1"/>
    <col min="4107" max="4107" width="6.140625" style="47" customWidth="1"/>
    <col min="4108" max="4108" width="5.85546875" style="47" customWidth="1"/>
    <col min="4109" max="4109" width="6.85546875" style="47" customWidth="1"/>
    <col min="4110" max="4110" width="5.85546875" style="47" customWidth="1"/>
    <col min="4111" max="4111" width="14.42578125" style="47" customWidth="1"/>
    <col min="4112" max="4112" width="6.28515625" style="47" customWidth="1"/>
    <col min="4113" max="4113" width="7.7109375" style="47" customWidth="1"/>
    <col min="4114" max="4114" width="16.28515625" style="47" customWidth="1"/>
    <col min="4115" max="4115" width="7.28515625" style="47" customWidth="1"/>
    <col min="4116" max="4116" width="16.28515625" style="47" customWidth="1"/>
    <col min="4117" max="4117" width="22.140625" style="47" customWidth="1"/>
    <col min="4118" max="4118" width="3" style="47" customWidth="1"/>
    <col min="4119" max="4352" width="9.140625" style="47"/>
    <col min="4353" max="4353" width="4.42578125" style="47" customWidth="1"/>
    <col min="4354" max="4354" width="3.7109375" style="47" customWidth="1"/>
    <col min="4355" max="4355" width="3.140625" style="47" customWidth="1"/>
    <col min="4356" max="4356" width="5.85546875" style="47" customWidth="1"/>
    <col min="4357" max="4357" width="5.7109375" style="47" customWidth="1"/>
    <col min="4358" max="4358" width="7.42578125" style="47" customWidth="1"/>
    <col min="4359" max="4359" width="4.28515625" style="47" customWidth="1"/>
    <col min="4360" max="4360" width="6.140625" style="47" customWidth="1"/>
    <col min="4361" max="4361" width="7.5703125" style="47" customWidth="1"/>
    <col min="4362" max="4362" width="8.5703125" style="47" customWidth="1"/>
    <col min="4363" max="4363" width="6.140625" style="47" customWidth="1"/>
    <col min="4364" max="4364" width="5.85546875" style="47" customWidth="1"/>
    <col min="4365" max="4365" width="6.85546875" style="47" customWidth="1"/>
    <col min="4366" max="4366" width="5.85546875" style="47" customWidth="1"/>
    <col min="4367" max="4367" width="14.42578125" style="47" customWidth="1"/>
    <col min="4368" max="4368" width="6.28515625" style="47" customWidth="1"/>
    <col min="4369" max="4369" width="7.7109375" style="47" customWidth="1"/>
    <col min="4370" max="4370" width="16.28515625" style="47" customWidth="1"/>
    <col min="4371" max="4371" width="7.28515625" style="47" customWidth="1"/>
    <col min="4372" max="4372" width="16.28515625" style="47" customWidth="1"/>
    <col min="4373" max="4373" width="22.140625" style="47" customWidth="1"/>
    <col min="4374" max="4374" width="3" style="47" customWidth="1"/>
    <col min="4375" max="4608" width="9.140625" style="47"/>
    <col min="4609" max="4609" width="4.42578125" style="47" customWidth="1"/>
    <col min="4610" max="4610" width="3.7109375" style="47" customWidth="1"/>
    <col min="4611" max="4611" width="3.140625" style="47" customWidth="1"/>
    <col min="4612" max="4612" width="5.85546875" style="47" customWidth="1"/>
    <col min="4613" max="4613" width="5.7109375" style="47" customWidth="1"/>
    <col min="4614" max="4614" width="7.42578125" style="47" customWidth="1"/>
    <col min="4615" max="4615" width="4.28515625" style="47" customWidth="1"/>
    <col min="4616" max="4616" width="6.140625" style="47" customWidth="1"/>
    <col min="4617" max="4617" width="7.5703125" style="47" customWidth="1"/>
    <col min="4618" max="4618" width="8.5703125" style="47" customWidth="1"/>
    <col min="4619" max="4619" width="6.140625" style="47" customWidth="1"/>
    <col min="4620" max="4620" width="5.85546875" style="47" customWidth="1"/>
    <col min="4621" max="4621" width="6.85546875" style="47" customWidth="1"/>
    <col min="4622" max="4622" width="5.85546875" style="47" customWidth="1"/>
    <col min="4623" max="4623" width="14.42578125" style="47" customWidth="1"/>
    <col min="4624" max="4624" width="6.28515625" style="47" customWidth="1"/>
    <col min="4625" max="4625" width="7.7109375" style="47" customWidth="1"/>
    <col min="4626" max="4626" width="16.28515625" style="47" customWidth="1"/>
    <col min="4627" max="4627" width="7.28515625" style="47" customWidth="1"/>
    <col min="4628" max="4628" width="16.28515625" style="47" customWidth="1"/>
    <col min="4629" max="4629" width="22.140625" style="47" customWidth="1"/>
    <col min="4630" max="4630" width="3" style="47" customWidth="1"/>
    <col min="4631" max="4864" width="9.140625" style="47"/>
    <col min="4865" max="4865" width="4.42578125" style="47" customWidth="1"/>
    <col min="4866" max="4866" width="3.7109375" style="47" customWidth="1"/>
    <col min="4867" max="4867" width="3.140625" style="47" customWidth="1"/>
    <col min="4868" max="4868" width="5.85546875" style="47" customWidth="1"/>
    <col min="4869" max="4869" width="5.7109375" style="47" customWidth="1"/>
    <col min="4870" max="4870" width="7.42578125" style="47" customWidth="1"/>
    <col min="4871" max="4871" width="4.28515625" style="47" customWidth="1"/>
    <col min="4872" max="4872" width="6.140625" style="47" customWidth="1"/>
    <col min="4873" max="4873" width="7.5703125" style="47" customWidth="1"/>
    <col min="4874" max="4874" width="8.5703125" style="47" customWidth="1"/>
    <col min="4875" max="4875" width="6.140625" style="47" customWidth="1"/>
    <col min="4876" max="4876" width="5.85546875" style="47" customWidth="1"/>
    <col min="4877" max="4877" width="6.85546875" style="47" customWidth="1"/>
    <col min="4878" max="4878" width="5.85546875" style="47" customWidth="1"/>
    <col min="4879" max="4879" width="14.42578125" style="47" customWidth="1"/>
    <col min="4880" max="4880" width="6.28515625" style="47" customWidth="1"/>
    <col min="4881" max="4881" width="7.7109375" style="47" customWidth="1"/>
    <col min="4882" max="4882" width="16.28515625" style="47" customWidth="1"/>
    <col min="4883" max="4883" width="7.28515625" style="47" customWidth="1"/>
    <col min="4884" max="4884" width="16.28515625" style="47" customWidth="1"/>
    <col min="4885" max="4885" width="22.140625" style="47" customWidth="1"/>
    <col min="4886" max="4886" width="3" style="47" customWidth="1"/>
    <col min="4887" max="5120" width="9.140625" style="47"/>
    <col min="5121" max="5121" width="4.42578125" style="47" customWidth="1"/>
    <col min="5122" max="5122" width="3.7109375" style="47" customWidth="1"/>
    <col min="5123" max="5123" width="3.140625" style="47" customWidth="1"/>
    <col min="5124" max="5124" width="5.85546875" style="47" customWidth="1"/>
    <col min="5125" max="5125" width="5.7109375" style="47" customWidth="1"/>
    <col min="5126" max="5126" width="7.42578125" style="47" customWidth="1"/>
    <col min="5127" max="5127" width="4.28515625" style="47" customWidth="1"/>
    <col min="5128" max="5128" width="6.140625" style="47" customWidth="1"/>
    <col min="5129" max="5129" width="7.5703125" style="47" customWidth="1"/>
    <col min="5130" max="5130" width="8.5703125" style="47" customWidth="1"/>
    <col min="5131" max="5131" width="6.140625" style="47" customWidth="1"/>
    <col min="5132" max="5132" width="5.85546875" style="47" customWidth="1"/>
    <col min="5133" max="5133" width="6.85546875" style="47" customWidth="1"/>
    <col min="5134" max="5134" width="5.85546875" style="47" customWidth="1"/>
    <col min="5135" max="5135" width="14.42578125" style="47" customWidth="1"/>
    <col min="5136" max="5136" width="6.28515625" style="47" customWidth="1"/>
    <col min="5137" max="5137" width="7.7109375" style="47" customWidth="1"/>
    <col min="5138" max="5138" width="16.28515625" style="47" customWidth="1"/>
    <col min="5139" max="5139" width="7.28515625" style="47" customWidth="1"/>
    <col min="5140" max="5140" width="16.28515625" style="47" customWidth="1"/>
    <col min="5141" max="5141" width="22.140625" style="47" customWidth="1"/>
    <col min="5142" max="5142" width="3" style="47" customWidth="1"/>
    <col min="5143" max="5376" width="9.140625" style="47"/>
    <col min="5377" max="5377" width="4.42578125" style="47" customWidth="1"/>
    <col min="5378" max="5378" width="3.7109375" style="47" customWidth="1"/>
    <col min="5379" max="5379" width="3.140625" style="47" customWidth="1"/>
    <col min="5380" max="5380" width="5.85546875" style="47" customWidth="1"/>
    <col min="5381" max="5381" width="5.7109375" style="47" customWidth="1"/>
    <col min="5382" max="5382" width="7.42578125" style="47" customWidth="1"/>
    <col min="5383" max="5383" width="4.28515625" style="47" customWidth="1"/>
    <col min="5384" max="5384" width="6.140625" style="47" customWidth="1"/>
    <col min="5385" max="5385" width="7.5703125" style="47" customWidth="1"/>
    <col min="5386" max="5386" width="8.5703125" style="47" customWidth="1"/>
    <col min="5387" max="5387" width="6.140625" style="47" customWidth="1"/>
    <col min="5388" max="5388" width="5.85546875" style="47" customWidth="1"/>
    <col min="5389" max="5389" width="6.85546875" style="47" customWidth="1"/>
    <col min="5390" max="5390" width="5.85546875" style="47" customWidth="1"/>
    <col min="5391" max="5391" width="14.42578125" style="47" customWidth="1"/>
    <col min="5392" max="5392" width="6.28515625" style="47" customWidth="1"/>
    <col min="5393" max="5393" width="7.7109375" style="47" customWidth="1"/>
    <col min="5394" max="5394" width="16.28515625" style="47" customWidth="1"/>
    <col min="5395" max="5395" width="7.28515625" style="47" customWidth="1"/>
    <col min="5396" max="5396" width="16.28515625" style="47" customWidth="1"/>
    <col min="5397" max="5397" width="22.140625" style="47" customWidth="1"/>
    <col min="5398" max="5398" width="3" style="47" customWidth="1"/>
    <col min="5399" max="5632" width="9.140625" style="47"/>
    <col min="5633" max="5633" width="4.42578125" style="47" customWidth="1"/>
    <col min="5634" max="5634" width="3.7109375" style="47" customWidth="1"/>
    <col min="5635" max="5635" width="3.140625" style="47" customWidth="1"/>
    <col min="5636" max="5636" width="5.85546875" style="47" customWidth="1"/>
    <col min="5637" max="5637" width="5.7109375" style="47" customWidth="1"/>
    <col min="5638" max="5638" width="7.42578125" style="47" customWidth="1"/>
    <col min="5639" max="5639" width="4.28515625" style="47" customWidth="1"/>
    <col min="5640" max="5640" width="6.140625" style="47" customWidth="1"/>
    <col min="5641" max="5641" width="7.5703125" style="47" customWidth="1"/>
    <col min="5642" max="5642" width="8.5703125" style="47" customWidth="1"/>
    <col min="5643" max="5643" width="6.140625" style="47" customWidth="1"/>
    <col min="5644" max="5644" width="5.85546875" style="47" customWidth="1"/>
    <col min="5645" max="5645" width="6.85546875" style="47" customWidth="1"/>
    <col min="5646" max="5646" width="5.85546875" style="47" customWidth="1"/>
    <col min="5647" max="5647" width="14.42578125" style="47" customWidth="1"/>
    <col min="5648" max="5648" width="6.28515625" style="47" customWidth="1"/>
    <col min="5649" max="5649" width="7.7109375" style="47" customWidth="1"/>
    <col min="5650" max="5650" width="16.28515625" style="47" customWidth="1"/>
    <col min="5651" max="5651" width="7.28515625" style="47" customWidth="1"/>
    <col min="5652" max="5652" width="16.28515625" style="47" customWidth="1"/>
    <col min="5653" max="5653" width="22.140625" style="47" customWidth="1"/>
    <col min="5654" max="5654" width="3" style="47" customWidth="1"/>
    <col min="5655" max="5888" width="9.140625" style="47"/>
    <col min="5889" max="5889" width="4.42578125" style="47" customWidth="1"/>
    <col min="5890" max="5890" width="3.7109375" style="47" customWidth="1"/>
    <col min="5891" max="5891" width="3.140625" style="47" customWidth="1"/>
    <col min="5892" max="5892" width="5.85546875" style="47" customWidth="1"/>
    <col min="5893" max="5893" width="5.7109375" style="47" customWidth="1"/>
    <col min="5894" max="5894" width="7.42578125" style="47" customWidth="1"/>
    <col min="5895" max="5895" width="4.28515625" style="47" customWidth="1"/>
    <col min="5896" max="5896" width="6.140625" style="47" customWidth="1"/>
    <col min="5897" max="5897" width="7.5703125" style="47" customWidth="1"/>
    <col min="5898" max="5898" width="8.5703125" style="47" customWidth="1"/>
    <col min="5899" max="5899" width="6.140625" style="47" customWidth="1"/>
    <col min="5900" max="5900" width="5.85546875" style="47" customWidth="1"/>
    <col min="5901" max="5901" width="6.85546875" style="47" customWidth="1"/>
    <col min="5902" max="5902" width="5.85546875" style="47" customWidth="1"/>
    <col min="5903" max="5903" width="14.42578125" style="47" customWidth="1"/>
    <col min="5904" max="5904" width="6.28515625" style="47" customWidth="1"/>
    <col min="5905" max="5905" width="7.7109375" style="47" customWidth="1"/>
    <col min="5906" max="5906" width="16.28515625" style="47" customWidth="1"/>
    <col min="5907" max="5907" width="7.28515625" style="47" customWidth="1"/>
    <col min="5908" max="5908" width="16.28515625" style="47" customWidth="1"/>
    <col min="5909" max="5909" width="22.140625" style="47" customWidth="1"/>
    <col min="5910" max="5910" width="3" style="47" customWidth="1"/>
    <col min="5911" max="6144" width="9.140625" style="47"/>
    <col min="6145" max="6145" width="4.42578125" style="47" customWidth="1"/>
    <col min="6146" max="6146" width="3.7109375" style="47" customWidth="1"/>
    <col min="6147" max="6147" width="3.140625" style="47" customWidth="1"/>
    <col min="6148" max="6148" width="5.85546875" style="47" customWidth="1"/>
    <col min="6149" max="6149" width="5.7109375" style="47" customWidth="1"/>
    <col min="6150" max="6150" width="7.42578125" style="47" customWidth="1"/>
    <col min="6151" max="6151" width="4.28515625" style="47" customWidth="1"/>
    <col min="6152" max="6152" width="6.140625" style="47" customWidth="1"/>
    <col min="6153" max="6153" width="7.5703125" style="47" customWidth="1"/>
    <col min="6154" max="6154" width="8.5703125" style="47" customWidth="1"/>
    <col min="6155" max="6155" width="6.140625" style="47" customWidth="1"/>
    <col min="6156" max="6156" width="5.85546875" style="47" customWidth="1"/>
    <col min="6157" max="6157" width="6.85546875" style="47" customWidth="1"/>
    <col min="6158" max="6158" width="5.85546875" style="47" customWidth="1"/>
    <col min="6159" max="6159" width="14.42578125" style="47" customWidth="1"/>
    <col min="6160" max="6160" width="6.28515625" style="47" customWidth="1"/>
    <col min="6161" max="6161" width="7.7109375" style="47" customWidth="1"/>
    <col min="6162" max="6162" width="16.28515625" style="47" customWidth="1"/>
    <col min="6163" max="6163" width="7.28515625" style="47" customWidth="1"/>
    <col min="6164" max="6164" width="16.28515625" style="47" customWidth="1"/>
    <col min="6165" max="6165" width="22.140625" style="47" customWidth="1"/>
    <col min="6166" max="6166" width="3" style="47" customWidth="1"/>
    <col min="6167" max="6400" width="9.140625" style="47"/>
    <col min="6401" max="6401" width="4.42578125" style="47" customWidth="1"/>
    <col min="6402" max="6402" width="3.7109375" style="47" customWidth="1"/>
    <col min="6403" max="6403" width="3.140625" style="47" customWidth="1"/>
    <col min="6404" max="6404" width="5.85546875" style="47" customWidth="1"/>
    <col min="6405" max="6405" width="5.7109375" style="47" customWidth="1"/>
    <col min="6406" max="6406" width="7.42578125" style="47" customWidth="1"/>
    <col min="6407" max="6407" width="4.28515625" style="47" customWidth="1"/>
    <col min="6408" max="6408" width="6.140625" style="47" customWidth="1"/>
    <col min="6409" max="6409" width="7.5703125" style="47" customWidth="1"/>
    <col min="6410" max="6410" width="8.5703125" style="47" customWidth="1"/>
    <col min="6411" max="6411" width="6.140625" style="47" customWidth="1"/>
    <col min="6412" max="6412" width="5.85546875" style="47" customWidth="1"/>
    <col min="6413" max="6413" width="6.85546875" style="47" customWidth="1"/>
    <col min="6414" max="6414" width="5.85546875" style="47" customWidth="1"/>
    <col min="6415" max="6415" width="14.42578125" style="47" customWidth="1"/>
    <col min="6416" max="6416" width="6.28515625" style="47" customWidth="1"/>
    <col min="6417" max="6417" width="7.7109375" style="47" customWidth="1"/>
    <col min="6418" max="6418" width="16.28515625" style="47" customWidth="1"/>
    <col min="6419" max="6419" width="7.28515625" style="47" customWidth="1"/>
    <col min="6420" max="6420" width="16.28515625" style="47" customWidth="1"/>
    <col min="6421" max="6421" width="22.140625" style="47" customWidth="1"/>
    <col min="6422" max="6422" width="3" style="47" customWidth="1"/>
    <col min="6423" max="6656" width="9.140625" style="47"/>
    <col min="6657" max="6657" width="4.42578125" style="47" customWidth="1"/>
    <col min="6658" max="6658" width="3.7109375" style="47" customWidth="1"/>
    <col min="6659" max="6659" width="3.140625" style="47" customWidth="1"/>
    <col min="6660" max="6660" width="5.85546875" style="47" customWidth="1"/>
    <col min="6661" max="6661" width="5.7109375" style="47" customWidth="1"/>
    <col min="6662" max="6662" width="7.42578125" style="47" customWidth="1"/>
    <col min="6663" max="6663" width="4.28515625" style="47" customWidth="1"/>
    <col min="6664" max="6664" width="6.140625" style="47" customWidth="1"/>
    <col min="6665" max="6665" width="7.5703125" style="47" customWidth="1"/>
    <col min="6666" max="6666" width="8.5703125" style="47" customWidth="1"/>
    <col min="6667" max="6667" width="6.140625" style="47" customWidth="1"/>
    <col min="6668" max="6668" width="5.85546875" style="47" customWidth="1"/>
    <col min="6669" max="6669" width="6.85546875" style="47" customWidth="1"/>
    <col min="6670" max="6670" width="5.85546875" style="47" customWidth="1"/>
    <col min="6671" max="6671" width="14.42578125" style="47" customWidth="1"/>
    <col min="6672" max="6672" width="6.28515625" style="47" customWidth="1"/>
    <col min="6673" max="6673" width="7.7109375" style="47" customWidth="1"/>
    <col min="6674" max="6674" width="16.28515625" style="47" customWidth="1"/>
    <col min="6675" max="6675" width="7.28515625" style="47" customWidth="1"/>
    <col min="6676" max="6676" width="16.28515625" style="47" customWidth="1"/>
    <col min="6677" max="6677" width="22.140625" style="47" customWidth="1"/>
    <col min="6678" max="6678" width="3" style="47" customWidth="1"/>
    <col min="6679" max="6912" width="9.140625" style="47"/>
    <col min="6913" max="6913" width="4.42578125" style="47" customWidth="1"/>
    <col min="6914" max="6914" width="3.7109375" style="47" customWidth="1"/>
    <col min="6915" max="6915" width="3.140625" style="47" customWidth="1"/>
    <col min="6916" max="6916" width="5.85546875" style="47" customWidth="1"/>
    <col min="6917" max="6917" width="5.7109375" style="47" customWidth="1"/>
    <col min="6918" max="6918" width="7.42578125" style="47" customWidth="1"/>
    <col min="6919" max="6919" width="4.28515625" style="47" customWidth="1"/>
    <col min="6920" max="6920" width="6.140625" style="47" customWidth="1"/>
    <col min="6921" max="6921" width="7.5703125" style="47" customWidth="1"/>
    <col min="6922" max="6922" width="8.5703125" style="47" customWidth="1"/>
    <col min="6923" max="6923" width="6.140625" style="47" customWidth="1"/>
    <col min="6924" max="6924" width="5.85546875" style="47" customWidth="1"/>
    <col min="6925" max="6925" width="6.85546875" style="47" customWidth="1"/>
    <col min="6926" max="6926" width="5.85546875" style="47" customWidth="1"/>
    <col min="6927" max="6927" width="14.42578125" style="47" customWidth="1"/>
    <col min="6928" max="6928" width="6.28515625" style="47" customWidth="1"/>
    <col min="6929" max="6929" width="7.7109375" style="47" customWidth="1"/>
    <col min="6930" max="6930" width="16.28515625" style="47" customWidth="1"/>
    <col min="6931" max="6931" width="7.28515625" style="47" customWidth="1"/>
    <col min="6932" max="6932" width="16.28515625" style="47" customWidth="1"/>
    <col min="6933" max="6933" width="22.140625" style="47" customWidth="1"/>
    <col min="6934" max="6934" width="3" style="47" customWidth="1"/>
    <col min="6935" max="7168" width="9.140625" style="47"/>
    <col min="7169" max="7169" width="4.42578125" style="47" customWidth="1"/>
    <col min="7170" max="7170" width="3.7109375" style="47" customWidth="1"/>
    <col min="7171" max="7171" width="3.140625" style="47" customWidth="1"/>
    <col min="7172" max="7172" width="5.85546875" style="47" customWidth="1"/>
    <col min="7173" max="7173" width="5.7109375" style="47" customWidth="1"/>
    <col min="7174" max="7174" width="7.42578125" style="47" customWidth="1"/>
    <col min="7175" max="7175" width="4.28515625" style="47" customWidth="1"/>
    <col min="7176" max="7176" width="6.140625" style="47" customWidth="1"/>
    <col min="7177" max="7177" width="7.5703125" style="47" customWidth="1"/>
    <col min="7178" max="7178" width="8.5703125" style="47" customWidth="1"/>
    <col min="7179" max="7179" width="6.140625" style="47" customWidth="1"/>
    <col min="7180" max="7180" width="5.85546875" style="47" customWidth="1"/>
    <col min="7181" max="7181" width="6.85546875" style="47" customWidth="1"/>
    <col min="7182" max="7182" width="5.85546875" style="47" customWidth="1"/>
    <col min="7183" max="7183" width="14.42578125" style="47" customWidth="1"/>
    <col min="7184" max="7184" width="6.28515625" style="47" customWidth="1"/>
    <col min="7185" max="7185" width="7.7109375" style="47" customWidth="1"/>
    <col min="7186" max="7186" width="16.28515625" style="47" customWidth="1"/>
    <col min="7187" max="7187" width="7.28515625" style="47" customWidth="1"/>
    <col min="7188" max="7188" width="16.28515625" style="47" customWidth="1"/>
    <col min="7189" max="7189" width="22.140625" style="47" customWidth="1"/>
    <col min="7190" max="7190" width="3" style="47" customWidth="1"/>
    <col min="7191" max="7424" width="9.140625" style="47"/>
    <col min="7425" max="7425" width="4.42578125" style="47" customWidth="1"/>
    <col min="7426" max="7426" width="3.7109375" style="47" customWidth="1"/>
    <col min="7427" max="7427" width="3.140625" style="47" customWidth="1"/>
    <col min="7428" max="7428" width="5.85546875" style="47" customWidth="1"/>
    <col min="7429" max="7429" width="5.7109375" style="47" customWidth="1"/>
    <col min="7430" max="7430" width="7.42578125" style="47" customWidth="1"/>
    <col min="7431" max="7431" width="4.28515625" style="47" customWidth="1"/>
    <col min="7432" max="7432" width="6.140625" style="47" customWidth="1"/>
    <col min="7433" max="7433" width="7.5703125" style="47" customWidth="1"/>
    <col min="7434" max="7434" width="8.5703125" style="47" customWidth="1"/>
    <col min="7435" max="7435" width="6.140625" style="47" customWidth="1"/>
    <col min="7436" max="7436" width="5.85546875" style="47" customWidth="1"/>
    <col min="7437" max="7437" width="6.85546875" style="47" customWidth="1"/>
    <col min="7438" max="7438" width="5.85546875" style="47" customWidth="1"/>
    <col min="7439" max="7439" width="14.42578125" style="47" customWidth="1"/>
    <col min="7440" max="7440" width="6.28515625" style="47" customWidth="1"/>
    <col min="7441" max="7441" width="7.7109375" style="47" customWidth="1"/>
    <col min="7442" max="7442" width="16.28515625" style="47" customWidth="1"/>
    <col min="7443" max="7443" width="7.28515625" style="47" customWidth="1"/>
    <col min="7444" max="7444" width="16.28515625" style="47" customWidth="1"/>
    <col min="7445" max="7445" width="22.140625" style="47" customWidth="1"/>
    <col min="7446" max="7446" width="3" style="47" customWidth="1"/>
    <col min="7447" max="7680" width="9.140625" style="47"/>
    <col min="7681" max="7681" width="4.42578125" style="47" customWidth="1"/>
    <col min="7682" max="7682" width="3.7109375" style="47" customWidth="1"/>
    <col min="7683" max="7683" width="3.140625" style="47" customWidth="1"/>
    <col min="7684" max="7684" width="5.85546875" style="47" customWidth="1"/>
    <col min="7685" max="7685" width="5.7109375" style="47" customWidth="1"/>
    <col min="7686" max="7686" width="7.42578125" style="47" customWidth="1"/>
    <col min="7687" max="7687" width="4.28515625" style="47" customWidth="1"/>
    <col min="7688" max="7688" width="6.140625" style="47" customWidth="1"/>
    <col min="7689" max="7689" width="7.5703125" style="47" customWidth="1"/>
    <col min="7690" max="7690" width="8.5703125" style="47" customWidth="1"/>
    <col min="7691" max="7691" width="6.140625" style="47" customWidth="1"/>
    <col min="7692" max="7692" width="5.85546875" style="47" customWidth="1"/>
    <col min="7693" max="7693" width="6.85546875" style="47" customWidth="1"/>
    <col min="7694" max="7694" width="5.85546875" style="47" customWidth="1"/>
    <col min="7695" max="7695" width="14.42578125" style="47" customWidth="1"/>
    <col min="7696" max="7696" width="6.28515625" style="47" customWidth="1"/>
    <col min="7697" max="7697" width="7.7109375" style="47" customWidth="1"/>
    <col min="7698" max="7698" width="16.28515625" style="47" customWidth="1"/>
    <col min="7699" max="7699" width="7.28515625" style="47" customWidth="1"/>
    <col min="7700" max="7700" width="16.28515625" style="47" customWidth="1"/>
    <col min="7701" max="7701" width="22.140625" style="47" customWidth="1"/>
    <col min="7702" max="7702" width="3" style="47" customWidth="1"/>
    <col min="7703" max="7936" width="9.140625" style="47"/>
    <col min="7937" max="7937" width="4.42578125" style="47" customWidth="1"/>
    <col min="7938" max="7938" width="3.7109375" style="47" customWidth="1"/>
    <col min="7939" max="7939" width="3.140625" style="47" customWidth="1"/>
    <col min="7940" max="7940" width="5.85546875" style="47" customWidth="1"/>
    <col min="7941" max="7941" width="5.7109375" style="47" customWidth="1"/>
    <col min="7942" max="7942" width="7.42578125" style="47" customWidth="1"/>
    <col min="7943" max="7943" width="4.28515625" style="47" customWidth="1"/>
    <col min="7944" max="7944" width="6.140625" style="47" customWidth="1"/>
    <col min="7945" max="7945" width="7.5703125" style="47" customWidth="1"/>
    <col min="7946" max="7946" width="8.5703125" style="47" customWidth="1"/>
    <col min="7947" max="7947" width="6.140625" style="47" customWidth="1"/>
    <col min="7948" max="7948" width="5.85546875" style="47" customWidth="1"/>
    <col min="7949" max="7949" width="6.85546875" style="47" customWidth="1"/>
    <col min="7950" max="7950" width="5.85546875" style="47" customWidth="1"/>
    <col min="7951" max="7951" width="14.42578125" style="47" customWidth="1"/>
    <col min="7952" max="7952" width="6.28515625" style="47" customWidth="1"/>
    <col min="7953" max="7953" width="7.7109375" style="47" customWidth="1"/>
    <col min="7954" max="7954" width="16.28515625" style="47" customWidth="1"/>
    <col min="7955" max="7955" width="7.28515625" style="47" customWidth="1"/>
    <col min="7956" max="7956" width="16.28515625" style="47" customWidth="1"/>
    <col min="7957" max="7957" width="22.140625" style="47" customWidth="1"/>
    <col min="7958" max="7958" width="3" style="47" customWidth="1"/>
    <col min="7959" max="8192" width="9.140625" style="47"/>
    <col min="8193" max="8193" width="4.42578125" style="47" customWidth="1"/>
    <col min="8194" max="8194" width="3.7109375" style="47" customWidth="1"/>
    <col min="8195" max="8195" width="3.140625" style="47" customWidth="1"/>
    <col min="8196" max="8196" width="5.85546875" style="47" customWidth="1"/>
    <col min="8197" max="8197" width="5.7109375" style="47" customWidth="1"/>
    <col min="8198" max="8198" width="7.42578125" style="47" customWidth="1"/>
    <col min="8199" max="8199" width="4.28515625" style="47" customWidth="1"/>
    <col min="8200" max="8200" width="6.140625" style="47" customWidth="1"/>
    <col min="8201" max="8201" width="7.5703125" style="47" customWidth="1"/>
    <col min="8202" max="8202" width="8.5703125" style="47" customWidth="1"/>
    <col min="8203" max="8203" width="6.140625" style="47" customWidth="1"/>
    <col min="8204" max="8204" width="5.85546875" style="47" customWidth="1"/>
    <col min="8205" max="8205" width="6.85546875" style="47" customWidth="1"/>
    <col min="8206" max="8206" width="5.85546875" style="47" customWidth="1"/>
    <col min="8207" max="8207" width="14.42578125" style="47" customWidth="1"/>
    <col min="8208" max="8208" width="6.28515625" style="47" customWidth="1"/>
    <col min="8209" max="8209" width="7.7109375" style="47" customWidth="1"/>
    <col min="8210" max="8210" width="16.28515625" style="47" customWidth="1"/>
    <col min="8211" max="8211" width="7.28515625" style="47" customWidth="1"/>
    <col min="8212" max="8212" width="16.28515625" style="47" customWidth="1"/>
    <col min="8213" max="8213" width="22.140625" style="47" customWidth="1"/>
    <col min="8214" max="8214" width="3" style="47" customWidth="1"/>
    <col min="8215" max="8448" width="9.140625" style="47"/>
    <col min="8449" max="8449" width="4.42578125" style="47" customWidth="1"/>
    <col min="8450" max="8450" width="3.7109375" style="47" customWidth="1"/>
    <col min="8451" max="8451" width="3.140625" style="47" customWidth="1"/>
    <col min="8452" max="8452" width="5.85546875" style="47" customWidth="1"/>
    <col min="8453" max="8453" width="5.7109375" style="47" customWidth="1"/>
    <col min="8454" max="8454" width="7.42578125" style="47" customWidth="1"/>
    <col min="8455" max="8455" width="4.28515625" style="47" customWidth="1"/>
    <col min="8456" max="8456" width="6.140625" style="47" customWidth="1"/>
    <col min="8457" max="8457" width="7.5703125" style="47" customWidth="1"/>
    <col min="8458" max="8458" width="8.5703125" style="47" customWidth="1"/>
    <col min="8459" max="8459" width="6.140625" style="47" customWidth="1"/>
    <col min="8460" max="8460" width="5.85546875" style="47" customWidth="1"/>
    <col min="8461" max="8461" width="6.85546875" style="47" customWidth="1"/>
    <col min="8462" max="8462" width="5.85546875" style="47" customWidth="1"/>
    <col min="8463" max="8463" width="14.42578125" style="47" customWidth="1"/>
    <col min="8464" max="8464" width="6.28515625" style="47" customWidth="1"/>
    <col min="8465" max="8465" width="7.7109375" style="47" customWidth="1"/>
    <col min="8466" max="8466" width="16.28515625" style="47" customWidth="1"/>
    <col min="8467" max="8467" width="7.28515625" style="47" customWidth="1"/>
    <col min="8468" max="8468" width="16.28515625" style="47" customWidth="1"/>
    <col min="8469" max="8469" width="22.140625" style="47" customWidth="1"/>
    <col min="8470" max="8470" width="3" style="47" customWidth="1"/>
    <col min="8471" max="8704" width="9.140625" style="47"/>
    <col min="8705" max="8705" width="4.42578125" style="47" customWidth="1"/>
    <col min="8706" max="8706" width="3.7109375" style="47" customWidth="1"/>
    <col min="8707" max="8707" width="3.140625" style="47" customWidth="1"/>
    <col min="8708" max="8708" width="5.85546875" style="47" customWidth="1"/>
    <col min="8709" max="8709" width="5.7109375" style="47" customWidth="1"/>
    <col min="8710" max="8710" width="7.42578125" style="47" customWidth="1"/>
    <col min="8711" max="8711" width="4.28515625" style="47" customWidth="1"/>
    <col min="8712" max="8712" width="6.140625" style="47" customWidth="1"/>
    <col min="8713" max="8713" width="7.5703125" style="47" customWidth="1"/>
    <col min="8714" max="8714" width="8.5703125" style="47" customWidth="1"/>
    <col min="8715" max="8715" width="6.140625" style="47" customWidth="1"/>
    <col min="8716" max="8716" width="5.85546875" style="47" customWidth="1"/>
    <col min="8717" max="8717" width="6.85546875" style="47" customWidth="1"/>
    <col min="8718" max="8718" width="5.85546875" style="47" customWidth="1"/>
    <col min="8719" max="8719" width="14.42578125" style="47" customWidth="1"/>
    <col min="8720" max="8720" width="6.28515625" style="47" customWidth="1"/>
    <col min="8721" max="8721" width="7.7109375" style="47" customWidth="1"/>
    <col min="8722" max="8722" width="16.28515625" style="47" customWidth="1"/>
    <col min="8723" max="8723" width="7.28515625" style="47" customWidth="1"/>
    <col min="8724" max="8724" width="16.28515625" style="47" customWidth="1"/>
    <col min="8725" max="8725" width="22.140625" style="47" customWidth="1"/>
    <col min="8726" max="8726" width="3" style="47" customWidth="1"/>
    <col min="8727" max="8960" width="9.140625" style="47"/>
    <col min="8961" max="8961" width="4.42578125" style="47" customWidth="1"/>
    <col min="8962" max="8962" width="3.7109375" style="47" customWidth="1"/>
    <col min="8963" max="8963" width="3.140625" style="47" customWidth="1"/>
    <col min="8964" max="8964" width="5.85546875" style="47" customWidth="1"/>
    <col min="8965" max="8965" width="5.7109375" style="47" customWidth="1"/>
    <col min="8966" max="8966" width="7.42578125" style="47" customWidth="1"/>
    <col min="8967" max="8967" width="4.28515625" style="47" customWidth="1"/>
    <col min="8968" max="8968" width="6.140625" style="47" customWidth="1"/>
    <col min="8969" max="8969" width="7.5703125" style="47" customWidth="1"/>
    <col min="8970" max="8970" width="8.5703125" style="47" customWidth="1"/>
    <col min="8971" max="8971" width="6.140625" style="47" customWidth="1"/>
    <col min="8972" max="8972" width="5.85546875" style="47" customWidth="1"/>
    <col min="8973" max="8973" width="6.85546875" style="47" customWidth="1"/>
    <col min="8974" max="8974" width="5.85546875" style="47" customWidth="1"/>
    <col min="8975" max="8975" width="14.42578125" style="47" customWidth="1"/>
    <col min="8976" max="8976" width="6.28515625" style="47" customWidth="1"/>
    <col min="8977" max="8977" width="7.7109375" style="47" customWidth="1"/>
    <col min="8978" max="8978" width="16.28515625" style="47" customWidth="1"/>
    <col min="8979" max="8979" width="7.28515625" style="47" customWidth="1"/>
    <col min="8980" max="8980" width="16.28515625" style="47" customWidth="1"/>
    <col min="8981" max="8981" width="22.140625" style="47" customWidth="1"/>
    <col min="8982" max="8982" width="3" style="47" customWidth="1"/>
    <col min="8983" max="9216" width="9.140625" style="47"/>
    <col min="9217" max="9217" width="4.42578125" style="47" customWidth="1"/>
    <col min="9218" max="9218" width="3.7109375" style="47" customWidth="1"/>
    <col min="9219" max="9219" width="3.140625" style="47" customWidth="1"/>
    <col min="9220" max="9220" width="5.85546875" style="47" customWidth="1"/>
    <col min="9221" max="9221" width="5.7109375" style="47" customWidth="1"/>
    <col min="9222" max="9222" width="7.42578125" style="47" customWidth="1"/>
    <col min="9223" max="9223" width="4.28515625" style="47" customWidth="1"/>
    <col min="9224" max="9224" width="6.140625" style="47" customWidth="1"/>
    <col min="9225" max="9225" width="7.5703125" style="47" customWidth="1"/>
    <col min="9226" max="9226" width="8.5703125" style="47" customWidth="1"/>
    <col min="9227" max="9227" width="6.140625" style="47" customWidth="1"/>
    <col min="9228" max="9228" width="5.85546875" style="47" customWidth="1"/>
    <col min="9229" max="9229" width="6.85546875" style="47" customWidth="1"/>
    <col min="9230" max="9230" width="5.85546875" style="47" customWidth="1"/>
    <col min="9231" max="9231" width="14.42578125" style="47" customWidth="1"/>
    <col min="9232" max="9232" width="6.28515625" style="47" customWidth="1"/>
    <col min="9233" max="9233" width="7.7109375" style="47" customWidth="1"/>
    <col min="9234" max="9234" width="16.28515625" style="47" customWidth="1"/>
    <col min="9235" max="9235" width="7.28515625" style="47" customWidth="1"/>
    <col min="9236" max="9236" width="16.28515625" style="47" customWidth="1"/>
    <col min="9237" max="9237" width="22.140625" style="47" customWidth="1"/>
    <col min="9238" max="9238" width="3" style="47" customWidth="1"/>
    <col min="9239" max="9472" width="9.140625" style="47"/>
    <col min="9473" max="9473" width="4.42578125" style="47" customWidth="1"/>
    <col min="9474" max="9474" width="3.7109375" style="47" customWidth="1"/>
    <col min="9475" max="9475" width="3.140625" style="47" customWidth="1"/>
    <col min="9476" max="9476" width="5.85546875" style="47" customWidth="1"/>
    <col min="9477" max="9477" width="5.7109375" style="47" customWidth="1"/>
    <col min="9478" max="9478" width="7.42578125" style="47" customWidth="1"/>
    <col min="9479" max="9479" width="4.28515625" style="47" customWidth="1"/>
    <col min="9480" max="9480" width="6.140625" style="47" customWidth="1"/>
    <col min="9481" max="9481" width="7.5703125" style="47" customWidth="1"/>
    <col min="9482" max="9482" width="8.5703125" style="47" customWidth="1"/>
    <col min="9483" max="9483" width="6.140625" style="47" customWidth="1"/>
    <col min="9484" max="9484" width="5.85546875" style="47" customWidth="1"/>
    <col min="9485" max="9485" width="6.85546875" style="47" customWidth="1"/>
    <col min="9486" max="9486" width="5.85546875" style="47" customWidth="1"/>
    <col min="9487" max="9487" width="14.42578125" style="47" customWidth="1"/>
    <col min="9488" max="9488" width="6.28515625" style="47" customWidth="1"/>
    <col min="9489" max="9489" width="7.7109375" style="47" customWidth="1"/>
    <col min="9490" max="9490" width="16.28515625" style="47" customWidth="1"/>
    <col min="9491" max="9491" width="7.28515625" style="47" customWidth="1"/>
    <col min="9492" max="9492" width="16.28515625" style="47" customWidth="1"/>
    <col min="9493" max="9493" width="22.140625" style="47" customWidth="1"/>
    <col min="9494" max="9494" width="3" style="47" customWidth="1"/>
    <col min="9495" max="9728" width="9.140625" style="47"/>
    <col min="9729" max="9729" width="4.42578125" style="47" customWidth="1"/>
    <col min="9730" max="9730" width="3.7109375" style="47" customWidth="1"/>
    <col min="9731" max="9731" width="3.140625" style="47" customWidth="1"/>
    <col min="9732" max="9732" width="5.85546875" style="47" customWidth="1"/>
    <col min="9733" max="9733" width="5.7109375" style="47" customWidth="1"/>
    <col min="9734" max="9734" width="7.42578125" style="47" customWidth="1"/>
    <col min="9735" max="9735" width="4.28515625" style="47" customWidth="1"/>
    <col min="9736" max="9736" width="6.140625" style="47" customWidth="1"/>
    <col min="9737" max="9737" width="7.5703125" style="47" customWidth="1"/>
    <col min="9738" max="9738" width="8.5703125" style="47" customWidth="1"/>
    <col min="9739" max="9739" width="6.140625" style="47" customWidth="1"/>
    <col min="9740" max="9740" width="5.85546875" style="47" customWidth="1"/>
    <col min="9741" max="9741" width="6.85546875" style="47" customWidth="1"/>
    <col min="9742" max="9742" width="5.85546875" style="47" customWidth="1"/>
    <col min="9743" max="9743" width="14.42578125" style="47" customWidth="1"/>
    <col min="9744" max="9744" width="6.28515625" style="47" customWidth="1"/>
    <col min="9745" max="9745" width="7.7109375" style="47" customWidth="1"/>
    <col min="9746" max="9746" width="16.28515625" style="47" customWidth="1"/>
    <col min="9747" max="9747" width="7.28515625" style="47" customWidth="1"/>
    <col min="9748" max="9748" width="16.28515625" style="47" customWidth="1"/>
    <col min="9749" max="9749" width="22.140625" style="47" customWidth="1"/>
    <col min="9750" max="9750" width="3" style="47" customWidth="1"/>
    <col min="9751" max="9984" width="9.140625" style="47"/>
    <col min="9985" max="9985" width="4.42578125" style="47" customWidth="1"/>
    <col min="9986" max="9986" width="3.7109375" style="47" customWidth="1"/>
    <col min="9987" max="9987" width="3.140625" style="47" customWidth="1"/>
    <col min="9988" max="9988" width="5.85546875" style="47" customWidth="1"/>
    <col min="9989" max="9989" width="5.7109375" style="47" customWidth="1"/>
    <col min="9990" max="9990" width="7.42578125" style="47" customWidth="1"/>
    <col min="9991" max="9991" width="4.28515625" style="47" customWidth="1"/>
    <col min="9992" max="9992" width="6.140625" style="47" customWidth="1"/>
    <col min="9993" max="9993" width="7.5703125" style="47" customWidth="1"/>
    <col min="9994" max="9994" width="8.5703125" style="47" customWidth="1"/>
    <col min="9995" max="9995" width="6.140625" style="47" customWidth="1"/>
    <col min="9996" max="9996" width="5.85546875" style="47" customWidth="1"/>
    <col min="9997" max="9997" width="6.85546875" style="47" customWidth="1"/>
    <col min="9998" max="9998" width="5.85546875" style="47" customWidth="1"/>
    <col min="9999" max="9999" width="14.42578125" style="47" customWidth="1"/>
    <col min="10000" max="10000" width="6.28515625" style="47" customWidth="1"/>
    <col min="10001" max="10001" width="7.7109375" style="47" customWidth="1"/>
    <col min="10002" max="10002" width="16.28515625" style="47" customWidth="1"/>
    <col min="10003" max="10003" width="7.28515625" style="47" customWidth="1"/>
    <col min="10004" max="10004" width="16.28515625" style="47" customWidth="1"/>
    <col min="10005" max="10005" width="22.140625" style="47" customWidth="1"/>
    <col min="10006" max="10006" width="3" style="47" customWidth="1"/>
    <col min="10007" max="10240" width="9.140625" style="47"/>
    <col min="10241" max="10241" width="4.42578125" style="47" customWidth="1"/>
    <col min="10242" max="10242" width="3.7109375" style="47" customWidth="1"/>
    <col min="10243" max="10243" width="3.140625" style="47" customWidth="1"/>
    <col min="10244" max="10244" width="5.85546875" style="47" customWidth="1"/>
    <col min="10245" max="10245" width="5.7109375" style="47" customWidth="1"/>
    <col min="10246" max="10246" width="7.42578125" style="47" customWidth="1"/>
    <col min="10247" max="10247" width="4.28515625" style="47" customWidth="1"/>
    <col min="10248" max="10248" width="6.140625" style="47" customWidth="1"/>
    <col min="10249" max="10249" width="7.5703125" style="47" customWidth="1"/>
    <col min="10250" max="10250" width="8.5703125" style="47" customWidth="1"/>
    <col min="10251" max="10251" width="6.140625" style="47" customWidth="1"/>
    <col min="10252" max="10252" width="5.85546875" style="47" customWidth="1"/>
    <col min="10253" max="10253" width="6.85546875" style="47" customWidth="1"/>
    <col min="10254" max="10254" width="5.85546875" style="47" customWidth="1"/>
    <col min="10255" max="10255" width="14.42578125" style="47" customWidth="1"/>
    <col min="10256" max="10256" width="6.28515625" style="47" customWidth="1"/>
    <col min="10257" max="10257" width="7.7109375" style="47" customWidth="1"/>
    <col min="10258" max="10258" width="16.28515625" style="47" customWidth="1"/>
    <col min="10259" max="10259" width="7.28515625" style="47" customWidth="1"/>
    <col min="10260" max="10260" width="16.28515625" style="47" customWidth="1"/>
    <col min="10261" max="10261" width="22.140625" style="47" customWidth="1"/>
    <col min="10262" max="10262" width="3" style="47" customWidth="1"/>
    <col min="10263" max="10496" width="9.140625" style="47"/>
    <col min="10497" max="10497" width="4.42578125" style="47" customWidth="1"/>
    <col min="10498" max="10498" width="3.7109375" style="47" customWidth="1"/>
    <col min="10499" max="10499" width="3.140625" style="47" customWidth="1"/>
    <col min="10500" max="10500" width="5.85546875" style="47" customWidth="1"/>
    <col min="10501" max="10501" width="5.7109375" style="47" customWidth="1"/>
    <col min="10502" max="10502" width="7.42578125" style="47" customWidth="1"/>
    <col min="10503" max="10503" width="4.28515625" style="47" customWidth="1"/>
    <col min="10504" max="10504" width="6.140625" style="47" customWidth="1"/>
    <col min="10505" max="10505" width="7.5703125" style="47" customWidth="1"/>
    <col min="10506" max="10506" width="8.5703125" style="47" customWidth="1"/>
    <col min="10507" max="10507" width="6.140625" style="47" customWidth="1"/>
    <col min="10508" max="10508" width="5.85546875" style="47" customWidth="1"/>
    <col min="10509" max="10509" width="6.85546875" style="47" customWidth="1"/>
    <col min="10510" max="10510" width="5.85546875" style="47" customWidth="1"/>
    <col min="10511" max="10511" width="14.42578125" style="47" customWidth="1"/>
    <col min="10512" max="10512" width="6.28515625" style="47" customWidth="1"/>
    <col min="10513" max="10513" width="7.7109375" style="47" customWidth="1"/>
    <col min="10514" max="10514" width="16.28515625" style="47" customWidth="1"/>
    <col min="10515" max="10515" width="7.28515625" style="47" customWidth="1"/>
    <col min="10516" max="10516" width="16.28515625" style="47" customWidth="1"/>
    <col min="10517" max="10517" width="22.140625" style="47" customWidth="1"/>
    <col min="10518" max="10518" width="3" style="47" customWidth="1"/>
    <col min="10519" max="10752" width="9.140625" style="47"/>
    <col min="10753" max="10753" width="4.42578125" style="47" customWidth="1"/>
    <col min="10754" max="10754" width="3.7109375" style="47" customWidth="1"/>
    <col min="10755" max="10755" width="3.140625" style="47" customWidth="1"/>
    <col min="10756" max="10756" width="5.85546875" style="47" customWidth="1"/>
    <col min="10757" max="10757" width="5.7109375" style="47" customWidth="1"/>
    <col min="10758" max="10758" width="7.42578125" style="47" customWidth="1"/>
    <col min="10759" max="10759" width="4.28515625" style="47" customWidth="1"/>
    <col min="10760" max="10760" width="6.140625" style="47" customWidth="1"/>
    <col min="10761" max="10761" width="7.5703125" style="47" customWidth="1"/>
    <col min="10762" max="10762" width="8.5703125" style="47" customWidth="1"/>
    <col min="10763" max="10763" width="6.140625" style="47" customWidth="1"/>
    <col min="10764" max="10764" width="5.85546875" style="47" customWidth="1"/>
    <col min="10765" max="10765" width="6.85546875" style="47" customWidth="1"/>
    <col min="10766" max="10766" width="5.85546875" style="47" customWidth="1"/>
    <col min="10767" max="10767" width="14.42578125" style="47" customWidth="1"/>
    <col min="10768" max="10768" width="6.28515625" style="47" customWidth="1"/>
    <col min="10769" max="10769" width="7.7109375" style="47" customWidth="1"/>
    <col min="10770" max="10770" width="16.28515625" style="47" customWidth="1"/>
    <col min="10771" max="10771" width="7.28515625" style="47" customWidth="1"/>
    <col min="10772" max="10772" width="16.28515625" style="47" customWidth="1"/>
    <col min="10773" max="10773" width="22.140625" style="47" customWidth="1"/>
    <col min="10774" max="10774" width="3" style="47" customWidth="1"/>
    <col min="10775" max="11008" width="9.140625" style="47"/>
    <col min="11009" max="11009" width="4.42578125" style="47" customWidth="1"/>
    <col min="11010" max="11010" width="3.7109375" style="47" customWidth="1"/>
    <col min="11011" max="11011" width="3.140625" style="47" customWidth="1"/>
    <col min="11012" max="11012" width="5.85546875" style="47" customWidth="1"/>
    <col min="11013" max="11013" width="5.7109375" style="47" customWidth="1"/>
    <col min="11014" max="11014" width="7.42578125" style="47" customWidth="1"/>
    <col min="11015" max="11015" width="4.28515625" style="47" customWidth="1"/>
    <col min="11016" max="11016" width="6.140625" style="47" customWidth="1"/>
    <col min="11017" max="11017" width="7.5703125" style="47" customWidth="1"/>
    <col min="11018" max="11018" width="8.5703125" style="47" customWidth="1"/>
    <col min="11019" max="11019" width="6.140625" style="47" customWidth="1"/>
    <col min="11020" max="11020" width="5.85546875" style="47" customWidth="1"/>
    <col min="11021" max="11021" width="6.85546875" style="47" customWidth="1"/>
    <col min="11022" max="11022" width="5.85546875" style="47" customWidth="1"/>
    <col min="11023" max="11023" width="14.42578125" style="47" customWidth="1"/>
    <col min="11024" max="11024" width="6.28515625" style="47" customWidth="1"/>
    <col min="11025" max="11025" width="7.7109375" style="47" customWidth="1"/>
    <col min="11026" max="11026" width="16.28515625" style="47" customWidth="1"/>
    <col min="11027" max="11027" width="7.28515625" style="47" customWidth="1"/>
    <col min="11028" max="11028" width="16.28515625" style="47" customWidth="1"/>
    <col min="11029" max="11029" width="22.140625" style="47" customWidth="1"/>
    <col min="11030" max="11030" width="3" style="47" customWidth="1"/>
    <col min="11031" max="11264" width="9.140625" style="47"/>
    <col min="11265" max="11265" width="4.42578125" style="47" customWidth="1"/>
    <col min="11266" max="11266" width="3.7109375" style="47" customWidth="1"/>
    <col min="11267" max="11267" width="3.140625" style="47" customWidth="1"/>
    <col min="11268" max="11268" width="5.85546875" style="47" customWidth="1"/>
    <col min="11269" max="11269" width="5.7109375" style="47" customWidth="1"/>
    <col min="11270" max="11270" width="7.42578125" style="47" customWidth="1"/>
    <col min="11271" max="11271" width="4.28515625" style="47" customWidth="1"/>
    <col min="11272" max="11272" width="6.140625" style="47" customWidth="1"/>
    <col min="11273" max="11273" width="7.5703125" style="47" customWidth="1"/>
    <col min="11274" max="11274" width="8.5703125" style="47" customWidth="1"/>
    <col min="11275" max="11275" width="6.140625" style="47" customWidth="1"/>
    <col min="11276" max="11276" width="5.85546875" style="47" customWidth="1"/>
    <col min="11277" max="11277" width="6.85546875" style="47" customWidth="1"/>
    <col min="11278" max="11278" width="5.85546875" style="47" customWidth="1"/>
    <col min="11279" max="11279" width="14.42578125" style="47" customWidth="1"/>
    <col min="11280" max="11280" width="6.28515625" style="47" customWidth="1"/>
    <col min="11281" max="11281" width="7.7109375" style="47" customWidth="1"/>
    <col min="11282" max="11282" width="16.28515625" style="47" customWidth="1"/>
    <col min="11283" max="11283" width="7.28515625" style="47" customWidth="1"/>
    <col min="11284" max="11284" width="16.28515625" style="47" customWidth="1"/>
    <col min="11285" max="11285" width="22.140625" style="47" customWidth="1"/>
    <col min="11286" max="11286" width="3" style="47" customWidth="1"/>
    <col min="11287" max="11520" width="9.140625" style="47"/>
    <col min="11521" max="11521" width="4.42578125" style="47" customWidth="1"/>
    <col min="11522" max="11522" width="3.7109375" style="47" customWidth="1"/>
    <col min="11523" max="11523" width="3.140625" style="47" customWidth="1"/>
    <col min="11524" max="11524" width="5.85546875" style="47" customWidth="1"/>
    <col min="11525" max="11525" width="5.7109375" style="47" customWidth="1"/>
    <col min="11526" max="11526" width="7.42578125" style="47" customWidth="1"/>
    <col min="11527" max="11527" width="4.28515625" style="47" customWidth="1"/>
    <col min="11528" max="11528" width="6.140625" style="47" customWidth="1"/>
    <col min="11529" max="11529" width="7.5703125" style="47" customWidth="1"/>
    <col min="11530" max="11530" width="8.5703125" style="47" customWidth="1"/>
    <col min="11531" max="11531" width="6.140625" style="47" customWidth="1"/>
    <col min="11532" max="11532" width="5.85546875" style="47" customWidth="1"/>
    <col min="11533" max="11533" width="6.85546875" style="47" customWidth="1"/>
    <col min="11534" max="11534" width="5.85546875" style="47" customWidth="1"/>
    <col min="11535" max="11535" width="14.42578125" style="47" customWidth="1"/>
    <col min="11536" max="11536" width="6.28515625" style="47" customWidth="1"/>
    <col min="11537" max="11537" width="7.7109375" style="47" customWidth="1"/>
    <col min="11538" max="11538" width="16.28515625" style="47" customWidth="1"/>
    <col min="11539" max="11539" width="7.28515625" style="47" customWidth="1"/>
    <col min="11540" max="11540" width="16.28515625" style="47" customWidth="1"/>
    <col min="11541" max="11541" width="22.140625" style="47" customWidth="1"/>
    <col min="11542" max="11542" width="3" style="47" customWidth="1"/>
    <col min="11543" max="11776" width="9.140625" style="47"/>
    <col min="11777" max="11777" width="4.42578125" style="47" customWidth="1"/>
    <col min="11778" max="11778" width="3.7109375" style="47" customWidth="1"/>
    <col min="11779" max="11779" width="3.140625" style="47" customWidth="1"/>
    <col min="11780" max="11780" width="5.85546875" style="47" customWidth="1"/>
    <col min="11781" max="11781" width="5.7109375" style="47" customWidth="1"/>
    <col min="11782" max="11782" width="7.42578125" style="47" customWidth="1"/>
    <col min="11783" max="11783" width="4.28515625" style="47" customWidth="1"/>
    <col min="11784" max="11784" width="6.140625" style="47" customWidth="1"/>
    <col min="11785" max="11785" width="7.5703125" style="47" customWidth="1"/>
    <col min="11786" max="11786" width="8.5703125" style="47" customWidth="1"/>
    <col min="11787" max="11787" width="6.140625" style="47" customWidth="1"/>
    <col min="11788" max="11788" width="5.85546875" style="47" customWidth="1"/>
    <col min="11789" max="11789" width="6.85546875" style="47" customWidth="1"/>
    <col min="11790" max="11790" width="5.85546875" style="47" customWidth="1"/>
    <col min="11791" max="11791" width="14.42578125" style="47" customWidth="1"/>
    <col min="11792" max="11792" width="6.28515625" style="47" customWidth="1"/>
    <col min="11793" max="11793" width="7.7109375" style="47" customWidth="1"/>
    <col min="11794" max="11794" width="16.28515625" style="47" customWidth="1"/>
    <col min="11795" max="11795" width="7.28515625" style="47" customWidth="1"/>
    <col min="11796" max="11796" width="16.28515625" style="47" customWidth="1"/>
    <col min="11797" max="11797" width="22.140625" style="47" customWidth="1"/>
    <col min="11798" max="11798" width="3" style="47" customWidth="1"/>
    <col min="11799" max="12032" width="9.140625" style="47"/>
    <col min="12033" max="12033" width="4.42578125" style="47" customWidth="1"/>
    <col min="12034" max="12034" width="3.7109375" style="47" customWidth="1"/>
    <col min="12035" max="12035" width="3.140625" style="47" customWidth="1"/>
    <col min="12036" max="12036" width="5.85546875" style="47" customWidth="1"/>
    <col min="12037" max="12037" width="5.7109375" style="47" customWidth="1"/>
    <col min="12038" max="12038" width="7.42578125" style="47" customWidth="1"/>
    <col min="12039" max="12039" width="4.28515625" style="47" customWidth="1"/>
    <col min="12040" max="12040" width="6.140625" style="47" customWidth="1"/>
    <col min="12041" max="12041" width="7.5703125" style="47" customWidth="1"/>
    <col min="12042" max="12042" width="8.5703125" style="47" customWidth="1"/>
    <col min="12043" max="12043" width="6.140625" style="47" customWidth="1"/>
    <col min="12044" max="12044" width="5.85546875" style="47" customWidth="1"/>
    <col min="12045" max="12045" width="6.85546875" style="47" customWidth="1"/>
    <col min="12046" max="12046" width="5.85546875" style="47" customWidth="1"/>
    <col min="12047" max="12047" width="14.42578125" style="47" customWidth="1"/>
    <col min="12048" max="12048" width="6.28515625" style="47" customWidth="1"/>
    <col min="12049" max="12049" width="7.7109375" style="47" customWidth="1"/>
    <col min="12050" max="12050" width="16.28515625" style="47" customWidth="1"/>
    <col min="12051" max="12051" width="7.28515625" style="47" customWidth="1"/>
    <col min="12052" max="12052" width="16.28515625" style="47" customWidth="1"/>
    <col min="12053" max="12053" width="22.140625" style="47" customWidth="1"/>
    <col min="12054" max="12054" width="3" style="47" customWidth="1"/>
    <col min="12055" max="12288" width="9.140625" style="47"/>
    <col min="12289" max="12289" width="4.42578125" style="47" customWidth="1"/>
    <col min="12290" max="12290" width="3.7109375" style="47" customWidth="1"/>
    <col min="12291" max="12291" width="3.140625" style="47" customWidth="1"/>
    <col min="12292" max="12292" width="5.85546875" style="47" customWidth="1"/>
    <col min="12293" max="12293" width="5.7109375" style="47" customWidth="1"/>
    <col min="12294" max="12294" width="7.42578125" style="47" customWidth="1"/>
    <col min="12295" max="12295" width="4.28515625" style="47" customWidth="1"/>
    <col min="12296" max="12296" width="6.140625" style="47" customWidth="1"/>
    <col min="12297" max="12297" width="7.5703125" style="47" customWidth="1"/>
    <col min="12298" max="12298" width="8.5703125" style="47" customWidth="1"/>
    <col min="12299" max="12299" width="6.140625" style="47" customWidth="1"/>
    <col min="12300" max="12300" width="5.85546875" style="47" customWidth="1"/>
    <col min="12301" max="12301" width="6.85546875" style="47" customWidth="1"/>
    <col min="12302" max="12302" width="5.85546875" style="47" customWidth="1"/>
    <col min="12303" max="12303" width="14.42578125" style="47" customWidth="1"/>
    <col min="12304" max="12304" width="6.28515625" style="47" customWidth="1"/>
    <col min="12305" max="12305" width="7.7109375" style="47" customWidth="1"/>
    <col min="12306" max="12306" width="16.28515625" style="47" customWidth="1"/>
    <col min="12307" max="12307" width="7.28515625" style="47" customWidth="1"/>
    <col min="12308" max="12308" width="16.28515625" style="47" customWidth="1"/>
    <col min="12309" max="12309" width="22.140625" style="47" customWidth="1"/>
    <col min="12310" max="12310" width="3" style="47" customWidth="1"/>
    <col min="12311" max="12544" width="9.140625" style="47"/>
    <col min="12545" max="12545" width="4.42578125" style="47" customWidth="1"/>
    <col min="12546" max="12546" width="3.7109375" style="47" customWidth="1"/>
    <col min="12547" max="12547" width="3.140625" style="47" customWidth="1"/>
    <col min="12548" max="12548" width="5.85546875" style="47" customWidth="1"/>
    <col min="12549" max="12549" width="5.7109375" style="47" customWidth="1"/>
    <col min="12550" max="12550" width="7.42578125" style="47" customWidth="1"/>
    <col min="12551" max="12551" width="4.28515625" style="47" customWidth="1"/>
    <col min="12552" max="12552" width="6.140625" style="47" customWidth="1"/>
    <col min="12553" max="12553" width="7.5703125" style="47" customWidth="1"/>
    <col min="12554" max="12554" width="8.5703125" style="47" customWidth="1"/>
    <col min="12555" max="12555" width="6.140625" style="47" customWidth="1"/>
    <col min="12556" max="12556" width="5.85546875" style="47" customWidth="1"/>
    <col min="12557" max="12557" width="6.85546875" style="47" customWidth="1"/>
    <col min="12558" max="12558" width="5.85546875" style="47" customWidth="1"/>
    <col min="12559" max="12559" width="14.42578125" style="47" customWidth="1"/>
    <col min="12560" max="12560" width="6.28515625" style="47" customWidth="1"/>
    <col min="12561" max="12561" width="7.7109375" style="47" customWidth="1"/>
    <col min="12562" max="12562" width="16.28515625" style="47" customWidth="1"/>
    <col min="12563" max="12563" width="7.28515625" style="47" customWidth="1"/>
    <col min="12564" max="12564" width="16.28515625" style="47" customWidth="1"/>
    <col min="12565" max="12565" width="22.140625" style="47" customWidth="1"/>
    <col min="12566" max="12566" width="3" style="47" customWidth="1"/>
    <col min="12567" max="12800" width="9.140625" style="47"/>
    <col min="12801" max="12801" width="4.42578125" style="47" customWidth="1"/>
    <col min="12802" max="12802" width="3.7109375" style="47" customWidth="1"/>
    <col min="12803" max="12803" width="3.140625" style="47" customWidth="1"/>
    <col min="12804" max="12804" width="5.85546875" style="47" customWidth="1"/>
    <col min="12805" max="12805" width="5.7109375" style="47" customWidth="1"/>
    <col min="12806" max="12806" width="7.42578125" style="47" customWidth="1"/>
    <col min="12807" max="12807" width="4.28515625" style="47" customWidth="1"/>
    <col min="12808" max="12808" width="6.140625" style="47" customWidth="1"/>
    <col min="12809" max="12809" width="7.5703125" style="47" customWidth="1"/>
    <col min="12810" max="12810" width="8.5703125" style="47" customWidth="1"/>
    <col min="12811" max="12811" width="6.140625" style="47" customWidth="1"/>
    <col min="12812" max="12812" width="5.85546875" style="47" customWidth="1"/>
    <col min="12813" max="12813" width="6.85546875" style="47" customWidth="1"/>
    <col min="12814" max="12814" width="5.85546875" style="47" customWidth="1"/>
    <col min="12815" max="12815" width="14.42578125" style="47" customWidth="1"/>
    <col min="12816" max="12816" width="6.28515625" style="47" customWidth="1"/>
    <col min="12817" max="12817" width="7.7109375" style="47" customWidth="1"/>
    <col min="12818" max="12818" width="16.28515625" style="47" customWidth="1"/>
    <col min="12819" max="12819" width="7.28515625" style="47" customWidth="1"/>
    <col min="12820" max="12820" width="16.28515625" style="47" customWidth="1"/>
    <col min="12821" max="12821" width="22.140625" style="47" customWidth="1"/>
    <col min="12822" max="12822" width="3" style="47" customWidth="1"/>
    <col min="12823" max="13056" width="9.140625" style="47"/>
    <col min="13057" max="13057" width="4.42578125" style="47" customWidth="1"/>
    <col min="13058" max="13058" width="3.7109375" style="47" customWidth="1"/>
    <col min="13059" max="13059" width="3.140625" style="47" customWidth="1"/>
    <col min="13060" max="13060" width="5.85546875" style="47" customWidth="1"/>
    <col min="13061" max="13061" width="5.7109375" style="47" customWidth="1"/>
    <col min="13062" max="13062" width="7.42578125" style="47" customWidth="1"/>
    <col min="13063" max="13063" width="4.28515625" style="47" customWidth="1"/>
    <col min="13064" max="13064" width="6.140625" style="47" customWidth="1"/>
    <col min="13065" max="13065" width="7.5703125" style="47" customWidth="1"/>
    <col min="13066" max="13066" width="8.5703125" style="47" customWidth="1"/>
    <col min="13067" max="13067" width="6.140625" style="47" customWidth="1"/>
    <col min="13068" max="13068" width="5.85546875" style="47" customWidth="1"/>
    <col min="13069" max="13069" width="6.85546875" style="47" customWidth="1"/>
    <col min="13070" max="13070" width="5.85546875" style="47" customWidth="1"/>
    <col min="13071" max="13071" width="14.42578125" style="47" customWidth="1"/>
    <col min="13072" max="13072" width="6.28515625" style="47" customWidth="1"/>
    <col min="13073" max="13073" width="7.7109375" style="47" customWidth="1"/>
    <col min="13074" max="13074" width="16.28515625" style="47" customWidth="1"/>
    <col min="13075" max="13075" width="7.28515625" style="47" customWidth="1"/>
    <col min="13076" max="13076" width="16.28515625" style="47" customWidth="1"/>
    <col min="13077" max="13077" width="22.140625" style="47" customWidth="1"/>
    <col min="13078" max="13078" width="3" style="47" customWidth="1"/>
    <col min="13079" max="13312" width="9.140625" style="47"/>
    <col min="13313" max="13313" width="4.42578125" style="47" customWidth="1"/>
    <col min="13314" max="13314" width="3.7109375" style="47" customWidth="1"/>
    <col min="13315" max="13315" width="3.140625" style="47" customWidth="1"/>
    <col min="13316" max="13316" width="5.85546875" style="47" customWidth="1"/>
    <col min="13317" max="13317" width="5.7109375" style="47" customWidth="1"/>
    <col min="13318" max="13318" width="7.42578125" style="47" customWidth="1"/>
    <col min="13319" max="13319" width="4.28515625" style="47" customWidth="1"/>
    <col min="13320" max="13320" width="6.140625" style="47" customWidth="1"/>
    <col min="13321" max="13321" width="7.5703125" style="47" customWidth="1"/>
    <col min="13322" max="13322" width="8.5703125" style="47" customWidth="1"/>
    <col min="13323" max="13323" width="6.140625" style="47" customWidth="1"/>
    <col min="13324" max="13324" width="5.85546875" style="47" customWidth="1"/>
    <col min="13325" max="13325" width="6.85546875" style="47" customWidth="1"/>
    <col min="13326" max="13326" width="5.85546875" style="47" customWidth="1"/>
    <col min="13327" max="13327" width="14.42578125" style="47" customWidth="1"/>
    <col min="13328" max="13328" width="6.28515625" style="47" customWidth="1"/>
    <col min="13329" max="13329" width="7.7109375" style="47" customWidth="1"/>
    <col min="13330" max="13330" width="16.28515625" style="47" customWidth="1"/>
    <col min="13331" max="13331" width="7.28515625" style="47" customWidth="1"/>
    <col min="13332" max="13332" width="16.28515625" style="47" customWidth="1"/>
    <col min="13333" max="13333" width="22.140625" style="47" customWidth="1"/>
    <col min="13334" max="13334" width="3" style="47" customWidth="1"/>
    <col min="13335" max="13568" width="9.140625" style="47"/>
    <col min="13569" max="13569" width="4.42578125" style="47" customWidth="1"/>
    <col min="13570" max="13570" width="3.7109375" style="47" customWidth="1"/>
    <col min="13571" max="13571" width="3.140625" style="47" customWidth="1"/>
    <col min="13572" max="13572" width="5.85546875" style="47" customWidth="1"/>
    <col min="13573" max="13573" width="5.7109375" style="47" customWidth="1"/>
    <col min="13574" max="13574" width="7.42578125" style="47" customWidth="1"/>
    <col min="13575" max="13575" width="4.28515625" style="47" customWidth="1"/>
    <col min="13576" max="13576" width="6.140625" style="47" customWidth="1"/>
    <col min="13577" max="13577" width="7.5703125" style="47" customWidth="1"/>
    <col min="13578" max="13578" width="8.5703125" style="47" customWidth="1"/>
    <col min="13579" max="13579" width="6.140625" style="47" customWidth="1"/>
    <col min="13580" max="13580" width="5.85546875" style="47" customWidth="1"/>
    <col min="13581" max="13581" width="6.85546875" style="47" customWidth="1"/>
    <col min="13582" max="13582" width="5.85546875" style="47" customWidth="1"/>
    <col min="13583" max="13583" width="14.42578125" style="47" customWidth="1"/>
    <col min="13584" max="13584" width="6.28515625" style="47" customWidth="1"/>
    <col min="13585" max="13585" width="7.7109375" style="47" customWidth="1"/>
    <col min="13586" max="13586" width="16.28515625" style="47" customWidth="1"/>
    <col min="13587" max="13587" width="7.28515625" style="47" customWidth="1"/>
    <col min="13588" max="13588" width="16.28515625" style="47" customWidth="1"/>
    <col min="13589" max="13589" width="22.140625" style="47" customWidth="1"/>
    <col min="13590" max="13590" width="3" style="47" customWidth="1"/>
    <col min="13591" max="13824" width="9.140625" style="47"/>
    <col min="13825" max="13825" width="4.42578125" style="47" customWidth="1"/>
    <col min="13826" max="13826" width="3.7109375" style="47" customWidth="1"/>
    <col min="13827" max="13827" width="3.140625" style="47" customWidth="1"/>
    <col min="13828" max="13828" width="5.85546875" style="47" customWidth="1"/>
    <col min="13829" max="13829" width="5.7109375" style="47" customWidth="1"/>
    <col min="13830" max="13830" width="7.42578125" style="47" customWidth="1"/>
    <col min="13831" max="13831" width="4.28515625" style="47" customWidth="1"/>
    <col min="13832" max="13832" width="6.140625" style="47" customWidth="1"/>
    <col min="13833" max="13833" width="7.5703125" style="47" customWidth="1"/>
    <col min="13834" max="13834" width="8.5703125" style="47" customWidth="1"/>
    <col min="13835" max="13835" width="6.140625" style="47" customWidth="1"/>
    <col min="13836" max="13836" width="5.85546875" style="47" customWidth="1"/>
    <col min="13837" max="13837" width="6.85546875" style="47" customWidth="1"/>
    <col min="13838" max="13838" width="5.85546875" style="47" customWidth="1"/>
    <col min="13839" max="13839" width="14.42578125" style="47" customWidth="1"/>
    <col min="13840" max="13840" width="6.28515625" style="47" customWidth="1"/>
    <col min="13841" max="13841" width="7.7109375" style="47" customWidth="1"/>
    <col min="13842" max="13842" width="16.28515625" style="47" customWidth="1"/>
    <col min="13843" max="13843" width="7.28515625" style="47" customWidth="1"/>
    <col min="13844" max="13844" width="16.28515625" style="47" customWidth="1"/>
    <col min="13845" max="13845" width="22.140625" style="47" customWidth="1"/>
    <col min="13846" max="13846" width="3" style="47" customWidth="1"/>
    <col min="13847" max="14080" width="9.140625" style="47"/>
    <col min="14081" max="14081" width="4.42578125" style="47" customWidth="1"/>
    <col min="14082" max="14082" width="3.7109375" style="47" customWidth="1"/>
    <col min="14083" max="14083" width="3.140625" style="47" customWidth="1"/>
    <col min="14084" max="14084" width="5.85546875" style="47" customWidth="1"/>
    <col min="14085" max="14085" width="5.7109375" style="47" customWidth="1"/>
    <col min="14086" max="14086" width="7.42578125" style="47" customWidth="1"/>
    <col min="14087" max="14087" width="4.28515625" style="47" customWidth="1"/>
    <col min="14088" max="14088" width="6.140625" style="47" customWidth="1"/>
    <col min="14089" max="14089" width="7.5703125" style="47" customWidth="1"/>
    <col min="14090" max="14090" width="8.5703125" style="47" customWidth="1"/>
    <col min="14091" max="14091" width="6.140625" style="47" customWidth="1"/>
    <col min="14092" max="14092" width="5.85546875" style="47" customWidth="1"/>
    <col min="14093" max="14093" width="6.85546875" style="47" customWidth="1"/>
    <col min="14094" max="14094" width="5.85546875" style="47" customWidth="1"/>
    <col min="14095" max="14095" width="14.42578125" style="47" customWidth="1"/>
    <col min="14096" max="14096" width="6.28515625" style="47" customWidth="1"/>
    <col min="14097" max="14097" width="7.7109375" style="47" customWidth="1"/>
    <col min="14098" max="14098" width="16.28515625" style="47" customWidth="1"/>
    <col min="14099" max="14099" width="7.28515625" style="47" customWidth="1"/>
    <col min="14100" max="14100" width="16.28515625" style="47" customWidth="1"/>
    <col min="14101" max="14101" width="22.140625" style="47" customWidth="1"/>
    <col min="14102" max="14102" width="3" style="47" customWidth="1"/>
    <col min="14103" max="14336" width="9.140625" style="47"/>
    <col min="14337" max="14337" width="4.42578125" style="47" customWidth="1"/>
    <col min="14338" max="14338" width="3.7109375" style="47" customWidth="1"/>
    <col min="14339" max="14339" width="3.140625" style="47" customWidth="1"/>
    <col min="14340" max="14340" width="5.85546875" style="47" customWidth="1"/>
    <col min="14341" max="14341" width="5.7109375" style="47" customWidth="1"/>
    <col min="14342" max="14342" width="7.42578125" style="47" customWidth="1"/>
    <col min="14343" max="14343" width="4.28515625" style="47" customWidth="1"/>
    <col min="14344" max="14344" width="6.140625" style="47" customWidth="1"/>
    <col min="14345" max="14345" width="7.5703125" style="47" customWidth="1"/>
    <col min="14346" max="14346" width="8.5703125" style="47" customWidth="1"/>
    <col min="14347" max="14347" width="6.140625" style="47" customWidth="1"/>
    <col min="14348" max="14348" width="5.85546875" style="47" customWidth="1"/>
    <col min="14349" max="14349" width="6.85546875" style="47" customWidth="1"/>
    <col min="14350" max="14350" width="5.85546875" style="47" customWidth="1"/>
    <col min="14351" max="14351" width="14.42578125" style="47" customWidth="1"/>
    <col min="14352" max="14352" width="6.28515625" style="47" customWidth="1"/>
    <col min="14353" max="14353" width="7.7109375" style="47" customWidth="1"/>
    <col min="14354" max="14354" width="16.28515625" style="47" customWidth="1"/>
    <col min="14355" max="14355" width="7.28515625" style="47" customWidth="1"/>
    <col min="14356" max="14356" width="16.28515625" style="47" customWidth="1"/>
    <col min="14357" max="14357" width="22.140625" style="47" customWidth="1"/>
    <col min="14358" max="14358" width="3" style="47" customWidth="1"/>
    <col min="14359" max="14592" width="9.140625" style="47"/>
    <col min="14593" max="14593" width="4.42578125" style="47" customWidth="1"/>
    <col min="14594" max="14594" width="3.7109375" style="47" customWidth="1"/>
    <col min="14595" max="14595" width="3.140625" style="47" customWidth="1"/>
    <col min="14596" max="14596" width="5.85546875" style="47" customWidth="1"/>
    <col min="14597" max="14597" width="5.7109375" style="47" customWidth="1"/>
    <col min="14598" max="14598" width="7.42578125" style="47" customWidth="1"/>
    <col min="14599" max="14599" width="4.28515625" style="47" customWidth="1"/>
    <col min="14600" max="14600" width="6.140625" style="47" customWidth="1"/>
    <col min="14601" max="14601" width="7.5703125" style="47" customWidth="1"/>
    <col min="14602" max="14602" width="8.5703125" style="47" customWidth="1"/>
    <col min="14603" max="14603" width="6.140625" style="47" customWidth="1"/>
    <col min="14604" max="14604" width="5.85546875" style="47" customWidth="1"/>
    <col min="14605" max="14605" width="6.85546875" style="47" customWidth="1"/>
    <col min="14606" max="14606" width="5.85546875" style="47" customWidth="1"/>
    <col min="14607" max="14607" width="14.42578125" style="47" customWidth="1"/>
    <col min="14608" max="14608" width="6.28515625" style="47" customWidth="1"/>
    <col min="14609" max="14609" width="7.7109375" style="47" customWidth="1"/>
    <col min="14610" max="14610" width="16.28515625" style="47" customWidth="1"/>
    <col min="14611" max="14611" width="7.28515625" style="47" customWidth="1"/>
    <col min="14612" max="14612" width="16.28515625" style="47" customWidth="1"/>
    <col min="14613" max="14613" width="22.140625" style="47" customWidth="1"/>
    <col min="14614" max="14614" width="3" style="47" customWidth="1"/>
    <col min="14615" max="14848" width="9.140625" style="47"/>
    <col min="14849" max="14849" width="4.42578125" style="47" customWidth="1"/>
    <col min="14850" max="14850" width="3.7109375" style="47" customWidth="1"/>
    <col min="14851" max="14851" width="3.140625" style="47" customWidth="1"/>
    <col min="14852" max="14852" width="5.85546875" style="47" customWidth="1"/>
    <col min="14853" max="14853" width="5.7109375" style="47" customWidth="1"/>
    <col min="14854" max="14854" width="7.42578125" style="47" customWidth="1"/>
    <col min="14855" max="14855" width="4.28515625" style="47" customWidth="1"/>
    <col min="14856" max="14856" width="6.140625" style="47" customWidth="1"/>
    <col min="14857" max="14857" width="7.5703125" style="47" customWidth="1"/>
    <col min="14858" max="14858" width="8.5703125" style="47" customWidth="1"/>
    <col min="14859" max="14859" width="6.140625" style="47" customWidth="1"/>
    <col min="14860" max="14860" width="5.85546875" style="47" customWidth="1"/>
    <col min="14861" max="14861" width="6.85546875" style="47" customWidth="1"/>
    <col min="14862" max="14862" width="5.85546875" style="47" customWidth="1"/>
    <col min="14863" max="14863" width="14.42578125" style="47" customWidth="1"/>
    <col min="14864" max="14864" width="6.28515625" style="47" customWidth="1"/>
    <col min="14865" max="14865" width="7.7109375" style="47" customWidth="1"/>
    <col min="14866" max="14866" width="16.28515625" style="47" customWidth="1"/>
    <col min="14867" max="14867" width="7.28515625" style="47" customWidth="1"/>
    <col min="14868" max="14868" width="16.28515625" style="47" customWidth="1"/>
    <col min="14869" max="14869" width="22.140625" style="47" customWidth="1"/>
    <col min="14870" max="14870" width="3" style="47" customWidth="1"/>
    <col min="14871" max="15104" width="9.140625" style="47"/>
    <col min="15105" max="15105" width="4.42578125" style="47" customWidth="1"/>
    <col min="15106" max="15106" width="3.7109375" style="47" customWidth="1"/>
    <col min="15107" max="15107" width="3.140625" style="47" customWidth="1"/>
    <col min="15108" max="15108" width="5.85546875" style="47" customWidth="1"/>
    <col min="15109" max="15109" width="5.7109375" style="47" customWidth="1"/>
    <col min="15110" max="15110" width="7.42578125" style="47" customWidth="1"/>
    <col min="15111" max="15111" width="4.28515625" style="47" customWidth="1"/>
    <col min="15112" max="15112" width="6.140625" style="47" customWidth="1"/>
    <col min="15113" max="15113" width="7.5703125" style="47" customWidth="1"/>
    <col min="15114" max="15114" width="8.5703125" style="47" customWidth="1"/>
    <col min="15115" max="15115" width="6.140625" style="47" customWidth="1"/>
    <col min="15116" max="15116" width="5.85546875" style="47" customWidth="1"/>
    <col min="15117" max="15117" width="6.85546875" style="47" customWidth="1"/>
    <col min="15118" max="15118" width="5.85546875" style="47" customWidth="1"/>
    <col min="15119" max="15119" width="14.42578125" style="47" customWidth="1"/>
    <col min="15120" max="15120" width="6.28515625" style="47" customWidth="1"/>
    <col min="15121" max="15121" width="7.7109375" style="47" customWidth="1"/>
    <col min="15122" max="15122" width="16.28515625" style="47" customWidth="1"/>
    <col min="15123" max="15123" width="7.28515625" style="47" customWidth="1"/>
    <col min="15124" max="15124" width="16.28515625" style="47" customWidth="1"/>
    <col min="15125" max="15125" width="22.140625" style="47" customWidth="1"/>
    <col min="15126" max="15126" width="3" style="47" customWidth="1"/>
    <col min="15127" max="15360" width="9.140625" style="47"/>
    <col min="15361" max="15361" width="4.42578125" style="47" customWidth="1"/>
    <col min="15362" max="15362" width="3.7109375" style="47" customWidth="1"/>
    <col min="15363" max="15363" width="3.140625" style="47" customWidth="1"/>
    <col min="15364" max="15364" width="5.85546875" style="47" customWidth="1"/>
    <col min="15365" max="15365" width="5.7109375" style="47" customWidth="1"/>
    <col min="15366" max="15366" width="7.42578125" style="47" customWidth="1"/>
    <col min="15367" max="15367" width="4.28515625" style="47" customWidth="1"/>
    <col min="15368" max="15368" width="6.140625" style="47" customWidth="1"/>
    <col min="15369" max="15369" width="7.5703125" style="47" customWidth="1"/>
    <col min="15370" max="15370" width="8.5703125" style="47" customWidth="1"/>
    <col min="15371" max="15371" width="6.140625" style="47" customWidth="1"/>
    <col min="15372" max="15372" width="5.85546875" style="47" customWidth="1"/>
    <col min="15373" max="15373" width="6.85546875" style="47" customWidth="1"/>
    <col min="15374" max="15374" width="5.85546875" style="47" customWidth="1"/>
    <col min="15375" max="15375" width="14.42578125" style="47" customWidth="1"/>
    <col min="15376" max="15376" width="6.28515625" style="47" customWidth="1"/>
    <col min="15377" max="15377" width="7.7109375" style="47" customWidth="1"/>
    <col min="15378" max="15378" width="16.28515625" style="47" customWidth="1"/>
    <col min="15379" max="15379" width="7.28515625" style="47" customWidth="1"/>
    <col min="15380" max="15380" width="16.28515625" style="47" customWidth="1"/>
    <col min="15381" max="15381" width="22.140625" style="47" customWidth="1"/>
    <col min="15382" max="15382" width="3" style="47" customWidth="1"/>
    <col min="15383" max="15616" width="9.140625" style="47"/>
    <col min="15617" max="15617" width="4.42578125" style="47" customWidth="1"/>
    <col min="15618" max="15618" width="3.7109375" style="47" customWidth="1"/>
    <col min="15619" max="15619" width="3.140625" style="47" customWidth="1"/>
    <col min="15620" max="15620" width="5.85546875" style="47" customWidth="1"/>
    <col min="15621" max="15621" width="5.7109375" style="47" customWidth="1"/>
    <col min="15622" max="15622" width="7.42578125" style="47" customWidth="1"/>
    <col min="15623" max="15623" width="4.28515625" style="47" customWidth="1"/>
    <col min="15624" max="15624" width="6.140625" style="47" customWidth="1"/>
    <col min="15625" max="15625" width="7.5703125" style="47" customWidth="1"/>
    <col min="15626" max="15626" width="8.5703125" style="47" customWidth="1"/>
    <col min="15627" max="15627" width="6.140625" style="47" customWidth="1"/>
    <col min="15628" max="15628" width="5.85546875" style="47" customWidth="1"/>
    <col min="15629" max="15629" width="6.85546875" style="47" customWidth="1"/>
    <col min="15630" max="15630" width="5.85546875" style="47" customWidth="1"/>
    <col min="15631" max="15631" width="14.42578125" style="47" customWidth="1"/>
    <col min="15632" max="15632" width="6.28515625" style="47" customWidth="1"/>
    <col min="15633" max="15633" width="7.7109375" style="47" customWidth="1"/>
    <col min="15634" max="15634" width="16.28515625" style="47" customWidth="1"/>
    <col min="15635" max="15635" width="7.28515625" style="47" customWidth="1"/>
    <col min="15636" max="15636" width="16.28515625" style="47" customWidth="1"/>
    <col min="15637" max="15637" width="22.140625" style="47" customWidth="1"/>
    <col min="15638" max="15638" width="3" style="47" customWidth="1"/>
    <col min="15639" max="15872" width="9.140625" style="47"/>
    <col min="15873" max="15873" width="4.42578125" style="47" customWidth="1"/>
    <col min="15874" max="15874" width="3.7109375" style="47" customWidth="1"/>
    <col min="15875" max="15875" width="3.140625" style="47" customWidth="1"/>
    <col min="15876" max="15876" width="5.85546875" style="47" customWidth="1"/>
    <col min="15877" max="15877" width="5.7109375" style="47" customWidth="1"/>
    <col min="15878" max="15878" width="7.42578125" style="47" customWidth="1"/>
    <col min="15879" max="15879" width="4.28515625" style="47" customWidth="1"/>
    <col min="15880" max="15880" width="6.140625" style="47" customWidth="1"/>
    <col min="15881" max="15881" width="7.5703125" style="47" customWidth="1"/>
    <col min="15882" max="15882" width="8.5703125" style="47" customWidth="1"/>
    <col min="15883" max="15883" width="6.140625" style="47" customWidth="1"/>
    <col min="15884" max="15884" width="5.85546875" style="47" customWidth="1"/>
    <col min="15885" max="15885" width="6.85546875" style="47" customWidth="1"/>
    <col min="15886" max="15886" width="5.85546875" style="47" customWidth="1"/>
    <col min="15887" max="15887" width="14.42578125" style="47" customWidth="1"/>
    <col min="15888" max="15888" width="6.28515625" style="47" customWidth="1"/>
    <col min="15889" max="15889" width="7.7109375" style="47" customWidth="1"/>
    <col min="15890" max="15890" width="16.28515625" style="47" customWidth="1"/>
    <col min="15891" max="15891" width="7.28515625" style="47" customWidth="1"/>
    <col min="15892" max="15892" width="16.28515625" style="47" customWidth="1"/>
    <col min="15893" max="15893" width="22.140625" style="47" customWidth="1"/>
    <col min="15894" max="15894" width="3" style="47" customWidth="1"/>
    <col min="15895" max="16128" width="9.140625" style="47"/>
    <col min="16129" max="16129" width="4.42578125" style="47" customWidth="1"/>
    <col min="16130" max="16130" width="3.7109375" style="47" customWidth="1"/>
    <col min="16131" max="16131" width="3.140625" style="47" customWidth="1"/>
    <col min="16132" max="16132" width="5.85546875" style="47" customWidth="1"/>
    <col min="16133" max="16133" width="5.7109375" style="47" customWidth="1"/>
    <col min="16134" max="16134" width="7.42578125" style="47" customWidth="1"/>
    <col min="16135" max="16135" width="4.28515625" style="47" customWidth="1"/>
    <col min="16136" max="16136" width="6.140625" style="47" customWidth="1"/>
    <col min="16137" max="16137" width="7.5703125" style="47" customWidth="1"/>
    <col min="16138" max="16138" width="8.5703125" style="47" customWidth="1"/>
    <col min="16139" max="16139" width="6.140625" style="47" customWidth="1"/>
    <col min="16140" max="16140" width="5.85546875" style="47" customWidth="1"/>
    <col min="16141" max="16141" width="6.85546875" style="47" customWidth="1"/>
    <col min="16142" max="16142" width="5.85546875" style="47" customWidth="1"/>
    <col min="16143" max="16143" width="14.42578125" style="47" customWidth="1"/>
    <col min="16144" max="16144" width="6.28515625" style="47" customWidth="1"/>
    <col min="16145" max="16145" width="7.7109375" style="47" customWidth="1"/>
    <col min="16146" max="16146" width="16.28515625" style="47" customWidth="1"/>
    <col min="16147" max="16147" width="7.28515625" style="47" customWidth="1"/>
    <col min="16148" max="16148" width="16.28515625" style="47" customWidth="1"/>
    <col min="16149" max="16149" width="22.140625" style="47" customWidth="1"/>
    <col min="16150" max="16150" width="3" style="47" customWidth="1"/>
    <col min="16151" max="16384" width="9.140625" style="47"/>
  </cols>
  <sheetData>
    <row r="1" spans="2:23" hidden="1">
      <c r="F1" s="51"/>
      <c r="G1" s="51"/>
      <c r="H1" s="51"/>
      <c r="I1" s="51"/>
      <c r="J1" s="51"/>
      <c r="K1" s="51"/>
      <c r="L1" s="51"/>
      <c r="M1" s="51"/>
      <c r="N1" s="51"/>
      <c r="O1" s="51"/>
      <c r="P1" s="51"/>
      <c r="Q1" s="51"/>
      <c r="R1" s="51"/>
      <c r="S1" s="51"/>
      <c r="T1" s="52"/>
      <c r="U1" s="53"/>
      <c r="V1" s="51"/>
      <c r="W1" s="51"/>
    </row>
    <row r="2" spans="2:23" ht="12.75" customHeight="1">
      <c r="E2" s="54" t="s">
        <v>101</v>
      </c>
      <c r="F2" s="51"/>
      <c r="G2" s="51"/>
      <c r="H2" s="51"/>
      <c r="I2" s="51"/>
      <c r="J2" s="51"/>
      <c r="K2" s="51"/>
      <c r="L2" s="51"/>
      <c r="M2" s="51"/>
      <c r="N2" s="51"/>
      <c r="O2" s="51"/>
      <c r="P2" s="51"/>
      <c r="Q2" s="51"/>
      <c r="R2" s="51"/>
      <c r="S2" s="51"/>
      <c r="T2" s="52"/>
      <c r="U2" s="53"/>
      <c r="V2" s="51"/>
      <c r="W2" s="51"/>
    </row>
    <row r="3" spans="2:23" ht="14.25" customHeight="1">
      <c r="E3" s="54" t="s">
        <v>102</v>
      </c>
      <c r="F3" s="51"/>
      <c r="G3" s="51"/>
      <c r="H3" s="51"/>
      <c r="I3" s="51"/>
      <c r="J3" s="51"/>
      <c r="K3" s="51"/>
      <c r="L3" s="51"/>
      <c r="M3" s="51"/>
      <c r="N3" s="51"/>
      <c r="O3" s="51"/>
      <c r="P3" s="51"/>
      <c r="Q3" s="51"/>
      <c r="R3" s="368" t="s">
        <v>103</v>
      </c>
      <c r="S3" s="368"/>
      <c r="T3" s="368"/>
      <c r="U3" s="368"/>
      <c r="V3" s="368"/>
      <c r="W3" s="368"/>
    </row>
    <row r="4" spans="2:23" ht="15" customHeight="1">
      <c r="D4" s="55"/>
      <c r="E4" s="55"/>
      <c r="F4" s="56"/>
      <c r="G4" s="56"/>
      <c r="H4" s="56"/>
      <c r="I4" s="56"/>
      <c r="J4" s="51"/>
      <c r="K4" s="51"/>
      <c r="L4" s="51"/>
      <c r="M4" s="51"/>
      <c r="N4" s="57"/>
      <c r="O4" s="57"/>
      <c r="P4" s="57"/>
      <c r="Q4" s="57"/>
      <c r="R4" s="375"/>
      <c r="S4" s="375"/>
      <c r="T4" s="375"/>
      <c r="U4" s="375"/>
      <c r="V4" s="375"/>
      <c r="W4" s="375"/>
    </row>
    <row r="5" spans="2:23" ht="16.5" customHeight="1">
      <c r="D5" s="55"/>
      <c r="E5" s="55"/>
      <c r="F5" s="56"/>
      <c r="G5" s="56"/>
      <c r="H5" s="56"/>
      <c r="I5" s="56"/>
      <c r="J5" s="51"/>
      <c r="K5" s="51"/>
      <c r="L5" s="51"/>
      <c r="M5" s="51"/>
      <c r="N5" s="58"/>
      <c r="O5" s="58"/>
      <c r="P5" s="58"/>
      <c r="Q5" s="58"/>
      <c r="R5" s="367" t="s">
        <v>293</v>
      </c>
      <c r="S5" s="367"/>
      <c r="T5" s="367"/>
      <c r="U5" s="367"/>
      <c r="V5" s="367"/>
      <c r="W5" s="367"/>
    </row>
    <row r="6" spans="2:23" ht="22.5" customHeight="1">
      <c r="D6" s="55"/>
      <c r="E6" s="55"/>
      <c r="F6" s="56"/>
      <c r="G6" s="56"/>
      <c r="H6" s="56"/>
      <c r="I6" s="56"/>
      <c r="J6" s="51"/>
      <c r="K6" s="51"/>
      <c r="L6" s="51"/>
      <c r="M6" s="51"/>
      <c r="N6" s="58"/>
      <c r="O6" s="58"/>
      <c r="P6" s="58"/>
      <c r="Q6" s="58"/>
      <c r="R6" s="201"/>
      <c r="S6" s="201"/>
      <c r="T6" s="201"/>
      <c r="U6" s="201"/>
      <c r="V6" s="201"/>
      <c r="W6" s="201"/>
    </row>
    <row r="7" spans="2:23" s="50" customFormat="1" ht="21.75" customHeight="1">
      <c r="B7" s="59"/>
      <c r="C7" s="60"/>
      <c r="D7" s="55"/>
      <c r="E7" s="376" t="s">
        <v>104</v>
      </c>
      <c r="F7" s="376"/>
      <c r="G7" s="377"/>
      <c r="H7" s="377"/>
      <c r="I7" s="377"/>
      <c r="J7" s="61"/>
      <c r="K7" s="51"/>
      <c r="L7" s="51"/>
      <c r="M7" s="51"/>
      <c r="N7" s="62"/>
      <c r="O7" s="62"/>
      <c r="P7" s="62"/>
      <c r="Q7" s="62"/>
      <c r="R7" s="367" t="s">
        <v>295</v>
      </c>
      <c r="S7" s="367"/>
      <c r="T7" s="367"/>
      <c r="U7" s="367"/>
      <c r="V7" s="367"/>
      <c r="W7" s="367"/>
    </row>
    <row r="8" spans="2:23" s="50" customFormat="1" ht="20.25" customHeight="1">
      <c r="B8" s="59"/>
      <c r="C8" s="60"/>
      <c r="D8" s="55"/>
      <c r="E8" s="63"/>
      <c r="F8" s="64"/>
      <c r="G8" s="64"/>
      <c r="H8" s="64"/>
      <c r="I8" s="61"/>
      <c r="J8" s="61"/>
      <c r="K8" s="51"/>
      <c r="L8" s="51"/>
      <c r="M8" s="51"/>
      <c r="N8" s="62"/>
      <c r="O8" s="62"/>
      <c r="P8" s="62"/>
      <c r="Q8" s="62"/>
      <c r="R8" s="367" t="s">
        <v>316</v>
      </c>
      <c r="S8" s="367"/>
      <c r="T8" s="367"/>
      <c r="U8" s="367"/>
      <c r="V8" s="367"/>
      <c r="W8" s="367"/>
    </row>
    <row r="9" spans="2:23" s="65" customFormat="1" ht="15.75">
      <c r="B9" s="66"/>
      <c r="C9" s="67"/>
      <c r="D9" s="368" t="s">
        <v>105</v>
      </c>
      <c r="E9" s="368"/>
      <c r="F9" s="368"/>
      <c r="G9" s="368"/>
      <c r="H9" s="368"/>
      <c r="I9" s="368"/>
      <c r="J9" s="368"/>
      <c r="K9" s="368"/>
      <c r="L9" s="368"/>
      <c r="M9" s="368"/>
      <c r="N9" s="368"/>
      <c r="O9" s="368"/>
      <c r="P9" s="368"/>
      <c r="Q9" s="368"/>
      <c r="R9" s="368"/>
      <c r="S9" s="368"/>
      <c r="T9" s="368"/>
      <c r="U9" s="368"/>
      <c r="V9" s="68"/>
      <c r="W9" s="68"/>
    </row>
    <row r="10" spans="2:23" s="65" customFormat="1" ht="15.75">
      <c r="B10" s="66"/>
      <c r="C10" s="67"/>
      <c r="D10" s="368" t="s">
        <v>106</v>
      </c>
      <c r="E10" s="368"/>
      <c r="F10" s="368"/>
      <c r="G10" s="368"/>
      <c r="H10" s="368"/>
      <c r="I10" s="368"/>
      <c r="J10" s="368"/>
      <c r="K10" s="368"/>
      <c r="L10" s="368"/>
      <c r="M10" s="368"/>
      <c r="N10" s="368"/>
      <c r="O10" s="368"/>
      <c r="P10" s="368"/>
      <c r="Q10" s="368"/>
      <c r="R10" s="368"/>
      <c r="S10" s="368"/>
      <c r="T10" s="368"/>
      <c r="U10" s="368"/>
      <c r="V10" s="68"/>
      <c r="W10" s="68"/>
    </row>
    <row r="11" spans="2:23" ht="15.75" customHeight="1" thickBot="1">
      <c r="F11" s="51"/>
      <c r="G11" s="51"/>
      <c r="H11" s="51"/>
      <c r="I11" s="58" t="s">
        <v>107</v>
      </c>
      <c r="J11" s="369" t="s">
        <v>108</v>
      </c>
      <c r="K11" s="369"/>
      <c r="L11" s="369"/>
      <c r="M11" s="369"/>
      <c r="N11" s="369"/>
      <c r="O11" s="69"/>
      <c r="P11" s="51"/>
      <c r="Q11" s="70"/>
      <c r="R11" s="370"/>
      <c r="S11" s="370"/>
      <c r="T11" s="370"/>
      <c r="U11" s="370"/>
      <c r="V11" s="51"/>
      <c r="W11" s="51"/>
    </row>
    <row r="12" spans="2:23" ht="33" customHeight="1" thickBot="1">
      <c r="D12" s="371" t="s">
        <v>109</v>
      </c>
      <c r="E12" s="372"/>
      <c r="F12" s="372"/>
      <c r="G12" s="372"/>
      <c r="H12" s="372"/>
      <c r="I12" s="373"/>
      <c r="J12" s="374"/>
      <c r="K12" s="374"/>
      <c r="L12" s="374"/>
      <c r="M12" s="374"/>
      <c r="N12" s="374"/>
      <c r="O12" s="374"/>
      <c r="P12" s="374"/>
      <c r="Q12" s="374"/>
      <c r="R12" s="374"/>
      <c r="S12" s="374"/>
      <c r="T12" s="374"/>
      <c r="U12" s="374"/>
      <c r="V12" s="51"/>
      <c r="W12" s="51"/>
    </row>
    <row r="13" spans="2:23" ht="15.75" hidden="1" customHeight="1">
      <c r="E13" s="71"/>
      <c r="F13" s="72"/>
      <c r="G13" s="72" t="s">
        <v>110</v>
      </c>
      <c r="H13" s="51"/>
      <c r="I13" s="51"/>
      <c r="J13" s="51"/>
      <c r="K13" s="51"/>
      <c r="L13" s="51"/>
      <c r="M13" s="51"/>
      <c r="N13" s="51"/>
      <c r="O13" s="51"/>
      <c r="P13" s="51"/>
      <c r="Q13" s="51"/>
      <c r="R13" s="51"/>
      <c r="S13" s="51"/>
      <c r="T13" s="51"/>
      <c r="U13" s="51"/>
      <c r="V13" s="51"/>
      <c r="W13" s="51"/>
    </row>
    <row r="14" spans="2:23" ht="13.5" customHeight="1" thickBot="1">
      <c r="D14" s="381" t="s">
        <v>111</v>
      </c>
      <c r="E14" s="382"/>
      <c r="F14" s="382"/>
      <c r="G14" s="382"/>
      <c r="H14" s="382"/>
      <c r="I14" s="383" t="str">
        <f>расчет!D9</f>
        <v>I-333128</v>
      </c>
      <c r="J14" s="384"/>
      <c r="K14" s="384"/>
      <c r="L14" s="51"/>
      <c r="M14" s="51"/>
      <c r="N14" s="51"/>
      <c r="O14" s="51"/>
      <c r="P14" s="51"/>
      <c r="Q14" s="51"/>
      <c r="R14" s="51"/>
      <c r="S14" s="51"/>
      <c r="T14" s="51"/>
      <c r="U14" s="51"/>
      <c r="V14" s="51"/>
      <c r="W14" s="51"/>
    </row>
    <row r="15" spans="2:23" ht="14.25" customHeight="1" thickBot="1">
      <c r="F15" s="51"/>
      <c r="G15" s="57" t="s">
        <v>112</v>
      </c>
      <c r="H15" s="73"/>
      <c r="I15" s="73"/>
      <c r="J15" s="74" t="s">
        <v>300</v>
      </c>
      <c r="K15" s="51"/>
      <c r="L15" s="51"/>
      <c r="M15" s="51"/>
      <c r="N15" s="74"/>
      <c r="O15" s="74"/>
      <c r="P15" s="58" t="s">
        <v>113</v>
      </c>
      <c r="Q15" s="369" t="s">
        <v>114</v>
      </c>
      <c r="R15" s="369"/>
      <c r="S15" s="369"/>
      <c r="T15" s="369"/>
      <c r="U15" s="369"/>
      <c r="V15" s="51"/>
      <c r="W15" s="51"/>
    </row>
    <row r="16" spans="2:23" s="50" customFormat="1" ht="12.75" customHeight="1" thickBot="1">
      <c r="B16" s="59"/>
      <c r="C16" s="60"/>
      <c r="F16" s="51"/>
      <c r="G16" s="51"/>
      <c r="H16" s="75"/>
      <c r="I16" s="58" t="s">
        <v>115</v>
      </c>
      <c r="J16" s="385" t="s">
        <v>114</v>
      </c>
      <c r="K16" s="385"/>
      <c r="L16" s="51"/>
      <c r="M16" s="51"/>
      <c r="N16" s="51"/>
      <c r="O16" s="69"/>
      <c r="P16" s="58" t="s">
        <v>116</v>
      </c>
      <c r="Q16" s="386" t="s">
        <v>311</v>
      </c>
      <c r="R16" s="386"/>
      <c r="S16" s="386"/>
      <c r="T16" s="386"/>
      <c r="U16" s="386"/>
      <c r="V16" s="51"/>
      <c r="W16" s="51"/>
    </row>
    <row r="17" spans="2:26" s="50" customFormat="1" ht="13.5" customHeight="1" thickBot="1">
      <c r="B17" s="59"/>
      <c r="C17" s="60"/>
      <c r="F17" s="51"/>
      <c r="G17" s="51"/>
      <c r="H17" s="75"/>
      <c r="I17" s="75"/>
      <c r="J17" s="75"/>
      <c r="K17" s="58" t="s">
        <v>118</v>
      </c>
      <c r="L17" s="387" t="s">
        <v>117</v>
      </c>
      <c r="M17" s="387"/>
      <c r="N17" s="387"/>
      <c r="O17" s="387"/>
      <c r="P17" s="387"/>
      <c r="Q17" s="387"/>
      <c r="R17" s="387"/>
      <c r="S17" s="387"/>
      <c r="T17" s="387"/>
      <c r="U17" s="387"/>
      <c r="V17" s="51"/>
      <c r="W17" s="51"/>
    </row>
    <row r="18" spans="2:26" ht="13.5" customHeight="1">
      <c r="D18" s="76" t="s">
        <v>119</v>
      </c>
      <c r="E18" s="77"/>
      <c r="F18" s="78"/>
      <c r="G18" s="78"/>
      <c r="H18" s="78"/>
      <c r="I18" s="78"/>
      <c r="J18" s="78"/>
      <c r="K18" s="78"/>
      <c r="L18" s="78"/>
      <c r="M18" s="78"/>
      <c r="N18" s="78"/>
      <c r="O18" s="78"/>
      <c r="P18" s="78"/>
      <c r="Q18" s="78"/>
      <c r="R18" s="78"/>
      <c r="S18" s="78"/>
      <c r="T18" s="78"/>
      <c r="U18" s="78"/>
      <c r="V18" s="51"/>
      <c r="W18" s="51"/>
    </row>
    <row r="19" spans="2:26" ht="27" customHeight="1" thickBot="1">
      <c r="D19" s="378" t="s">
        <v>24</v>
      </c>
      <c r="E19" s="378"/>
      <c r="F19" s="378"/>
      <c r="G19" s="51"/>
      <c r="H19" s="369"/>
      <c r="I19" s="369"/>
      <c r="J19" s="369"/>
      <c r="K19" s="51"/>
      <c r="L19" s="369"/>
      <c r="M19" s="369"/>
      <c r="N19" s="369"/>
      <c r="O19" s="51"/>
      <c r="P19" s="379" t="s">
        <v>312</v>
      </c>
      <c r="Q19" s="379"/>
      <c r="R19" s="379"/>
      <c r="S19" s="379"/>
      <c r="T19" s="379"/>
      <c r="U19" s="379"/>
      <c r="V19" s="51"/>
      <c r="W19" s="51"/>
    </row>
    <row r="20" spans="2:26">
      <c r="D20" s="380" t="s">
        <v>120</v>
      </c>
      <c r="E20" s="380"/>
      <c r="F20" s="380"/>
      <c r="G20" s="51"/>
      <c r="H20" s="51"/>
      <c r="I20" s="79" t="s">
        <v>121</v>
      </c>
      <c r="J20" s="51"/>
      <c r="K20" s="51"/>
      <c r="L20" s="51"/>
      <c r="M20" s="79" t="s">
        <v>122</v>
      </c>
      <c r="N20" s="51"/>
      <c r="O20" s="51"/>
      <c r="P20" s="51"/>
      <c r="Q20" s="79" t="s">
        <v>123</v>
      </c>
      <c r="R20" s="51"/>
      <c r="S20" s="51"/>
      <c r="T20" s="51"/>
      <c r="U20" s="51"/>
      <c r="V20" s="51"/>
      <c r="W20" s="51"/>
    </row>
    <row r="21" spans="2:26" ht="13.5" customHeight="1">
      <c r="D21" s="80"/>
      <c r="E21" s="80"/>
      <c r="F21" s="81"/>
      <c r="G21" s="51"/>
      <c r="H21" s="51"/>
      <c r="I21" s="79"/>
      <c r="J21" s="51"/>
      <c r="K21" s="50"/>
      <c r="L21" s="51"/>
      <c r="M21" s="79"/>
      <c r="N21" s="51"/>
      <c r="O21" s="51"/>
      <c r="P21" s="51"/>
      <c r="Q21" s="79"/>
      <c r="R21" s="51"/>
      <c r="S21" s="51"/>
      <c r="T21" s="51"/>
      <c r="U21" s="51"/>
      <c r="V21" s="51"/>
      <c r="W21" s="51"/>
    </row>
    <row r="22" spans="2:26" ht="36.75" customHeight="1" thickBot="1">
      <c r="F22" s="57" t="s">
        <v>124</v>
      </c>
      <c r="G22" s="379" t="s">
        <v>313</v>
      </c>
      <c r="H22" s="379"/>
      <c r="I22" s="379"/>
      <c r="J22" s="379"/>
      <c r="K22" s="379"/>
      <c r="L22" s="379"/>
      <c r="M22" s="379"/>
      <c r="N22" s="379"/>
      <c r="O22" s="379"/>
      <c r="P22" s="379"/>
      <c r="Q22" s="379"/>
      <c r="R22" s="379"/>
      <c r="S22" s="379"/>
      <c r="T22" s="379"/>
      <c r="U22" s="379"/>
      <c r="V22" s="51"/>
      <c r="W22" s="51"/>
      <c r="Z22" s="51"/>
    </row>
    <row r="23" spans="2:26" ht="28.5" hidden="1" customHeight="1" thickBot="1">
      <c r="D23" s="397" t="s">
        <v>125</v>
      </c>
      <c r="E23" s="397"/>
      <c r="F23" s="397"/>
      <c r="G23" s="51"/>
      <c r="H23" s="82"/>
      <c r="I23" s="374"/>
      <c r="J23" s="374"/>
      <c r="K23" s="374"/>
      <c r="L23" s="374"/>
      <c r="M23" s="374"/>
      <c r="N23" s="374"/>
      <c r="O23" s="374"/>
      <c r="P23" s="374"/>
      <c r="Q23" s="374"/>
      <c r="R23" s="374"/>
      <c r="S23" s="374"/>
      <c r="T23" s="374"/>
      <c r="U23" s="374"/>
      <c r="V23" s="51"/>
      <c r="W23" s="51"/>
      <c r="Z23" s="51"/>
    </row>
    <row r="24" spans="2:26" ht="15" customHeight="1">
      <c r="D24" s="71"/>
      <c r="E24" s="71"/>
      <c r="F24" s="72"/>
      <c r="G24" s="74"/>
      <c r="H24" s="51"/>
      <c r="I24" s="51"/>
      <c r="J24" s="51"/>
      <c r="K24" s="51"/>
      <c r="L24" s="51"/>
      <c r="M24" s="51"/>
      <c r="N24" s="51"/>
      <c r="O24" s="51"/>
      <c r="P24" s="51"/>
      <c r="Q24" s="51"/>
      <c r="R24" s="51"/>
      <c r="S24" s="51"/>
      <c r="T24" s="51"/>
      <c r="U24" s="51"/>
      <c r="V24" s="51"/>
      <c r="W24" s="51"/>
    </row>
    <row r="25" spans="2:26" ht="13.5" customHeight="1" thickBot="1">
      <c r="D25" s="76" t="s">
        <v>126</v>
      </c>
      <c r="E25" s="77"/>
      <c r="F25" s="77"/>
      <c r="G25" s="54"/>
      <c r="H25" s="50"/>
      <c r="I25" s="398" t="s">
        <v>127</v>
      </c>
      <c r="J25" s="398"/>
      <c r="K25" s="398"/>
      <c r="L25" s="398" t="s">
        <v>286</v>
      </c>
      <c r="M25" s="398"/>
      <c r="N25" s="398"/>
      <c r="O25" s="398" t="s">
        <v>314</v>
      </c>
      <c r="P25" s="398"/>
      <c r="Q25" s="398"/>
      <c r="R25" s="398"/>
      <c r="S25" s="398"/>
      <c r="T25" s="399"/>
      <c r="U25" s="399"/>
      <c r="V25" s="51"/>
      <c r="W25" s="51"/>
    </row>
    <row r="26" spans="2:26" ht="12.75" customHeight="1">
      <c r="B26" s="83"/>
      <c r="C26" s="83"/>
      <c r="D26" s="388" t="s">
        <v>128</v>
      </c>
      <c r="E26" s="388"/>
      <c r="F26" s="388"/>
      <c r="G26" s="388"/>
      <c r="H26" s="388"/>
      <c r="I26" s="388"/>
      <c r="J26" s="388"/>
      <c r="K26" s="388"/>
      <c r="L26" s="388"/>
      <c r="M26" s="388"/>
      <c r="N26" s="388"/>
      <c r="O26" s="388"/>
      <c r="P26" s="388"/>
      <c r="Q26" s="388"/>
      <c r="R26" s="388"/>
      <c r="S26" s="388"/>
      <c r="T26" s="388"/>
      <c r="U26" s="388"/>
      <c r="V26" s="51"/>
      <c r="W26" s="51"/>
    </row>
    <row r="27" spans="2:26" s="84" customFormat="1" ht="13.5" customHeight="1">
      <c r="B27" s="48"/>
      <c r="C27" s="48"/>
      <c r="D27" s="389" t="s">
        <v>129</v>
      </c>
      <c r="E27" s="390"/>
      <c r="F27" s="390"/>
      <c r="G27" s="390"/>
      <c r="H27" s="390"/>
      <c r="I27" s="390"/>
      <c r="J27" s="390"/>
      <c r="K27" s="391"/>
      <c r="L27" s="392" t="s">
        <v>130</v>
      </c>
      <c r="M27" s="392"/>
      <c r="N27" s="392"/>
      <c r="O27" s="392"/>
      <c r="P27" s="392"/>
      <c r="Q27" s="392"/>
      <c r="R27" s="392"/>
      <c r="S27" s="392"/>
      <c r="T27" s="392"/>
      <c r="U27" s="392"/>
      <c r="V27" s="74"/>
      <c r="W27" s="74"/>
    </row>
    <row r="28" spans="2:26" s="85" customFormat="1" ht="17.25" customHeight="1">
      <c r="B28" s="86"/>
      <c r="C28" s="86"/>
      <c r="D28" s="87"/>
      <c r="E28" s="393" t="s">
        <v>131</v>
      </c>
      <c r="F28" s="394"/>
      <c r="G28" s="394"/>
      <c r="H28" s="394"/>
      <c r="I28" s="394"/>
      <c r="J28" s="394"/>
      <c r="K28" s="395"/>
      <c r="L28" s="396"/>
      <c r="M28" s="396"/>
      <c r="N28" s="396"/>
      <c r="O28" s="396"/>
      <c r="P28" s="396"/>
      <c r="Q28" s="396"/>
      <c r="R28" s="396"/>
      <c r="S28" s="396"/>
      <c r="T28" s="396"/>
      <c r="U28" s="396"/>
      <c r="V28" s="88"/>
      <c r="W28" s="88"/>
    </row>
    <row r="29" spans="2:26" s="89" customFormat="1" ht="15.75" customHeight="1">
      <c r="B29" s="86" t="b">
        <v>0</v>
      </c>
      <c r="C29" s="86"/>
      <c r="D29" s="90"/>
      <c r="E29" s="55"/>
      <c r="F29" s="393" t="s">
        <v>132</v>
      </c>
      <c r="G29" s="394"/>
      <c r="H29" s="394"/>
      <c r="I29" s="394"/>
      <c r="J29" s="394"/>
      <c r="K29" s="395"/>
      <c r="L29" s="393"/>
      <c r="M29" s="394"/>
      <c r="N29" s="394"/>
      <c r="O29" s="394"/>
      <c r="P29" s="394"/>
      <c r="Q29" s="394"/>
      <c r="R29" s="394"/>
      <c r="S29" s="394"/>
      <c r="T29" s="394"/>
      <c r="U29" s="395"/>
      <c r="V29" s="56"/>
      <c r="W29" s="56"/>
    </row>
    <row r="30" spans="2:26" s="89" customFormat="1" ht="17.25" customHeight="1">
      <c r="B30" s="86" t="b">
        <v>1</v>
      </c>
      <c r="C30" s="86"/>
      <c r="D30" s="90"/>
      <c r="E30" s="55"/>
      <c r="F30" s="393" t="s">
        <v>133</v>
      </c>
      <c r="G30" s="394"/>
      <c r="H30" s="394"/>
      <c r="I30" s="394"/>
      <c r="J30" s="394"/>
      <c r="K30" s="395"/>
      <c r="L30" s="411" t="s">
        <v>134</v>
      </c>
      <c r="M30" s="412"/>
      <c r="N30" s="412"/>
      <c r="O30" s="412"/>
      <c r="P30" s="412"/>
      <c r="Q30" s="412"/>
      <c r="R30" s="412"/>
      <c r="S30" s="412"/>
      <c r="T30" s="412"/>
      <c r="U30" s="413"/>
      <c r="V30" s="56"/>
      <c r="W30" s="56"/>
    </row>
    <row r="31" spans="2:26" s="89" customFormat="1" ht="31.5" customHeight="1">
      <c r="B31" s="86" t="b">
        <v>1</v>
      </c>
      <c r="C31" s="86"/>
      <c r="D31" s="90"/>
      <c r="E31" s="55"/>
      <c r="F31" s="393" t="s">
        <v>135</v>
      </c>
      <c r="G31" s="394"/>
      <c r="H31" s="394"/>
      <c r="I31" s="394"/>
      <c r="J31" s="394"/>
      <c r="K31" s="395"/>
      <c r="L31" s="414" t="s">
        <v>136</v>
      </c>
      <c r="M31" s="415"/>
      <c r="N31" s="415"/>
      <c r="O31" s="415"/>
      <c r="P31" s="415"/>
      <c r="Q31" s="415"/>
      <c r="R31" s="415"/>
      <c r="S31" s="415"/>
      <c r="T31" s="415"/>
      <c r="U31" s="416"/>
      <c r="V31" s="56"/>
      <c r="W31" s="56"/>
    </row>
    <row r="32" spans="2:26" s="89" customFormat="1" ht="17.25" customHeight="1">
      <c r="B32" s="86"/>
      <c r="C32" s="86"/>
      <c r="D32" s="90"/>
      <c r="E32" s="55"/>
      <c r="F32" s="393" t="s">
        <v>137</v>
      </c>
      <c r="G32" s="394"/>
      <c r="H32" s="394"/>
      <c r="I32" s="394"/>
      <c r="J32" s="394"/>
      <c r="K32" s="395"/>
      <c r="L32" s="411"/>
      <c r="M32" s="394"/>
      <c r="N32" s="394"/>
      <c r="O32" s="394"/>
      <c r="P32" s="394"/>
      <c r="Q32" s="394"/>
      <c r="R32" s="394"/>
      <c r="S32" s="394"/>
      <c r="T32" s="394"/>
      <c r="U32" s="395"/>
      <c r="V32" s="56"/>
      <c r="W32" s="56"/>
    </row>
    <row r="33" spans="2:30" s="89" customFormat="1" ht="25.5" customHeight="1">
      <c r="B33" s="86"/>
      <c r="C33" s="86"/>
      <c r="D33" s="87"/>
      <c r="E33" s="393" t="s">
        <v>138</v>
      </c>
      <c r="F33" s="394"/>
      <c r="G33" s="394"/>
      <c r="H33" s="394"/>
      <c r="I33" s="394"/>
      <c r="J33" s="394"/>
      <c r="K33" s="395"/>
      <c r="L33" s="91"/>
      <c r="M33" s="92"/>
      <c r="N33" s="92"/>
      <c r="O33" s="92"/>
      <c r="P33" s="92"/>
      <c r="Q33" s="92"/>
      <c r="R33" s="92"/>
      <c r="S33" s="92"/>
      <c r="T33" s="92"/>
      <c r="U33" s="93"/>
      <c r="V33" s="56"/>
      <c r="W33" s="56"/>
    </row>
    <row r="34" spans="2:30" s="89" customFormat="1" ht="26.25" customHeight="1">
      <c r="B34" s="86" t="b">
        <v>1</v>
      </c>
      <c r="C34" s="86"/>
      <c r="D34" s="90"/>
      <c r="E34" s="400" t="s">
        <v>139</v>
      </c>
      <c r="F34" s="401"/>
      <c r="G34" s="401"/>
      <c r="H34" s="401"/>
      <c r="I34" s="401"/>
      <c r="J34" s="401"/>
      <c r="K34" s="402"/>
      <c r="L34" s="403" t="s">
        <v>140</v>
      </c>
      <c r="M34" s="404"/>
      <c r="N34" s="404"/>
      <c r="O34" s="404"/>
      <c r="P34" s="404"/>
      <c r="Q34" s="404"/>
      <c r="R34" s="404"/>
      <c r="S34" s="404"/>
      <c r="T34" s="404"/>
      <c r="U34" s="404"/>
      <c r="V34" s="56"/>
      <c r="W34" s="56"/>
    </row>
    <row r="35" spans="2:30" s="89" customFormat="1" ht="90.75" customHeight="1">
      <c r="B35" s="86" t="b">
        <v>1</v>
      </c>
      <c r="C35" s="86"/>
      <c r="D35" s="90"/>
      <c r="E35" s="405" t="s">
        <v>141</v>
      </c>
      <c r="F35" s="406"/>
      <c r="G35" s="406"/>
      <c r="H35" s="406"/>
      <c r="I35" s="406"/>
      <c r="J35" s="406"/>
      <c r="K35" s="407"/>
      <c r="L35" s="403" t="s">
        <v>142</v>
      </c>
      <c r="M35" s="404"/>
      <c r="N35" s="404"/>
      <c r="O35" s="404"/>
      <c r="P35" s="404"/>
      <c r="Q35" s="404"/>
      <c r="R35" s="404"/>
      <c r="S35" s="404"/>
      <c r="T35" s="404"/>
      <c r="U35" s="404"/>
      <c r="V35" s="56"/>
      <c r="W35" s="56"/>
    </row>
    <row r="36" spans="2:30" s="55" customFormat="1" ht="27" customHeight="1">
      <c r="B36" s="94"/>
      <c r="C36" s="94"/>
      <c r="D36" s="90"/>
      <c r="E36" s="95"/>
      <c r="F36" s="406" t="s">
        <v>143</v>
      </c>
      <c r="G36" s="406"/>
      <c r="H36" s="406"/>
      <c r="I36" s="406"/>
      <c r="J36" s="406"/>
      <c r="K36" s="407"/>
      <c r="L36" s="408"/>
      <c r="M36" s="409"/>
      <c r="N36" s="409"/>
      <c r="O36" s="409"/>
      <c r="P36" s="409"/>
      <c r="Q36" s="409"/>
      <c r="R36" s="409"/>
      <c r="S36" s="409"/>
      <c r="T36" s="409"/>
      <c r="U36" s="410"/>
      <c r="V36" s="56"/>
      <c r="W36" s="56"/>
    </row>
    <row r="37" spans="2:30" s="89" customFormat="1" ht="17.25" customHeight="1">
      <c r="B37" s="86" t="b">
        <v>0</v>
      </c>
      <c r="C37" s="86"/>
      <c r="D37" s="90"/>
      <c r="E37" s="400" t="s">
        <v>144</v>
      </c>
      <c r="F37" s="401"/>
      <c r="G37" s="401"/>
      <c r="H37" s="401"/>
      <c r="I37" s="401"/>
      <c r="J37" s="401"/>
      <c r="K37" s="402"/>
      <c r="L37" s="423"/>
      <c r="M37" s="423"/>
      <c r="N37" s="423"/>
      <c r="O37" s="423"/>
      <c r="P37" s="423"/>
      <c r="Q37" s="423"/>
      <c r="R37" s="423"/>
      <c r="S37" s="423"/>
      <c r="T37" s="423"/>
      <c r="U37" s="423"/>
      <c r="V37" s="56"/>
      <c r="W37" s="56"/>
    </row>
    <row r="38" spans="2:30" s="89" customFormat="1" ht="18" customHeight="1">
      <c r="B38" s="86" t="b">
        <v>1</v>
      </c>
      <c r="C38" s="86"/>
      <c r="D38" s="90"/>
      <c r="E38" s="400" t="s">
        <v>145</v>
      </c>
      <c r="F38" s="401"/>
      <c r="G38" s="401"/>
      <c r="H38" s="401"/>
      <c r="I38" s="401"/>
      <c r="J38" s="401"/>
      <c r="K38" s="402"/>
      <c r="L38" s="423" t="s">
        <v>146</v>
      </c>
      <c r="M38" s="423"/>
      <c r="N38" s="423"/>
      <c r="O38" s="423"/>
      <c r="P38" s="423"/>
      <c r="Q38" s="423"/>
      <c r="R38" s="423"/>
      <c r="S38" s="423"/>
      <c r="T38" s="423"/>
      <c r="U38" s="423"/>
      <c r="V38" s="56"/>
      <c r="W38" s="56"/>
    </row>
    <row r="39" spans="2:30" s="89" customFormat="1" ht="17.25" customHeight="1">
      <c r="B39" s="86" t="b">
        <v>1</v>
      </c>
      <c r="C39" s="86"/>
      <c r="D39" s="90"/>
      <c r="E39" s="87"/>
      <c r="F39" s="400" t="s">
        <v>147</v>
      </c>
      <c r="G39" s="401"/>
      <c r="H39" s="401"/>
      <c r="I39" s="401"/>
      <c r="J39" s="401"/>
      <c r="K39" s="402"/>
      <c r="L39" s="403"/>
      <c r="M39" s="404"/>
      <c r="N39" s="404"/>
      <c r="O39" s="404"/>
      <c r="P39" s="404"/>
      <c r="Q39" s="404"/>
      <c r="R39" s="404"/>
      <c r="S39" s="404"/>
      <c r="T39" s="404"/>
      <c r="U39" s="404"/>
      <c r="V39" s="56"/>
      <c r="W39" s="56"/>
    </row>
    <row r="40" spans="2:30" s="89" customFormat="1" ht="17.25" customHeight="1">
      <c r="B40" s="86" t="b">
        <v>1</v>
      </c>
      <c r="C40" s="86"/>
      <c r="D40" s="90"/>
      <c r="E40" s="87"/>
      <c r="F40" s="400" t="s">
        <v>148</v>
      </c>
      <c r="G40" s="401"/>
      <c r="H40" s="401"/>
      <c r="I40" s="401"/>
      <c r="J40" s="401"/>
      <c r="K40" s="402"/>
      <c r="L40" s="417" t="s">
        <v>149</v>
      </c>
      <c r="M40" s="418"/>
      <c r="N40" s="418"/>
      <c r="O40" s="418"/>
      <c r="P40" s="418"/>
      <c r="Q40" s="418"/>
      <c r="R40" s="418"/>
      <c r="S40" s="418"/>
      <c r="T40" s="418"/>
      <c r="U40" s="419"/>
      <c r="V40" s="56"/>
      <c r="W40" s="56"/>
    </row>
    <row r="41" spans="2:30" s="89" customFormat="1" ht="54.75" customHeight="1">
      <c r="B41" s="86" t="b">
        <v>1</v>
      </c>
      <c r="C41" s="86"/>
      <c r="D41" s="90"/>
      <c r="E41" s="87"/>
      <c r="F41" s="400" t="s">
        <v>150</v>
      </c>
      <c r="G41" s="401"/>
      <c r="H41" s="401"/>
      <c r="I41" s="401"/>
      <c r="J41" s="401"/>
      <c r="K41" s="402"/>
      <c r="L41" s="420"/>
      <c r="M41" s="421"/>
      <c r="N41" s="421"/>
      <c r="O41" s="421"/>
      <c r="P41" s="421"/>
      <c r="Q41" s="421"/>
      <c r="R41" s="421"/>
      <c r="S41" s="421"/>
      <c r="T41" s="421"/>
      <c r="U41" s="422"/>
      <c r="V41" s="56"/>
      <c r="W41" s="56"/>
      <c r="AD41" s="89">
        <v>275609</v>
      </c>
    </row>
    <row r="42" spans="2:30" s="89" customFormat="1" ht="24" customHeight="1">
      <c r="B42" s="86"/>
      <c r="C42" s="86" t="b">
        <v>0</v>
      </c>
      <c r="D42" s="90"/>
      <c r="E42" s="87"/>
      <c r="F42" s="400" t="s">
        <v>151</v>
      </c>
      <c r="G42" s="401"/>
      <c r="H42" s="401"/>
      <c r="I42" s="401"/>
      <c r="J42" s="401"/>
      <c r="K42" s="402"/>
      <c r="L42" s="423" t="s">
        <v>152</v>
      </c>
      <c r="M42" s="423"/>
      <c r="N42" s="423"/>
      <c r="O42" s="423"/>
      <c r="P42" s="423"/>
      <c r="Q42" s="423"/>
      <c r="R42" s="423"/>
      <c r="S42" s="423"/>
      <c r="T42" s="423"/>
      <c r="U42" s="423"/>
      <c r="V42" s="56"/>
      <c r="W42" s="56"/>
    </row>
    <row r="43" spans="2:30" s="89" customFormat="1" ht="19.5" customHeight="1">
      <c r="B43" s="86"/>
      <c r="C43" s="86" t="b">
        <v>1</v>
      </c>
      <c r="D43" s="90"/>
      <c r="E43" s="87"/>
      <c r="F43" s="400" t="s">
        <v>153</v>
      </c>
      <c r="G43" s="401"/>
      <c r="H43" s="401"/>
      <c r="I43" s="401"/>
      <c r="J43" s="401"/>
      <c r="K43" s="402"/>
      <c r="L43" s="423" t="s">
        <v>152</v>
      </c>
      <c r="M43" s="423"/>
      <c r="N43" s="423"/>
      <c r="O43" s="423"/>
      <c r="P43" s="423"/>
      <c r="Q43" s="423"/>
      <c r="R43" s="423"/>
      <c r="S43" s="423"/>
      <c r="T43" s="423"/>
      <c r="U43" s="423"/>
      <c r="V43" s="56"/>
      <c r="W43" s="56"/>
    </row>
    <row r="44" spans="2:30" s="89" customFormat="1" ht="17.25" customHeight="1">
      <c r="B44" s="86"/>
      <c r="C44" s="86" t="b">
        <v>1</v>
      </c>
      <c r="D44" s="90"/>
      <c r="E44" s="87"/>
      <c r="F44" s="400" t="s">
        <v>154</v>
      </c>
      <c r="G44" s="401"/>
      <c r="H44" s="401"/>
      <c r="I44" s="401"/>
      <c r="J44" s="401"/>
      <c r="K44" s="402"/>
      <c r="L44" s="423"/>
      <c r="M44" s="423"/>
      <c r="N44" s="423"/>
      <c r="O44" s="423"/>
      <c r="P44" s="423"/>
      <c r="Q44" s="423"/>
      <c r="R44" s="423"/>
      <c r="S44" s="423"/>
      <c r="T44" s="423"/>
      <c r="U44" s="423"/>
      <c r="V44" s="56"/>
      <c r="W44" s="56"/>
    </row>
    <row r="45" spans="2:30" s="89" customFormat="1" ht="17.25" customHeight="1">
      <c r="B45" s="86" t="b">
        <v>1</v>
      </c>
      <c r="C45" s="86"/>
      <c r="D45" s="90"/>
      <c r="E45" s="87"/>
      <c r="F45" s="400" t="s">
        <v>155</v>
      </c>
      <c r="G45" s="401"/>
      <c r="H45" s="401"/>
      <c r="I45" s="401"/>
      <c r="J45" s="401"/>
      <c r="K45" s="402"/>
      <c r="L45" s="423"/>
      <c r="M45" s="423"/>
      <c r="N45" s="423"/>
      <c r="O45" s="423"/>
      <c r="P45" s="423"/>
      <c r="Q45" s="423"/>
      <c r="R45" s="423"/>
      <c r="S45" s="423"/>
      <c r="T45" s="423"/>
      <c r="U45" s="423"/>
      <c r="V45" s="56"/>
      <c r="W45" s="56"/>
    </row>
    <row r="46" spans="2:30" s="89" customFormat="1" ht="17.25" customHeight="1">
      <c r="B46" s="86" t="b">
        <v>1</v>
      </c>
      <c r="C46" s="86"/>
      <c r="D46" s="90"/>
      <c r="E46" s="87"/>
      <c r="F46" s="400" t="s">
        <v>156</v>
      </c>
      <c r="G46" s="401"/>
      <c r="H46" s="401"/>
      <c r="I46" s="401"/>
      <c r="J46" s="401"/>
      <c r="K46" s="402"/>
      <c r="L46" s="424"/>
      <c r="M46" s="424"/>
      <c r="N46" s="424"/>
      <c r="O46" s="424"/>
      <c r="P46" s="424"/>
      <c r="Q46" s="424"/>
      <c r="R46" s="424"/>
      <c r="S46" s="424"/>
      <c r="T46" s="424"/>
      <c r="U46" s="424"/>
      <c r="V46" s="56"/>
      <c r="W46" s="56"/>
    </row>
    <row r="47" spans="2:30" s="89" customFormat="1" ht="59.25" customHeight="1">
      <c r="B47" s="86" t="b">
        <v>1</v>
      </c>
      <c r="C47" s="86"/>
      <c r="D47" s="90"/>
      <c r="E47" s="87"/>
      <c r="F47" s="400" t="s">
        <v>157</v>
      </c>
      <c r="G47" s="401"/>
      <c r="H47" s="401"/>
      <c r="I47" s="401"/>
      <c r="J47" s="401"/>
      <c r="K47" s="402"/>
      <c r="L47" s="423" t="s">
        <v>158</v>
      </c>
      <c r="M47" s="423"/>
      <c r="N47" s="423"/>
      <c r="O47" s="423"/>
      <c r="P47" s="423"/>
      <c r="Q47" s="423"/>
      <c r="R47" s="423"/>
      <c r="S47" s="423"/>
      <c r="T47" s="423"/>
      <c r="U47" s="423"/>
      <c r="V47" s="56"/>
      <c r="W47" s="56"/>
    </row>
    <row r="48" spans="2:30" s="89" customFormat="1" ht="17.25" customHeight="1">
      <c r="B48" s="86" t="b">
        <v>1</v>
      </c>
      <c r="C48" s="86"/>
      <c r="D48" s="90"/>
      <c r="E48" s="87"/>
      <c r="F48" s="400" t="s">
        <v>159</v>
      </c>
      <c r="G48" s="401"/>
      <c r="H48" s="401"/>
      <c r="I48" s="401"/>
      <c r="J48" s="401"/>
      <c r="K48" s="402"/>
      <c r="L48" s="423" t="s">
        <v>160</v>
      </c>
      <c r="M48" s="424"/>
      <c r="N48" s="424"/>
      <c r="O48" s="424"/>
      <c r="P48" s="424"/>
      <c r="Q48" s="424"/>
      <c r="R48" s="424"/>
      <c r="S48" s="424"/>
      <c r="T48" s="424"/>
      <c r="U48" s="424"/>
      <c r="V48" s="56"/>
      <c r="W48" s="56"/>
    </row>
    <row r="49" spans="2:23" s="89" customFormat="1" ht="17.25" customHeight="1">
      <c r="B49" s="86"/>
      <c r="C49" s="86"/>
      <c r="D49" s="90"/>
      <c r="E49" s="400" t="s">
        <v>161</v>
      </c>
      <c r="F49" s="401"/>
      <c r="G49" s="401"/>
      <c r="H49" s="401"/>
      <c r="I49" s="401"/>
      <c r="J49" s="401"/>
      <c r="K49" s="402"/>
      <c r="L49" s="424"/>
      <c r="M49" s="424"/>
      <c r="N49" s="424"/>
      <c r="O49" s="424"/>
      <c r="P49" s="424"/>
      <c r="Q49" s="424"/>
      <c r="R49" s="424"/>
      <c r="S49" s="424"/>
      <c r="T49" s="424"/>
      <c r="U49" s="424"/>
      <c r="V49" s="56"/>
      <c r="W49" s="56"/>
    </row>
    <row r="50" spans="2:23" ht="15" customHeight="1">
      <c r="F50" s="51"/>
      <c r="G50" s="51"/>
      <c r="H50" s="51"/>
      <c r="I50" s="51"/>
      <c r="J50" s="51"/>
      <c r="K50" s="51"/>
      <c r="L50" s="51"/>
      <c r="M50" s="51"/>
      <c r="N50" s="51"/>
      <c r="O50" s="51"/>
      <c r="P50" s="51"/>
      <c r="Q50" s="51"/>
      <c r="R50" s="51"/>
      <c r="S50" s="51"/>
      <c r="T50" s="51"/>
      <c r="U50" s="51"/>
      <c r="V50" s="51"/>
      <c r="W50" s="51"/>
    </row>
    <row r="51" spans="2:23" ht="24.75" customHeight="1" thickBot="1">
      <c r="F51" s="51"/>
      <c r="G51" s="51"/>
      <c r="H51" s="51"/>
      <c r="I51" s="51"/>
      <c r="J51" s="51"/>
      <c r="K51" s="51"/>
      <c r="L51" s="74" t="s">
        <v>162</v>
      </c>
      <c r="M51" s="51"/>
      <c r="N51" s="51"/>
      <c r="O51" s="51"/>
      <c r="P51" s="425" t="s">
        <v>163</v>
      </c>
      <c r="Q51" s="425"/>
      <c r="R51" s="425"/>
      <c r="S51" s="425"/>
      <c r="T51" s="425"/>
      <c r="U51" s="425"/>
      <c r="V51" s="51"/>
      <c r="W51" s="51"/>
    </row>
    <row r="52" spans="2:23" ht="15" customHeight="1">
      <c r="D52" s="426" t="s">
        <v>164</v>
      </c>
      <c r="E52" s="427"/>
      <c r="F52" s="427"/>
      <c r="G52" s="428"/>
      <c r="H52" s="96"/>
      <c r="I52" s="435" t="s">
        <v>117</v>
      </c>
      <c r="J52" s="436"/>
      <c r="K52" s="69"/>
      <c r="L52" s="74" t="s">
        <v>165</v>
      </c>
      <c r="M52" s="51"/>
      <c r="N52" s="51"/>
      <c r="O52" s="51"/>
      <c r="P52" s="75"/>
      <c r="Q52" s="75"/>
      <c r="R52" s="75"/>
      <c r="S52" s="75"/>
      <c r="T52" s="75"/>
      <c r="U52" s="75"/>
      <c r="V52" s="51"/>
      <c r="W52" s="51"/>
    </row>
    <row r="53" spans="2:23" ht="15.75" customHeight="1">
      <c r="D53" s="429"/>
      <c r="E53" s="430"/>
      <c r="F53" s="430"/>
      <c r="G53" s="431"/>
      <c r="H53" s="97"/>
      <c r="I53" s="437" t="s">
        <v>166</v>
      </c>
      <c r="J53" s="438"/>
      <c r="K53" s="69"/>
      <c r="L53" s="417"/>
      <c r="M53" s="439"/>
      <c r="N53" s="439"/>
      <c r="O53" s="439"/>
      <c r="P53" s="439"/>
      <c r="Q53" s="439"/>
      <c r="R53" s="439"/>
      <c r="S53" s="439"/>
      <c r="T53" s="439"/>
      <c r="U53" s="440"/>
      <c r="V53" s="75"/>
      <c r="W53" s="51"/>
    </row>
    <row r="54" spans="2:23" ht="15.75" customHeight="1" thickBot="1">
      <c r="D54" s="429"/>
      <c r="E54" s="430"/>
      <c r="F54" s="430"/>
      <c r="G54" s="431"/>
      <c r="H54" s="98"/>
      <c r="I54" s="437" t="s">
        <v>167</v>
      </c>
      <c r="J54" s="438"/>
      <c r="K54" s="69"/>
      <c r="L54" s="441"/>
      <c r="M54" s="442"/>
      <c r="N54" s="442"/>
      <c r="O54" s="442"/>
      <c r="P54" s="442"/>
      <c r="Q54" s="442"/>
      <c r="R54" s="442"/>
      <c r="S54" s="442"/>
      <c r="T54" s="442"/>
      <c r="U54" s="443"/>
      <c r="V54" s="51"/>
      <c r="W54" s="51"/>
    </row>
    <row r="55" spans="2:23" ht="15.75" customHeight="1" thickBot="1">
      <c r="D55" s="429"/>
      <c r="E55" s="430"/>
      <c r="F55" s="430"/>
      <c r="G55" s="431"/>
      <c r="H55" s="98"/>
      <c r="I55" s="437" t="s">
        <v>168</v>
      </c>
      <c r="J55" s="438"/>
      <c r="K55" s="69"/>
      <c r="L55" s="99"/>
      <c r="M55" s="99"/>
      <c r="N55" s="99"/>
      <c r="O55" s="99"/>
      <c r="P55" s="99"/>
      <c r="Q55" s="99"/>
      <c r="R55" s="99"/>
      <c r="S55" s="99"/>
      <c r="T55" s="99"/>
      <c r="U55" s="99"/>
      <c r="V55" s="51"/>
      <c r="W55" s="51"/>
    </row>
    <row r="56" spans="2:23" ht="15.75" customHeight="1" thickBot="1">
      <c r="D56" s="429"/>
      <c r="E56" s="430"/>
      <c r="F56" s="430"/>
      <c r="G56" s="431"/>
      <c r="H56" s="98"/>
      <c r="I56" s="437" t="s">
        <v>169</v>
      </c>
      <c r="J56" s="438"/>
      <c r="K56" s="69"/>
      <c r="L56" s="99"/>
      <c r="M56" s="99"/>
      <c r="N56" s="99"/>
      <c r="O56" s="99"/>
      <c r="P56" s="99"/>
      <c r="Q56" s="99"/>
      <c r="R56" s="99"/>
      <c r="S56" s="99"/>
      <c r="T56" s="99"/>
      <c r="U56" s="99"/>
      <c r="V56" s="51"/>
      <c r="W56" s="51"/>
    </row>
    <row r="57" spans="2:23" ht="15" customHeight="1" thickBot="1">
      <c r="D57" s="432"/>
      <c r="E57" s="433"/>
      <c r="F57" s="433"/>
      <c r="G57" s="434"/>
      <c r="H57" s="98"/>
      <c r="I57" s="444" t="s">
        <v>170</v>
      </c>
      <c r="J57" s="445"/>
      <c r="K57" s="69"/>
      <c r="L57" s="100"/>
      <c r="M57" s="100"/>
      <c r="N57" s="100"/>
      <c r="O57" s="100"/>
      <c r="P57" s="100"/>
      <c r="Q57" s="100"/>
      <c r="R57" s="100"/>
      <c r="S57" s="100"/>
      <c r="T57" s="100"/>
      <c r="U57" s="100"/>
      <c r="V57" s="100"/>
      <c r="W57" s="51"/>
    </row>
    <row r="58" spans="2:23" ht="15" customHeight="1">
      <c r="D58" s="101"/>
      <c r="E58" s="101"/>
      <c r="F58" s="102"/>
      <c r="G58" s="102"/>
      <c r="H58" s="103"/>
      <c r="I58" s="75"/>
      <c r="J58" s="104"/>
      <c r="K58" s="69"/>
      <c r="L58" s="100"/>
      <c r="M58" s="100"/>
      <c r="N58" s="100"/>
      <c r="O58" s="100"/>
      <c r="P58" s="100"/>
      <c r="Q58" s="100"/>
      <c r="R58" s="100"/>
      <c r="S58" s="100"/>
      <c r="T58" s="100"/>
      <c r="U58" s="100"/>
      <c r="V58" s="100"/>
      <c r="W58" s="51"/>
    </row>
    <row r="59" spans="2:23" ht="15" customHeight="1" thickBot="1">
      <c r="D59" s="54" t="s">
        <v>171</v>
      </c>
      <c r="F59" s="51"/>
      <c r="G59" s="446">
        <f>G61+G62+G63+G64+G65</f>
        <v>318038.49</v>
      </c>
      <c r="H59" s="446"/>
      <c r="I59" s="51" t="s">
        <v>188</v>
      </c>
      <c r="J59" s="51"/>
      <c r="K59" s="75"/>
      <c r="L59" s="74" t="s">
        <v>171</v>
      </c>
      <c r="M59" s="51"/>
      <c r="N59" s="51"/>
      <c r="O59" s="448">
        <f>ROUND(O61+O62+O63+O64+O65,2)</f>
        <v>388006.96</v>
      </c>
      <c r="P59" s="448"/>
      <c r="Q59" s="51" t="s">
        <v>188</v>
      </c>
      <c r="R59" s="105"/>
      <c r="S59" s="106"/>
      <c r="T59" s="107"/>
      <c r="U59" s="75"/>
      <c r="V59" s="51"/>
      <c r="W59" s="51"/>
    </row>
    <row r="60" spans="2:23" ht="15" customHeight="1">
      <c r="D60" s="54" t="s">
        <v>301</v>
      </c>
      <c r="F60" s="51"/>
      <c r="G60" s="130"/>
      <c r="H60" s="130"/>
      <c r="I60" s="51"/>
      <c r="J60" s="51"/>
      <c r="K60" s="75"/>
      <c r="L60" s="74" t="s">
        <v>302</v>
      </c>
      <c r="M60" s="51"/>
      <c r="N60" s="51"/>
      <c r="O60" s="129"/>
      <c r="P60" s="129"/>
      <c r="Q60" s="51"/>
      <c r="R60" s="105"/>
      <c r="S60" s="107"/>
      <c r="T60" s="107"/>
      <c r="U60" s="75"/>
      <c r="V60" s="51"/>
      <c r="W60" s="51"/>
    </row>
    <row r="61" spans="2:23" ht="15" customHeight="1" thickBot="1">
      <c r="F61" s="57" t="s">
        <v>172</v>
      </c>
      <c r="G61" s="446">
        <f>расчет!F43</f>
        <v>297148.22798339848</v>
      </c>
      <c r="H61" s="446"/>
      <c r="I61" s="51" t="s">
        <v>188</v>
      </c>
      <c r="J61" s="104"/>
      <c r="K61" s="105"/>
      <c r="L61" s="51"/>
      <c r="M61" s="51"/>
      <c r="N61" s="57" t="s">
        <v>172</v>
      </c>
      <c r="O61" s="448">
        <f>G61*1.22</f>
        <v>362520.83813974616</v>
      </c>
      <c r="P61" s="448"/>
      <c r="Q61" s="51" t="s">
        <v>188</v>
      </c>
      <c r="R61" s="105"/>
      <c r="S61" s="107" t="s">
        <v>173</v>
      </c>
      <c r="T61" s="107"/>
      <c r="U61" s="75"/>
      <c r="V61" s="51"/>
      <c r="W61" s="51"/>
    </row>
    <row r="62" spans="2:23" ht="15" customHeight="1" thickBot="1">
      <c r="F62" s="57" t="s">
        <v>174</v>
      </c>
      <c r="G62" s="446">
        <f>расчет!G43</f>
        <v>0</v>
      </c>
      <c r="H62" s="446"/>
      <c r="I62" s="51" t="s">
        <v>188</v>
      </c>
      <c r="J62" s="51"/>
      <c r="K62" s="105"/>
      <c r="L62" s="51"/>
      <c r="M62" s="51"/>
      <c r="N62" s="57" t="s">
        <v>174</v>
      </c>
      <c r="O62" s="447">
        <f>G62*1.22</f>
        <v>0</v>
      </c>
      <c r="P62" s="447"/>
      <c r="Q62" s="51" t="s">
        <v>188</v>
      </c>
      <c r="R62" s="105"/>
      <c r="S62" s="105"/>
      <c r="T62" s="105"/>
      <c r="U62" s="105"/>
      <c r="V62" s="51"/>
      <c r="W62" s="51"/>
    </row>
    <row r="63" spans="2:23" ht="15" customHeight="1" thickBot="1">
      <c r="F63" s="57" t="s">
        <v>175</v>
      </c>
      <c r="G63" s="446">
        <f>расчет!H43</f>
        <v>20890.262016601526</v>
      </c>
      <c r="H63" s="446"/>
      <c r="I63" s="51" t="s">
        <v>188</v>
      </c>
      <c r="J63" s="104"/>
      <c r="K63" s="105"/>
      <c r="L63" s="51"/>
      <c r="M63" s="51"/>
      <c r="N63" s="78" t="s">
        <v>175</v>
      </c>
      <c r="O63" s="447">
        <f>G63*1.22</f>
        <v>25486.119660253862</v>
      </c>
      <c r="P63" s="447"/>
      <c r="Q63" s="51" t="s">
        <v>188</v>
      </c>
      <c r="R63" s="105"/>
      <c r="S63" s="105"/>
      <c r="T63" s="105"/>
      <c r="U63" s="105"/>
      <c r="V63" s="51"/>
      <c r="W63" s="51"/>
    </row>
    <row r="64" spans="2:23" ht="15" customHeight="1" thickBot="1">
      <c r="E64" s="381" t="s">
        <v>176</v>
      </c>
      <c r="F64" s="372"/>
      <c r="G64" s="446">
        <f>расчет!I43</f>
        <v>0</v>
      </c>
      <c r="H64" s="446"/>
      <c r="I64" s="51" t="s">
        <v>188</v>
      </c>
      <c r="J64" s="104"/>
      <c r="K64" s="105"/>
      <c r="L64" s="51"/>
      <c r="M64" s="381" t="s">
        <v>176</v>
      </c>
      <c r="N64" s="372"/>
      <c r="O64" s="447">
        <f>G64*1.22</f>
        <v>0</v>
      </c>
      <c r="P64" s="447"/>
      <c r="Q64" s="51" t="s">
        <v>188</v>
      </c>
      <c r="R64" s="105"/>
      <c r="S64" s="105"/>
      <c r="T64" s="105"/>
      <c r="U64" s="105"/>
      <c r="V64" s="51"/>
      <c r="W64" s="51"/>
    </row>
    <row r="65" spans="2:23" ht="19.5" customHeight="1" thickBot="1">
      <c r="B65" s="47"/>
      <c r="C65" s="47"/>
      <c r="E65" s="381" t="s">
        <v>177</v>
      </c>
      <c r="F65" s="372"/>
      <c r="G65" s="446">
        <f>расчет!N43</f>
        <v>0</v>
      </c>
      <c r="H65" s="446"/>
      <c r="I65" s="51" t="s">
        <v>188</v>
      </c>
      <c r="J65" s="51"/>
      <c r="K65" s="105"/>
      <c r="L65" s="51"/>
      <c r="M65" s="381" t="s">
        <v>177</v>
      </c>
      <c r="N65" s="372"/>
      <c r="O65" s="447">
        <f>G65*1.22</f>
        <v>0</v>
      </c>
      <c r="P65" s="447"/>
      <c r="Q65" s="51" t="s">
        <v>188</v>
      </c>
      <c r="R65" s="105"/>
      <c r="S65" s="105"/>
      <c r="T65" s="105"/>
      <c r="U65" s="105"/>
      <c r="V65" s="51"/>
      <c r="W65" s="51"/>
    </row>
    <row r="66" spans="2:23" ht="2.25" customHeight="1">
      <c r="B66" s="47"/>
      <c r="C66" s="47"/>
      <c r="F66" s="51"/>
      <c r="G66" s="51"/>
      <c r="H66" s="51"/>
      <c r="I66" s="51"/>
      <c r="J66" s="51"/>
      <c r="K66" s="51"/>
      <c r="L66" s="51"/>
      <c r="M66" s="51"/>
      <c r="N66" s="51"/>
      <c r="O66" s="51"/>
      <c r="P66" s="51"/>
      <c r="Q66" s="51"/>
      <c r="R66" s="51"/>
      <c r="S66" s="51"/>
      <c r="T66" s="51"/>
      <c r="U66" s="51"/>
      <c r="V66" s="51"/>
      <c r="W66" s="51"/>
    </row>
    <row r="67" spans="2:23" ht="7.5" customHeight="1">
      <c r="B67" s="47"/>
      <c r="C67" s="47"/>
      <c r="F67" s="51"/>
      <c r="G67" s="51"/>
      <c r="H67" s="51"/>
      <c r="I67" s="51"/>
      <c r="J67" s="51"/>
      <c r="K67" s="51"/>
      <c r="L67" s="51"/>
      <c r="M67" s="51"/>
      <c r="N67" s="51"/>
      <c r="O67" s="51"/>
      <c r="P67" s="51"/>
      <c r="Q67" s="51"/>
      <c r="R67" s="51"/>
      <c r="S67" s="51"/>
      <c r="T67" s="51"/>
      <c r="U67" s="51"/>
      <c r="V67" s="51"/>
      <c r="W67" s="51"/>
    </row>
    <row r="68" spans="2:23" ht="4.5" hidden="1" customHeight="1">
      <c r="B68" s="47"/>
      <c r="C68" s="47"/>
      <c r="F68" s="51"/>
      <c r="G68" s="51"/>
      <c r="H68" s="51"/>
      <c r="I68" s="51"/>
      <c r="J68" s="51"/>
      <c r="K68" s="51"/>
      <c r="L68" s="51"/>
      <c r="M68" s="51"/>
      <c r="N68" s="51"/>
      <c r="O68" s="51"/>
      <c r="P68" s="51"/>
      <c r="Q68" s="51"/>
      <c r="R68" s="51"/>
      <c r="S68" s="51"/>
      <c r="T68" s="51"/>
      <c r="U68" s="51"/>
      <c r="V68" s="51"/>
      <c r="W68" s="51"/>
    </row>
    <row r="69" spans="2:23" ht="20.25" hidden="1" customHeight="1">
      <c r="B69" s="47"/>
      <c r="C69" s="47"/>
      <c r="F69" s="51"/>
      <c r="G69" s="51"/>
      <c r="H69" s="51"/>
      <c r="I69" s="51"/>
      <c r="J69" s="51"/>
      <c r="K69" s="51"/>
      <c r="L69" s="51"/>
      <c r="M69" s="51"/>
      <c r="N69" s="51"/>
      <c r="O69" s="51"/>
      <c r="P69" s="51"/>
      <c r="Q69" s="51"/>
      <c r="R69" s="51"/>
      <c r="S69" s="51"/>
      <c r="T69" s="51"/>
      <c r="U69" s="51"/>
      <c r="V69" s="51"/>
      <c r="W69" s="51"/>
    </row>
    <row r="70" spans="2:23" ht="15" customHeight="1">
      <c r="B70" s="47"/>
      <c r="C70" s="47"/>
      <c r="D70" s="452" t="s">
        <v>178</v>
      </c>
      <c r="E70" s="452"/>
      <c r="F70" s="452"/>
      <c r="G70" s="452"/>
      <c r="H70" s="452"/>
      <c r="I70" s="452"/>
      <c r="J70" s="452"/>
      <c r="K70" s="452"/>
      <c r="L70" s="452"/>
      <c r="M70" s="452"/>
      <c r="N70" s="452"/>
      <c r="O70" s="452"/>
      <c r="P70" s="452"/>
      <c r="Q70" s="452"/>
      <c r="R70" s="452"/>
      <c r="S70" s="452"/>
      <c r="T70" s="452"/>
      <c r="U70" s="452"/>
      <c r="V70" s="51"/>
      <c r="W70" s="51"/>
    </row>
    <row r="71" spans="2:23" ht="15" customHeight="1" thickBot="1">
      <c r="B71" s="47"/>
      <c r="C71" s="47"/>
      <c r="D71" s="108"/>
      <c r="E71" s="109" t="s">
        <v>179</v>
      </c>
      <c r="F71" s="109"/>
      <c r="G71" s="109"/>
      <c r="H71" s="110"/>
      <c r="I71" s="51"/>
      <c r="J71" s="51"/>
      <c r="K71" s="51"/>
      <c r="L71" s="51"/>
      <c r="M71" s="111"/>
      <c r="N71" s="51" t="s">
        <v>180</v>
      </c>
      <c r="O71" s="51"/>
      <c r="P71" s="51"/>
      <c r="Q71" s="51"/>
      <c r="R71" s="51"/>
      <c r="S71" s="51"/>
      <c r="T71" s="51"/>
      <c r="U71" s="51"/>
      <c r="V71" s="51"/>
      <c r="W71" s="51"/>
    </row>
    <row r="72" spans="2:23" ht="15" customHeight="1" thickBot="1">
      <c r="B72" s="47"/>
      <c r="C72" s="47"/>
      <c r="D72" s="108"/>
      <c r="E72" s="109" t="s">
        <v>181</v>
      </c>
      <c r="F72" s="109"/>
      <c r="G72" s="109"/>
      <c r="H72" s="110"/>
      <c r="I72" s="51"/>
      <c r="J72" s="51"/>
      <c r="K72" s="51"/>
      <c r="L72" s="51"/>
      <c r="M72" s="51"/>
      <c r="N72" s="51"/>
      <c r="O72" s="51"/>
      <c r="P72" s="51"/>
      <c r="Q72" s="111" t="s">
        <v>182</v>
      </c>
      <c r="R72" s="51" t="s">
        <v>183</v>
      </c>
      <c r="S72" s="51"/>
      <c r="T72" s="51"/>
      <c r="U72" s="51"/>
      <c r="V72" s="51"/>
      <c r="W72" s="51"/>
    </row>
    <row r="73" spans="2:23" ht="15" customHeight="1">
      <c r="B73" s="47"/>
      <c r="C73" s="47"/>
      <c r="D73" s="109"/>
      <c r="E73" s="109" t="s">
        <v>184</v>
      </c>
      <c r="F73" s="109"/>
      <c r="G73" s="109"/>
      <c r="H73" s="109"/>
      <c r="I73" s="51" t="s">
        <v>185</v>
      </c>
      <c r="J73" s="51"/>
      <c r="K73" s="51"/>
      <c r="L73" s="51"/>
      <c r="M73" s="51"/>
      <c r="N73" s="103"/>
      <c r="O73" s="51"/>
      <c r="P73" s="51"/>
      <c r="Q73" s="51"/>
      <c r="R73" s="51"/>
      <c r="S73" s="51"/>
      <c r="T73" s="51"/>
      <c r="U73" s="51"/>
      <c r="V73" s="51"/>
      <c r="W73" s="51"/>
    </row>
    <row r="74" spans="2:23" ht="15" customHeight="1">
      <c r="B74" s="47"/>
      <c r="C74" s="47"/>
      <c r="D74" s="109"/>
      <c r="E74" s="109"/>
      <c r="F74" s="109"/>
      <c r="G74" s="109"/>
      <c r="H74" s="109"/>
      <c r="I74" s="51"/>
      <c r="J74" s="51"/>
      <c r="K74" s="51"/>
      <c r="L74" s="51"/>
      <c r="M74" s="51"/>
      <c r="N74" s="103"/>
      <c r="O74" s="51"/>
      <c r="P74" s="51"/>
      <c r="Q74" s="51"/>
      <c r="R74" s="51" t="s">
        <v>186</v>
      </c>
      <c r="S74" s="51"/>
      <c r="T74" s="51"/>
      <c r="U74" s="51"/>
      <c r="V74" s="51"/>
      <c r="W74" s="51"/>
    </row>
    <row r="75" spans="2:23" ht="9" customHeight="1">
      <c r="B75" s="47"/>
      <c r="C75" s="47"/>
      <c r="D75" s="109"/>
      <c r="E75" s="109"/>
      <c r="F75" s="109"/>
      <c r="G75" s="109"/>
      <c r="H75" s="109"/>
      <c r="I75" s="51"/>
      <c r="J75" s="51"/>
      <c r="K75" s="51"/>
      <c r="L75" s="51"/>
      <c r="M75" s="51"/>
      <c r="N75" s="103"/>
      <c r="O75" s="51"/>
      <c r="P75" s="51"/>
      <c r="Q75" s="51"/>
      <c r="R75" s="51"/>
      <c r="S75" s="51"/>
      <c r="T75" s="51"/>
      <c r="U75" s="51"/>
      <c r="V75" s="51"/>
      <c r="W75" s="51"/>
    </row>
    <row r="76" spans="2:23" ht="15" customHeight="1">
      <c r="B76" s="47"/>
      <c r="C76" s="47"/>
      <c r="D76" s="453" t="s">
        <v>187</v>
      </c>
      <c r="E76" s="453"/>
      <c r="F76" s="453"/>
      <c r="G76" s="453"/>
      <c r="H76" s="453"/>
      <c r="I76" s="112"/>
      <c r="J76" s="454"/>
      <c r="K76" s="454"/>
      <c r="L76" s="454"/>
      <c r="M76" s="454"/>
      <c r="N76" s="455"/>
      <c r="O76" s="454" t="s">
        <v>315</v>
      </c>
      <c r="P76" s="454"/>
      <c r="Q76" s="454"/>
      <c r="R76" s="454"/>
      <c r="S76" s="455"/>
      <c r="T76" s="51"/>
      <c r="U76" s="51"/>
      <c r="V76" s="51"/>
      <c r="W76" s="51"/>
    </row>
    <row r="77" spans="2:23" ht="10.5" customHeight="1">
      <c r="B77" s="47"/>
      <c r="C77" s="47"/>
      <c r="F77" s="51"/>
      <c r="G77" s="51"/>
      <c r="H77" s="51"/>
      <c r="I77" s="51"/>
      <c r="J77" s="51"/>
      <c r="K77" s="51"/>
      <c r="L77" s="51"/>
      <c r="M77" s="51"/>
      <c r="N77" s="103"/>
      <c r="O77" s="51"/>
      <c r="P77" s="51"/>
      <c r="Q77" s="51"/>
      <c r="R77" s="51"/>
      <c r="S77" s="51"/>
      <c r="T77" s="51"/>
      <c r="U77" s="51"/>
      <c r="V77" s="51"/>
      <c r="W77" s="51"/>
    </row>
    <row r="78" spans="2:23" ht="3.75" customHeight="1">
      <c r="B78" s="47"/>
      <c r="C78" s="47"/>
      <c r="F78" s="51"/>
      <c r="G78" s="51"/>
      <c r="H78" s="51"/>
      <c r="I78" s="51"/>
      <c r="J78" s="51"/>
      <c r="K78" s="51"/>
      <c r="L78" s="51"/>
      <c r="M78" s="51"/>
      <c r="N78" s="103"/>
      <c r="O78" s="51"/>
      <c r="P78" s="51"/>
      <c r="Q78" s="51"/>
      <c r="R78" s="51"/>
      <c r="S78" s="51"/>
      <c r="T78" s="51"/>
      <c r="U78" s="51"/>
      <c r="V78" s="51"/>
      <c r="W78" s="51"/>
    </row>
    <row r="79" spans="2:23" ht="27" customHeight="1">
      <c r="B79" s="47"/>
      <c r="C79" s="47"/>
      <c r="D79" s="449" t="s">
        <v>288</v>
      </c>
      <c r="E79" s="449"/>
      <c r="F79" s="449"/>
      <c r="G79" s="449"/>
      <c r="H79" s="449"/>
      <c r="I79" s="449"/>
      <c r="J79" s="449"/>
      <c r="K79" s="114"/>
      <c r="L79" s="114"/>
      <c r="M79" s="114"/>
      <c r="N79" s="450" t="s">
        <v>287</v>
      </c>
      <c r="O79" s="451"/>
      <c r="P79" s="451"/>
      <c r="Q79" s="451"/>
      <c r="R79" s="51"/>
      <c r="S79" s="51"/>
      <c r="T79" s="51"/>
      <c r="U79" s="51"/>
      <c r="V79" s="51"/>
      <c r="W79" s="51"/>
    </row>
    <row r="80" spans="2:23" ht="15" customHeight="1">
      <c r="D80" s="449"/>
      <c r="E80" s="449"/>
      <c r="F80" s="449"/>
      <c r="G80" s="449"/>
      <c r="H80" s="449"/>
      <c r="I80" s="449"/>
      <c r="J80" s="51"/>
      <c r="K80" s="51"/>
      <c r="L80" s="51"/>
      <c r="M80" s="51"/>
      <c r="N80" s="103"/>
      <c r="O80" s="51"/>
      <c r="P80" s="51"/>
      <c r="Q80" s="51"/>
      <c r="R80" s="51"/>
      <c r="S80" s="51"/>
      <c r="T80" s="51"/>
      <c r="U80" s="51"/>
      <c r="V80" s="51"/>
      <c r="W80" s="51"/>
    </row>
    <row r="81" spans="2:23" ht="16.5" customHeight="1">
      <c r="F81" s="51"/>
      <c r="G81" s="51"/>
      <c r="H81" s="51"/>
      <c r="I81" s="51"/>
      <c r="J81" s="51"/>
      <c r="K81" s="51"/>
      <c r="L81" s="51"/>
      <c r="M81" s="51"/>
      <c r="N81" s="103"/>
      <c r="O81" s="51"/>
      <c r="P81" s="51"/>
      <c r="Q81" s="51"/>
      <c r="R81" s="51"/>
      <c r="S81" s="51"/>
      <c r="T81" s="51"/>
      <c r="U81" s="51"/>
      <c r="V81" s="51"/>
      <c r="W81" s="51"/>
    </row>
    <row r="82" spans="2:23" ht="15" hidden="1" customHeight="1">
      <c r="D82" s="115"/>
      <c r="E82" s="116"/>
      <c r="F82" s="117"/>
      <c r="G82" s="117"/>
      <c r="H82" s="117"/>
      <c r="I82" s="117"/>
      <c r="J82" s="117"/>
      <c r="K82" s="117"/>
      <c r="L82" s="117"/>
      <c r="M82" s="117"/>
      <c r="N82" s="117"/>
      <c r="O82" s="118"/>
      <c r="P82" s="51"/>
      <c r="Q82" s="51"/>
      <c r="R82" s="113"/>
      <c r="S82" s="113"/>
      <c r="T82" s="113"/>
      <c r="U82" s="119"/>
      <c r="V82" s="119"/>
      <c r="W82" s="51"/>
    </row>
    <row r="83" spans="2:23" ht="15" hidden="1" customHeight="1">
      <c r="D83" s="120"/>
      <c r="E83" s="120"/>
      <c r="F83" s="121"/>
      <c r="G83" s="121"/>
      <c r="H83" s="103"/>
      <c r="I83" s="75"/>
      <c r="J83" s="122"/>
      <c r="K83" s="69"/>
      <c r="L83" s="100"/>
      <c r="M83" s="100"/>
      <c r="N83" s="100"/>
      <c r="O83" s="100"/>
      <c r="P83" s="100"/>
      <c r="Q83" s="100"/>
      <c r="R83" s="100"/>
      <c r="S83" s="100"/>
      <c r="T83" s="100"/>
      <c r="U83" s="100"/>
      <c r="V83" s="100"/>
      <c r="W83" s="51"/>
    </row>
    <row r="84" spans="2:23" s="50" customFormat="1" ht="15" hidden="1" customHeight="1">
      <c r="B84" s="59"/>
      <c r="C84" s="60"/>
      <c r="D84" s="120"/>
      <c r="E84" s="120"/>
      <c r="F84" s="120"/>
      <c r="G84" s="120"/>
      <c r="H84" s="123"/>
      <c r="I84" s="124"/>
      <c r="J84" s="125"/>
      <c r="K84" s="126"/>
      <c r="L84" s="127"/>
      <c r="M84" s="127"/>
      <c r="N84" s="127"/>
      <c r="O84" s="127"/>
      <c r="P84" s="127"/>
      <c r="Q84" s="127"/>
      <c r="R84" s="127"/>
      <c r="S84" s="127"/>
      <c r="T84" s="127"/>
      <c r="U84" s="127"/>
      <c r="V84" s="127"/>
    </row>
    <row r="85" spans="2:23" s="50" customFormat="1" ht="15" hidden="1" customHeight="1">
      <c r="B85" s="59"/>
      <c r="C85" s="60"/>
      <c r="D85" s="120"/>
      <c r="E85" s="120"/>
      <c r="F85" s="120"/>
      <c r="G85" s="120"/>
      <c r="H85" s="123"/>
      <c r="I85" s="124"/>
      <c r="J85" s="125"/>
      <c r="K85" s="126"/>
      <c r="L85" s="127"/>
      <c r="M85" s="127"/>
      <c r="N85" s="127"/>
      <c r="O85" s="127"/>
      <c r="P85" s="127"/>
      <c r="Q85" s="127"/>
      <c r="R85" s="127"/>
      <c r="S85" s="127"/>
      <c r="T85" s="127"/>
      <c r="U85" s="127"/>
      <c r="V85" s="127"/>
    </row>
    <row r="86" spans="2:23" s="50" customFormat="1" ht="15" hidden="1" customHeight="1">
      <c r="B86" s="59"/>
      <c r="C86" s="60"/>
      <c r="D86" s="120"/>
      <c r="E86" s="120"/>
      <c r="F86" s="120"/>
      <c r="G86" s="120"/>
      <c r="H86" s="123"/>
      <c r="I86" s="124"/>
      <c r="J86" s="125"/>
      <c r="K86" s="126"/>
      <c r="L86" s="127"/>
      <c r="M86" s="127"/>
      <c r="N86" s="127"/>
      <c r="O86" s="127"/>
      <c r="P86" s="127"/>
      <c r="Q86" s="127"/>
      <c r="R86" s="127"/>
      <c r="S86" s="127"/>
      <c r="T86" s="127"/>
      <c r="U86" s="127"/>
      <c r="V86" s="127"/>
    </row>
    <row r="87" spans="2:23" s="60" customFormat="1" hidden="1">
      <c r="B87" s="59"/>
    </row>
    <row r="88" spans="2:23" s="49" customFormat="1" hidden="1">
      <c r="B88" s="48"/>
      <c r="D88" s="60"/>
      <c r="E88" s="60"/>
      <c r="F88" s="128"/>
      <c r="G88" s="128"/>
      <c r="H88" s="128"/>
      <c r="I88" s="128"/>
      <c r="J88" s="128"/>
      <c r="K88" s="128"/>
      <c r="L88" s="128"/>
      <c r="M88" s="128"/>
      <c r="N88" s="128"/>
      <c r="O88" s="128"/>
      <c r="P88" s="128"/>
      <c r="Q88" s="128"/>
      <c r="R88" s="128"/>
      <c r="S88" s="128"/>
      <c r="T88" s="128"/>
      <c r="U88" s="128"/>
      <c r="V88" s="128"/>
      <c r="W88" s="128"/>
    </row>
    <row r="89" spans="2:23" hidden="1">
      <c r="F89" s="51"/>
      <c r="G89" s="51"/>
      <c r="H89" s="51"/>
      <c r="I89" s="51"/>
      <c r="J89" s="51"/>
      <c r="K89" s="51"/>
      <c r="L89" s="51"/>
      <c r="M89" s="51"/>
      <c r="N89" s="51"/>
      <c r="O89" s="51"/>
      <c r="P89" s="51"/>
      <c r="Q89" s="51"/>
      <c r="R89" s="51"/>
      <c r="S89" s="51"/>
      <c r="T89" s="51"/>
      <c r="U89" s="51"/>
      <c r="V89" s="51"/>
      <c r="W89" s="51"/>
    </row>
  </sheetData>
  <mergeCells count="108">
    <mergeCell ref="D79:J79"/>
    <mergeCell ref="D80:I80"/>
    <mergeCell ref="N79:Q79"/>
    <mergeCell ref="E65:F65"/>
    <mergeCell ref="G65:H65"/>
    <mergeCell ref="M65:N65"/>
    <mergeCell ref="O65:P65"/>
    <mergeCell ref="D70:U70"/>
    <mergeCell ref="D76:H76"/>
    <mergeCell ref="J76:N76"/>
    <mergeCell ref="O76:S76"/>
    <mergeCell ref="G63:H63"/>
    <mergeCell ref="O63:P63"/>
    <mergeCell ref="E64:F64"/>
    <mergeCell ref="G64:H64"/>
    <mergeCell ref="M64:N64"/>
    <mergeCell ref="O64:P64"/>
    <mergeCell ref="G59:H59"/>
    <mergeCell ref="O59:P59"/>
    <mergeCell ref="G61:H61"/>
    <mergeCell ref="O61:P61"/>
    <mergeCell ref="G62:H62"/>
    <mergeCell ref="O62:P62"/>
    <mergeCell ref="P51:U51"/>
    <mergeCell ref="D52:G57"/>
    <mergeCell ref="I52:J52"/>
    <mergeCell ref="I53:J53"/>
    <mergeCell ref="L53:U54"/>
    <mergeCell ref="I54:J54"/>
    <mergeCell ref="I55:J55"/>
    <mergeCell ref="I56:J56"/>
    <mergeCell ref="I57:J57"/>
    <mergeCell ref="F47:K47"/>
    <mergeCell ref="L47:U47"/>
    <mergeCell ref="F48:K48"/>
    <mergeCell ref="L48:U48"/>
    <mergeCell ref="E49:K49"/>
    <mergeCell ref="L49:U49"/>
    <mergeCell ref="F44:K44"/>
    <mergeCell ref="L44:U44"/>
    <mergeCell ref="F45:K45"/>
    <mergeCell ref="L45:U45"/>
    <mergeCell ref="F46:K46"/>
    <mergeCell ref="L46:U46"/>
    <mergeCell ref="F40:K40"/>
    <mergeCell ref="L40:U41"/>
    <mergeCell ref="F41:K41"/>
    <mergeCell ref="F42:K42"/>
    <mergeCell ref="L42:U42"/>
    <mergeCell ref="F43:K43"/>
    <mergeCell ref="L43:U43"/>
    <mergeCell ref="E37:K37"/>
    <mergeCell ref="L37:U37"/>
    <mergeCell ref="E38:K38"/>
    <mergeCell ref="L38:U38"/>
    <mergeCell ref="F39:K39"/>
    <mergeCell ref="L39:U39"/>
    <mergeCell ref="E33:K33"/>
    <mergeCell ref="E34:K34"/>
    <mergeCell ref="L34:U34"/>
    <mergeCell ref="E35:K35"/>
    <mergeCell ref="L35:U35"/>
    <mergeCell ref="F36:K36"/>
    <mergeCell ref="L36:U36"/>
    <mergeCell ref="F30:K30"/>
    <mergeCell ref="L30:U30"/>
    <mergeCell ref="F31:K31"/>
    <mergeCell ref="L31:U31"/>
    <mergeCell ref="F32:K32"/>
    <mergeCell ref="L32:U32"/>
    <mergeCell ref="D26:U26"/>
    <mergeCell ref="D27:K27"/>
    <mergeCell ref="L27:U27"/>
    <mergeCell ref="E28:K28"/>
    <mergeCell ref="L28:U28"/>
    <mergeCell ref="F29:K29"/>
    <mergeCell ref="L29:U29"/>
    <mergeCell ref="D23:F23"/>
    <mergeCell ref="I23:U23"/>
    <mergeCell ref="I25:K25"/>
    <mergeCell ref="L25:N25"/>
    <mergeCell ref="O25:S25"/>
    <mergeCell ref="T25:U25"/>
    <mergeCell ref="D19:F19"/>
    <mergeCell ref="H19:J19"/>
    <mergeCell ref="L19:N19"/>
    <mergeCell ref="P19:U19"/>
    <mergeCell ref="D20:F20"/>
    <mergeCell ref="G22:U22"/>
    <mergeCell ref="D14:H14"/>
    <mergeCell ref="I14:K14"/>
    <mergeCell ref="Q15:U15"/>
    <mergeCell ref="J16:K16"/>
    <mergeCell ref="Q16:U16"/>
    <mergeCell ref="L17:U17"/>
    <mergeCell ref="R8:W8"/>
    <mergeCell ref="D9:U9"/>
    <mergeCell ref="D10:U10"/>
    <mergeCell ref="J11:N11"/>
    <mergeCell ref="R11:U11"/>
    <mergeCell ref="D12:H12"/>
    <mergeCell ref="I12:U12"/>
    <mergeCell ref="R3:W3"/>
    <mergeCell ref="R4:W4"/>
    <mergeCell ref="R5:W5"/>
    <mergeCell ref="E7:F7"/>
    <mergeCell ref="G7:I7"/>
    <mergeCell ref="R7:W7"/>
  </mergeCells>
  <conditionalFormatting sqref="R11:U11">
    <cfRule type="expression" dxfId="2" priority="3" stopIfTrue="1">
      <formula>$J$11=#REF!</formula>
    </cfRule>
  </conditionalFormatting>
  <conditionalFormatting sqref="O61:O65">
    <cfRule type="cellIs" dxfId="1" priority="1" stopIfTrue="1" operator="greaterThanOrEqual">
      <formula>#REF!</formula>
    </cfRule>
    <cfRule type="expression" dxfId="0" priority="2" stopIfTrue="1">
      <formula>#REF!=""</formula>
    </cfRule>
  </conditionalFormatting>
  <dataValidations count="4">
    <dataValidation type="list" allowBlank="1" showInputMessage="1" showErrorMessage="1" sqref="H15:I15 JD15:JE15 SZ15:TA15 ACV15:ACW15 AMR15:AMS15 AWN15:AWO15 BGJ15:BGK15 BQF15:BQG15 CAB15:CAC15 CJX15:CJY15 CTT15:CTU15 DDP15:DDQ15 DNL15:DNM15 DXH15:DXI15 EHD15:EHE15 EQZ15:ERA15 FAV15:FAW15 FKR15:FKS15 FUN15:FUO15 GEJ15:GEK15 GOF15:GOG15 GYB15:GYC15 HHX15:HHY15 HRT15:HRU15 IBP15:IBQ15 ILL15:ILM15 IVH15:IVI15 JFD15:JFE15 JOZ15:JPA15 JYV15:JYW15 KIR15:KIS15 KSN15:KSO15 LCJ15:LCK15 LMF15:LMG15 LWB15:LWC15 MFX15:MFY15 MPT15:MPU15 MZP15:MZQ15 NJL15:NJM15 NTH15:NTI15 ODD15:ODE15 OMZ15:ONA15 OWV15:OWW15 PGR15:PGS15 PQN15:PQO15 QAJ15:QAK15 QKF15:QKG15 QUB15:QUC15 RDX15:RDY15 RNT15:RNU15 RXP15:RXQ15 SHL15:SHM15 SRH15:SRI15 TBD15:TBE15 TKZ15:TLA15 TUV15:TUW15 UER15:UES15 UON15:UOO15 UYJ15:UYK15 VIF15:VIG15 VSB15:VSC15 WBX15:WBY15 WLT15:WLU15 WVP15:WVQ15 H65539:I65539 JD65539:JE65539 SZ65539:TA65539 ACV65539:ACW65539 AMR65539:AMS65539 AWN65539:AWO65539 BGJ65539:BGK65539 BQF65539:BQG65539 CAB65539:CAC65539 CJX65539:CJY65539 CTT65539:CTU65539 DDP65539:DDQ65539 DNL65539:DNM65539 DXH65539:DXI65539 EHD65539:EHE65539 EQZ65539:ERA65539 FAV65539:FAW65539 FKR65539:FKS65539 FUN65539:FUO65539 GEJ65539:GEK65539 GOF65539:GOG65539 GYB65539:GYC65539 HHX65539:HHY65539 HRT65539:HRU65539 IBP65539:IBQ65539 ILL65539:ILM65539 IVH65539:IVI65539 JFD65539:JFE65539 JOZ65539:JPA65539 JYV65539:JYW65539 KIR65539:KIS65539 KSN65539:KSO65539 LCJ65539:LCK65539 LMF65539:LMG65539 LWB65539:LWC65539 MFX65539:MFY65539 MPT65539:MPU65539 MZP65539:MZQ65539 NJL65539:NJM65539 NTH65539:NTI65539 ODD65539:ODE65539 OMZ65539:ONA65539 OWV65539:OWW65539 PGR65539:PGS65539 PQN65539:PQO65539 QAJ65539:QAK65539 QKF65539:QKG65539 QUB65539:QUC65539 RDX65539:RDY65539 RNT65539:RNU65539 RXP65539:RXQ65539 SHL65539:SHM65539 SRH65539:SRI65539 TBD65539:TBE65539 TKZ65539:TLA65539 TUV65539:TUW65539 UER65539:UES65539 UON65539:UOO65539 UYJ65539:UYK65539 VIF65539:VIG65539 VSB65539:VSC65539 WBX65539:WBY65539 WLT65539:WLU65539 WVP65539:WVQ65539 H131075:I131075 JD131075:JE131075 SZ131075:TA131075 ACV131075:ACW131075 AMR131075:AMS131075 AWN131075:AWO131075 BGJ131075:BGK131075 BQF131075:BQG131075 CAB131075:CAC131075 CJX131075:CJY131075 CTT131075:CTU131075 DDP131075:DDQ131075 DNL131075:DNM131075 DXH131075:DXI131075 EHD131075:EHE131075 EQZ131075:ERA131075 FAV131075:FAW131075 FKR131075:FKS131075 FUN131075:FUO131075 GEJ131075:GEK131075 GOF131075:GOG131075 GYB131075:GYC131075 HHX131075:HHY131075 HRT131075:HRU131075 IBP131075:IBQ131075 ILL131075:ILM131075 IVH131075:IVI131075 JFD131075:JFE131075 JOZ131075:JPA131075 JYV131075:JYW131075 KIR131075:KIS131075 KSN131075:KSO131075 LCJ131075:LCK131075 LMF131075:LMG131075 LWB131075:LWC131075 MFX131075:MFY131075 MPT131075:MPU131075 MZP131075:MZQ131075 NJL131075:NJM131075 NTH131075:NTI131075 ODD131075:ODE131075 OMZ131075:ONA131075 OWV131075:OWW131075 PGR131075:PGS131075 PQN131075:PQO131075 QAJ131075:QAK131075 QKF131075:QKG131075 QUB131075:QUC131075 RDX131075:RDY131075 RNT131075:RNU131075 RXP131075:RXQ131075 SHL131075:SHM131075 SRH131075:SRI131075 TBD131075:TBE131075 TKZ131075:TLA131075 TUV131075:TUW131075 UER131075:UES131075 UON131075:UOO131075 UYJ131075:UYK131075 VIF131075:VIG131075 VSB131075:VSC131075 WBX131075:WBY131075 WLT131075:WLU131075 WVP131075:WVQ131075 H196611:I196611 JD196611:JE196611 SZ196611:TA196611 ACV196611:ACW196611 AMR196611:AMS196611 AWN196611:AWO196611 BGJ196611:BGK196611 BQF196611:BQG196611 CAB196611:CAC196611 CJX196611:CJY196611 CTT196611:CTU196611 DDP196611:DDQ196611 DNL196611:DNM196611 DXH196611:DXI196611 EHD196611:EHE196611 EQZ196611:ERA196611 FAV196611:FAW196611 FKR196611:FKS196611 FUN196611:FUO196611 GEJ196611:GEK196611 GOF196611:GOG196611 GYB196611:GYC196611 HHX196611:HHY196611 HRT196611:HRU196611 IBP196611:IBQ196611 ILL196611:ILM196611 IVH196611:IVI196611 JFD196611:JFE196611 JOZ196611:JPA196611 JYV196611:JYW196611 KIR196611:KIS196611 KSN196611:KSO196611 LCJ196611:LCK196611 LMF196611:LMG196611 LWB196611:LWC196611 MFX196611:MFY196611 MPT196611:MPU196611 MZP196611:MZQ196611 NJL196611:NJM196611 NTH196611:NTI196611 ODD196611:ODE196611 OMZ196611:ONA196611 OWV196611:OWW196611 PGR196611:PGS196611 PQN196611:PQO196611 QAJ196611:QAK196611 QKF196611:QKG196611 QUB196611:QUC196611 RDX196611:RDY196611 RNT196611:RNU196611 RXP196611:RXQ196611 SHL196611:SHM196611 SRH196611:SRI196611 TBD196611:TBE196611 TKZ196611:TLA196611 TUV196611:TUW196611 UER196611:UES196611 UON196611:UOO196611 UYJ196611:UYK196611 VIF196611:VIG196611 VSB196611:VSC196611 WBX196611:WBY196611 WLT196611:WLU196611 WVP196611:WVQ196611 H262147:I262147 JD262147:JE262147 SZ262147:TA262147 ACV262147:ACW262147 AMR262147:AMS262147 AWN262147:AWO262147 BGJ262147:BGK262147 BQF262147:BQG262147 CAB262147:CAC262147 CJX262147:CJY262147 CTT262147:CTU262147 DDP262147:DDQ262147 DNL262147:DNM262147 DXH262147:DXI262147 EHD262147:EHE262147 EQZ262147:ERA262147 FAV262147:FAW262147 FKR262147:FKS262147 FUN262147:FUO262147 GEJ262147:GEK262147 GOF262147:GOG262147 GYB262147:GYC262147 HHX262147:HHY262147 HRT262147:HRU262147 IBP262147:IBQ262147 ILL262147:ILM262147 IVH262147:IVI262147 JFD262147:JFE262147 JOZ262147:JPA262147 JYV262147:JYW262147 KIR262147:KIS262147 KSN262147:KSO262147 LCJ262147:LCK262147 LMF262147:LMG262147 LWB262147:LWC262147 MFX262147:MFY262147 MPT262147:MPU262147 MZP262147:MZQ262147 NJL262147:NJM262147 NTH262147:NTI262147 ODD262147:ODE262147 OMZ262147:ONA262147 OWV262147:OWW262147 PGR262147:PGS262147 PQN262147:PQO262147 QAJ262147:QAK262147 QKF262147:QKG262147 QUB262147:QUC262147 RDX262147:RDY262147 RNT262147:RNU262147 RXP262147:RXQ262147 SHL262147:SHM262147 SRH262147:SRI262147 TBD262147:TBE262147 TKZ262147:TLA262147 TUV262147:TUW262147 UER262147:UES262147 UON262147:UOO262147 UYJ262147:UYK262147 VIF262147:VIG262147 VSB262147:VSC262147 WBX262147:WBY262147 WLT262147:WLU262147 WVP262147:WVQ262147 H327683:I327683 JD327683:JE327683 SZ327683:TA327683 ACV327683:ACW327683 AMR327683:AMS327683 AWN327683:AWO327683 BGJ327683:BGK327683 BQF327683:BQG327683 CAB327683:CAC327683 CJX327683:CJY327683 CTT327683:CTU327683 DDP327683:DDQ327683 DNL327683:DNM327683 DXH327683:DXI327683 EHD327683:EHE327683 EQZ327683:ERA327683 FAV327683:FAW327683 FKR327683:FKS327683 FUN327683:FUO327683 GEJ327683:GEK327683 GOF327683:GOG327683 GYB327683:GYC327683 HHX327683:HHY327683 HRT327683:HRU327683 IBP327683:IBQ327683 ILL327683:ILM327683 IVH327683:IVI327683 JFD327683:JFE327683 JOZ327683:JPA327683 JYV327683:JYW327683 KIR327683:KIS327683 KSN327683:KSO327683 LCJ327683:LCK327683 LMF327683:LMG327683 LWB327683:LWC327683 MFX327683:MFY327683 MPT327683:MPU327683 MZP327683:MZQ327683 NJL327683:NJM327683 NTH327683:NTI327683 ODD327683:ODE327683 OMZ327683:ONA327683 OWV327683:OWW327683 PGR327683:PGS327683 PQN327683:PQO327683 QAJ327683:QAK327683 QKF327683:QKG327683 QUB327683:QUC327683 RDX327683:RDY327683 RNT327683:RNU327683 RXP327683:RXQ327683 SHL327683:SHM327683 SRH327683:SRI327683 TBD327683:TBE327683 TKZ327683:TLA327683 TUV327683:TUW327683 UER327683:UES327683 UON327683:UOO327683 UYJ327683:UYK327683 VIF327683:VIG327683 VSB327683:VSC327683 WBX327683:WBY327683 WLT327683:WLU327683 WVP327683:WVQ327683 H393219:I393219 JD393219:JE393219 SZ393219:TA393219 ACV393219:ACW393219 AMR393219:AMS393219 AWN393219:AWO393219 BGJ393219:BGK393219 BQF393219:BQG393219 CAB393219:CAC393219 CJX393219:CJY393219 CTT393219:CTU393219 DDP393219:DDQ393219 DNL393219:DNM393219 DXH393219:DXI393219 EHD393219:EHE393219 EQZ393219:ERA393219 FAV393219:FAW393219 FKR393219:FKS393219 FUN393219:FUO393219 GEJ393219:GEK393219 GOF393219:GOG393219 GYB393219:GYC393219 HHX393219:HHY393219 HRT393219:HRU393219 IBP393219:IBQ393219 ILL393219:ILM393219 IVH393219:IVI393219 JFD393219:JFE393219 JOZ393219:JPA393219 JYV393219:JYW393219 KIR393219:KIS393219 KSN393219:KSO393219 LCJ393219:LCK393219 LMF393219:LMG393219 LWB393219:LWC393219 MFX393219:MFY393219 MPT393219:MPU393219 MZP393219:MZQ393219 NJL393219:NJM393219 NTH393219:NTI393219 ODD393219:ODE393219 OMZ393219:ONA393219 OWV393219:OWW393219 PGR393219:PGS393219 PQN393219:PQO393219 QAJ393219:QAK393219 QKF393219:QKG393219 QUB393219:QUC393219 RDX393219:RDY393219 RNT393219:RNU393219 RXP393219:RXQ393219 SHL393219:SHM393219 SRH393219:SRI393219 TBD393219:TBE393219 TKZ393219:TLA393219 TUV393219:TUW393219 UER393219:UES393219 UON393219:UOO393219 UYJ393219:UYK393219 VIF393219:VIG393219 VSB393219:VSC393219 WBX393219:WBY393219 WLT393219:WLU393219 WVP393219:WVQ393219 H458755:I458755 JD458755:JE458755 SZ458755:TA458755 ACV458755:ACW458755 AMR458755:AMS458755 AWN458755:AWO458755 BGJ458755:BGK458755 BQF458755:BQG458755 CAB458755:CAC458755 CJX458755:CJY458755 CTT458755:CTU458755 DDP458755:DDQ458755 DNL458755:DNM458755 DXH458755:DXI458755 EHD458755:EHE458755 EQZ458755:ERA458755 FAV458755:FAW458755 FKR458755:FKS458755 FUN458755:FUO458755 GEJ458755:GEK458755 GOF458755:GOG458755 GYB458755:GYC458755 HHX458755:HHY458755 HRT458755:HRU458755 IBP458755:IBQ458755 ILL458755:ILM458755 IVH458755:IVI458755 JFD458755:JFE458755 JOZ458755:JPA458755 JYV458755:JYW458755 KIR458755:KIS458755 KSN458755:KSO458755 LCJ458755:LCK458755 LMF458755:LMG458755 LWB458755:LWC458755 MFX458755:MFY458755 MPT458755:MPU458755 MZP458755:MZQ458755 NJL458755:NJM458755 NTH458755:NTI458755 ODD458755:ODE458755 OMZ458755:ONA458755 OWV458755:OWW458755 PGR458755:PGS458755 PQN458755:PQO458755 QAJ458755:QAK458755 QKF458755:QKG458755 QUB458755:QUC458755 RDX458755:RDY458755 RNT458755:RNU458755 RXP458755:RXQ458755 SHL458755:SHM458755 SRH458755:SRI458755 TBD458755:TBE458755 TKZ458755:TLA458755 TUV458755:TUW458755 UER458755:UES458755 UON458755:UOO458755 UYJ458755:UYK458755 VIF458755:VIG458755 VSB458755:VSC458755 WBX458755:WBY458755 WLT458755:WLU458755 WVP458755:WVQ458755 H524291:I524291 JD524291:JE524291 SZ524291:TA524291 ACV524291:ACW524291 AMR524291:AMS524291 AWN524291:AWO524291 BGJ524291:BGK524291 BQF524291:BQG524291 CAB524291:CAC524291 CJX524291:CJY524291 CTT524291:CTU524291 DDP524291:DDQ524291 DNL524291:DNM524291 DXH524291:DXI524291 EHD524291:EHE524291 EQZ524291:ERA524291 FAV524291:FAW524291 FKR524291:FKS524291 FUN524291:FUO524291 GEJ524291:GEK524291 GOF524291:GOG524291 GYB524291:GYC524291 HHX524291:HHY524291 HRT524291:HRU524291 IBP524291:IBQ524291 ILL524291:ILM524291 IVH524291:IVI524291 JFD524291:JFE524291 JOZ524291:JPA524291 JYV524291:JYW524291 KIR524291:KIS524291 KSN524291:KSO524291 LCJ524291:LCK524291 LMF524291:LMG524291 LWB524291:LWC524291 MFX524291:MFY524291 MPT524291:MPU524291 MZP524291:MZQ524291 NJL524291:NJM524291 NTH524291:NTI524291 ODD524291:ODE524291 OMZ524291:ONA524291 OWV524291:OWW524291 PGR524291:PGS524291 PQN524291:PQO524291 QAJ524291:QAK524291 QKF524291:QKG524291 QUB524291:QUC524291 RDX524291:RDY524291 RNT524291:RNU524291 RXP524291:RXQ524291 SHL524291:SHM524291 SRH524291:SRI524291 TBD524291:TBE524291 TKZ524291:TLA524291 TUV524291:TUW524291 UER524291:UES524291 UON524291:UOO524291 UYJ524291:UYK524291 VIF524291:VIG524291 VSB524291:VSC524291 WBX524291:WBY524291 WLT524291:WLU524291 WVP524291:WVQ524291 H589827:I589827 JD589827:JE589827 SZ589827:TA589827 ACV589827:ACW589827 AMR589827:AMS589827 AWN589827:AWO589827 BGJ589827:BGK589827 BQF589827:BQG589827 CAB589827:CAC589827 CJX589827:CJY589827 CTT589827:CTU589827 DDP589827:DDQ589827 DNL589827:DNM589827 DXH589827:DXI589827 EHD589827:EHE589827 EQZ589827:ERA589827 FAV589827:FAW589827 FKR589827:FKS589827 FUN589827:FUO589827 GEJ589827:GEK589827 GOF589827:GOG589827 GYB589827:GYC589827 HHX589827:HHY589827 HRT589827:HRU589827 IBP589827:IBQ589827 ILL589827:ILM589827 IVH589827:IVI589827 JFD589827:JFE589827 JOZ589827:JPA589827 JYV589827:JYW589827 KIR589827:KIS589827 KSN589827:KSO589827 LCJ589827:LCK589827 LMF589827:LMG589827 LWB589827:LWC589827 MFX589827:MFY589827 MPT589827:MPU589827 MZP589827:MZQ589827 NJL589827:NJM589827 NTH589827:NTI589827 ODD589827:ODE589827 OMZ589827:ONA589827 OWV589827:OWW589827 PGR589827:PGS589827 PQN589827:PQO589827 QAJ589827:QAK589827 QKF589827:QKG589827 QUB589827:QUC589827 RDX589827:RDY589827 RNT589827:RNU589827 RXP589827:RXQ589827 SHL589827:SHM589827 SRH589827:SRI589827 TBD589827:TBE589827 TKZ589827:TLA589827 TUV589827:TUW589827 UER589827:UES589827 UON589827:UOO589827 UYJ589827:UYK589827 VIF589827:VIG589827 VSB589827:VSC589827 WBX589827:WBY589827 WLT589827:WLU589827 WVP589827:WVQ589827 H655363:I655363 JD655363:JE655363 SZ655363:TA655363 ACV655363:ACW655363 AMR655363:AMS655363 AWN655363:AWO655363 BGJ655363:BGK655363 BQF655363:BQG655363 CAB655363:CAC655363 CJX655363:CJY655363 CTT655363:CTU655363 DDP655363:DDQ655363 DNL655363:DNM655363 DXH655363:DXI655363 EHD655363:EHE655363 EQZ655363:ERA655363 FAV655363:FAW655363 FKR655363:FKS655363 FUN655363:FUO655363 GEJ655363:GEK655363 GOF655363:GOG655363 GYB655363:GYC655363 HHX655363:HHY655363 HRT655363:HRU655363 IBP655363:IBQ655363 ILL655363:ILM655363 IVH655363:IVI655363 JFD655363:JFE655363 JOZ655363:JPA655363 JYV655363:JYW655363 KIR655363:KIS655363 KSN655363:KSO655363 LCJ655363:LCK655363 LMF655363:LMG655363 LWB655363:LWC655363 MFX655363:MFY655363 MPT655363:MPU655363 MZP655363:MZQ655363 NJL655363:NJM655363 NTH655363:NTI655363 ODD655363:ODE655363 OMZ655363:ONA655363 OWV655363:OWW655363 PGR655363:PGS655363 PQN655363:PQO655363 QAJ655363:QAK655363 QKF655363:QKG655363 QUB655363:QUC655363 RDX655363:RDY655363 RNT655363:RNU655363 RXP655363:RXQ655363 SHL655363:SHM655363 SRH655363:SRI655363 TBD655363:TBE655363 TKZ655363:TLA655363 TUV655363:TUW655363 UER655363:UES655363 UON655363:UOO655363 UYJ655363:UYK655363 VIF655363:VIG655363 VSB655363:VSC655363 WBX655363:WBY655363 WLT655363:WLU655363 WVP655363:WVQ655363 H720899:I720899 JD720899:JE720899 SZ720899:TA720899 ACV720899:ACW720899 AMR720899:AMS720899 AWN720899:AWO720899 BGJ720899:BGK720899 BQF720899:BQG720899 CAB720899:CAC720899 CJX720899:CJY720899 CTT720899:CTU720899 DDP720899:DDQ720899 DNL720899:DNM720899 DXH720899:DXI720899 EHD720899:EHE720899 EQZ720899:ERA720899 FAV720899:FAW720899 FKR720899:FKS720899 FUN720899:FUO720899 GEJ720899:GEK720899 GOF720899:GOG720899 GYB720899:GYC720899 HHX720899:HHY720899 HRT720899:HRU720899 IBP720899:IBQ720899 ILL720899:ILM720899 IVH720899:IVI720899 JFD720899:JFE720899 JOZ720899:JPA720899 JYV720899:JYW720899 KIR720899:KIS720899 KSN720899:KSO720899 LCJ720899:LCK720899 LMF720899:LMG720899 LWB720899:LWC720899 MFX720899:MFY720899 MPT720899:MPU720899 MZP720899:MZQ720899 NJL720899:NJM720899 NTH720899:NTI720899 ODD720899:ODE720899 OMZ720899:ONA720899 OWV720899:OWW720899 PGR720899:PGS720899 PQN720899:PQO720899 QAJ720899:QAK720899 QKF720899:QKG720899 QUB720899:QUC720899 RDX720899:RDY720899 RNT720899:RNU720899 RXP720899:RXQ720899 SHL720899:SHM720899 SRH720899:SRI720899 TBD720899:TBE720899 TKZ720899:TLA720899 TUV720899:TUW720899 UER720899:UES720899 UON720899:UOO720899 UYJ720899:UYK720899 VIF720899:VIG720899 VSB720899:VSC720899 WBX720899:WBY720899 WLT720899:WLU720899 WVP720899:WVQ720899 H786435:I786435 JD786435:JE786435 SZ786435:TA786435 ACV786435:ACW786435 AMR786435:AMS786435 AWN786435:AWO786435 BGJ786435:BGK786435 BQF786435:BQG786435 CAB786435:CAC786435 CJX786435:CJY786435 CTT786435:CTU786435 DDP786435:DDQ786435 DNL786435:DNM786435 DXH786435:DXI786435 EHD786435:EHE786435 EQZ786435:ERA786435 FAV786435:FAW786435 FKR786435:FKS786435 FUN786435:FUO786435 GEJ786435:GEK786435 GOF786435:GOG786435 GYB786435:GYC786435 HHX786435:HHY786435 HRT786435:HRU786435 IBP786435:IBQ786435 ILL786435:ILM786435 IVH786435:IVI786435 JFD786435:JFE786435 JOZ786435:JPA786435 JYV786435:JYW786435 KIR786435:KIS786435 KSN786435:KSO786435 LCJ786435:LCK786435 LMF786435:LMG786435 LWB786435:LWC786435 MFX786435:MFY786435 MPT786435:MPU786435 MZP786435:MZQ786435 NJL786435:NJM786435 NTH786435:NTI786435 ODD786435:ODE786435 OMZ786435:ONA786435 OWV786435:OWW786435 PGR786435:PGS786435 PQN786435:PQO786435 QAJ786435:QAK786435 QKF786435:QKG786435 QUB786435:QUC786435 RDX786435:RDY786435 RNT786435:RNU786435 RXP786435:RXQ786435 SHL786435:SHM786435 SRH786435:SRI786435 TBD786435:TBE786435 TKZ786435:TLA786435 TUV786435:TUW786435 UER786435:UES786435 UON786435:UOO786435 UYJ786435:UYK786435 VIF786435:VIG786435 VSB786435:VSC786435 WBX786435:WBY786435 WLT786435:WLU786435 WVP786435:WVQ786435 H851971:I851971 JD851971:JE851971 SZ851971:TA851971 ACV851971:ACW851971 AMR851971:AMS851971 AWN851971:AWO851971 BGJ851971:BGK851971 BQF851971:BQG851971 CAB851971:CAC851971 CJX851971:CJY851971 CTT851971:CTU851971 DDP851971:DDQ851971 DNL851971:DNM851971 DXH851971:DXI851971 EHD851971:EHE851971 EQZ851971:ERA851971 FAV851971:FAW851971 FKR851971:FKS851971 FUN851971:FUO851971 GEJ851971:GEK851971 GOF851971:GOG851971 GYB851971:GYC851971 HHX851971:HHY851971 HRT851971:HRU851971 IBP851971:IBQ851971 ILL851971:ILM851971 IVH851971:IVI851971 JFD851971:JFE851971 JOZ851971:JPA851971 JYV851971:JYW851971 KIR851971:KIS851971 KSN851971:KSO851971 LCJ851971:LCK851971 LMF851971:LMG851971 LWB851971:LWC851971 MFX851971:MFY851971 MPT851971:MPU851971 MZP851971:MZQ851971 NJL851971:NJM851971 NTH851971:NTI851971 ODD851971:ODE851971 OMZ851971:ONA851971 OWV851971:OWW851971 PGR851971:PGS851971 PQN851971:PQO851971 QAJ851971:QAK851971 QKF851971:QKG851971 QUB851971:QUC851971 RDX851971:RDY851971 RNT851971:RNU851971 RXP851971:RXQ851971 SHL851971:SHM851971 SRH851971:SRI851971 TBD851971:TBE851971 TKZ851971:TLA851971 TUV851971:TUW851971 UER851971:UES851971 UON851971:UOO851971 UYJ851971:UYK851971 VIF851971:VIG851971 VSB851971:VSC851971 WBX851971:WBY851971 WLT851971:WLU851971 WVP851971:WVQ851971 H917507:I917507 JD917507:JE917507 SZ917507:TA917507 ACV917507:ACW917507 AMR917507:AMS917507 AWN917507:AWO917507 BGJ917507:BGK917507 BQF917507:BQG917507 CAB917507:CAC917507 CJX917507:CJY917507 CTT917507:CTU917507 DDP917507:DDQ917507 DNL917507:DNM917507 DXH917507:DXI917507 EHD917507:EHE917507 EQZ917507:ERA917507 FAV917507:FAW917507 FKR917507:FKS917507 FUN917507:FUO917507 GEJ917507:GEK917507 GOF917507:GOG917507 GYB917507:GYC917507 HHX917507:HHY917507 HRT917507:HRU917507 IBP917507:IBQ917507 ILL917507:ILM917507 IVH917507:IVI917507 JFD917507:JFE917507 JOZ917507:JPA917507 JYV917507:JYW917507 KIR917507:KIS917507 KSN917507:KSO917507 LCJ917507:LCK917507 LMF917507:LMG917507 LWB917507:LWC917507 MFX917507:MFY917507 MPT917507:MPU917507 MZP917507:MZQ917507 NJL917507:NJM917507 NTH917507:NTI917507 ODD917507:ODE917507 OMZ917507:ONA917507 OWV917507:OWW917507 PGR917507:PGS917507 PQN917507:PQO917507 QAJ917507:QAK917507 QKF917507:QKG917507 QUB917507:QUC917507 RDX917507:RDY917507 RNT917507:RNU917507 RXP917507:RXQ917507 SHL917507:SHM917507 SRH917507:SRI917507 TBD917507:TBE917507 TKZ917507:TLA917507 TUV917507:TUW917507 UER917507:UES917507 UON917507:UOO917507 UYJ917507:UYK917507 VIF917507:VIG917507 VSB917507:VSC917507 WBX917507:WBY917507 WLT917507:WLU917507 WVP917507:WVQ917507 H983043:I983043 JD983043:JE983043 SZ983043:TA983043 ACV983043:ACW983043 AMR983043:AMS983043 AWN983043:AWO983043 BGJ983043:BGK983043 BQF983043:BQG983043 CAB983043:CAC983043 CJX983043:CJY983043 CTT983043:CTU983043 DDP983043:DDQ983043 DNL983043:DNM983043 DXH983043:DXI983043 EHD983043:EHE983043 EQZ983043:ERA983043 FAV983043:FAW983043 FKR983043:FKS983043 FUN983043:FUO983043 GEJ983043:GEK983043 GOF983043:GOG983043 GYB983043:GYC983043 HHX983043:HHY983043 HRT983043:HRU983043 IBP983043:IBQ983043 ILL983043:ILM983043 IVH983043:IVI983043 JFD983043:JFE983043 JOZ983043:JPA983043 JYV983043:JYW983043 KIR983043:KIS983043 KSN983043:KSO983043 LCJ983043:LCK983043 LMF983043:LMG983043 LWB983043:LWC983043 MFX983043:MFY983043 MPT983043:MPU983043 MZP983043:MZQ983043 NJL983043:NJM983043 NTH983043:NTI983043 ODD983043:ODE983043 OMZ983043:ONA983043 OWV983043:OWW983043 PGR983043:PGS983043 PQN983043:PQO983043 QAJ983043:QAK983043 QKF983043:QKG983043 QUB983043:QUC983043 RDX983043:RDY983043 RNT983043:RNU983043 RXP983043:RXQ983043 SHL983043:SHM983043 SRH983043:SRI983043 TBD983043:TBE983043 TKZ983043:TLA983043 TUV983043:TUW983043 UER983043:UES983043 UON983043:UOO983043 UYJ983043:UYK983043 VIF983043:VIG983043 VSB983043:VSC983043 WBX983043:WBY983043 WLT983043:WLU983043 WVP983043:WVQ983043">
      <formula1>#REF!</formula1>
    </dataValidation>
    <dataValidation type="list" allowBlank="1" showInputMessage="1" showErrorMessage="1" sqref="D19:F19 IZ19:JB19 SV19:SX19 ACR19:ACT19 AMN19:AMP19 AWJ19:AWL19 BGF19:BGH19 BQB19:BQD19 BZX19:BZZ19 CJT19:CJV19 CTP19:CTR19 DDL19:DDN19 DNH19:DNJ19 DXD19:DXF19 EGZ19:EHB19 EQV19:EQX19 FAR19:FAT19 FKN19:FKP19 FUJ19:FUL19 GEF19:GEH19 GOB19:GOD19 GXX19:GXZ19 HHT19:HHV19 HRP19:HRR19 IBL19:IBN19 ILH19:ILJ19 IVD19:IVF19 JEZ19:JFB19 JOV19:JOX19 JYR19:JYT19 KIN19:KIP19 KSJ19:KSL19 LCF19:LCH19 LMB19:LMD19 LVX19:LVZ19 MFT19:MFV19 MPP19:MPR19 MZL19:MZN19 NJH19:NJJ19 NTD19:NTF19 OCZ19:ODB19 OMV19:OMX19 OWR19:OWT19 PGN19:PGP19 PQJ19:PQL19 QAF19:QAH19 QKB19:QKD19 QTX19:QTZ19 RDT19:RDV19 RNP19:RNR19 RXL19:RXN19 SHH19:SHJ19 SRD19:SRF19 TAZ19:TBB19 TKV19:TKX19 TUR19:TUT19 UEN19:UEP19 UOJ19:UOL19 UYF19:UYH19 VIB19:VID19 VRX19:VRZ19 WBT19:WBV19 WLP19:WLR19 WVL19:WVN19 D65543:F65543 IZ65543:JB65543 SV65543:SX65543 ACR65543:ACT65543 AMN65543:AMP65543 AWJ65543:AWL65543 BGF65543:BGH65543 BQB65543:BQD65543 BZX65543:BZZ65543 CJT65543:CJV65543 CTP65543:CTR65543 DDL65543:DDN65543 DNH65543:DNJ65543 DXD65543:DXF65543 EGZ65543:EHB65543 EQV65543:EQX65543 FAR65543:FAT65543 FKN65543:FKP65543 FUJ65543:FUL65543 GEF65543:GEH65543 GOB65543:GOD65543 GXX65543:GXZ65543 HHT65543:HHV65543 HRP65543:HRR65543 IBL65543:IBN65543 ILH65543:ILJ65543 IVD65543:IVF65543 JEZ65543:JFB65543 JOV65543:JOX65543 JYR65543:JYT65543 KIN65543:KIP65543 KSJ65543:KSL65543 LCF65543:LCH65543 LMB65543:LMD65543 LVX65543:LVZ65543 MFT65543:MFV65543 MPP65543:MPR65543 MZL65543:MZN65543 NJH65543:NJJ65543 NTD65543:NTF65543 OCZ65543:ODB65543 OMV65543:OMX65543 OWR65543:OWT65543 PGN65543:PGP65543 PQJ65543:PQL65543 QAF65543:QAH65543 QKB65543:QKD65543 QTX65543:QTZ65543 RDT65543:RDV65543 RNP65543:RNR65543 RXL65543:RXN65543 SHH65543:SHJ65543 SRD65543:SRF65543 TAZ65543:TBB65543 TKV65543:TKX65543 TUR65543:TUT65543 UEN65543:UEP65543 UOJ65543:UOL65543 UYF65543:UYH65543 VIB65543:VID65543 VRX65543:VRZ65543 WBT65543:WBV65543 WLP65543:WLR65543 WVL65543:WVN65543 D131079:F131079 IZ131079:JB131079 SV131079:SX131079 ACR131079:ACT131079 AMN131079:AMP131079 AWJ131079:AWL131079 BGF131079:BGH131079 BQB131079:BQD131079 BZX131079:BZZ131079 CJT131079:CJV131079 CTP131079:CTR131079 DDL131079:DDN131079 DNH131079:DNJ131079 DXD131079:DXF131079 EGZ131079:EHB131079 EQV131079:EQX131079 FAR131079:FAT131079 FKN131079:FKP131079 FUJ131079:FUL131079 GEF131079:GEH131079 GOB131079:GOD131079 GXX131079:GXZ131079 HHT131079:HHV131079 HRP131079:HRR131079 IBL131079:IBN131079 ILH131079:ILJ131079 IVD131079:IVF131079 JEZ131079:JFB131079 JOV131079:JOX131079 JYR131079:JYT131079 KIN131079:KIP131079 KSJ131079:KSL131079 LCF131079:LCH131079 LMB131079:LMD131079 LVX131079:LVZ131079 MFT131079:MFV131079 MPP131079:MPR131079 MZL131079:MZN131079 NJH131079:NJJ131079 NTD131079:NTF131079 OCZ131079:ODB131079 OMV131079:OMX131079 OWR131079:OWT131079 PGN131079:PGP131079 PQJ131079:PQL131079 QAF131079:QAH131079 QKB131079:QKD131079 QTX131079:QTZ131079 RDT131079:RDV131079 RNP131079:RNR131079 RXL131079:RXN131079 SHH131079:SHJ131079 SRD131079:SRF131079 TAZ131079:TBB131079 TKV131079:TKX131079 TUR131079:TUT131079 UEN131079:UEP131079 UOJ131079:UOL131079 UYF131079:UYH131079 VIB131079:VID131079 VRX131079:VRZ131079 WBT131079:WBV131079 WLP131079:WLR131079 WVL131079:WVN131079 D196615:F196615 IZ196615:JB196615 SV196615:SX196615 ACR196615:ACT196615 AMN196615:AMP196615 AWJ196615:AWL196615 BGF196615:BGH196615 BQB196615:BQD196615 BZX196615:BZZ196615 CJT196615:CJV196615 CTP196615:CTR196615 DDL196615:DDN196615 DNH196615:DNJ196615 DXD196615:DXF196615 EGZ196615:EHB196615 EQV196615:EQX196615 FAR196615:FAT196615 FKN196615:FKP196615 FUJ196615:FUL196615 GEF196615:GEH196615 GOB196615:GOD196615 GXX196615:GXZ196615 HHT196615:HHV196615 HRP196615:HRR196615 IBL196615:IBN196615 ILH196615:ILJ196615 IVD196615:IVF196615 JEZ196615:JFB196615 JOV196615:JOX196615 JYR196615:JYT196615 KIN196615:KIP196615 KSJ196615:KSL196615 LCF196615:LCH196615 LMB196615:LMD196615 LVX196615:LVZ196615 MFT196615:MFV196615 MPP196615:MPR196615 MZL196615:MZN196615 NJH196615:NJJ196615 NTD196615:NTF196615 OCZ196615:ODB196615 OMV196615:OMX196615 OWR196615:OWT196615 PGN196615:PGP196615 PQJ196615:PQL196615 QAF196615:QAH196615 QKB196615:QKD196615 QTX196615:QTZ196615 RDT196615:RDV196615 RNP196615:RNR196615 RXL196615:RXN196615 SHH196615:SHJ196615 SRD196615:SRF196615 TAZ196615:TBB196615 TKV196615:TKX196615 TUR196615:TUT196615 UEN196615:UEP196615 UOJ196615:UOL196615 UYF196615:UYH196615 VIB196615:VID196615 VRX196615:VRZ196615 WBT196615:WBV196615 WLP196615:WLR196615 WVL196615:WVN196615 D262151:F262151 IZ262151:JB262151 SV262151:SX262151 ACR262151:ACT262151 AMN262151:AMP262151 AWJ262151:AWL262151 BGF262151:BGH262151 BQB262151:BQD262151 BZX262151:BZZ262151 CJT262151:CJV262151 CTP262151:CTR262151 DDL262151:DDN262151 DNH262151:DNJ262151 DXD262151:DXF262151 EGZ262151:EHB262151 EQV262151:EQX262151 FAR262151:FAT262151 FKN262151:FKP262151 FUJ262151:FUL262151 GEF262151:GEH262151 GOB262151:GOD262151 GXX262151:GXZ262151 HHT262151:HHV262151 HRP262151:HRR262151 IBL262151:IBN262151 ILH262151:ILJ262151 IVD262151:IVF262151 JEZ262151:JFB262151 JOV262151:JOX262151 JYR262151:JYT262151 KIN262151:KIP262151 KSJ262151:KSL262151 LCF262151:LCH262151 LMB262151:LMD262151 LVX262151:LVZ262151 MFT262151:MFV262151 MPP262151:MPR262151 MZL262151:MZN262151 NJH262151:NJJ262151 NTD262151:NTF262151 OCZ262151:ODB262151 OMV262151:OMX262151 OWR262151:OWT262151 PGN262151:PGP262151 PQJ262151:PQL262151 QAF262151:QAH262151 QKB262151:QKD262151 QTX262151:QTZ262151 RDT262151:RDV262151 RNP262151:RNR262151 RXL262151:RXN262151 SHH262151:SHJ262151 SRD262151:SRF262151 TAZ262151:TBB262151 TKV262151:TKX262151 TUR262151:TUT262151 UEN262151:UEP262151 UOJ262151:UOL262151 UYF262151:UYH262151 VIB262151:VID262151 VRX262151:VRZ262151 WBT262151:WBV262151 WLP262151:WLR262151 WVL262151:WVN262151 D327687:F327687 IZ327687:JB327687 SV327687:SX327687 ACR327687:ACT327687 AMN327687:AMP327687 AWJ327687:AWL327687 BGF327687:BGH327687 BQB327687:BQD327687 BZX327687:BZZ327687 CJT327687:CJV327687 CTP327687:CTR327687 DDL327687:DDN327687 DNH327687:DNJ327687 DXD327687:DXF327687 EGZ327687:EHB327687 EQV327687:EQX327687 FAR327687:FAT327687 FKN327687:FKP327687 FUJ327687:FUL327687 GEF327687:GEH327687 GOB327687:GOD327687 GXX327687:GXZ327687 HHT327687:HHV327687 HRP327687:HRR327687 IBL327687:IBN327687 ILH327687:ILJ327687 IVD327687:IVF327687 JEZ327687:JFB327687 JOV327687:JOX327687 JYR327687:JYT327687 KIN327687:KIP327687 KSJ327687:KSL327687 LCF327687:LCH327687 LMB327687:LMD327687 LVX327687:LVZ327687 MFT327687:MFV327687 MPP327687:MPR327687 MZL327687:MZN327687 NJH327687:NJJ327687 NTD327687:NTF327687 OCZ327687:ODB327687 OMV327687:OMX327687 OWR327687:OWT327687 PGN327687:PGP327687 PQJ327687:PQL327687 QAF327687:QAH327687 QKB327687:QKD327687 QTX327687:QTZ327687 RDT327687:RDV327687 RNP327687:RNR327687 RXL327687:RXN327687 SHH327687:SHJ327687 SRD327687:SRF327687 TAZ327687:TBB327687 TKV327687:TKX327687 TUR327687:TUT327687 UEN327687:UEP327687 UOJ327687:UOL327687 UYF327687:UYH327687 VIB327687:VID327687 VRX327687:VRZ327687 WBT327687:WBV327687 WLP327687:WLR327687 WVL327687:WVN327687 D393223:F393223 IZ393223:JB393223 SV393223:SX393223 ACR393223:ACT393223 AMN393223:AMP393223 AWJ393223:AWL393223 BGF393223:BGH393223 BQB393223:BQD393223 BZX393223:BZZ393223 CJT393223:CJV393223 CTP393223:CTR393223 DDL393223:DDN393223 DNH393223:DNJ393223 DXD393223:DXF393223 EGZ393223:EHB393223 EQV393223:EQX393223 FAR393223:FAT393223 FKN393223:FKP393223 FUJ393223:FUL393223 GEF393223:GEH393223 GOB393223:GOD393223 GXX393223:GXZ393223 HHT393223:HHV393223 HRP393223:HRR393223 IBL393223:IBN393223 ILH393223:ILJ393223 IVD393223:IVF393223 JEZ393223:JFB393223 JOV393223:JOX393223 JYR393223:JYT393223 KIN393223:KIP393223 KSJ393223:KSL393223 LCF393223:LCH393223 LMB393223:LMD393223 LVX393223:LVZ393223 MFT393223:MFV393223 MPP393223:MPR393223 MZL393223:MZN393223 NJH393223:NJJ393223 NTD393223:NTF393223 OCZ393223:ODB393223 OMV393223:OMX393223 OWR393223:OWT393223 PGN393223:PGP393223 PQJ393223:PQL393223 QAF393223:QAH393223 QKB393223:QKD393223 QTX393223:QTZ393223 RDT393223:RDV393223 RNP393223:RNR393223 RXL393223:RXN393223 SHH393223:SHJ393223 SRD393223:SRF393223 TAZ393223:TBB393223 TKV393223:TKX393223 TUR393223:TUT393223 UEN393223:UEP393223 UOJ393223:UOL393223 UYF393223:UYH393223 VIB393223:VID393223 VRX393223:VRZ393223 WBT393223:WBV393223 WLP393223:WLR393223 WVL393223:WVN393223 D458759:F458759 IZ458759:JB458759 SV458759:SX458759 ACR458759:ACT458759 AMN458759:AMP458759 AWJ458759:AWL458759 BGF458759:BGH458759 BQB458759:BQD458759 BZX458759:BZZ458759 CJT458759:CJV458759 CTP458759:CTR458759 DDL458759:DDN458759 DNH458759:DNJ458759 DXD458759:DXF458759 EGZ458759:EHB458759 EQV458759:EQX458759 FAR458759:FAT458759 FKN458759:FKP458759 FUJ458759:FUL458759 GEF458759:GEH458759 GOB458759:GOD458759 GXX458759:GXZ458759 HHT458759:HHV458759 HRP458759:HRR458759 IBL458759:IBN458759 ILH458759:ILJ458759 IVD458759:IVF458759 JEZ458759:JFB458759 JOV458759:JOX458759 JYR458759:JYT458759 KIN458759:KIP458759 KSJ458759:KSL458759 LCF458759:LCH458759 LMB458759:LMD458759 LVX458759:LVZ458759 MFT458759:MFV458759 MPP458759:MPR458759 MZL458759:MZN458759 NJH458759:NJJ458759 NTD458759:NTF458759 OCZ458759:ODB458759 OMV458759:OMX458759 OWR458759:OWT458759 PGN458759:PGP458759 PQJ458759:PQL458759 QAF458759:QAH458759 QKB458759:QKD458759 QTX458759:QTZ458759 RDT458759:RDV458759 RNP458759:RNR458759 RXL458759:RXN458759 SHH458759:SHJ458759 SRD458759:SRF458759 TAZ458759:TBB458759 TKV458759:TKX458759 TUR458759:TUT458759 UEN458759:UEP458759 UOJ458759:UOL458759 UYF458759:UYH458759 VIB458759:VID458759 VRX458759:VRZ458759 WBT458759:WBV458759 WLP458759:WLR458759 WVL458759:WVN458759 D524295:F524295 IZ524295:JB524295 SV524295:SX524295 ACR524295:ACT524295 AMN524295:AMP524295 AWJ524295:AWL524295 BGF524295:BGH524295 BQB524295:BQD524295 BZX524295:BZZ524295 CJT524295:CJV524295 CTP524295:CTR524295 DDL524295:DDN524295 DNH524295:DNJ524295 DXD524295:DXF524295 EGZ524295:EHB524295 EQV524295:EQX524295 FAR524295:FAT524295 FKN524295:FKP524295 FUJ524295:FUL524295 GEF524295:GEH524295 GOB524295:GOD524295 GXX524295:GXZ524295 HHT524295:HHV524295 HRP524295:HRR524295 IBL524295:IBN524295 ILH524295:ILJ524295 IVD524295:IVF524295 JEZ524295:JFB524295 JOV524295:JOX524295 JYR524295:JYT524295 KIN524295:KIP524295 KSJ524295:KSL524295 LCF524295:LCH524295 LMB524295:LMD524295 LVX524295:LVZ524295 MFT524295:MFV524295 MPP524295:MPR524295 MZL524295:MZN524295 NJH524295:NJJ524295 NTD524295:NTF524295 OCZ524295:ODB524295 OMV524295:OMX524295 OWR524295:OWT524295 PGN524295:PGP524295 PQJ524295:PQL524295 QAF524295:QAH524295 QKB524295:QKD524295 QTX524295:QTZ524295 RDT524295:RDV524295 RNP524295:RNR524295 RXL524295:RXN524295 SHH524295:SHJ524295 SRD524295:SRF524295 TAZ524295:TBB524295 TKV524295:TKX524295 TUR524295:TUT524295 UEN524295:UEP524295 UOJ524295:UOL524295 UYF524295:UYH524295 VIB524295:VID524295 VRX524295:VRZ524295 WBT524295:WBV524295 WLP524295:WLR524295 WVL524295:WVN524295 D589831:F589831 IZ589831:JB589831 SV589831:SX589831 ACR589831:ACT589831 AMN589831:AMP589831 AWJ589831:AWL589831 BGF589831:BGH589831 BQB589831:BQD589831 BZX589831:BZZ589831 CJT589831:CJV589831 CTP589831:CTR589831 DDL589831:DDN589831 DNH589831:DNJ589831 DXD589831:DXF589831 EGZ589831:EHB589831 EQV589831:EQX589831 FAR589831:FAT589831 FKN589831:FKP589831 FUJ589831:FUL589831 GEF589831:GEH589831 GOB589831:GOD589831 GXX589831:GXZ589831 HHT589831:HHV589831 HRP589831:HRR589831 IBL589831:IBN589831 ILH589831:ILJ589831 IVD589831:IVF589831 JEZ589831:JFB589831 JOV589831:JOX589831 JYR589831:JYT589831 KIN589831:KIP589831 KSJ589831:KSL589831 LCF589831:LCH589831 LMB589831:LMD589831 LVX589831:LVZ589831 MFT589831:MFV589831 MPP589831:MPR589831 MZL589831:MZN589831 NJH589831:NJJ589831 NTD589831:NTF589831 OCZ589831:ODB589831 OMV589831:OMX589831 OWR589831:OWT589831 PGN589831:PGP589831 PQJ589831:PQL589831 QAF589831:QAH589831 QKB589831:QKD589831 QTX589831:QTZ589831 RDT589831:RDV589831 RNP589831:RNR589831 RXL589831:RXN589831 SHH589831:SHJ589831 SRD589831:SRF589831 TAZ589831:TBB589831 TKV589831:TKX589831 TUR589831:TUT589831 UEN589831:UEP589831 UOJ589831:UOL589831 UYF589831:UYH589831 VIB589831:VID589831 VRX589831:VRZ589831 WBT589831:WBV589831 WLP589831:WLR589831 WVL589831:WVN589831 D655367:F655367 IZ655367:JB655367 SV655367:SX655367 ACR655367:ACT655367 AMN655367:AMP655367 AWJ655367:AWL655367 BGF655367:BGH655367 BQB655367:BQD655367 BZX655367:BZZ655367 CJT655367:CJV655367 CTP655367:CTR655367 DDL655367:DDN655367 DNH655367:DNJ655367 DXD655367:DXF655367 EGZ655367:EHB655367 EQV655367:EQX655367 FAR655367:FAT655367 FKN655367:FKP655367 FUJ655367:FUL655367 GEF655367:GEH655367 GOB655367:GOD655367 GXX655367:GXZ655367 HHT655367:HHV655367 HRP655367:HRR655367 IBL655367:IBN655367 ILH655367:ILJ655367 IVD655367:IVF655367 JEZ655367:JFB655367 JOV655367:JOX655367 JYR655367:JYT655367 KIN655367:KIP655367 KSJ655367:KSL655367 LCF655367:LCH655367 LMB655367:LMD655367 LVX655367:LVZ655367 MFT655367:MFV655367 MPP655367:MPR655367 MZL655367:MZN655367 NJH655367:NJJ655367 NTD655367:NTF655367 OCZ655367:ODB655367 OMV655367:OMX655367 OWR655367:OWT655367 PGN655367:PGP655367 PQJ655367:PQL655367 QAF655367:QAH655367 QKB655367:QKD655367 QTX655367:QTZ655367 RDT655367:RDV655367 RNP655367:RNR655367 RXL655367:RXN655367 SHH655367:SHJ655367 SRD655367:SRF655367 TAZ655367:TBB655367 TKV655367:TKX655367 TUR655367:TUT655367 UEN655367:UEP655367 UOJ655367:UOL655367 UYF655367:UYH655367 VIB655367:VID655367 VRX655367:VRZ655367 WBT655367:WBV655367 WLP655367:WLR655367 WVL655367:WVN655367 D720903:F720903 IZ720903:JB720903 SV720903:SX720903 ACR720903:ACT720903 AMN720903:AMP720903 AWJ720903:AWL720903 BGF720903:BGH720903 BQB720903:BQD720903 BZX720903:BZZ720903 CJT720903:CJV720903 CTP720903:CTR720903 DDL720903:DDN720903 DNH720903:DNJ720903 DXD720903:DXF720903 EGZ720903:EHB720903 EQV720903:EQX720903 FAR720903:FAT720903 FKN720903:FKP720903 FUJ720903:FUL720903 GEF720903:GEH720903 GOB720903:GOD720903 GXX720903:GXZ720903 HHT720903:HHV720903 HRP720903:HRR720903 IBL720903:IBN720903 ILH720903:ILJ720903 IVD720903:IVF720903 JEZ720903:JFB720903 JOV720903:JOX720903 JYR720903:JYT720903 KIN720903:KIP720903 KSJ720903:KSL720903 LCF720903:LCH720903 LMB720903:LMD720903 LVX720903:LVZ720903 MFT720903:MFV720903 MPP720903:MPR720903 MZL720903:MZN720903 NJH720903:NJJ720903 NTD720903:NTF720903 OCZ720903:ODB720903 OMV720903:OMX720903 OWR720903:OWT720903 PGN720903:PGP720903 PQJ720903:PQL720903 QAF720903:QAH720903 QKB720903:QKD720903 QTX720903:QTZ720903 RDT720903:RDV720903 RNP720903:RNR720903 RXL720903:RXN720903 SHH720903:SHJ720903 SRD720903:SRF720903 TAZ720903:TBB720903 TKV720903:TKX720903 TUR720903:TUT720903 UEN720903:UEP720903 UOJ720903:UOL720903 UYF720903:UYH720903 VIB720903:VID720903 VRX720903:VRZ720903 WBT720903:WBV720903 WLP720903:WLR720903 WVL720903:WVN720903 D786439:F786439 IZ786439:JB786439 SV786439:SX786439 ACR786439:ACT786439 AMN786439:AMP786439 AWJ786439:AWL786439 BGF786439:BGH786439 BQB786439:BQD786439 BZX786439:BZZ786439 CJT786439:CJV786439 CTP786439:CTR786439 DDL786439:DDN786439 DNH786439:DNJ786439 DXD786439:DXF786439 EGZ786439:EHB786439 EQV786439:EQX786439 FAR786439:FAT786439 FKN786439:FKP786439 FUJ786439:FUL786439 GEF786439:GEH786439 GOB786439:GOD786439 GXX786439:GXZ786439 HHT786439:HHV786439 HRP786439:HRR786439 IBL786439:IBN786439 ILH786439:ILJ786439 IVD786439:IVF786439 JEZ786439:JFB786439 JOV786439:JOX786439 JYR786439:JYT786439 KIN786439:KIP786439 KSJ786439:KSL786439 LCF786439:LCH786439 LMB786439:LMD786439 LVX786439:LVZ786439 MFT786439:MFV786439 MPP786439:MPR786439 MZL786439:MZN786439 NJH786439:NJJ786439 NTD786439:NTF786439 OCZ786439:ODB786439 OMV786439:OMX786439 OWR786439:OWT786439 PGN786439:PGP786439 PQJ786439:PQL786439 QAF786439:QAH786439 QKB786439:QKD786439 QTX786439:QTZ786439 RDT786439:RDV786439 RNP786439:RNR786439 RXL786439:RXN786439 SHH786439:SHJ786439 SRD786439:SRF786439 TAZ786439:TBB786439 TKV786439:TKX786439 TUR786439:TUT786439 UEN786439:UEP786439 UOJ786439:UOL786439 UYF786439:UYH786439 VIB786439:VID786439 VRX786439:VRZ786439 WBT786439:WBV786439 WLP786439:WLR786439 WVL786439:WVN786439 D851975:F851975 IZ851975:JB851975 SV851975:SX851975 ACR851975:ACT851975 AMN851975:AMP851975 AWJ851975:AWL851975 BGF851975:BGH851975 BQB851975:BQD851975 BZX851975:BZZ851975 CJT851975:CJV851975 CTP851975:CTR851975 DDL851975:DDN851975 DNH851975:DNJ851975 DXD851975:DXF851975 EGZ851975:EHB851975 EQV851975:EQX851975 FAR851975:FAT851975 FKN851975:FKP851975 FUJ851975:FUL851975 GEF851975:GEH851975 GOB851975:GOD851975 GXX851975:GXZ851975 HHT851975:HHV851975 HRP851975:HRR851975 IBL851975:IBN851975 ILH851975:ILJ851975 IVD851975:IVF851975 JEZ851975:JFB851975 JOV851975:JOX851975 JYR851975:JYT851975 KIN851975:KIP851975 KSJ851975:KSL851975 LCF851975:LCH851975 LMB851975:LMD851975 LVX851975:LVZ851975 MFT851975:MFV851975 MPP851975:MPR851975 MZL851975:MZN851975 NJH851975:NJJ851975 NTD851975:NTF851975 OCZ851975:ODB851975 OMV851975:OMX851975 OWR851975:OWT851975 PGN851975:PGP851975 PQJ851975:PQL851975 QAF851975:QAH851975 QKB851975:QKD851975 QTX851975:QTZ851975 RDT851975:RDV851975 RNP851975:RNR851975 RXL851975:RXN851975 SHH851975:SHJ851975 SRD851975:SRF851975 TAZ851975:TBB851975 TKV851975:TKX851975 TUR851975:TUT851975 UEN851975:UEP851975 UOJ851975:UOL851975 UYF851975:UYH851975 VIB851975:VID851975 VRX851975:VRZ851975 WBT851975:WBV851975 WLP851975:WLR851975 WVL851975:WVN851975 D917511:F917511 IZ917511:JB917511 SV917511:SX917511 ACR917511:ACT917511 AMN917511:AMP917511 AWJ917511:AWL917511 BGF917511:BGH917511 BQB917511:BQD917511 BZX917511:BZZ917511 CJT917511:CJV917511 CTP917511:CTR917511 DDL917511:DDN917511 DNH917511:DNJ917511 DXD917511:DXF917511 EGZ917511:EHB917511 EQV917511:EQX917511 FAR917511:FAT917511 FKN917511:FKP917511 FUJ917511:FUL917511 GEF917511:GEH917511 GOB917511:GOD917511 GXX917511:GXZ917511 HHT917511:HHV917511 HRP917511:HRR917511 IBL917511:IBN917511 ILH917511:ILJ917511 IVD917511:IVF917511 JEZ917511:JFB917511 JOV917511:JOX917511 JYR917511:JYT917511 KIN917511:KIP917511 KSJ917511:KSL917511 LCF917511:LCH917511 LMB917511:LMD917511 LVX917511:LVZ917511 MFT917511:MFV917511 MPP917511:MPR917511 MZL917511:MZN917511 NJH917511:NJJ917511 NTD917511:NTF917511 OCZ917511:ODB917511 OMV917511:OMX917511 OWR917511:OWT917511 PGN917511:PGP917511 PQJ917511:PQL917511 QAF917511:QAH917511 QKB917511:QKD917511 QTX917511:QTZ917511 RDT917511:RDV917511 RNP917511:RNR917511 RXL917511:RXN917511 SHH917511:SHJ917511 SRD917511:SRF917511 TAZ917511:TBB917511 TKV917511:TKX917511 TUR917511:TUT917511 UEN917511:UEP917511 UOJ917511:UOL917511 UYF917511:UYH917511 VIB917511:VID917511 VRX917511:VRZ917511 WBT917511:WBV917511 WLP917511:WLR917511 WVL917511:WVN917511 D983047:F983047 IZ983047:JB983047 SV983047:SX983047 ACR983047:ACT983047 AMN983047:AMP983047 AWJ983047:AWL983047 BGF983047:BGH983047 BQB983047:BQD983047 BZX983047:BZZ983047 CJT983047:CJV983047 CTP983047:CTR983047 DDL983047:DDN983047 DNH983047:DNJ983047 DXD983047:DXF983047 EGZ983047:EHB983047 EQV983047:EQX983047 FAR983047:FAT983047 FKN983047:FKP983047 FUJ983047:FUL983047 GEF983047:GEH983047 GOB983047:GOD983047 GXX983047:GXZ983047 HHT983047:HHV983047 HRP983047:HRR983047 IBL983047:IBN983047 ILH983047:ILJ983047 IVD983047:IVF983047 JEZ983047:JFB983047 JOV983047:JOX983047 JYR983047:JYT983047 KIN983047:KIP983047 KSJ983047:KSL983047 LCF983047:LCH983047 LMB983047:LMD983047 LVX983047:LVZ983047 MFT983047:MFV983047 MPP983047:MPR983047 MZL983047:MZN983047 NJH983047:NJJ983047 NTD983047:NTF983047 OCZ983047:ODB983047 OMV983047:OMX983047 OWR983047:OWT983047 PGN983047:PGP983047 PQJ983047:PQL983047 QAF983047:QAH983047 QKB983047:QKD983047 QTX983047:QTZ983047 RDT983047:RDV983047 RNP983047:RNR983047 RXL983047:RXN983047 SHH983047:SHJ983047 SRD983047:SRF983047 TAZ983047:TBB983047 TKV983047:TKX983047 TUR983047:TUT983047 UEN983047:UEP983047 UOJ983047:UOL983047 UYF983047:UYH983047 VIB983047:VID983047 VRX983047:VRZ983047 WBT983047:WBV983047 WLP983047:WLR983047 WVL983047:WVN983047 P52 JL52 TH52 ADD52 AMZ52 AWV52 BGR52 BQN52 CAJ52 CKF52 CUB52 DDX52 DNT52 DXP52 EHL52 ERH52 FBD52 FKZ52 FUV52 GER52 GON52 GYJ52 HIF52 HSB52 IBX52 ILT52 IVP52 JFL52 JPH52 JZD52 KIZ52 KSV52 LCR52 LMN52 LWJ52 MGF52 MQB52 MZX52 NJT52 NTP52 ODL52 ONH52 OXD52 PGZ52 PQV52 QAR52 QKN52 QUJ52 REF52 ROB52 RXX52 SHT52 SRP52 TBL52 TLH52 TVD52 UEZ52 UOV52 UYR52 VIN52 VSJ52 WCF52 WMB52 WVX52 P65576 JL65576 TH65576 ADD65576 AMZ65576 AWV65576 BGR65576 BQN65576 CAJ65576 CKF65576 CUB65576 DDX65576 DNT65576 DXP65576 EHL65576 ERH65576 FBD65576 FKZ65576 FUV65576 GER65576 GON65576 GYJ65576 HIF65576 HSB65576 IBX65576 ILT65576 IVP65576 JFL65576 JPH65576 JZD65576 KIZ65576 KSV65576 LCR65576 LMN65576 LWJ65576 MGF65576 MQB65576 MZX65576 NJT65576 NTP65576 ODL65576 ONH65576 OXD65576 PGZ65576 PQV65576 QAR65576 QKN65576 QUJ65576 REF65576 ROB65576 RXX65576 SHT65576 SRP65576 TBL65576 TLH65576 TVD65576 UEZ65576 UOV65576 UYR65576 VIN65576 VSJ65576 WCF65576 WMB65576 WVX65576 P131112 JL131112 TH131112 ADD131112 AMZ131112 AWV131112 BGR131112 BQN131112 CAJ131112 CKF131112 CUB131112 DDX131112 DNT131112 DXP131112 EHL131112 ERH131112 FBD131112 FKZ131112 FUV131112 GER131112 GON131112 GYJ131112 HIF131112 HSB131112 IBX131112 ILT131112 IVP131112 JFL131112 JPH131112 JZD131112 KIZ131112 KSV131112 LCR131112 LMN131112 LWJ131112 MGF131112 MQB131112 MZX131112 NJT131112 NTP131112 ODL131112 ONH131112 OXD131112 PGZ131112 PQV131112 QAR131112 QKN131112 QUJ131112 REF131112 ROB131112 RXX131112 SHT131112 SRP131112 TBL131112 TLH131112 TVD131112 UEZ131112 UOV131112 UYR131112 VIN131112 VSJ131112 WCF131112 WMB131112 WVX131112 P196648 JL196648 TH196648 ADD196648 AMZ196648 AWV196648 BGR196648 BQN196648 CAJ196648 CKF196648 CUB196648 DDX196648 DNT196648 DXP196648 EHL196648 ERH196648 FBD196648 FKZ196648 FUV196648 GER196648 GON196648 GYJ196648 HIF196648 HSB196648 IBX196648 ILT196648 IVP196648 JFL196648 JPH196648 JZD196648 KIZ196648 KSV196648 LCR196648 LMN196648 LWJ196648 MGF196648 MQB196648 MZX196648 NJT196648 NTP196648 ODL196648 ONH196648 OXD196648 PGZ196648 PQV196648 QAR196648 QKN196648 QUJ196648 REF196648 ROB196648 RXX196648 SHT196648 SRP196648 TBL196648 TLH196648 TVD196648 UEZ196648 UOV196648 UYR196648 VIN196648 VSJ196648 WCF196648 WMB196648 WVX196648 P262184 JL262184 TH262184 ADD262184 AMZ262184 AWV262184 BGR262184 BQN262184 CAJ262184 CKF262184 CUB262184 DDX262184 DNT262184 DXP262184 EHL262184 ERH262184 FBD262184 FKZ262184 FUV262184 GER262184 GON262184 GYJ262184 HIF262184 HSB262184 IBX262184 ILT262184 IVP262184 JFL262184 JPH262184 JZD262184 KIZ262184 KSV262184 LCR262184 LMN262184 LWJ262184 MGF262184 MQB262184 MZX262184 NJT262184 NTP262184 ODL262184 ONH262184 OXD262184 PGZ262184 PQV262184 QAR262184 QKN262184 QUJ262184 REF262184 ROB262184 RXX262184 SHT262184 SRP262184 TBL262184 TLH262184 TVD262184 UEZ262184 UOV262184 UYR262184 VIN262184 VSJ262184 WCF262184 WMB262184 WVX262184 P327720 JL327720 TH327720 ADD327720 AMZ327720 AWV327720 BGR327720 BQN327720 CAJ327720 CKF327720 CUB327720 DDX327720 DNT327720 DXP327720 EHL327720 ERH327720 FBD327720 FKZ327720 FUV327720 GER327720 GON327720 GYJ327720 HIF327720 HSB327720 IBX327720 ILT327720 IVP327720 JFL327720 JPH327720 JZD327720 KIZ327720 KSV327720 LCR327720 LMN327720 LWJ327720 MGF327720 MQB327720 MZX327720 NJT327720 NTP327720 ODL327720 ONH327720 OXD327720 PGZ327720 PQV327720 QAR327720 QKN327720 QUJ327720 REF327720 ROB327720 RXX327720 SHT327720 SRP327720 TBL327720 TLH327720 TVD327720 UEZ327720 UOV327720 UYR327720 VIN327720 VSJ327720 WCF327720 WMB327720 WVX327720 P393256 JL393256 TH393256 ADD393256 AMZ393256 AWV393256 BGR393256 BQN393256 CAJ393256 CKF393256 CUB393256 DDX393256 DNT393256 DXP393256 EHL393256 ERH393256 FBD393256 FKZ393256 FUV393256 GER393256 GON393256 GYJ393256 HIF393256 HSB393256 IBX393256 ILT393256 IVP393256 JFL393256 JPH393256 JZD393256 KIZ393256 KSV393256 LCR393256 LMN393256 LWJ393256 MGF393256 MQB393256 MZX393256 NJT393256 NTP393256 ODL393256 ONH393256 OXD393256 PGZ393256 PQV393256 QAR393256 QKN393256 QUJ393256 REF393256 ROB393256 RXX393256 SHT393256 SRP393256 TBL393256 TLH393256 TVD393256 UEZ393256 UOV393256 UYR393256 VIN393256 VSJ393256 WCF393256 WMB393256 WVX393256 P458792 JL458792 TH458792 ADD458792 AMZ458792 AWV458792 BGR458792 BQN458792 CAJ458792 CKF458792 CUB458792 DDX458792 DNT458792 DXP458792 EHL458792 ERH458792 FBD458792 FKZ458792 FUV458792 GER458792 GON458792 GYJ458792 HIF458792 HSB458792 IBX458792 ILT458792 IVP458792 JFL458792 JPH458792 JZD458792 KIZ458792 KSV458792 LCR458792 LMN458792 LWJ458792 MGF458792 MQB458792 MZX458792 NJT458792 NTP458792 ODL458792 ONH458792 OXD458792 PGZ458792 PQV458792 QAR458792 QKN458792 QUJ458792 REF458792 ROB458792 RXX458792 SHT458792 SRP458792 TBL458792 TLH458792 TVD458792 UEZ458792 UOV458792 UYR458792 VIN458792 VSJ458792 WCF458792 WMB458792 WVX458792 P524328 JL524328 TH524328 ADD524328 AMZ524328 AWV524328 BGR524328 BQN524328 CAJ524328 CKF524328 CUB524328 DDX524328 DNT524328 DXP524328 EHL524328 ERH524328 FBD524328 FKZ524328 FUV524328 GER524328 GON524328 GYJ524328 HIF524328 HSB524328 IBX524328 ILT524328 IVP524328 JFL524328 JPH524328 JZD524328 KIZ524328 KSV524328 LCR524328 LMN524328 LWJ524328 MGF524328 MQB524328 MZX524328 NJT524328 NTP524328 ODL524328 ONH524328 OXD524328 PGZ524328 PQV524328 QAR524328 QKN524328 QUJ524328 REF524328 ROB524328 RXX524328 SHT524328 SRP524328 TBL524328 TLH524328 TVD524328 UEZ524328 UOV524328 UYR524328 VIN524328 VSJ524328 WCF524328 WMB524328 WVX524328 P589864 JL589864 TH589864 ADD589864 AMZ589864 AWV589864 BGR589864 BQN589864 CAJ589864 CKF589864 CUB589864 DDX589864 DNT589864 DXP589864 EHL589864 ERH589864 FBD589864 FKZ589864 FUV589864 GER589864 GON589864 GYJ589864 HIF589864 HSB589864 IBX589864 ILT589864 IVP589864 JFL589864 JPH589864 JZD589864 KIZ589864 KSV589864 LCR589864 LMN589864 LWJ589864 MGF589864 MQB589864 MZX589864 NJT589864 NTP589864 ODL589864 ONH589864 OXD589864 PGZ589864 PQV589864 QAR589864 QKN589864 QUJ589864 REF589864 ROB589864 RXX589864 SHT589864 SRP589864 TBL589864 TLH589864 TVD589864 UEZ589864 UOV589864 UYR589864 VIN589864 VSJ589864 WCF589864 WMB589864 WVX589864 P655400 JL655400 TH655400 ADD655400 AMZ655400 AWV655400 BGR655400 BQN655400 CAJ655400 CKF655400 CUB655400 DDX655400 DNT655400 DXP655400 EHL655400 ERH655400 FBD655400 FKZ655400 FUV655400 GER655400 GON655400 GYJ655400 HIF655400 HSB655400 IBX655400 ILT655400 IVP655400 JFL655400 JPH655400 JZD655400 KIZ655400 KSV655400 LCR655400 LMN655400 LWJ655400 MGF655400 MQB655400 MZX655400 NJT655400 NTP655400 ODL655400 ONH655400 OXD655400 PGZ655400 PQV655400 QAR655400 QKN655400 QUJ655400 REF655400 ROB655400 RXX655400 SHT655400 SRP655400 TBL655400 TLH655400 TVD655400 UEZ655400 UOV655400 UYR655400 VIN655400 VSJ655400 WCF655400 WMB655400 WVX655400 P720936 JL720936 TH720936 ADD720936 AMZ720936 AWV720936 BGR720936 BQN720936 CAJ720936 CKF720936 CUB720936 DDX720936 DNT720936 DXP720936 EHL720936 ERH720936 FBD720936 FKZ720936 FUV720936 GER720936 GON720936 GYJ720936 HIF720936 HSB720936 IBX720936 ILT720936 IVP720936 JFL720936 JPH720936 JZD720936 KIZ720936 KSV720936 LCR720936 LMN720936 LWJ720936 MGF720936 MQB720936 MZX720936 NJT720936 NTP720936 ODL720936 ONH720936 OXD720936 PGZ720936 PQV720936 QAR720936 QKN720936 QUJ720936 REF720936 ROB720936 RXX720936 SHT720936 SRP720936 TBL720936 TLH720936 TVD720936 UEZ720936 UOV720936 UYR720936 VIN720936 VSJ720936 WCF720936 WMB720936 WVX720936 P786472 JL786472 TH786472 ADD786472 AMZ786472 AWV786472 BGR786472 BQN786472 CAJ786472 CKF786472 CUB786472 DDX786472 DNT786472 DXP786472 EHL786472 ERH786472 FBD786472 FKZ786472 FUV786472 GER786472 GON786472 GYJ786472 HIF786472 HSB786472 IBX786472 ILT786472 IVP786472 JFL786472 JPH786472 JZD786472 KIZ786472 KSV786472 LCR786472 LMN786472 LWJ786472 MGF786472 MQB786472 MZX786472 NJT786472 NTP786472 ODL786472 ONH786472 OXD786472 PGZ786472 PQV786472 QAR786472 QKN786472 QUJ786472 REF786472 ROB786472 RXX786472 SHT786472 SRP786472 TBL786472 TLH786472 TVD786472 UEZ786472 UOV786472 UYR786472 VIN786472 VSJ786472 WCF786472 WMB786472 WVX786472 P852008 JL852008 TH852008 ADD852008 AMZ852008 AWV852008 BGR852008 BQN852008 CAJ852008 CKF852008 CUB852008 DDX852008 DNT852008 DXP852008 EHL852008 ERH852008 FBD852008 FKZ852008 FUV852008 GER852008 GON852008 GYJ852008 HIF852008 HSB852008 IBX852008 ILT852008 IVP852008 JFL852008 JPH852008 JZD852008 KIZ852008 KSV852008 LCR852008 LMN852008 LWJ852008 MGF852008 MQB852008 MZX852008 NJT852008 NTP852008 ODL852008 ONH852008 OXD852008 PGZ852008 PQV852008 QAR852008 QKN852008 QUJ852008 REF852008 ROB852008 RXX852008 SHT852008 SRP852008 TBL852008 TLH852008 TVD852008 UEZ852008 UOV852008 UYR852008 VIN852008 VSJ852008 WCF852008 WMB852008 WVX852008 P917544 JL917544 TH917544 ADD917544 AMZ917544 AWV917544 BGR917544 BQN917544 CAJ917544 CKF917544 CUB917544 DDX917544 DNT917544 DXP917544 EHL917544 ERH917544 FBD917544 FKZ917544 FUV917544 GER917544 GON917544 GYJ917544 HIF917544 HSB917544 IBX917544 ILT917544 IVP917544 JFL917544 JPH917544 JZD917544 KIZ917544 KSV917544 LCR917544 LMN917544 LWJ917544 MGF917544 MQB917544 MZX917544 NJT917544 NTP917544 ODL917544 ONH917544 OXD917544 PGZ917544 PQV917544 QAR917544 QKN917544 QUJ917544 REF917544 ROB917544 RXX917544 SHT917544 SRP917544 TBL917544 TLH917544 TVD917544 UEZ917544 UOV917544 UYR917544 VIN917544 VSJ917544 WCF917544 WMB917544 WVX917544 P983080 JL983080 TH983080 ADD983080 AMZ983080 AWV983080 BGR983080 BQN983080 CAJ983080 CKF983080 CUB983080 DDX983080 DNT983080 DXP983080 EHL983080 ERH983080 FBD983080 FKZ983080 FUV983080 GER983080 GON983080 GYJ983080 HIF983080 HSB983080 IBX983080 ILT983080 IVP983080 JFL983080 JPH983080 JZD983080 KIZ983080 KSV983080 LCR983080 LMN983080 LWJ983080 MGF983080 MQB983080 MZX983080 NJT983080 NTP983080 ODL983080 ONH983080 OXD983080 PGZ983080 PQV983080 QAR983080 QKN983080 QUJ983080 REF983080 ROB983080 RXX983080 SHT983080 SRP983080 TBL983080 TLH983080 TVD983080 UEZ983080 UOV983080 UYR983080 VIN983080 VSJ983080 WCF983080 WMB983080 WVX983080 J16:K16 JF16:JG16 TB16:TC16 ACX16:ACY16 AMT16:AMU16 AWP16:AWQ16 BGL16:BGM16 BQH16:BQI16 CAD16:CAE16 CJZ16:CKA16 CTV16:CTW16 DDR16:DDS16 DNN16:DNO16 DXJ16:DXK16 EHF16:EHG16 ERB16:ERC16 FAX16:FAY16 FKT16:FKU16 FUP16:FUQ16 GEL16:GEM16 GOH16:GOI16 GYD16:GYE16 HHZ16:HIA16 HRV16:HRW16 IBR16:IBS16 ILN16:ILO16 IVJ16:IVK16 JFF16:JFG16 JPB16:JPC16 JYX16:JYY16 KIT16:KIU16 KSP16:KSQ16 LCL16:LCM16 LMH16:LMI16 LWD16:LWE16 MFZ16:MGA16 MPV16:MPW16 MZR16:MZS16 NJN16:NJO16 NTJ16:NTK16 ODF16:ODG16 ONB16:ONC16 OWX16:OWY16 PGT16:PGU16 PQP16:PQQ16 QAL16:QAM16 QKH16:QKI16 QUD16:QUE16 RDZ16:REA16 RNV16:RNW16 RXR16:RXS16 SHN16:SHO16 SRJ16:SRK16 TBF16:TBG16 TLB16:TLC16 TUX16:TUY16 UET16:UEU16 UOP16:UOQ16 UYL16:UYM16 VIH16:VII16 VSD16:VSE16 WBZ16:WCA16 WLV16:WLW16 WVR16:WVS16 J65540:K65540 JF65540:JG65540 TB65540:TC65540 ACX65540:ACY65540 AMT65540:AMU65540 AWP65540:AWQ65540 BGL65540:BGM65540 BQH65540:BQI65540 CAD65540:CAE65540 CJZ65540:CKA65540 CTV65540:CTW65540 DDR65540:DDS65540 DNN65540:DNO65540 DXJ65540:DXK65540 EHF65540:EHG65540 ERB65540:ERC65540 FAX65540:FAY65540 FKT65540:FKU65540 FUP65540:FUQ65540 GEL65540:GEM65540 GOH65540:GOI65540 GYD65540:GYE65540 HHZ65540:HIA65540 HRV65540:HRW65540 IBR65540:IBS65540 ILN65540:ILO65540 IVJ65540:IVK65540 JFF65540:JFG65540 JPB65540:JPC65540 JYX65540:JYY65540 KIT65540:KIU65540 KSP65540:KSQ65540 LCL65540:LCM65540 LMH65540:LMI65540 LWD65540:LWE65540 MFZ65540:MGA65540 MPV65540:MPW65540 MZR65540:MZS65540 NJN65540:NJO65540 NTJ65540:NTK65540 ODF65540:ODG65540 ONB65540:ONC65540 OWX65540:OWY65540 PGT65540:PGU65540 PQP65540:PQQ65540 QAL65540:QAM65540 QKH65540:QKI65540 QUD65540:QUE65540 RDZ65540:REA65540 RNV65540:RNW65540 RXR65540:RXS65540 SHN65540:SHO65540 SRJ65540:SRK65540 TBF65540:TBG65540 TLB65540:TLC65540 TUX65540:TUY65540 UET65540:UEU65540 UOP65540:UOQ65540 UYL65540:UYM65540 VIH65540:VII65540 VSD65540:VSE65540 WBZ65540:WCA65540 WLV65540:WLW65540 WVR65540:WVS65540 J131076:K131076 JF131076:JG131076 TB131076:TC131076 ACX131076:ACY131076 AMT131076:AMU131076 AWP131076:AWQ131076 BGL131076:BGM131076 BQH131076:BQI131076 CAD131076:CAE131076 CJZ131076:CKA131076 CTV131076:CTW131076 DDR131076:DDS131076 DNN131076:DNO131076 DXJ131076:DXK131076 EHF131076:EHG131076 ERB131076:ERC131076 FAX131076:FAY131076 FKT131076:FKU131076 FUP131076:FUQ131076 GEL131076:GEM131076 GOH131076:GOI131076 GYD131076:GYE131076 HHZ131076:HIA131076 HRV131076:HRW131076 IBR131076:IBS131076 ILN131076:ILO131076 IVJ131076:IVK131076 JFF131076:JFG131076 JPB131076:JPC131076 JYX131076:JYY131076 KIT131076:KIU131076 KSP131076:KSQ131076 LCL131076:LCM131076 LMH131076:LMI131076 LWD131076:LWE131076 MFZ131076:MGA131076 MPV131076:MPW131076 MZR131076:MZS131076 NJN131076:NJO131076 NTJ131076:NTK131076 ODF131076:ODG131076 ONB131076:ONC131076 OWX131076:OWY131076 PGT131076:PGU131076 PQP131076:PQQ131076 QAL131076:QAM131076 QKH131076:QKI131076 QUD131076:QUE131076 RDZ131076:REA131076 RNV131076:RNW131076 RXR131076:RXS131076 SHN131076:SHO131076 SRJ131076:SRK131076 TBF131076:TBG131076 TLB131076:TLC131076 TUX131076:TUY131076 UET131076:UEU131076 UOP131076:UOQ131076 UYL131076:UYM131076 VIH131076:VII131076 VSD131076:VSE131076 WBZ131076:WCA131076 WLV131076:WLW131076 WVR131076:WVS131076 J196612:K196612 JF196612:JG196612 TB196612:TC196612 ACX196612:ACY196612 AMT196612:AMU196612 AWP196612:AWQ196612 BGL196612:BGM196612 BQH196612:BQI196612 CAD196612:CAE196612 CJZ196612:CKA196612 CTV196612:CTW196612 DDR196612:DDS196612 DNN196612:DNO196612 DXJ196612:DXK196612 EHF196612:EHG196612 ERB196612:ERC196612 FAX196612:FAY196612 FKT196612:FKU196612 FUP196612:FUQ196612 GEL196612:GEM196612 GOH196612:GOI196612 GYD196612:GYE196612 HHZ196612:HIA196612 HRV196612:HRW196612 IBR196612:IBS196612 ILN196612:ILO196612 IVJ196612:IVK196612 JFF196612:JFG196612 JPB196612:JPC196612 JYX196612:JYY196612 KIT196612:KIU196612 KSP196612:KSQ196612 LCL196612:LCM196612 LMH196612:LMI196612 LWD196612:LWE196612 MFZ196612:MGA196612 MPV196612:MPW196612 MZR196612:MZS196612 NJN196612:NJO196612 NTJ196612:NTK196612 ODF196612:ODG196612 ONB196612:ONC196612 OWX196612:OWY196612 PGT196612:PGU196612 PQP196612:PQQ196612 QAL196612:QAM196612 QKH196612:QKI196612 QUD196612:QUE196612 RDZ196612:REA196612 RNV196612:RNW196612 RXR196612:RXS196612 SHN196612:SHO196612 SRJ196612:SRK196612 TBF196612:TBG196612 TLB196612:TLC196612 TUX196612:TUY196612 UET196612:UEU196612 UOP196612:UOQ196612 UYL196612:UYM196612 VIH196612:VII196612 VSD196612:VSE196612 WBZ196612:WCA196612 WLV196612:WLW196612 WVR196612:WVS196612 J262148:K262148 JF262148:JG262148 TB262148:TC262148 ACX262148:ACY262148 AMT262148:AMU262148 AWP262148:AWQ262148 BGL262148:BGM262148 BQH262148:BQI262148 CAD262148:CAE262148 CJZ262148:CKA262148 CTV262148:CTW262148 DDR262148:DDS262148 DNN262148:DNO262148 DXJ262148:DXK262148 EHF262148:EHG262148 ERB262148:ERC262148 FAX262148:FAY262148 FKT262148:FKU262148 FUP262148:FUQ262148 GEL262148:GEM262148 GOH262148:GOI262148 GYD262148:GYE262148 HHZ262148:HIA262148 HRV262148:HRW262148 IBR262148:IBS262148 ILN262148:ILO262148 IVJ262148:IVK262148 JFF262148:JFG262148 JPB262148:JPC262148 JYX262148:JYY262148 KIT262148:KIU262148 KSP262148:KSQ262148 LCL262148:LCM262148 LMH262148:LMI262148 LWD262148:LWE262148 MFZ262148:MGA262148 MPV262148:MPW262148 MZR262148:MZS262148 NJN262148:NJO262148 NTJ262148:NTK262148 ODF262148:ODG262148 ONB262148:ONC262148 OWX262148:OWY262148 PGT262148:PGU262148 PQP262148:PQQ262148 QAL262148:QAM262148 QKH262148:QKI262148 QUD262148:QUE262148 RDZ262148:REA262148 RNV262148:RNW262148 RXR262148:RXS262148 SHN262148:SHO262148 SRJ262148:SRK262148 TBF262148:TBG262148 TLB262148:TLC262148 TUX262148:TUY262148 UET262148:UEU262148 UOP262148:UOQ262148 UYL262148:UYM262148 VIH262148:VII262148 VSD262148:VSE262148 WBZ262148:WCA262148 WLV262148:WLW262148 WVR262148:WVS262148 J327684:K327684 JF327684:JG327684 TB327684:TC327684 ACX327684:ACY327684 AMT327684:AMU327684 AWP327684:AWQ327684 BGL327684:BGM327684 BQH327684:BQI327684 CAD327684:CAE327684 CJZ327684:CKA327684 CTV327684:CTW327684 DDR327684:DDS327684 DNN327684:DNO327684 DXJ327684:DXK327684 EHF327684:EHG327684 ERB327684:ERC327684 FAX327684:FAY327684 FKT327684:FKU327684 FUP327684:FUQ327684 GEL327684:GEM327684 GOH327684:GOI327684 GYD327684:GYE327684 HHZ327684:HIA327684 HRV327684:HRW327684 IBR327684:IBS327684 ILN327684:ILO327684 IVJ327684:IVK327684 JFF327684:JFG327684 JPB327684:JPC327684 JYX327684:JYY327684 KIT327684:KIU327684 KSP327684:KSQ327684 LCL327684:LCM327684 LMH327684:LMI327684 LWD327684:LWE327684 MFZ327684:MGA327684 MPV327684:MPW327684 MZR327684:MZS327684 NJN327684:NJO327684 NTJ327684:NTK327684 ODF327684:ODG327684 ONB327684:ONC327684 OWX327684:OWY327684 PGT327684:PGU327684 PQP327684:PQQ327684 QAL327684:QAM327684 QKH327684:QKI327684 QUD327684:QUE327684 RDZ327684:REA327684 RNV327684:RNW327684 RXR327684:RXS327684 SHN327684:SHO327684 SRJ327684:SRK327684 TBF327684:TBG327684 TLB327684:TLC327684 TUX327684:TUY327684 UET327684:UEU327684 UOP327684:UOQ327684 UYL327684:UYM327684 VIH327684:VII327684 VSD327684:VSE327684 WBZ327684:WCA327684 WLV327684:WLW327684 WVR327684:WVS327684 J393220:K393220 JF393220:JG393220 TB393220:TC393220 ACX393220:ACY393220 AMT393220:AMU393220 AWP393220:AWQ393220 BGL393220:BGM393220 BQH393220:BQI393220 CAD393220:CAE393220 CJZ393220:CKA393220 CTV393220:CTW393220 DDR393220:DDS393220 DNN393220:DNO393220 DXJ393220:DXK393220 EHF393220:EHG393220 ERB393220:ERC393220 FAX393220:FAY393220 FKT393220:FKU393220 FUP393220:FUQ393220 GEL393220:GEM393220 GOH393220:GOI393220 GYD393220:GYE393220 HHZ393220:HIA393220 HRV393220:HRW393220 IBR393220:IBS393220 ILN393220:ILO393220 IVJ393220:IVK393220 JFF393220:JFG393220 JPB393220:JPC393220 JYX393220:JYY393220 KIT393220:KIU393220 KSP393220:KSQ393220 LCL393220:LCM393220 LMH393220:LMI393220 LWD393220:LWE393220 MFZ393220:MGA393220 MPV393220:MPW393220 MZR393220:MZS393220 NJN393220:NJO393220 NTJ393220:NTK393220 ODF393220:ODG393220 ONB393220:ONC393220 OWX393220:OWY393220 PGT393220:PGU393220 PQP393220:PQQ393220 QAL393220:QAM393220 QKH393220:QKI393220 QUD393220:QUE393220 RDZ393220:REA393220 RNV393220:RNW393220 RXR393220:RXS393220 SHN393220:SHO393220 SRJ393220:SRK393220 TBF393220:TBG393220 TLB393220:TLC393220 TUX393220:TUY393220 UET393220:UEU393220 UOP393220:UOQ393220 UYL393220:UYM393220 VIH393220:VII393220 VSD393220:VSE393220 WBZ393220:WCA393220 WLV393220:WLW393220 WVR393220:WVS393220 J458756:K458756 JF458756:JG458756 TB458756:TC458756 ACX458756:ACY458756 AMT458756:AMU458756 AWP458756:AWQ458756 BGL458756:BGM458756 BQH458756:BQI458756 CAD458756:CAE458756 CJZ458756:CKA458756 CTV458756:CTW458756 DDR458756:DDS458756 DNN458756:DNO458756 DXJ458756:DXK458756 EHF458756:EHG458756 ERB458756:ERC458756 FAX458756:FAY458756 FKT458756:FKU458756 FUP458756:FUQ458756 GEL458756:GEM458756 GOH458756:GOI458756 GYD458756:GYE458756 HHZ458756:HIA458756 HRV458756:HRW458756 IBR458756:IBS458756 ILN458756:ILO458756 IVJ458756:IVK458756 JFF458756:JFG458756 JPB458756:JPC458756 JYX458756:JYY458756 KIT458756:KIU458756 KSP458756:KSQ458756 LCL458756:LCM458756 LMH458756:LMI458756 LWD458756:LWE458756 MFZ458756:MGA458756 MPV458756:MPW458756 MZR458756:MZS458756 NJN458756:NJO458756 NTJ458756:NTK458756 ODF458756:ODG458756 ONB458756:ONC458756 OWX458756:OWY458756 PGT458756:PGU458756 PQP458756:PQQ458756 QAL458756:QAM458756 QKH458756:QKI458756 QUD458756:QUE458756 RDZ458756:REA458756 RNV458756:RNW458756 RXR458756:RXS458756 SHN458756:SHO458756 SRJ458756:SRK458756 TBF458756:TBG458756 TLB458756:TLC458756 TUX458756:TUY458756 UET458756:UEU458756 UOP458756:UOQ458756 UYL458756:UYM458756 VIH458756:VII458756 VSD458756:VSE458756 WBZ458756:WCA458756 WLV458756:WLW458756 WVR458756:WVS458756 J524292:K524292 JF524292:JG524292 TB524292:TC524292 ACX524292:ACY524292 AMT524292:AMU524292 AWP524292:AWQ524292 BGL524292:BGM524292 BQH524292:BQI524292 CAD524292:CAE524292 CJZ524292:CKA524292 CTV524292:CTW524292 DDR524292:DDS524292 DNN524292:DNO524292 DXJ524292:DXK524292 EHF524292:EHG524292 ERB524292:ERC524292 FAX524292:FAY524292 FKT524292:FKU524292 FUP524292:FUQ524292 GEL524292:GEM524292 GOH524292:GOI524292 GYD524292:GYE524292 HHZ524292:HIA524292 HRV524292:HRW524292 IBR524292:IBS524292 ILN524292:ILO524292 IVJ524292:IVK524292 JFF524292:JFG524292 JPB524292:JPC524292 JYX524292:JYY524292 KIT524292:KIU524292 KSP524292:KSQ524292 LCL524292:LCM524292 LMH524292:LMI524292 LWD524292:LWE524292 MFZ524292:MGA524292 MPV524292:MPW524292 MZR524292:MZS524292 NJN524292:NJO524292 NTJ524292:NTK524292 ODF524292:ODG524292 ONB524292:ONC524292 OWX524292:OWY524292 PGT524292:PGU524292 PQP524292:PQQ524292 QAL524292:QAM524292 QKH524292:QKI524292 QUD524292:QUE524292 RDZ524292:REA524292 RNV524292:RNW524292 RXR524292:RXS524292 SHN524292:SHO524292 SRJ524292:SRK524292 TBF524292:TBG524292 TLB524292:TLC524292 TUX524292:TUY524292 UET524292:UEU524292 UOP524292:UOQ524292 UYL524292:UYM524292 VIH524292:VII524292 VSD524292:VSE524292 WBZ524292:WCA524292 WLV524292:WLW524292 WVR524292:WVS524292 J589828:K589828 JF589828:JG589828 TB589828:TC589828 ACX589828:ACY589828 AMT589828:AMU589828 AWP589828:AWQ589828 BGL589828:BGM589828 BQH589828:BQI589828 CAD589828:CAE589828 CJZ589828:CKA589828 CTV589828:CTW589828 DDR589828:DDS589828 DNN589828:DNO589828 DXJ589828:DXK589828 EHF589828:EHG589828 ERB589828:ERC589828 FAX589828:FAY589828 FKT589828:FKU589828 FUP589828:FUQ589828 GEL589828:GEM589828 GOH589828:GOI589828 GYD589828:GYE589828 HHZ589828:HIA589828 HRV589828:HRW589828 IBR589828:IBS589828 ILN589828:ILO589828 IVJ589828:IVK589828 JFF589828:JFG589828 JPB589828:JPC589828 JYX589828:JYY589828 KIT589828:KIU589828 KSP589828:KSQ589828 LCL589828:LCM589828 LMH589828:LMI589828 LWD589828:LWE589828 MFZ589828:MGA589828 MPV589828:MPW589828 MZR589828:MZS589828 NJN589828:NJO589828 NTJ589828:NTK589828 ODF589828:ODG589828 ONB589828:ONC589828 OWX589828:OWY589828 PGT589828:PGU589828 PQP589828:PQQ589828 QAL589828:QAM589828 QKH589828:QKI589828 QUD589828:QUE589828 RDZ589828:REA589828 RNV589828:RNW589828 RXR589828:RXS589828 SHN589828:SHO589828 SRJ589828:SRK589828 TBF589828:TBG589828 TLB589828:TLC589828 TUX589828:TUY589828 UET589828:UEU589828 UOP589828:UOQ589828 UYL589828:UYM589828 VIH589828:VII589828 VSD589828:VSE589828 WBZ589828:WCA589828 WLV589828:WLW589828 WVR589828:WVS589828 J655364:K655364 JF655364:JG655364 TB655364:TC655364 ACX655364:ACY655364 AMT655364:AMU655364 AWP655364:AWQ655364 BGL655364:BGM655364 BQH655364:BQI655364 CAD655364:CAE655364 CJZ655364:CKA655364 CTV655364:CTW655364 DDR655364:DDS655364 DNN655364:DNO655364 DXJ655364:DXK655364 EHF655364:EHG655364 ERB655364:ERC655364 FAX655364:FAY655364 FKT655364:FKU655364 FUP655364:FUQ655364 GEL655364:GEM655364 GOH655364:GOI655364 GYD655364:GYE655364 HHZ655364:HIA655364 HRV655364:HRW655364 IBR655364:IBS655364 ILN655364:ILO655364 IVJ655364:IVK655364 JFF655364:JFG655364 JPB655364:JPC655364 JYX655364:JYY655364 KIT655364:KIU655364 KSP655364:KSQ655364 LCL655364:LCM655364 LMH655364:LMI655364 LWD655364:LWE655364 MFZ655364:MGA655364 MPV655364:MPW655364 MZR655364:MZS655364 NJN655364:NJO655364 NTJ655364:NTK655364 ODF655364:ODG655364 ONB655364:ONC655364 OWX655364:OWY655364 PGT655364:PGU655364 PQP655364:PQQ655364 QAL655364:QAM655364 QKH655364:QKI655364 QUD655364:QUE655364 RDZ655364:REA655364 RNV655364:RNW655364 RXR655364:RXS655364 SHN655364:SHO655364 SRJ655364:SRK655364 TBF655364:TBG655364 TLB655364:TLC655364 TUX655364:TUY655364 UET655364:UEU655364 UOP655364:UOQ655364 UYL655364:UYM655364 VIH655364:VII655364 VSD655364:VSE655364 WBZ655364:WCA655364 WLV655364:WLW655364 WVR655364:WVS655364 J720900:K720900 JF720900:JG720900 TB720900:TC720900 ACX720900:ACY720900 AMT720900:AMU720900 AWP720900:AWQ720900 BGL720900:BGM720900 BQH720900:BQI720900 CAD720900:CAE720900 CJZ720900:CKA720900 CTV720900:CTW720900 DDR720900:DDS720900 DNN720900:DNO720900 DXJ720900:DXK720900 EHF720900:EHG720900 ERB720900:ERC720900 FAX720900:FAY720900 FKT720900:FKU720900 FUP720900:FUQ720900 GEL720900:GEM720900 GOH720900:GOI720900 GYD720900:GYE720900 HHZ720900:HIA720900 HRV720900:HRW720900 IBR720900:IBS720900 ILN720900:ILO720900 IVJ720900:IVK720900 JFF720900:JFG720900 JPB720900:JPC720900 JYX720900:JYY720900 KIT720900:KIU720900 KSP720900:KSQ720900 LCL720900:LCM720900 LMH720900:LMI720900 LWD720900:LWE720900 MFZ720900:MGA720900 MPV720900:MPW720900 MZR720900:MZS720900 NJN720900:NJO720900 NTJ720900:NTK720900 ODF720900:ODG720900 ONB720900:ONC720900 OWX720900:OWY720900 PGT720900:PGU720900 PQP720900:PQQ720900 QAL720900:QAM720900 QKH720900:QKI720900 QUD720900:QUE720900 RDZ720900:REA720900 RNV720900:RNW720900 RXR720900:RXS720900 SHN720900:SHO720900 SRJ720900:SRK720900 TBF720900:TBG720900 TLB720900:TLC720900 TUX720900:TUY720900 UET720900:UEU720900 UOP720900:UOQ720900 UYL720900:UYM720900 VIH720900:VII720900 VSD720900:VSE720900 WBZ720900:WCA720900 WLV720900:WLW720900 WVR720900:WVS720900 J786436:K786436 JF786436:JG786436 TB786436:TC786436 ACX786436:ACY786436 AMT786436:AMU786436 AWP786436:AWQ786436 BGL786436:BGM786436 BQH786436:BQI786436 CAD786436:CAE786436 CJZ786436:CKA786436 CTV786436:CTW786436 DDR786436:DDS786436 DNN786436:DNO786436 DXJ786436:DXK786436 EHF786436:EHG786436 ERB786436:ERC786436 FAX786436:FAY786436 FKT786436:FKU786436 FUP786436:FUQ786436 GEL786436:GEM786436 GOH786436:GOI786436 GYD786436:GYE786436 HHZ786436:HIA786436 HRV786436:HRW786436 IBR786436:IBS786436 ILN786436:ILO786436 IVJ786436:IVK786436 JFF786436:JFG786436 JPB786436:JPC786436 JYX786436:JYY786436 KIT786436:KIU786436 KSP786436:KSQ786436 LCL786436:LCM786436 LMH786436:LMI786436 LWD786436:LWE786436 MFZ786436:MGA786436 MPV786436:MPW786436 MZR786436:MZS786436 NJN786436:NJO786436 NTJ786436:NTK786436 ODF786436:ODG786436 ONB786436:ONC786436 OWX786436:OWY786436 PGT786436:PGU786436 PQP786436:PQQ786436 QAL786436:QAM786436 QKH786436:QKI786436 QUD786436:QUE786436 RDZ786436:REA786436 RNV786436:RNW786436 RXR786436:RXS786436 SHN786436:SHO786436 SRJ786436:SRK786436 TBF786436:TBG786436 TLB786436:TLC786436 TUX786436:TUY786436 UET786436:UEU786436 UOP786436:UOQ786436 UYL786436:UYM786436 VIH786436:VII786436 VSD786436:VSE786436 WBZ786436:WCA786436 WLV786436:WLW786436 WVR786436:WVS786436 J851972:K851972 JF851972:JG851972 TB851972:TC851972 ACX851972:ACY851972 AMT851972:AMU851972 AWP851972:AWQ851972 BGL851972:BGM851972 BQH851972:BQI851972 CAD851972:CAE851972 CJZ851972:CKA851972 CTV851972:CTW851972 DDR851972:DDS851972 DNN851972:DNO851972 DXJ851972:DXK851972 EHF851972:EHG851972 ERB851972:ERC851972 FAX851972:FAY851972 FKT851972:FKU851972 FUP851972:FUQ851972 GEL851972:GEM851972 GOH851972:GOI851972 GYD851972:GYE851972 HHZ851972:HIA851972 HRV851972:HRW851972 IBR851972:IBS851972 ILN851972:ILO851972 IVJ851972:IVK851972 JFF851972:JFG851972 JPB851972:JPC851972 JYX851972:JYY851972 KIT851972:KIU851972 KSP851972:KSQ851972 LCL851972:LCM851972 LMH851972:LMI851972 LWD851972:LWE851972 MFZ851972:MGA851972 MPV851972:MPW851972 MZR851972:MZS851972 NJN851972:NJO851972 NTJ851972:NTK851972 ODF851972:ODG851972 ONB851972:ONC851972 OWX851972:OWY851972 PGT851972:PGU851972 PQP851972:PQQ851972 QAL851972:QAM851972 QKH851972:QKI851972 QUD851972:QUE851972 RDZ851972:REA851972 RNV851972:RNW851972 RXR851972:RXS851972 SHN851972:SHO851972 SRJ851972:SRK851972 TBF851972:TBG851972 TLB851972:TLC851972 TUX851972:TUY851972 UET851972:UEU851972 UOP851972:UOQ851972 UYL851972:UYM851972 VIH851972:VII851972 VSD851972:VSE851972 WBZ851972:WCA851972 WLV851972:WLW851972 WVR851972:WVS851972 J917508:K917508 JF917508:JG917508 TB917508:TC917508 ACX917508:ACY917508 AMT917508:AMU917508 AWP917508:AWQ917508 BGL917508:BGM917508 BQH917508:BQI917508 CAD917508:CAE917508 CJZ917508:CKA917508 CTV917508:CTW917508 DDR917508:DDS917508 DNN917508:DNO917508 DXJ917508:DXK917508 EHF917508:EHG917508 ERB917508:ERC917508 FAX917508:FAY917508 FKT917508:FKU917508 FUP917508:FUQ917508 GEL917508:GEM917508 GOH917508:GOI917508 GYD917508:GYE917508 HHZ917508:HIA917508 HRV917508:HRW917508 IBR917508:IBS917508 ILN917508:ILO917508 IVJ917508:IVK917508 JFF917508:JFG917508 JPB917508:JPC917508 JYX917508:JYY917508 KIT917508:KIU917508 KSP917508:KSQ917508 LCL917508:LCM917508 LMH917508:LMI917508 LWD917508:LWE917508 MFZ917508:MGA917508 MPV917508:MPW917508 MZR917508:MZS917508 NJN917508:NJO917508 NTJ917508:NTK917508 ODF917508:ODG917508 ONB917508:ONC917508 OWX917508:OWY917508 PGT917508:PGU917508 PQP917508:PQQ917508 QAL917508:QAM917508 QKH917508:QKI917508 QUD917508:QUE917508 RDZ917508:REA917508 RNV917508:RNW917508 RXR917508:RXS917508 SHN917508:SHO917508 SRJ917508:SRK917508 TBF917508:TBG917508 TLB917508:TLC917508 TUX917508:TUY917508 UET917508:UEU917508 UOP917508:UOQ917508 UYL917508:UYM917508 VIH917508:VII917508 VSD917508:VSE917508 WBZ917508:WCA917508 WLV917508:WLW917508 WVR917508:WVS917508 J983044:K983044 JF983044:JG983044 TB983044:TC983044 ACX983044:ACY983044 AMT983044:AMU983044 AWP983044:AWQ983044 BGL983044:BGM983044 BQH983044:BQI983044 CAD983044:CAE983044 CJZ983044:CKA983044 CTV983044:CTW983044 DDR983044:DDS983044 DNN983044:DNO983044 DXJ983044:DXK983044 EHF983044:EHG983044 ERB983044:ERC983044 FAX983044:FAY983044 FKT983044:FKU983044 FUP983044:FUQ983044 GEL983044:GEM983044 GOH983044:GOI983044 GYD983044:GYE983044 HHZ983044:HIA983044 HRV983044:HRW983044 IBR983044:IBS983044 ILN983044:ILO983044 IVJ983044:IVK983044 JFF983044:JFG983044 JPB983044:JPC983044 JYX983044:JYY983044 KIT983044:KIU983044 KSP983044:KSQ983044 LCL983044:LCM983044 LMH983044:LMI983044 LWD983044:LWE983044 MFZ983044:MGA983044 MPV983044:MPW983044 MZR983044:MZS983044 NJN983044:NJO983044 NTJ983044:NTK983044 ODF983044:ODG983044 ONB983044:ONC983044 OWX983044:OWY983044 PGT983044:PGU983044 PQP983044:PQQ983044 QAL983044:QAM983044 QKH983044:QKI983044 QUD983044:QUE983044 RDZ983044:REA983044 RNV983044:RNW983044 RXR983044:RXS983044 SHN983044:SHO983044 SRJ983044:SRK983044 TBF983044:TBG983044 TLB983044:TLC983044 TUX983044:TUY983044 UET983044:UEU983044 UOP983044:UOQ983044 UYL983044:UYM983044 VIH983044:VII983044 VSD983044:VSE983044 WBZ983044:WCA983044 WLV983044:WLW983044 WVR983044:WVS983044 Q15 JM15 TI15 ADE15 ANA15 AWW15 BGS15 BQO15 CAK15 CKG15 CUC15 DDY15 DNU15 DXQ15 EHM15 ERI15 FBE15 FLA15 FUW15 GES15 GOO15 GYK15 HIG15 HSC15 IBY15 ILU15 IVQ15 JFM15 JPI15 JZE15 KJA15 KSW15 LCS15 LMO15 LWK15 MGG15 MQC15 MZY15 NJU15 NTQ15 ODM15 ONI15 OXE15 PHA15 PQW15 QAS15 QKO15 QUK15 REG15 ROC15 RXY15 SHU15 SRQ15 TBM15 TLI15 TVE15 UFA15 UOW15 UYS15 VIO15 VSK15 WCG15 WMC15 WVY15 Q65539 JM65539 TI65539 ADE65539 ANA65539 AWW65539 BGS65539 BQO65539 CAK65539 CKG65539 CUC65539 DDY65539 DNU65539 DXQ65539 EHM65539 ERI65539 FBE65539 FLA65539 FUW65539 GES65539 GOO65539 GYK65539 HIG65539 HSC65539 IBY65539 ILU65539 IVQ65539 JFM65539 JPI65539 JZE65539 KJA65539 KSW65539 LCS65539 LMO65539 LWK65539 MGG65539 MQC65539 MZY65539 NJU65539 NTQ65539 ODM65539 ONI65539 OXE65539 PHA65539 PQW65539 QAS65539 QKO65539 QUK65539 REG65539 ROC65539 RXY65539 SHU65539 SRQ65539 TBM65539 TLI65539 TVE65539 UFA65539 UOW65539 UYS65539 VIO65539 VSK65539 WCG65539 WMC65539 WVY65539 Q131075 JM131075 TI131075 ADE131075 ANA131075 AWW131075 BGS131075 BQO131075 CAK131075 CKG131075 CUC131075 DDY131075 DNU131075 DXQ131075 EHM131075 ERI131075 FBE131075 FLA131075 FUW131075 GES131075 GOO131075 GYK131075 HIG131075 HSC131075 IBY131075 ILU131075 IVQ131075 JFM131075 JPI131075 JZE131075 KJA131075 KSW131075 LCS131075 LMO131075 LWK131075 MGG131075 MQC131075 MZY131075 NJU131075 NTQ131075 ODM131075 ONI131075 OXE131075 PHA131075 PQW131075 QAS131075 QKO131075 QUK131075 REG131075 ROC131075 RXY131075 SHU131075 SRQ131075 TBM131075 TLI131075 TVE131075 UFA131075 UOW131075 UYS131075 VIO131075 VSK131075 WCG131075 WMC131075 WVY131075 Q196611 JM196611 TI196611 ADE196611 ANA196611 AWW196611 BGS196611 BQO196611 CAK196611 CKG196611 CUC196611 DDY196611 DNU196611 DXQ196611 EHM196611 ERI196611 FBE196611 FLA196611 FUW196611 GES196611 GOO196611 GYK196611 HIG196611 HSC196611 IBY196611 ILU196611 IVQ196611 JFM196611 JPI196611 JZE196611 KJA196611 KSW196611 LCS196611 LMO196611 LWK196611 MGG196611 MQC196611 MZY196611 NJU196611 NTQ196611 ODM196611 ONI196611 OXE196611 PHA196611 PQW196611 QAS196611 QKO196611 QUK196611 REG196611 ROC196611 RXY196611 SHU196611 SRQ196611 TBM196611 TLI196611 TVE196611 UFA196611 UOW196611 UYS196611 VIO196611 VSK196611 WCG196611 WMC196611 WVY196611 Q262147 JM262147 TI262147 ADE262147 ANA262147 AWW262147 BGS262147 BQO262147 CAK262147 CKG262147 CUC262147 DDY262147 DNU262147 DXQ262147 EHM262147 ERI262147 FBE262147 FLA262147 FUW262147 GES262147 GOO262147 GYK262147 HIG262147 HSC262147 IBY262147 ILU262147 IVQ262147 JFM262147 JPI262147 JZE262147 KJA262147 KSW262147 LCS262147 LMO262147 LWK262147 MGG262147 MQC262147 MZY262147 NJU262147 NTQ262147 ODM262147 ONI262147 OXE262147 PHA262147 PQW262147 QAS262147 QKO262147 QUK262147 REG262147 ROC262147 RXY262147 SHU262147 SRQ262147 TBM262147 TLI262147 TVE262147 UFA262147 UOW262147 UYS262147 VIO262147 VSK262147 WCG262147 WMC262147 WVY262147 Q327683 JM327683 TI327683 ADE327683 ANA327683 AWW327683 BGS327683 BQO327683 CAK327683 CKG327683 CUC327683 DDY327683 DNU327683 DXQ327683 EHM327683 ERI327683 FBE327683 FLA327683 FUW327683 GES327683 GOO327683 GYK327683 HIG327683 HSC327683 IBY327683 ILU327683 IVQ327683 JFM327683 JPI327683 JZE327683 KJA327683 KSW327683 LCS327683 LMO327683 LWK327683 MGG327683 MQC327683 MZY327683 NJU327683 NTQ327683 ODM327683 ONI327683 OXE327683 PHA327683 PQW327683 QAS327683 QKO327683 QUK327683 REG327683 ROC327683 RXY327683 SHU327683 SRQ327683 TBM327683 TLI327683 TVE327683 UFA327683 UOW327683 UYS327683 VIO327683 VSK327683 WCG327683 WMC327683 WVY327683 Q393219 JM393219 TI393219 ADE393219 ANA393219 AWW393219 BGS393219 BQO393219 CAK393219 CKG393219 CUC393219 DDY393219 DNU393219 DXQ393219 EHM393219 ERI393219 FBE393219 FLA393219 FUW393219 GES393219 GOO393219 GYK393219 HIG393219 HSC393219 IBY393219 ILU393219 IVQ393219 JFM393219 JPI393219 JZE393219 KJA393219 KSW393219 LCS393219 LMO393219 LWK393219 MGG393219 MQC393219 MZY393219 NJU393219 NTQ393219 ODM393219 ONI393219 OXE393219 PHA393219 PQW393219 QAS393219 QKO393219 QUK393219 REG393219 ROC393219 RXY393219 SHU393219 SRQ393219 TBM393219 TLI393219 TVE393219 UFA393219 UOW393219 UYS393219 VIO393219 VSK393219 WCG393219 WMC393219 WVY393219 Q458755 JM458755 TI458755 ADE458755 ANA458755 AWW458755 BGS458755 BQO458755 CAK458755 CKG458755 CUC458755 DDY458755 DNU458755 DXQ458755 EHM458755 ERI458755 FBE458755 FLA458755 FUW458755 GES458755 GOO458755 GYK458755 HIG458755 HSC458755 IBY458755 ILU458755 IVQ458755 JFM458755 JPI458755 JZE458755 KJA458755 KSW458755 LCS458755 LMO458755 LWK458755 MGG458755 MQC458755 MZY458755 NJU458755 NTQ458755 ODM458755 ONI458755 OXE458755 PHA458755 PQW458755 QAS458755 QKO458755 QUK458755 REG458755 ROC458755 RXY458755 SHU458755 SRQ458755 TBM458755 TLI458755 TVE458755 UFA458755 UOW458755 UYS458755 VIO458755 VSK458755 WCG458755 WMC458755 WVY458755 Q524291 JM524291 TI524291 ADE524291 ANA524291 AWW524291 BGS524291 BQO524291 CAK524291 CKG524291 CUC524291 DDY524291 DNU524291 DXQ524291 EHM524291 ERI524291 FBE524291 FLA524291 FUW524291 GES524291 GOO524291 GYK524291 HIG524291 HSC524291 IBY524291 ILU524291 IVQ524291 JFM524291 JPI524291 JZE524291 KJA524291 KSW524291 LCS524291 LMO524291 LWK524291 MGG524291 MQC524291 MZY524291 NJU524291 NTQ524291 ODM524291 ONI524291 OXE524291 PHA524291 PQW524291 QAS524291 QKO524291 QUK524291 REG524291 ROC524291 RXY524291 SHU524291 SRQ524291 TBM524291 TLI524291 TVE524291 UFA524291 UOW524291 UYS524291 VIO524291 VSK524291 WCG524291 WMC524291 WVY524291 Q589827 JM589827 TI589827 ADE589827 ANA589827 AWW589827 BGS589827 BQO589827 CAK589827 CKG589827 CUC589827 DDY589827 DNU589827 DXQ589827 EHM589827 ERI589827 FBE589827 FLA589827 FUW589827 GES589827 GOO589827 GYK589827 HIG589827 HSC589827 IBY589827 ILU589827 IVQ589827 JFM589827 JPI589827 JZE589827 KJA589827 KSW589827 LCS589827 LMO589827 LWK589827 MGG589827 MQC589827 MZY589827 NJU589827 NTQ589827 ODM589827 ONI589827 OXE589827 PHA589827 PQW589827 QAS589827 QKO589827 QUK589827 REG589827 ROC589827 RXY589827 SHU589827 SRQ589827 TBM589827 TLI589827 TVE589827 UFA589827 UOW589827 UYS589827 VIO589827 VSK589827 WCG589827 WMC589827 WVY589827 Q655363 JM655363 TI655363 ADE655363 ANA655363 AWW655363 BGS655363 BQO655363 CAK655363 CKG655363 CUC655363 DDY655363 DNU655363 DXQ655363 EHM655363 ERI655363 FBE655363 FLA655363 FUW655363 GES655363 GOO655363 GYK655363 HIG655363 HSC655363 IBY655363 ILU655363 IVQ655363 JFM655363 JPI655363 JZE655363 KJA655363 KSW655363 LCS655363 LMO655363 LWK655363 MGG655363 MQC655363 MZY655363 NJU655363 NTQ655363 ODM655363 ONI655363 OXE655363 PHA655363 PQW655363 QAS655363 QKO655363 QUK655363 REG655363 ROC655363 RXY655363 SHU655363 SRQ655363 TBM655363 TLI655363 TVE655363 UFA655363 UOW655363 UYS655363 VIO655363 VSK655363 WCG655363 WMC655363 WVY655363 Q720899 JM720899 TI720899 ADE720899 ANA720899 AWW720899 BGS720899 BQO720899 CAK720899 CKG720899 CUC720899 DDY720899 DNU720899 DXQ720899 EHM720899 ERI720899 FBE720899 FLA720899 FUW720899 GES720899 GOO720899 GYK720899 HIG720899 HSC720899 IBY720899 ILU720899 IVQ720899 JFM720899 JPI720899 JZE720899 KJA720899 KSW720899 LCS720899 LMO720899 LWK720899 MGG720899 MQC720899 MZY720899 NJU720899 NTQ720899 ODM720899 ONI720899 OXE720899 PHA720899 PQW720899 QAS720899 QKO720899 QUK720899 REG720899 ROC720899 RXY720899 SHU720899 SRQ720899 TBM720899 TLI720899 TVE720899 UFA720899 UOW720899 UYS720899 VIO720899 VSK720899 WCG720899 WMC720899 WVY720899 Q786435 JM786435 TI786435 ADE786435 ANA786435 AWW786435 BGS786435 BQO786435 CAK786435 CKG786435 CUC786435 DDY786435 DNU786435 DXQ786435 EHM786435 ERI786435 FBE786435 FLA786435 FUW786435 GES786435 GOO786435 GYK786435 HIG786435 HSC786435 IBY786435 ILU786435 IVQ786435 JFM786435 JPI786435 JZE786435 KJA786435 KSW786435 LCS786435 LMO786435 LWK786435 MGG786435 MQC786435 MZY786435 NJU786435 NTQ786435 ODM786435 ONI786435 OXE786435 PHA786435 PQW786435 QAS786435 QKO786435 QUK786435 REG786435 ROC786435 RXY786435 SHU786435 SRQ786435 TBM786435 TLI786435 TVE786435 UFA786435 UOW786435 UYS786435 VIO786435 VSK786435 WCG786435 WMC786435 WVY786435 Q851971 JM851971 TI851971 ADE851971 ANA851971 AWW851971 BGS851971 BQO851971 CAK851971 CKG851971 CUC851971 DDY851971 DNU851971 DXQ851971 EHM851971 ERI851971 FBE851971 FLA851971 FUW851971 GES851971 GOO851971 GYK851971 HIG851971 HSC851971 IBY851971 ILU851971 IVQ851971 JFM851971 JPI851971 JZE851971 KJA851971 KSW851971 LCS851971 LMO851971 LWK851971 MGG851971 MQC851971 MZY851971 NJU851971 NTQ851971 ODM851971 ONI851971 OXE851971 PHA851971 PQW851971 QAS851971 QKO851971 QUK851971 REG851971 ROC851971 RXY851971 SHU851971 SRQ851971 TBM851971 TLI851971 TVE851971 UFA851971 UOW851971 UYS851971 VIO851971 VSK851971 WCG851971 WMC851971 WVY851971 Q917507 JM917507 TI917507 ADE917507 ANA917507 AWW917507 BGS917507 BQO917507 CAK917507 CKG917507 CUC917507 DDY917507 DNU917507 DXQ917507 EHM917507 ERI917507 FBE917507 FLA917507 FUW917507 GES917507 GOO917507 GYK917507 HIG917507 HSC917507 IBY917507 ILU917507 IVQ917507 JFM917507 JPI917507 JZE917507 KJA917507 KSW917507 LCS917507 LMO917507 LWK917507 MGG917507 MQC917507 MZY917507 NJU917507 NTQ917507 ODM917507 ONI917507 OXE917507 PHA917507 PQW917507 QAS917507 QKO917507 QUK917507 REG917507 ROC917507 RXY917507 SHU917507 SRQ917507 TBM917507 TLI917507 TVE917507 UFA917507 UOW917507 UYS917507 VIO917507 VSK917507 WCG917507 WMC917507 WVY917507 Q983043 JM983043 TI983043 ADE983043 ANA983043 AWW983043 BGS983043 BQO983043 CAK983043 CKG983043 CUC983043 DDY983043 DNU983043 DXQ983043 EHM983043 ERI983043 FBE983043 FLA983043 FUW983043 GES983043 GOO983043 GYK983043 HIG983043 HSC983043 IBY983043 ILU983043 IVQ983043 JFM983043 JPI983043 JZE983043 KJA983043 KSW983043 LCS983043 LMO983043 LWK983043 MGG983043 MQC983043 MZY983043 NJU983043 NTQ983043 ODM983043 ONI983043 OXE983043 PHA983043 PQW983043 QAS983043 QKO983043 QUK983043 REG983043 ROC983043 RXY983043 SHU983043 SRQ983043 TBM983043 TLI983043 TVE983043 UFA983043 UOW983043 UYS983043 VIO983043 VSK983043 WCG983043 WMC983043 WVY983043">
      <formula1>#REF!</formula1>
    </dataValidation>
    <dataValidation type="list" errorStyle="warning" allowBlank="1" showInputMessage="1" showErrorMessage="1" sqref="J11:N11 JF11:JJ11 TB11:TF11 ACX11:ADB11 AMT11:AMX11 AWP11:AWT11 BGL11:BGP11 BQH11:BQL11 CAD11:CAH11 CJZ11:CKD11 CTV11:CTZ11 DDR11:DDV11 DNN11:DNR11 DXJ11:DXN11 EHF11:EHJ11 ERB11:ERF11 FAX11:FBB11 FKT11:FKX11 FUP11:FUT11 GEL11:GEP11 GOH11:GOL11 GYD11:GYH11 HHZ11:HID11 HRV11:HRZ11 IBR11:IBV11 ILN11:ILR11 IVJ11:IVN11 JFF11:JFJ11 JPB11:JPF11 JYX11:JZB11 KIT11:KIX11 KSP11:KST11 LCL11:LCP11 LMH11:LML11 LWD11:LWH11 MFZ11:MGD11 MPV11:MPZ11 MZR11:MZV11 NJN11:NJR11 NTJ11:NTN11 ODF11:ODJ11 ONB11:ONF11 OWX11:OXB11 PGT11:PGX11 PQP11:PQT11 QAL11:QAP11 QKH11:QKL11 QUD11:QUH11 RDZ11:RED11 RNV11:RNZ11 RXR11:RXV11 SHN11:SHR11 SRJ11:SRN11 TBF11:TBJ11 TLB11:TLF11 TUX11:TVB11 UET11:UEX11 UOP11:UOT11 UYL11:UYP11 VIH11:VIL11 VSD11:VSH11 WBZ11:WCD11 WLV11:WLZ11 WVR11:WVV11 J65535:N65535 JF65535:JJ65535 TB65535:TF65535 ACX65535:ADB65535 AMT65535:AMX65535 AWP65535:AWT65535 BGL65535:BGP65535 BQH65535:BQL65535 CAD65535:CAH65535 CJZ65535:CKD65535 CTV65535:CTZ65535 DDR65535:DDV65535 DNN65535:DNR65535 DXJ65535:DXN65535 EHF65535:EHJ65535 ERB65535:ERF65535 FAX65535:FBB65535 FKT65535:FKX65535 FUP65535:FUT65535 GEL65535:GEP65535 GOH65535:GOL65535 GYD65535:GYH65535 HHZ65535:HID65535 HRV65535:HRZ65535 IBR65535:IBV65535 ILN65535:ILR65535 IVJ65535:IVN65535 JFF65535:JFJ65535 JPB65535:JPF65535 JYX65535:JZB65535 KIT65535:KIX65535 KSP65535:KST65535 LCL65535:LCP65535 LMH65535:LML65535 LWD65535:LWH65535 MFZ65535:MGD65535 MPV65535:MPZ65535 MZR65535:MZV65535 NJN65535:NJR65535 NTJ65535:NTN65535 ODF65535:ODJ65535 ONB65535:ONF65535 OWX65535:OXB65535 PGT65535:PGX65535 PQP65535:PQT65535 QAL65535:QAP65535 QKH65535:QKL65535 QUD65535:QUH65535 RDZ65535:RED65535 RNV65535:RNZ65535 RXR65535:RXV65535 SHN65535:SHR65535 SRJ65535:SRN65535 TBF65535:TBJ65535 TLB65535:TLF65535 TUX65535:TVB65535 UET65535:UEX65535 UOP65535:UOT65535 UYL65535:UYP65535 VIH65535:VIL65535 VSD65535:VSH65535 WBZ65535:WCD65535 WLV65535:WLZ65535 WVR65535:WVV65535 J131071:N131071 JF131071:JJ131071 TB131071:TF131071 ACX131071:ADB131071 AMT131071:AMX131071 AWP131071:AWT131071 BGL131071:BGP131071 BQH131071:BQL131071 CAD131071:CAH131071 CJZ131071:CKD131071 CTV131071:CTZ131071 DDR131071:DDV131071 DNN131071:DNR131071 DXJ131071:DXN131071 EHF131071:EHJ131071 ERB131071:ERF131071 FAX131071:FBB131071 FKT131071:FKX131071 FUP131071:FUT131071 GEL131071:GEP131071 GOH131071:GOL131071 GYD131071:GYH131071 HHZ131071:HID131071 HRV131071:HRZ131071 IBR131071:IBV131071 ILN131071:ILR131071 IVJ131071:IVN131071 JFF131071:JFJ131071 JPB131071:JPF131071 JYX131071:JZB131071 KIT131071:KIX131071 KSP131071:KST131071 LCL131071:LCP131071 LMH131071:LML131071 LWD131071:LWH131071 MFZ131071:MGD131071 MPV131071:MPZ131071 MZR131071:MZV131071 NJN131071:NJR131071 NTJ131071:NTN131071 ODF131071:ODJ131071 ONB131071:ONF131071 OWX131071:OXB131071 PGT131071:PGX131071 PQP131071:PQT131071 QAL131071:QAP131071 QKH131071:QKL131071 QUD131071:QUH131071 RDZ131071:RED131071 RNV131071:RNZ131071 RXR131071:RXV131071 SHN131071:SHR131071 SRJ131071:SRN131071 TBF131071:TBJ131071 TLB131071:TLF131071 TUX131071:TVB131071 UET131071:UEX131071 UOP131071:UOT131071 UYL131071:UYP131071 VIH131071:VIL131071 VSD131071:VSH131071 WBZ131071:WCD131071 WLV131071:WLZ131071 WVR131071:WVV131071 J196607:N196607 JF196607:JJ196607 TB196607:TF196607 ACX196607:ADB196607 AMT196607:AMX196607 AWP196607:AWT196607 BGL196607:BGP196607 BQH196607:BQL196607 CAD196607:CAH196607 CJZ196607:CKD196607 CTV196607:CTZ196607 DDR196607:DDV196607 DNN196607:DNR196607 DXJ196607:DXN196607 EHF196607:EHJ196607 ERB196607:ERF196607 FAX196607:FBB196607 FKT196607:FKX196607 FUP196607:FUT196607 GEL196607:GEP196607 GOH196607:GOL196607 GYD196607:GYH196607 HHZ196607:HID196607 HRV196607:HRZ196607 IBR196607:IBV196607 ILN196607:ILR196607 IVJ196607:IVN196607 JFF196607:JFJ196607 JPB196607:JPF196607 JYX196607:JZB196607 KIT196607:KIX196607 KSP196607:KST196607 LCL196607:LCP196607 LMH196607:LML196607 LWD196607:LWH196607 MFZ196607:MGD196607 MPV196607:MPZ196607 MZR196607:MZV196607 NJN196607:NJR196607 NTJ196607:NTN196607 ODF196607:ODJ196607 ONB196607:ONF196607 OWX196607:OXB196607 PGT196607:PGX196607 PQP196607:PQT196607 QAL196607:QAP196607 QKH196607:QKL196607 QUD196607:QUH196607 RDZ196607:RED196607 RNV196607:RNZ196607 RXR196607:RXV196607 SHN196607:SHR196607 SRJ196607:SRN196607 TBF196607:TBJ196607 TLB196607:TLF196607 TUX196607:TVB196607 UET196607:UEX196607 UOP196607:UOT196607 UYL196607:UYP196607 VIH196607:VIL196607 VSD196607:VSH196607 WBZ196607:WCD196607 WLV196607:WLZ196607 WVR196607:WVV196607 J262143:N262143 JF262143:JJ262143 TB262143:TF262143 ACX262143:ADB262143 AMT262143:AMX262143 AWP262143:AWT262143 BGL262143:BGP262143 BQH262143:BQL262143 CAD262143:CAH262143 CJZ262143:CKD262143 CTV262143:CTZ262143 DDR262143:DDV262143 DNN262143:DNR262143 DXJ262143:DXN262143 EHF262143:EHJ262143 ERB262143:ERF262143 FAX262143:FBB262143 FKT262143:FKX262143 FUP262143:FUT262143 GEL262143:GEP262143 GOH262143:GOL262143 GYD262143:GYH262143 HHZ262143:HID262143 HRV262143:HRZ262143 IBR262143:IBV262143 ILN262143:ILR262143 IVJ262143:IVN262143 JFF262143:JFJ262143 JPB262143:JPF262143 JYX262143:JZB262143 KIT262143:KIX262143 KSP262143:KST262143 LCL262143:LCP262143 LMH262143:LML262143 LWD262143:LWH262143 MFZ262143:MGD262143 MPV262143:MPZ262143 MZR262143:MZV262143 NJN262143:NJR262143 NTJ262143:NTN262143 ODF262143:ODJ262143 ONB262143:ONF262143 OWX262143:OXB262143 PGT262143:PGX262143 PQP262143:PQT262143 QAL262143:QAP262143 QKH262143:QKL262143 QUD262143:QUH262143 RDZ262143:RED262143 RNV262143:RNZ262143 RXR262143:RXV262143 SHN262143:SHR262143 SRJ262143:SRN262143 TBF262143:TBJ262143 TLB262143:TLF262143 TUX262143:TVB262143 UET262143:UEX262143 UOP262143:UOT262143 UYL262143:UYP262143 VIH262143:VIL262143 VSD262143:VSH262143 WBZ262143:WCD262143 WLV262143:WLZ262143 WVR262143:WVV262143 J327679:N327679 JF327679:JJ327679 TB327679:TF327679 ACX327679:ADB327679 AMT327679:AMX327679 AWP327679:AWT327679 BGL327679:BGP327679 BQH327679:BQL327679 CAD327679:CAH327679 CJZ327679:CKD327679 CTV327679:CTZ327679 DDR327679:DDV327679 DNN327679:DNR327679 DXJ327679:DXN327679 EHF327679:EHJ327679 ERB327679:ERF327679 FAX327679:FBB327679 FKT327679:FKX327679 FUP327679:FUT327679 GEL327679:GEP327679 GOH327679:GOL327679 GYD327679:GYH327679 HHZ327679:HID327679 HRV327679:HRZ327679 IBR327679:IBV327679 ILN327679:ILR327679 IVJ327679:IVN327679 JFF327679:JFJ327679 JPB327679:JPF327679 JYX327679:JZB327679 KIT327679:KIX327679 KSP327679:KST327679 LCL327679:LCP327679 LMH327679:LML327679 LWD327679:LWH327679 MFZ327679:MGD327679 MPV327679:MPZ327679 MZR327679:MZV327679 NJN327679:NJR327679 NTJ327679:NTN327679 ODF327679:ODJ327679 ONB327679:ONF327679 OWX327679:OXB327679 PGT327679:PGX327679 PQP327679:PQT327679 QAL327679:QAP327679 QKH327679:QKL327679 QUD327679:QUH327679 RDZ327679:RED327679 RNV327679:RNZ327679 RXR327679:RXV327679 SHN327679:SHR327679 SRJ327679:SRN327679 TBF327679:TBJ327679 TLB327679:TLF327679 TUX327679:TVB327679 UET327679:UEX327679 UOP327679:UOT327679 UYL327679:UYP327679 VIH327679:VIL327679 VSD327679:VSH327679 WBZ327679:WCD327679 WLV327679:WLZ327679 WVR327679:WVV327679 J393215:N393215 JF393215:JJ393215 TB393215:TF393215 ACX393215:ADB393215 AMT393215:AMX393215 AWP393215:AWT393215 BGL393215:BGP393215 BQH393215:BQL393215 CAD393215:CAH393215 CJZ393215:CKD393215 CTV393215:CTZ393215 DDR393215:DDV393215 DNN393215:DNR393215 DXJ393215:DXN393215 EHF393215:EHJ393215 ERB393215:ERF393215 FAX393215:FBB393215 FKT393215:FKX393215 FUP393215:FUT393215 GEL393215:GEP393215 GOH393215:GOL393215 GYD393215:GYH393215 HHZ393215:HID393215 HRV393215:HRZ393215 IBR393215:IBV393215 ILN393215:ILR393215 IVJ393215:IVN393215 JFF393215:JFJ393215 JPB393215:JPF393215 JYX393215:JZB393215 KIT393215:KIX393215 KSP393215:KST393215 LCL393215:LCP393215 LMH393215:LML393215 LWD393215:LWH393215 MFZ393215:MGD393215 MPV393215:MPZ393215 MZR393215:MZV393215 NJN393215:NJR393215 NTJ393215:NTN393215 ODF393215:ODJ393215 ONB393215:ONF393215 OWX393215:OXB393215 PGT393215:PGX393215 PQP393215:PQT393215 QAL393215:QAP393215 QKH393215:QKL393215 QUD393215:QUH393215 RDZ393215:RED393215 RNV393215:RNZ393215 RXR393215:RXV393215 SHN393215:SHR393215 SRJ393215:SRN393215 TBF393215:TBJ393215 TLB393215:TLF393215 TUX393215:TVB393215 UET393215:UEX393215 UOP393215:UOT393215 UYL393215:UYP393215 VIH393215:VIL393215 VSD393215:VSH393215 WBZ393215:WCD393215 WLV393215:WLZ393215 WVR393215:WVV393215 J458751:N458751 JF458751:JJ458751 TB458751:TF458751 ACX458751:ADB458751 AMT458751:AMX458751 AWP458751:AWT458751 BGL458751:BGP458751 BQH458751:BQL458751 CAD458751:CAH458751 CJZ458751:CKD458751 CTV458751:CTZ458751 DDR458751:DDV458751 DNN458751:DNR458751 DXJ458751:DXN458751 EHF458751:EHJ458751 ERB458751:ERF458751 FAX458751:FBB458751 FKT458751:FKX458751 FUP458751:FUT458751 GEL458751:GEP458751 GOH458751:GOL458751 GYD458751:GYH458751 HHZ458751:HID458751 HRV458751:HRZ458751 IBR458751:IBV458751 ILN458751:ILR458751 IVJ458751:IVN458751 JFF458751:JFJ458751 JPB458751:JPF458751 JYX458751:JZB458751 KIT458751:KIX458751 KSP458751:KST458751 LCL458751:LCP458751 LMH458751:LML458751 LWD458751:LWH458751 MFZ458751:MGD458751 MPV458751:MPZ458751 MZR458751:MZV458751 NJN458751:NJR458751 NTJ458751:NTN458751 ODF458751:ODJ458751 ONB458751:ONF458751 OWX458751:OXB458751 PGT458751:PGX458751 PQP458751:PQT458751 QAL458751:QAP458751 QKH458751:QKL458751 QUD458751:QUH458751 RDZ458751:RED458751 RNV458751:RNZ458751 RXR458751:RXV458751 SHN458751:SHR458751 SRJ458751:SRN458751 TBF458751:TBJ458751 TLB458751:TLF458751 TUX458751:TVB458751 UET458751:UEX458751 UOP458751:UOT458751 UYL458751:UYP458751 VIH458751:VIL458751 VSD458751:VSH458751 WBZ458751:WCD458751 WLV458751:WLZ458751 WVR458751:WVV458751 J524287:N524287 JF524287:JJ524287 TB524287:TF524287 ACX524287:ADB524287 AMT524287:AMX524287 AWP524287:AWT524287 BGL524287:BGP524287 BQH524287:BQL524287 CAD524287:CAH524287 CJZ524287:CKD524287 CTV524287:CTZ524287 DDR524287:DDV524287 DNN524287:DNR524287 DXJ524287:DXN524287 EHF524287:EHJ524287 ERB524287:ERF524287 FAX524287:FBB524287 FKT524287:FKX524287 FUP524287:FUT524287 GEL524287:GEP524287 GOH524287:GOL524287 GYD524287:GYH524287 HHZ524287:HID524287 HRV524287:HRZ524287 IBR524287:IBV524287 ILN524287:ILR524287 IVJ524287:IVN524287 JFF524287:JFJ524287 JPB524287:JPF524287 JYX524287:JZB524287 KIT524287:KIX524287 KSP524287:KST524287 LCL524287:LCP524287 LMH524287:LML524287 LWD524287:LWH524287 MFZ524287:MGD524287 MPV524287:MPZ524287 MZR524287:MZV524287 NJN524287:NJR524287 NTJ524287:NTN524287 ODF524287:ODJ524287 ONB524287:ONF524287 OWX524287:OXB524287 PGT524287:PGX524287 PQP524287:PQT524287 QAL524287:QAP524287 QKH524287:QKL524287 QUD524287:QUH524287 RDZ524287:RED524287 RNV524287:RNZ524287 RXR524287:RXV524287 SHN524287:SHR524287 SRJ524287:SRN524287 TBF524287:TBJ524287 TLB524287:TLF524287 TUX524287:TVB524287 UET524287:UEX524287 UOP524287:UOT524287 UYL524287:UYP524287 VIH524287:VIL524287 VSD524287:VSH524287 WBZ524287:WCD524287 WLV524287:WLZ524287 WVR524287:WVV524287 J589823:N589823 JF589823:JJ589823 TB589823:TF589823 ACX589823:ADB589823 AMT589823:AMX589823 AWP589823:AWT589823 BGL589823:BGP589823 BQH589823:BQL589823 CAD589823:CAH589823 CJZ589823:CKD589823 CTV589823:CTZ589823 DDR589823:DDV589823 DNN589823:DNR589823 DXJ589823:DXN589823 EHF589823:EHJ589823 ERB589823:ERF589823 FAX589823:FBB589823 FKT589823:FKX589823 FUP589823:FUT589823 GEL589823:GEP589823 GOH589823:GOL589823 GYD589823:GYH589823 HHZ589823:HID589823 HRV589823:HRZ589823 IBR589823:IBV589823 ILN589823:ILR589823 IVJ589823:IVN589823 JFF589823:JFJ589823 JPB589823:JPF589823 JYX589823:JZB589823 KIT589823:KIX589823 KSP589823:KST589823 LCL589823:LCP589823 LMH589823:LML589823 LWD589823:LWH589823 MFZ589823:MGD589823 MPV589823:MPZ589823 MZR589823:MZV589823 NJN589823:NJR589823 NTJ589823:NTN589823 ODF589823:ODJ589823 ONB589823:ONF589823 OWX589823:OXB589823 PGT589823:PGX589823 PQP589823:PQT589823 QAL589823:QAP589823 QKH589823:QKL589823 QUD589823:QUH589823 RDZ589823:RED589823 RNV589823:RNZ589823 RXR589823:RXV589823 SHN589823:SHR589823 SRJ589823:SRN589823 TBF589823:TBJ589823 TLB589823:TLF589823 TUX589823:TVB589823 UET589823:UEX589823 UOP589823:UOT589823 UYL589823:UYP589823 VIH589823:VIL589823 VSD589823:VSH589823 WBZ589823:WCD589823 WLV589823:WLZ589823 WVR589823:WVV589823 J655359:N655359 JF655359:JJ655359 TB655359:TF655359 ACX655359:ADB655359 AMT655359:AMX655359 AWP655359:AWT655359 BGL655359:BGP655359 BQH655359:BQL655359 CAD655359:CAH655359 CJZ655359:CKD655359 CTV655359:CTZ655359 DDR655359:DDV655359 DNN655359:DNR655359 DXJ655359:DXN655359 EHF655359:EHJ655359 ERB655359:ERF655359 FAX655359:FBB655359 FKT655359:FKX655359 FUP655359:FUT655359 GEL655359:GEP655359 GOH655359:GOL655359 GYD655359:GYH655359 HHZ655359:HID655359 HRV655359:HRZ655359 IBR655359:IBV655359 ILN655359:ILR655359 IVJ655359:IVN655359 JFF655359:JFJ655359 JPB655359:JPF655359 JYX655359:JZB655359 KIT655359:KIX655359 KSP655359:KST655359 LCL655359:LCP655359 LMH655359:LML655359 LWD655359:LWH655359 MFZ655359:MGD655359 MPV655359:MPZ655359 MZR655359:MZV655359 NJN655359:NJR655359 NTJ655359:NTN655359 ODF655359:ODJ655359 ONB655359:ONF655359 OWX655359:OXB655359 PGT655359:PGX655359 PQP655359:PQT655359 QAL655359:QAP655359 QKH655359:QKL655359 QUD655359:QUH655359 RDZ655359:RED655359 RNV655359:RNZ655359 RXR655359:RXV655359 SHN655359:SHR655359 SRJ655359:SRN655359 TBF655359:TBJ655359 TLB655359:TLF655359 TUX655359:TVB655359 UET655359:UEX655359 UOP655359:UOT655359 UYL655359:UYP655359 VIH655359:VIL655359 VSD655359:VSH655359 WBZ655359:WCD655359 WLV655359:WLZ655359 WVR655359:WVV655359 J720895:N720895 JF720895:JJ720895 TB720895:TF720895 ACX720895:ADB720895 AMT720895:AMX720895 AWP720895:AWT720895 BGL720895:BGP720895 BQH720895:BQL720895 CAD720895:CAH720895 CJZ720895:CKD720895 CTV720895:CTZ720895 DDR720895:DDV720895 DNN720895:DNR720895 DXJ720895:DXN720895 EHF720895:EHJ720895 ERB720895:ERF720895 FAX720895:FBB720895 FKT720895:FKX720895 FUP720895:FUT720895 GEL720895:GEP720895 GOH720895:GOL720895 GYD720895:GYH720895 HHZ720895:HID720895 HRV720895:HRZ720895 IBR720895:IBV720895 ILN720895:ILR720895 IVJ720895:IVN720895 JFF720895:JFJ720895 JPB720895:JPF720895 JYX720895:JZB720895 KIT720895:KIX720895 KSP720895:KST720895 LCL720895:LCP720895 LMH720895:LML720895 LWD720895:LWH720895 MFZ720895:MGD720895 MPV720895:MPZ720895 MZR720895:MZV720895 NJN720895:NJR720895 NTJ720895:NTN720895 ODF720895:ODJ720895 ONB720895:ONF720895 OWX720895:OXB720895 PGT720895:PGX720895 PQP720895:PQT720895 QAL720895:QAP720895 QKH720895:QKL720895 QUD720895:QUH720895 RDZ720895:RED720895 RNV720895:RNZ720895 RXR720895:RXV720895 SHN720895:SHR720895 SRJ720895:SRN720895 TBF720895:TBJ720895 TLB720895:TLF720895 TUX720895:TVB720895 UET720895:UEX720895 UOP720895:UOT720895 UYL720895:UYP720895 VIH720895:VIL720895 VSD720895:VSH720895 WBZ720895:WCD720895 WLV720895:WLZ720895 WVR720895:WVV720895 J786431:N786431 JF786431:JJ786431 TB786431:TF786431 ACX786431:ADB786431 AMT786431:AMX786431 AWP786431:AWT786431 BGL786431:BGP786431 BQH786431:BQL786431 CAD786431:CAH786431 CJZ786431:CKD786431 CTV786431:CTZ786431 DDR786431:DDV786431 DNN786431:DNR786431 DXJ786431:DXN786431 EHF786431:EHJ786431 ERB786431:ERF786431 FAX786431:FBB786431 FKT786431:FKX786431 FUP786431:FUT786431 GEL786431:GEP786431 GOH786431:GOL786431 GYD786431:GYH786431 HHZ786431:HID786431 HRV786431:HRZ786431 IBR786431:IBV786431 ILN786431:ILR786431 IVJ786431:IVN786431 JFF786431:JFJ786431 JPB786431:JPF786431 JYX786431:JZB786431 KIT786431:KIX786431 KSP786431:KST786431 LCL786431:LCP786431 LMH786431:LML786431 LWD786431:LWH786431 MFZ786431:MGD786431 MPV786431:MPZ786431 MZR786431:MZV786431 NJN786431:NJR786431 NTJ786431:NTN786431 ODF786431:ODJ786431 ONB786431:ONF786431 OWX786431:OXB786431 PGT786431:PGX786431 PQP786431:PQT786431 QAL786431:QAP786431 QKH786431:QKL786431 QUD786431:QUH786431 RDZ786431:RED786431 RNV786431:RNZ786431 RXR786431:RXV786431 SHN786431:SHR786431 SRJ786431:SRN786431 TBF786431:TBJ786431 TLB786431:TLF786431 TUX786431:TVB786431 UET786431:UEX786431 UOP786431:UOT786431 UYL786431:UYP786431 VIH786431:VIL786431 VSD786431:VSH786431 WBZ786431:WCD786431 WLV786431:WLZ786431 WVR786431:WVV786431 J851967:N851967 JF851967:JJ851967 TB851967:TF851967 ACX851967:ADB851967 AMT851967:AMX851967 AWP851967:AWT851967 BGL851967:BGP851967 BQH851967:BQL851967 CAD851967:CAH851967 CJZ851967:CKD851967 CTV851967:CTZ851967 DDR851967:DDV851967 DNN851967:DNR851967 DXJ851967:DXN851967 EHF851967:EHJ851967 ERB851967:ERF851967 FAX851967:FBB851967 FKT851967:FKX851967 FUP851967:FUT851967 GEL851967:GEP851967 GOH851967:GOL851967 GYD851967:GYH851967 HHZ851967:HID851967 HRV851967:HRZ851967 IBR851967:IBV851967 ILN851967:ILR851967 IVJ851967:IVN851967 JFF851967:JFJ851967 JPB851967:JPF851967 JYX851967:JZB851967 KIT851967:KIX851967 KSP851967:KST851967 LCL851967:LCP851967 LMH851967:LML851967 LWD851967:LWH851967 MFZ851967:MGD851967 MPV851967:MPZ851967 MZR851967:MZV851967 NJN851967:NJR851967 NTJ851967:NTN851967 ODF851967:ODJ851967 ONB851967:ONF851967 OWX851967:OXB851967 PGT851967:PGX851967 PQP851967:PQT851967 QAL851967:QAP851967 QKH851967:QKL851967 QUD851967:QUH851967 RDZ851967:RED851967 RNV851967:RNZ851967 RXR851967:RXV851967 SHN851967:SHR851967 SRJ851967:SRN851967 TBF851967:TBJ851967 TLB851967:TLF851967 TUX851967:TVB851967 UET851967:UEX851967 UOP851967:UOT851967 UYL851967:UYP851967 VIH851967:VIL851967 VSD851967:VSH851967 WBZ851967:WCD851967 WLV851967:WLZ851967 WVR851967:WVV851967 J917503:N917503 JF917503:JJ917503 TB917503:TF917503 ACX917503:ADB917503 AMT917503:AMX917503 AWP917503:AWT917503 BGL917503:BGP917503 BQH917503:BQL917503 CAD917503:CAH917503 CJZ917503:CKD917503 CTV917503:CTZ917503 DDR917503:DDV917503 DNN917503:DNR917503 DXJ917503:DXN917503 EHF917503:EHJ917503 ERB917503:ERF917503 FAX917503:FBB917503 FKT917503:FKX917503 FUP917503:FUT917503 GEL917503:GEP917503 GOH917503:GOL917503 GYD917503:GYH917503 HHZ917503:HID917503 HRV917503:HRZ917503 IBR917503:IBV917503 ILN917503:ILR917503 IVJ917503:IVN917503 JFF917503:JFJ917503 JPB917503:JPF917503 JYX917503:JZB917503 KIT917503:KIX917503 KSP917503:KST917503 LCL917503:LCP917503 LMH917503:LML917503 LWD917503:LWH917503 MFZ917503:MGD917503 MPV917503:MPZ917503 MZR917503:MZV917503 NJN917503:NJR917503 NTJ917503:NTN917503 ODF917503:ODJ917503 ONB917503:ONF917503 OWX917503:OXB917503 PGT917503:PGX917503 PQP917503:PQT917503 QAL917503:QAP917503 QKH917503:QKL917503 QUD917503:QUH917503 RDZ917503:RED917503 RNV917503:RNZ917503 RXR917503:RXV917503 SHN917503:SHR917503 SRJ917503:SRN917503 TBF917503:TBJ917503 TLB917503:TLF917503 TUX917503:TVB917503 UET917503:UEX917503 UOP917503:UOT917503 UYL917503:UYP917503 VIH917503:VIL917503 VSD917503:VSH917503 WBZ917503:WCD917503 WLV917503:WLZ917503 WVR917503:WVV917503 J983039:N983039 JF983039:JJ983039 TB983039:TF983039 ACX983039:ADB983039 AMT983039:AMX983039 AWP983039:AWT983039 BGL983039:BGP983039 BQH983039:BQL983039 CAD983039:CAH983039 CJZ983039:CKD983039 CTV983039:CTZ983039 DDR983039:DDV983039 DNN983039:DNR983039 DXJ983039:DXN983039 EHF983039:EHJ983039 ERB983039:ERF983039 FAX983039:FBB983039 FKT983039:FKX983039 FUP983039:FUT983039 GEL983039:GEP983039 GOH983039:GOL983039 GYD983039:GYH983039 HHZ983039:HID983039 HRV983039:HRZ983039 IBR983039:IBV983039 ILN983039:ILR983039 IVJ983039:IVN983039 JFF983039:JFJ983039 JPB983039:JPF983039 JYX983039:JZB983039 KIT983039:KIX983039 KSP983039:KST983039 LCL983039:LCP983039 LMH983039:LML983039 LWD983039:LWH983039 MFZ983039:MGD983039 MPV983039:MPZ983039 MZR983039:MZV983039 NJN983039:NJR983039 NTJ983039:NTN983039 ODF983039:ODJ983039 ONB983039:ONF983039 OWX983039:OXB983039 PGT983039:PGX983039 PQP983039:PQT983039 QAL983039:QAP983039 QKH983039:QKL983039 QUD983039:QUH983039 RDZ983039:RED983039 RNV983039:RNZ983039 RXR983039:RXV983039 SHN983039:SHR983039 SRJ983039:SRN983039 TBF983039:TBJ983039 TLB983039:TLF983039 TUX983039:TVB983039 UET983039:UEX983039 UOP983039:UOT983039 UYL983039:UYP983039 VIH983039:VIL983039 VSD983039:VSH983039 WBZ983039:WCD983039 WLV983039:WLZ983039 WVR983039:WVV983039">
      <formula1>#REF!</formula1>
    </dataValidation>
    <dataValidation errorStyle="warning" allowBlank="1" showInputMessage="1" showErrorMessage="1" sqref="O11 JK11 TG11 ADC11 AMY11 AWU11 BGQ11 BQM11 CAI11 CKE11 CUA11 DDW11 DNS11 DXO11 EHK11 ERG11 FBC11 FKY11 FUU11 GEQ11 GOM11 GYI11 HIE11 HSA11 IBW11 ILS11 IVO11 JFK11 JPG11 JZC11 KIY11 KSU11 LCQ11 LMM11 LWI11 MGE11 MQA11 MZW11 NJS11 NTO11 ODK11 ONG11 OXC11 PGY11 PQU11 QAQ11 QKM11 QUI11 REE11 ROA11 RXW11 SHS11 SRO11 TBK11 TLG11 TVC11 UEY11 UOU11 UYQ11 VIM11 VSI11 WCE11 WMA11 WVW11 O65535 JK65535 TG65535 ADC65535 AMY65535 AWU65535 BGQ65535 BQM65535 CAI65535 CKE65535 CUA65535 DDW65535 DNS65535 DXO65535 EHK65535 ERG65535 FBC65535 FKY65535 FUU65535 GEQ65535 GOM65535 GYI65535 HIE65535 HSA65535 IBW65535 ILS65535 IVO65535 JFK65535 JPG65535 JZC65535 KIY65535 KSU65535 LCQ65535 LMM65535 LWI65535 MGE65535 MQA65535 MZW65535 NJS65535 NTO65535 ODK65535 ONG65535 OXC65535 PGY65535 PQU65535 QAQ65535 QKM65535 QUI65535 REE65535 ROA65535 RXW65535 SHS65535 SRO65535 TBK65535 TLG65535 TVC65535 UEY65535 UOU65535 UYQ65535 VIM65535 VSI65535 WCE65535 WMA65535 WVW65535 O131071 JK131071 TG131071 ADC131071 AMY131071 AWU131071 BGQ131071 BQM131071 CAI131071 CKE131071 CUA131071 DDW131071 DNS131071 DXO131071 EHK131071 ERG131071 FBC131071 FKY131071 FUU131071 GEQ131071 GOM131071 GYI131071 HIE131071 HSA131071 IBW131071 ILS131071 IVO131071 JFK131071 JPG131071 JZC131071 KIY131071 KSU131071 LCQ131071 LMM131071 LWI131071 MGE131071 MQA131071 MZW131071 NJS131071 NTO131071 ODK131071 ONG131071 OXC131071 PGY131071 PQU131071 QAQ131071 QKM131071 QUI131071 REE131071 ROA131071 RXW131071 SHS131071 SRO131071 TBK131071 TLG131071 TVC131071 UEY131071 UOU131071 UYQ131071 VIM131071 VSI131071 WCE131071 WMA131071 WVW131071 O196607 JK196607 TG196607 ADC196607 AMY196607 AWU196607 BGQ196607 BQM196607 CAI196607 CKE196607 CUA196607 DDW196607 DNS196607 DXO196607 EHK196607 ERG196607 FBC196607 FKY196607 FUU196607 GEQ196607 GOM196607 GYI196607 HIE196607 HSA196607 IBW196607 ILS196607 IVO196607 JFK196607 JPG196607 JZC196607 KIY196607 KSU196607 LCQ196607 LMM196607 LWI196607 MGE196607 MQA196607 MZW196607 NJS196607 NTO196607 ODK196607 ONG196607 OXC196607 PGY196607 PQU196607 QAQ196607 QKM196607 QUI196607 REE196607 ROA196607 RXW196607 SHS196607 SRO196607 TBK196607 TLG196607 TVC196607 UEY196607 UOU196607 UYQ196607 VIM196607 VSI196607 WCE196607 WMA196607 WVW196607 O262143 JK262143 TG262143 ADC262143 AMY262143 AWU262143 BGQ262143 BQM262143 CAI262143 CKE262143 CUA262143 DDW262143 DNS262143 DXO262143 EHK262143 ERG262143 FBC262143 FKY262143 FUU262143 GEQ262143 GOM262143 GYI262143 HIE262143 HSA262143 IBW262143 ILS262143 IVO262143 JFK262143 JPG262143 JZC262143 KIY262143 KSU262143 LCQ262143 LMM262143 LWI262143 MGE262143 MQA262143 MZW262143 NJS262143 NTO262143 ODK262143 ONG262143 OXC262143 PGY262143 PQU262143 QAQ262143 QKM262143 QUI262143 REE262143 ROA262143 RXW262143 SHS262143 SRO262143 TBK262143 TLG262143 TVC262143 UEY262143 UOU262143 UYQ262143 VIM262143 VSI262143 WCE262143 WMA262143 WVW262143 O327679 JK327679 TG327679 ADC327679 AMY327679 AWU327679 BGQ327679 BQM327679 CAI327679 CKE327679 CUA327679 DDW327679 DNS327679 DXO327679 EHK327679 ERG327679 FBC327679 FKY327679 FUU327679 GEQ327679 GOM327679 GYI327679 HIE327679 HSA327679 IBW327679 ILS327679 IVO327679 JFK327679 JPG327679 JZC327679 KIY327679 KSU327679 LCQ327679 LMM327679 LWI327679 MGE327679 MQA327679 MZW327679 NJS327679 NTO327679 ODK327679 ONG327679 OXC327679 PGY327679 PQU327679 QAQ327679 QKM327679 QUI327679 REE327679 ROA327679 RXW327679 SHS327679 SRO327679 TBK327679 TLG327679 TVC327679 UEY327679 UOU327679 UYQ327679 VIM327679 VSI327679 WCE327679 WMA327679 WVW327679 O393215 JK393215 TG393215 ADC393215 AMY393215 AWU393215 BGQ393215 BQM393215 CAI393215 CKE393215 CUA393215 DDW393215 DNS393215 DXO393215 EHK393215 ERG393215 FBC393215 FKY393215 FUU393215 GEQ393215 GOM393215 GYI393215 HIE393215 HSA393215 IBW393215 ILS393215 IVO393215 JFK393215 JPG393215 JZC393215 KIY393215 KSU393215 LCQ393215 LMM393215 LWI393215 MGE393215 MQA393215 MZW393215 NJS393215 NTO393215 ODK393215 ONG393215 OXC393215 PGY393215 PQU393215 QAQ393215 QKM393215 QUI393215 REE393215 ROA393215 RXW393215 SHS393215 SRO393215 TBK393215 TLG393215 TVC393215 UEY393215 UOU393215 UYQ393215 VIM393215 VSI393215 WCE393215 WMA393215 WVW393215 O458751 JK458751 TG458751 ADC458751 AMY458751 AWU458751 BGQ458751 BQM458751 CAI458751 CKE458751 CUA458751 DDW458751 DNS458751 DXO458751 EHK458751 ERG458751 FBC458751 FKY458751 FUU458751 GEQ458751 GOM458751 GYI458751 HIE458751 HSA458751 IBW458751 ILS458751 IVO458751 JFK458751 JPG458751 JZC458751 KIY458751 KSU458751 LCQ458751 LMM458751 LWI458751 MGE458751 MQA458751 MZW458751 NJS458751 NTO458751 ODK458751 ONG458751 OXC458751 PGY458751 PQU458751 QAQ458751 QKM458751 QUI458751 REE458751 ROA458751 RXW458751 SHS458751 SRO458751 TBK458751 TLG458751 TVC458751 UEY458751 UOU458751 UYQ458751 VIM458751 VSI458751 WCE458751 WMA458751 WVW458751 O524287 JK524287 TG524287 ADC524287 AMY524287 AWU524287 BGQ524287 BQM524287 CAI524287 CKE524287 CUA524287 DDW524287 DNS524287 DXO524287 EHK524287 ERG524287 FBC524287 FKY524287 FUU524287 GEQ524287 GOM524287 GYI524287 HIE524287 HSA524287 IBW524287 ILS524287 IVO524287 JFK524287 JPG524287 JZC524287 KIY524287 KSU524287 LCQ524287 LMM524287 LWI524287 MGE524287 MQA524287 MZW524287 NJS524287 NTO524287 ODK524287 ONG524287 OXC524287 PGY524287 PQU524287 QAQ524287 QKM524287 QUI524287 REE524287 ROA524287 RXW524287 SHS524287 SRO524287 TBK524287 TLG524287 TVC524287 UEY524287 UOU524287 UYQ524287 VIM524287 VSI524287 WCE524287 WMA524287 WVW524287 O589823 JK589823 TG589823 ADC589823 AMY589823 AWU589823 BGQ589823 BQM589823 CAI589823 CKE589823 CUA589823 DDW589823 DNS589823 DXO589823 EHK589823 ERG589823 FBC589823 FKY589823 FUU589823 GEQ589823 GOM589823 GYI589823 HIE589823 HSA589823 IBW589823 ILS589823 IVO589823 JFK589823 JPG589823 JZC589823 KIY589823 KSU589823 LCQ589823 LMM589823 LWI589823 MGE589823 MQA589823 MZW589823 NJS589823 NTO589823 ODK589823 ONG589823 OXC589823 PGY589823 PQU589823 QAQ589823 QKM589823 QUI589823 REE589823 ROA589823 RXW589823 SHS589823 SRO589823 TBK589823 TLG589823 TVC589823 UEY589823 UOU589823 UYQ589823 VIM589823 VSI589823 WCE589823 WMA589823 WVW589823 O655359 JK655359 TG655359 ADC655359 AMY655359 AWU655359 BGQ655359 BQM655359 CAI655359 CKE655359 CUA655359 DDW655359 DNS655359 DXO655359 EHK655359 ERG655359 FBC655359 FKY655359 FUU655359 GEQ655359 GOM655359 GYI655359 HIE655359 HSA655359 IBW655359 ILS655359 IVO655359 JFK655359 JPG655359 JZC655359 KIY655359 KSU655359 LCQ655359 LMM655359 LWI655359 MGE655359 MQA655359 MZW655359 NJS655359 NTO655359 ODK655359 ONG655359 OXC655359 PGY655359 PQU655359 QAQ655359 QKM655359 QUI655359 REE655359 ROA655359 RXW655359 SHS655359 SRO655359 TBK655359 TLG655359 TVC655359 UEY655359 UOU655359 UYQ655359 VIM655359 VSI655359 WCE655359 WMA655359 WVW655359 O720895 JK720895 TG720895 ADC720895 AMY720895 AWU720895 BGQ720895 BQM720895 CAI720895 CKE720895 CUA720895 DDW720895 DNS720895 DXO720895 EHK720895 ERG720895 FBC720895 FKY720895 FUU720895 GEQ720895 GOM720895 GYI720895 HIE720895 HSA720895 IBW720895 ILS720895 IVO720895 JFK720895 JPG720895 JZC720895 KIY720895 KSU720895 LCQ720895 LMM720895 LWI720895 MGE720895 MQA720895 MZW720895 NJS720895 NTO720895 ODK720895 ONG720895 OXC720895 PGY720895 PQU720895 QAQ720895 QKM720895 QUI720895 REE720895 ROA720895 RXW720895 SHS720895 SRO720895 TBK720895 TLG720895 TVC720895 UEY720895 UOU720895 UYQ720895 VIM720895 VSI720895 WCE720895 WMA720895 WVW720895 O786431 JK786431 TG786431 ADC786431 AMY786431 AWU786431 BGQ786431 BQM786431 CAI786431 CKE786431 CUA786431 DDW786431 DNS786431 DXO786431 EHK786431 ERG786431 FBC786431 FKY786431 FUU786431 GEQ786431 GOM786431 GYI786431 HIE786431 HSA786431 IBW786431 ILS786431 IVO786431 JFK786431 JPG786431 JZC786431 KIY786431 KSU786431 LCQ786431 LMM786431 LWI786431 MGE786431 MQA786431 MZW786431 NJS786431 NTO786431 ODK786431 ONG786431 OXC786431 PGY786431 PQU786431 QAQ786431 QKM786431 QUI786431 REE786431 ROA786431 RXW786431 SHS786431 SRO786431 TBK786431 TLG786431 TVC786431 UEY786431 UOU786431 UYQ786431 VIM786431 VSI786431 WCE786431 WMA786431 WVW786431 O851967 JK851967 TG851967 ADC851967 AMY851967 AWU851967 BGQ851967 BQM851967 CAI851967 CKE851967 CUA851967 DDW851967 DNS851967 DXO851967 EHK851967 ERG851967 FBC851967 FKY851967 FUU851967 GEQ851967 GOM851967 GYI851967 HIE851967 HSA851967 IBW851967 ILS851967 IVO851967 JFK851967 JPG851967 JZC851967 KIY851967 KSU851967 LCQ851967 LMM851967 LWI851967 MGE851967 MQA851967 MZW851967 NJS851967 NTO851967 ODK851967 ONG851967 OXC851967 PGY851967 PQU851967 QAQ851967 QKM851967 QUI851967 REE851967 ROA851967 RXW851967 SHS851967 SRO851967 TBK851967 TLG851967 TVC851967 UEY851967 UOU851967 UYQ851967 VIM851967 VSI851967 WCE851967 WMA851967 WVW851967 O917503 JK917503 TG917503 ADC917503 AMY917503 AWU917503 BGQ917503 BQM917503 CAI917503 CKE917503 CUA917503 DDW917503 DNS917503 DXO917503 EHK917503 ERG917503 FBC917503 FKY917503 FUU917503 GEQ917503 GOM917503 GYI917503 HIE917503 HSA917503 IBW917503 ILS917503 IVO917503 JFK917503 JPG917503 JZC917503 KIY917503 KSU917503 LCQ917503 LMM917503 LWI917503 MGE917503 MQA917503 MZW917503 NJS917503 NTO917503 ODK917503 ONG917503 OXC917503 PGY917503 PQU917503 QAQ917503 QKM917503 QUI917503 REE917503 ROA917503 RXW917503 SHS917503 SRO917503 TBK917503 TLG917503 TVC917503 UEY917503 UOU917503 UYQ917503 VIM917503 VSI917503 WCE917503 WMA917503 WVW917503 O983039 JK983039 TG983039 ADC983039 AMY983039 AWU983039 BGQ983039 BQM983039 CAI983039 CKE983039 CUA983039 DDW983039 DNS983039 DXO983039 EHK983039 ERG983039 FBC983039 FKY983039 FUU983039 GEQ983039 GOM983039 GYI983039 HIE983039 HSA983039 IBW983039 ILS983039 IVO983039 JFK983039 JPG983039 JZC983039 KIY983039 KSU983039 LCQ983039 LMM983039 LWI983039 MGE983039 MQA983039 MZW983039 NJS983039 NTO983039 ODK983039 ONG983039 OXC983039 PGY983039 PQU983039 QAQ983039 QKM983039 QUI983039 REE983039 ROA983039 RXW983039 SHS983039 SRO983039 TBK983039 TLG983039 TVC983039 UEY983039 UOU983039 UYQ983039 VIM983039 VSI983039 WCE983039 WMA983039 WVW983039 Q11:U11 JM11:JQ11 TI11:TM11 ADE11:ADI11 ANA11:ANE11 AWW11:AXA11 BGS11:BGW11 BQO11:BQS11 CAK11:CAO11 CKG11:CKK11 CUC11:CUG11 DDY11:DEC11 DNU11:DNY11 DXQ11:DXU11 EHM11:EHQ11 ERI11:ERM11 FBE11:FBI11 FLA11:FLE11 FUW11:FVA11 GES11:GEW11 GOO11:GOS11 GYK11:GYO11 HIG11:HIK11 HSC11:HSG11 IBY11:ICC11 ILU11:ILY11 IVQ11:IVU11 JFM11:JFQ11 JPI11:JPM11 JZE11:JZI11 KJA11:KJE11 KSW11:KTA11 LCS11:LCW11 LMO11:LMS11 LWK11:LWO11 MGG11:MGK11 MQC11:MQG11 MZY11:NAC11 NJU11:NJY11 NTQ11:NTU11 ODM11:ODQ11 ONI11:ONM11 OXE11:OXI11 PHA11:PHE11 PQW11:PRA11 QAS11:QAW11 QKO11:QKS11 QUK11:QUO11 REG11:REK11 ROC11:ROG11 RXY11:RYC11 SHU11:SHY11 SRQ11:SRU11 TBM11:TBQ11 TLI11:TLM11 TVE11:TVI11 UFA11:UFE11 UOW11:UPA11 UYS11:UYW11 VIO11:VIS11 VSK11:VSO11 WCG11:WCK11 WMC11:WMG11 WVY11:WWC11 Q65535:U65535 JM65535:JQ65535 TI65535:TM65535 ADE65535:ADI65535 ANA65535:ANE65535 AWW65535:AXA65535 BGS65535:BGW65535 BQO65535:BQS65535 CAK65535:CAO65535 CKG65535:CKK65535 CUC65535:CUG65535 DDY65535:DEC65535 DNU65535:DNY65535 DXQ65535:DXU65535 EHM65535:EHQ65535 ERI65535:ERM65535 FBE65535:FBI65535 FLA65535:FLE65535 FUW65535:FVA65535 GES65535:GEW65535 GOO65535:GOS65535 GYK65535:GYO65535 HIG65535:HIK65535 HSC65535:HSG65535 IBY65535:ICC65535 ILU65535:ILY65535 IVQ65535:IVU65535 JFM65535:JFQ65535 JPI65535:JPM65535 JZE65535:JZI65535 KJA65535:KJE65535 KSW65535:KTA65535 LCS65535:LCW65535 LMO65535:LMS65535 LWK65535:LWO65535 MGG65535:MGK65535 MQC65535:MQG65535 MZY65535:NAC65535 NJU65535:NJY65535 NTQ65535:NTU65535 ODM65535:ODQ65535 ONI65535:ONM65535 OXE65535:OXI65535 PHA65535:PHE65535 PQW65535:PRA65535 QAS65535:QAW65535 QKO65535:QKS65535 QUK65535:QUO65535 REG65535:REK65535 ROC65535:ROG65535 RXY65535:RYC65535 SHU65535:SHY65535 SRQ65535:SRU65535 TBM65535:TBQ65535 TLI65535:TLM65535 TVE65535:TVI65535 UFA65535:UFE65535 UOW65535:UPA65535 UYS65535:UYW65535 VIO65535:VIS65535 VSK65535:VSO65535 WCG65535:WCK65535 WMC65535:WMG65535 WVY65535:WWC65535 Q131071:U131071 JM131071:JQ131071 TI131071:TM131071 ADE131071:ADI131071 ANA131071:ANE131071 AWW131071:AXA131071 BGS131071:BGW131071 BQO131071:BQS131071 CAK131071:CAO131071 CKG131071:CKK131071 CUC131071:CUG131071 DDY131071:DEC131071 DNU131071:DNY131071 DXQ131071:DXU131071 EHM131071:EHQ131071 ERI131071:ERM131071 FBE131071:FBI131071 FLA131071:FLE131071 FUW131071:FVA131071 GES131071:GEW131071 GOO131071:GOS131071 GYK131071:GYO131071 HIG131071:HIK131071 HSC131071:HSG131071 IBY131071:ICC131071 ILU131071:ILY131071 IVQ131071:IVU131071 JFM131071:JFQ131071 JPI131071:JPM131071 JZE131071:JZI131071 KJA131071:KJE131071 KSW131071:KTA131071 LCS131071:LCW131071 LMO131071:LMS131071 LWK131071:LWO131071 MGG131071:MGK131071 MQC131071:MQG131071 MZY131071:NAC131071 NJU131071:NJY131071 NTQ131071:NTU131071 ODM131071:ODQ131071 ONI131071:ONM131071 OXE131071:OXI131071 PHA131071:PHE131071 PQW131071:PRA131071 QAS131071:QAW131071 QKO131071:QKS131071 QUK131071:QUO131071 REG131071:REK131071 ROC131071:ROG131071 RXY131071:RYC131071 SHU131071:SHY131071 SRQ131071:SRU131071 TBM131071:TBQ131071 TLI131071:TLM131071 TVE131071:TVI131071 UFA131071:UFE131071 UOW131071:UPA131071 UYS131071:UYW131071 VIO131071:VIS131071 VSK131071:VSO131071 WCG131071:WCK131071 WMC131071:WMG131071 WVY131071:WWC131071 Q196607:U196607 JM196607:JQ196607 TI196607:TM196607 ADE196607:ADI196607 ANA196607:ANE196607 AWW196607:AXA196607 BGS196607:BGW196607 BQO196607:BQS196607 CAK196607:CAO196607 CKG196607:CKK196607 CUC196607:CUG196607 DDY196607:DEC196607 DNU196607:DNY196607 DXQ196607:DXU196607 EHM196607:EHQ196607 ERI196607:ERM196607 FBE196607:FBI196607 FLA196607:FLE196607 FUW196607:FVA196607 GES196607:GEW196607 GOO196607:GOS196607 GYK196607:GYO196607 HIG196607:HIK196607 HSC196607:HSG196607 IBY196607:ICC196607 ILU196607:ILY196607 IVQ196607:IVU196607 JFM196607:JFQ196607 JPI196607:JPM196607 JZE196607:JZI196607 KJA196607:KJE196607 KSW196607:KTA196607 LCS196607:LCW196607 LMO196607:LMS196607 LWK196607:LWO196607 MGG196607:MGK196607 MQC196607:MQG196607 MZY196607:NAC196607 NJU196607:NJY196607 NTQ196607:NTU196607 ODM196607:ODQ196607 ONI196607:ONM196607 OXE196607:OXI196607 PHA196607:PHE196607 PQW196607:PRA196607 QAS196607:QAW196607 QKO196607:QKS196607 QUK196607:QUO196607 REG196607:REK196607 ROC196607:ROG196607 RXY196607:RYC196607 SHU196607:SHY196607 SRQ196607:SRU196607 TBM196607:TBQ196607 TLI196607:TLM196607 TVE196607:TVI196607 UFA196607:UFE196607 UOW196607:UPA196607 UYS196607:UYW196607 VIO196607:VIS196607 VSK196607:VSO196607 WCG196607:WCK196607 WMC196607:WMG196607 WVY196607:WWC196607 Q262143:U262143 JM262143:JQ262143 TI262143:TM262143 ADE262143:ADI262143 ANA262143:ANE262143 AWW262143:AXA262143 BGS262143:BGW262143 BQO262143:BQS262143 CAK262143:CAO262143 CKG262143:CKK262143 CUC262143:CUG262143 DDY262143:DEC262143 DNU262143:DNY262143 DXQ262143:DXU262143 EHM262143:EHQ262143 ERI262143:ERM262143 FBE262143:FBI262143 FLA262143:FLE262143 FUW262143:FVA262143 GES262143:GEW262143 GOO262143:GOS262143 GYK262143:GYO262143 HIG262143:HIK262143 HSC262143:HSG262143 IBY262143:ICC262143 ILU262143:ILY262143 IVQ262143:IVU262143 JFM262143:JFQ262143 JPI262143:JPM262143 JZE262143:JZI262143 KJA262143:KJE262143 KSW262143:KTA262143 LCS262143:LCW262143 LMO262143:LMS262143 LWK262143:LWO262143 MGG262143:MGK262143 MQC262143:MQG262143 MZY262143:NAC262143 NJU262143:NJY262143 NTQ262143:NTU262143 ODM262143:ODQ262143 ONI262143:ONM262143 OXE262143:OXI262143 PHA262143:PHE262143 PQW262143:PRA262143 QAS262143:QAW262143 QKO262143:QKS262143 QUK262143:QUO262143 REG262143:REK262143 ROC262143:ROG262143 RXY262143:RYC262143 SHU262143:SHY262143 SRQ262143:SRU262143 TBM262143:TBQ262143 TLI262143:TLM262143 TVE262143:TVI262143 UFA262143:UFE262143 UOW262143:UPA262143 UYS262143:UYW262143 VIO262143:VIS262143 VSK262143:VSO262143 WCG262143:WCK262143 WMC262143:WMG262143 WVY262143:WWC262143 Q327679:U327679 JM327679:JQ327679 TI327679:TM327679 ADE327679:ADI327679 ANA327679:ANE327679 AWW327679:AXA327679 BGS327679:BGW327679 BQO327679:BQS327679 CAK327679:CAO327679 CKG327679:CKK327679 CUC327679:CUG327679 DDY327679:DEC327679 DNU327679:DNY327679 DXQ327679:DXU327679 EHM327679:EHQ327679 ERI327679:ERM327679 FBE327679:FBI327679 FLA327679:FLE327679 FUW327679:FVA327679 GES327679:GEW327679 GOO327679:GOS327679 GYK327679:GYO327679 HIG327679:HIK327679 HSC327679:HSG327679 IBY327679:ICC327679 ILU327679:ILY327679 IVQ327679:IVU327679 JFM327679:JFQ327679 JPI327679:JPM327679 JZE327679:JZI327679 KJA327679:KJE327679 KSW327679:KTA327679 LCS327679:LCW327679 LMO327679:LMS327679 LWK327679:LWO327679 MGG327679:MGK327679 MQC327679:MQG327679 MZY327679:NAC327679 NJU327679:NJY327679 NTQ327679:NTU327679 ODM327679:ODQ327679 ONI327679:ONM327679 OXE327679:OXI327679 PHA327679:PHE327679 PQW327679:PRA327679 QAS327679:QAW327679 QKO327679:QKS327679 QUK327679:QUO327679 REG327679:REK327679 ROC327679:ROG327679 RXY327679:RYC327679 SHU327679:SHY327679 SRQ327679:SRU327679 TBM327679:TBQ327679 TLI327679:TLM327679 TVE327679:TVI327679 UFA327679:UFE327679 UOW327679:UPA327679 UYS327679:UYW327679 VIO327679:VIS327679 VSK327679:VSO327679 WCG327679:WCK327679 WMC327679:WMG327679 WVY327679:WWC327679 Q393215:U393215 JM393215:JQ393215 TI393215:TM393215 ADE393215:ADI393215 ANA393215:ANE393215 AWW393215:AXA393215 BGS393215:BGW393215 BQO393215:BQS393215 CAK393215:CAO393215 CKG393215:CKK393215 CUC393215:CUG393215 DDY393215:DEC393215 DNU393215:DNY393215 DXQ393215:DXU393215 EHM393215:EHQ393215 ERI393215:ERM393215 FBE393215:FBI393215 FLA393215:FLE393215 FUW393215:FVA393215 GES393215:GEW393215 GOO393215:GOS393215 GYK393215:GYO393215 HIG393215:HIK393215 HSC393215:HSG393215 IBY393215:ICC393215 ILU393215:ILY393215 IVQ393215:IVU393215 JFM393215:JFQ393215 JPI393215:JPM393215 JZE393215:JZI393215 KJA393215:KJE393215 KSW393215:KTA393215 LCS393215:LCW393215 LMO393215:LMS393215 LWK393215:LWO393215 MGG393215:MGK393215 MQC393215:MQG393215 MZY393215:NAC393215 NJU393215:NJY393215 NTQ393215:NTU393215 ODM393215:ODQ393215 ONI393215:ONM393215 OXE393215:OXI393215 PHA393215:PHE393215 PQW393215:PRA393215 QAS393215:QAW393215 QKO393215:QKS393215 QUK393215:QUO393215 REG393215:REK393215 ROC393215:ROG393215 RXY393215:RYC393215 SHU393215:SHY393215 SRQ393215:SRU393215 TBM393215:TBQ393215 TLI393215:TLM393215 TVE393215:TVI393215 UFA393215:UFE393215 UOW393215:UPA393215 UYS393215:UYW393215 VIO393215:VIS393215 VSK393215:VSO393215 WCG393215:WCK393215 WMC393215:WMG393215 WVY393215:WWC393215 Q458751:U458751 JM458751:JQ458751 TI458751:TM458751 ADE458751:ADI458751 ANA458751:ANE458751 AWW458751:AXA458751 BGS458751:BGW458751 BQO458751:BQS458751 CAK458751:CAO458751 CKG458751:CKK458751 CUC458751:CUG458751 DDY458751:DEC458751 DNU458751:DNY458751 DXQ458751:DXU458751 EHM458751:EHQ458751 ERI458751:ERM458751 FBE458751:FBI458751 FLA458751:FLE458751 FUW458751:FVA458751 GES458751:GEW458751 GOO458751:GOS458751 GYK458751:GYO458751 HIG458751:HIK458751 HSC458751:HSG458751 IBY458751:ICC458751 ILU458751:ILY458751 IVQ458751:IVU458751 JFM458751:JFQ458751 JPI458751:JPM458751 JZE458751:JZI458751 KJA458751:KJE458751 KSW458751:KTA458751 LCS458751:LCW458751 LMO458751:LMS458751 LWK458751:LWO458751 MGG458751:MGK458751 MQC458751:MQG458751 MZY458751:NAC458751 NJU458751:NJY458751 NTQ458751:NTU458751 ODM458751:ODQ458751 ONI458751:ONM458751 OXE458751:OXI458751 PHA458751:PHE458751 PQW458751:PRA458751 QAS458751:QAW458751 QKO458751:QKS458751 QUK458751:QUO458751 REG458751:REK458751 ROC458751:ROG458751 RXY458751:RYC458751 SHU458751:SHY458751 SRQ458751:SRU458751 TBM458751:TBQ458751 TLI458751:TLM458751 TVE458751:TVI458751 UFA458751:UFE458751 UOW458751:UPA458751 UYS458751:UYW458751 VIO458751:VIS458751 VSK458751:VSO458751 WCG458751:WCK458751 WMC458751:WMG458751 WVY458751:WWC458751 Q524287:U524287 JM524287:JQ524287 TI524287:TM524287 ADE524287:ADI524287 ANA524287:ANE524287 AWW524287:AXA524287 BGS524287:BGW524287 BQO524287:BQS524287 CAK524287:CAO524287 CKG524287:CKK524287 CUC524287:CUG524287 DDY524287:DEC524287 DNU524287:DNY524287 DXQ524287:DXU524287 EHM524287:EHQ524287 ERI524287:ERM524287 FBE524287:FBI524287 FLA524287:FLE524287 FUW524287:FVA524287 GES524287:GEW524287 GOO524287:GOS524287 GYK524287:GYO524287 HIG524287:HIK524287 HSC524287:HSG524287 IBY524287:ICC524287 ILU524287:ILY524287 IVQ524287:IVU524287 JFM524287:JFQ524287 JPI524287:JPM524287 JZE524287:JZI524287 KJA524287:KJE524287 KSW524287:KTA524287 LCS524287:LCW524287 LMO524287:LMS524287 LWK524287:LWO524287 MGG524287:MGK524287 MQC524287:MQG524287 MZY524287:NAC524287 NJU524287:NJY524287 NTQ524287:NTU524287 ODM524287:ODQ524287 ONI524287:ONM524287 OXE524287:OXI524287 PHA524287:PHE524287 PQW524287:PRA524287 QAS524287:QAW524287 QKO524287:QKS524287 QUK524287:QUO524287 REG524287:REK524287 ROC524287:ROG524287 RXY524287:RYC524287 SHU524287:SHY524287 SRQ524287:SRU524287 TBM524287:TBQ524287 TLI524287:TLM524287 TVE524287:TVI524287 UFA524287:UFE524287 UOW524287:UPA524287 UYS524287:UYW524287 VIO524287:VIS524287 VSK524287:VSO524287 WCG524287:WCK524287 WMC524287:WMG524287 WVY524287:WWC524287 Q589823:U589823 JM589823:JQ589823 TI589823:TM589823 ADE589823:ADI589823 ANA589823:ANE589823 AWW589823:AXA589823 BGS589823:BGW589823 BQO589823:BQS589823 CAK589823:CAO589823 CKG589823:CKK589823 CUC589823:CUG589823 DDY589823:DEC589823 DNU589823:DNY589823 DXQ589823:DXU589823 EHM589823:EHQ589823 ERI589823:ERM589823 FBE589823:FBI589823 FLA589823:FLE589823 FUW589823:FVA589823 GES589823:GEW589823 GOO589823:GOS589823 GYK589823:GYO589823 HIG589823:HIK589823 HSC589823:HSG589823 IBY589823:ICC589823 ILU589823:ILY589823 IVQ589823:IVU589823 JFM589823:JFQ589823 JPI589823:JPM589823 JZE589823:JZI589823 KJA589823:KJE589823 KSW589823:KTA589823 LCS589823:LCW589823 LMO589823:LMS589823 LWK589823:LWO589823 MGG589823:MGK589823 MQC589823:MQG589823 MZY589823:NAC589823 NJU589823:NJY589823 NTQ589823:NTU589823 ODM589823:ODQ589823 ONI589823:ONM589823 OXE589823:OXI589823 PHA589823:PHE589823 PQW589823:PRA589823 QAS589823:QAW589823 QKO589823:QKS589823 QUK589823:QUO589823 REG589823:REK589823 ROC589823:ROG589823 RXY589823:RYC589823 SHU589823:SHY589823 SRQ589823:SRU589823 TBM589823:TBQ589823 TLI589823:TLM589823 TVE589823:TVI589823 UFA589823:UFE589823 UOW589823:UPA589823 UYS589823:UYW589823 VIO589823:VIS589823 VSK589823:VSO589823 WCG589823:WCK589823 WMC589823:WMG589823 WVY589823:WWC589823 Q655359:U655359 JM655359:JQ655359 TI655359:TM655359 ADE655359:ADI655359 ANA655359:ANE655359 AWW655359:AXA655359 BGS655359:BGW655359 BQO655359:BQS655359 CAK655359:CAO655359 CKG655359:CKK655359 CUC655359:CUG655359 DDY655359:DEC655359 DNU655359:DNY655359 DXQ655359:DXU655359 EHM655359:EHQ655359 ERI655359:ERM655359 FBE655359:FBI655359 FLA655359:FLE655359 FUW655359:FVA655359 GES655359:GEW655359 GOO655359:GOS655359 GYK655359:GYO655359 HIG655359:HIK655359 HSC655359:HSG655359 IBY655359:ICC655359 ILU655359:ILY655359 IVQ655359:IVU655359 JFM655359:JFQ655359 JPI655359:JPM655359 JZE655359:JZI655359 KJA655359:KJE655359 KSW655359:KTA655359 LCS655359:LCW655359 LMO655359:LMS655359 LWK655359:LWO655359 MGG655359:MGK655359 MQC655359:MQG655359 MZY655359:NAC655359 NJU655359:NJY655359 NTQ655359:NTU655359 ODM655359:ODQ655359 ONI655359:ONM655359 OXE655359:OXI655359 PHA655359:PHE655359 PQW655359:PRA655359 QAS655359:QAW655359 QKO655359:QKS655359 QUK655359:QUO655359 REG655359:REK655359 ROC655359:ROG655359 RXY655359:RYC655359 SHU655359:SHY655359 SRQ655359:SRU655359 TBM655359:TBQ655359 TLI655359:TLM655359 TVE655359:TVI655359 UFA655359:UFE655359 UOW655359:UPA655359 UYS655359:UYW655359 VIO655359:VIS655359 VSK655359:VSO655359 WCG655359:WCK655359 WMC655359:WMG655359 WVY655359:WWC655359 Q720895:U720895 JM720895:JQ720895 TI720895:TM720895 ADE720895:ADI720895 ANA720895:ANE720895 AWW720895:AXA720895 BGS720895:BGW720895 BQO720895:BQS720895 CAK720895:CAO720895 CKG720895:CKK720895 CUC720895:CUG720895 DDY720895:DEC720895 DNU720895:DNY720895 DXQ720895:DXU720895 EHM720895:EHQ720895 ERI720895:ERM720895 FBE720895:FBI720895 FLA720895:FLE720895 FUW720895:FVA720895 GES720895:GEW720895 GOO720895:GOS720895 GYK720895:GYO720895 HIG720895:HIK720895 HSC720895:HSG720895 IBY720895:ICC720895 ILU720895:ILY720895 IVQ720895:IVU720895 JFM720895:JFQ720895 JPI720895:JPM720895 JZE720895:JZI720895 KJA720895:KJE720895 KSW720895:KTA720895 LCS720895:LCW720895 LMO720895:LMS720895 LWK720895:LWO720895 MGG720895:MGK720895 MQC720895:MQG720895 MZY720895:NAC720895 NJU720895:NJY720895 NTQ720895:NTU720895 ODM720895:ODQ720895 ONI720895:ONM720895 OXE720895:OXI720895 PHA720895:PHE720895 PQW720895:PRA720895 QAS720895:QAW720895 QKO720895:QKS720895 QUK720895:QUO720895 REG720895:REK720895 ROC720895:ROG720895 RXY720895:RYC720895 SHU720895:SHY720895 SRQ720895:SRU720895 TBM720895:TBQ720895 TLI720895:TLM720895 TVE720895:TVI720895 UFA720895:UFE720895 UOW720895:UPA720895 UYS720895:UYW720895 VIO720895:VIS720895 VSK720895:VSO720895 WCG720895:WCK720895 WMC720895:WMG720895 WVY720895:WWC720895 Q786431:U786431 JM786431:JQ786431 TI786431:TM786431 ADE786431:ADI786431 ANA786431:ANE786431 AWW786431:AXA786431 BGS786431:BGW786431 BQO786431:BQS786431 CAK786431:CAO786431 CKG786431:CKK786431 CUC786431:CUG786431 DDY786431:DEC786431 DNU786431:DNY786431 DXQ786431:DXU786431 EHM786431:EHQ786431 ERI786431:ERM786431 FBE786431:FBI786431 FLA786431:FLE786431 FUW786431:FVA786431 GES786431:GEW786431 GOO786431:GOS786431 GYK786431:GYO786431 HIG786431:HIK786431 HSC786431:HSG786431 IBY786431:ICC786431 ILU786431:ILY786431 IVQ786431:IVU786431 JFM786431:JFQ786431 JPI786431:JPM786431 JZE786431:JZI786431 KJA786431:KJE786431 KSW786431:KTA786431 LCS786431:LCW786431 LMO786431:LMS786431 LWK786431:LWO786431 MGG786431:MGK786431 MQC786431:MQG786431 MZY786431:NAC786431 NJU786431:NJY786431 NTQ786431:NTU786431 ODM786431:ODQ786431 ONI786431:ONM786431 OXE786431:OXI786431 PHA786431:PHE786431 PQW786431:PRA786431 QAS786431:QAW786431 QKO786431:QKS786431 QUK786431:QUO786431 REG786431:REK786431 ROC786431:ROG786431 RXY786431:RYC786431 SHU786431:SHY786431 SRQ786431:SRU786431 TBM786431:TBQ786431 TLI786431:TLM786431 TVE786431:TVI786431 UFA786431:UFE786431 UOW786431:UPA786431 UYS786431:UYW786431 VIO786431:VIS786431 VSK786431:VSO786431 WCG786431:WCK786431 WMC786431:WMG786431 WVY786431:WWC786431 Q851967:U851967 JM851967:JQ851967 TI851967:TM851967 ADE851967:ADI851967 ANA851967:ANE851967 AWW851967:AXA851967 BGS851967:BGW851967 BQO851967:BQS851967 CAK851967:CAO851967 CKG851967:CKK851967 CUC851967:CUG851967 DDY851967:DEC851967 DNU851967:DNY851967 DXQ851967:DXU851967 EHM851967:EHQ851967 ERI851967:ERM851967 FBE851967:FBI851967 FLA851967:FLE851967 FUW851967:FVA851967 GES851967:GEW851967 GOO851967:GOS851967 GYK851967:GYO851967 HIG851967:HIK851967 HSC851967:HSG851967 IBY851967:ICC851967 ILU851967:ILY851967 IVQ851967:IVU851967 JFM851967:JFQ851967 JPI851967:JPM851967 JZE851967:JZI851967 KJA851967:KJE851967 KSW851967:KTA851967 LCS851967:LCW851967 LMO851967:LMS851967 LWK851967:LWO851967 MGG851967:MGK851967 MQC851967:MQG851967 MZY851967:NAC851967 NJU851967:NJY851967 NTQ851967:NTU851967 ODM851967:ODQ851967 ONI851967:ONM851967 OXE851967:OXI851967 PHA851967:PHE851967 PQW851967:PRA851967 QAS851967:QAW851967 QKO851967:QKS851967 QUK851967:QUO851967 REG851967:REK851967 ROC851967:ROG851967 RXY851967:RYC851967 SHU851967:SHY851967 SRQ851967:SRU851967 TBM851967:TBQ851967 TLI851967:TLM851967 TVE851967:TVI851967 UFA851967:UFE851967 UOW851967:UPA851967 UYS851967:UYW851967 VIO851967:VIS851967 VSK851967:VSO851967 WCG851967:WCK851967 WMC851967:WMG851967 WVY851967:WWC851967 Q917503:U917503 JM917503:JQ917503 TI917503:TM917503 ADE917503:ADI917503 ANA917503:ANE917503 AWW917503:AXA917503 BGS917503:BGW917503 BQO917503:BQS917503 CAK917503:CAO917503 CKG917503:CKK917503 CUC917503:CUG917503 DDY917503:DEC917503 DNU917503:DNY917503 DXQ917503:DXU917503 EHM917503:EHQ917503 ERI917503:ERM917503 FBE917503:FBI917503 FLA917503:FLE917503 FUW917503:FVA917503 GES917503:GEW917503 GOO917503:GOS917503 GYK917503:GYO917503 HIG917503:HIK917503 HSC917503:HSG917503 IBY917503:ICC917503 ILU917503:ILY917503 IVQ917503:IVU917503 JFM917503:JFQ917503 JPI917503:JPM917503 JZE917503:JZI917503 KJA917503:KJE917503 KSW917503:KTA917503 LCS917503:LCW917503 LMO917503:LMS917503 LWK917503:LWO917503 MGG917503:MGK917503 MQC917503:MQG917503 MZY917503:NAC917503 NJU917503:NJY917503 NTQ917503:NTU917503 ODM917503:ODQ917503 ONI917503:ONM917503 OXE917503:OXI917503 PHA917503:PHE917503 PQW917503:PRA917503 QAS917503:QAW917503 QKO917503:QKS917503 QUK917503:QUO917503 REG917503:REK917503 ROC917503:ROG917503 RXY917503:RYC917503 SHU917503:SHY917503 SRQ917503:SRU917503 TBM917503:TBQ917503 TLI917503:TLM917503 TVE917503:TVI917503 UFA917503:UFE917503 UOW917503:UPA917503 UYS917503:UYW917503 VIO917503:VIS917503 VSK917503:VSO917503 WCG917503:WCK917503 WMC917503:WMG917503 WVY917503:WWC917503 Q983039:U983039 JM983039:JQ983039 TI983039:TM983039 ADE983039:ADI983039 ANA983039:ANE983039 AWW983039:AXA983039 BGS983039:BGW983039 BQO983039:BQS983039 CAK983039:CAO983039 CKG983039:CKK983039 CUC983039:CUG983039 DDY983039:DEC983039 DNU983039:DNY983039 DXQ983039:DXU983039 EHM983039:EHQ983039 ERI983039:ERM983039 FBE983039:FBI983039 FLA983039:FLE983039 FUW983039:FVA983039 GES983039:GEW983039 GOO983039:GOS983039 GYK983039:GYO983039 HIG983039:HIK983039 HSC983039:HSG983039 IBY983039:ICC983039 ILU983039:ILY983039 IVQ983039:IVU983039 JFM983039:JFQ983039 JPI983039:JPM983039 JZE983039:JZI983039 KJA983039:KJE983039 KSW983039:KTA983039 LCS983039:LCW983039 LMO983039:LMS983039 LWK983039:LWO983039 MGG983039:MGK983039 MQC983039:MQG983039 MZY983039:NAC983039 NJU983039:NJY983039 NTQ983039:NTU983039 ODM983039:ODQ983039 ONI983039:ONM983039 OXE983039:OXI983039 PHA983039:PHE983039 PQW983039:PRA983039 QAS983039:QAW983039 QKO983039:QKS983039 QUK983039:QUO983039 REG983039:REK983039 ROC983039:ROG983039 RXY983039:RYC983039 SHU983039:SHY983039 SRQ983039:SRU983039 TBM983039:TBQ983039 TLI983039:TLM983039 TVE983039:TVI983039 UFA983039:UFE983039 UOW983039:UPA983039 UYS983039:UYW983039 VIO983039:VIS983039 VSK983039:VSO983039 WCG983039:WCK983039 WMC983039:WMG983039 WVY983039:WWC983039"/>
  </dataValidations>
  <pageMargins left="0.25" right="0.25" top="0.75" bottom="0.75" header="0.3" footer="0.3"/>
  <pageSetup paperSize="9" scale="54" orientation="portrait" r:id="rId1"/>
  <rowBreaks count="1" manualBreakCount="1">
    <brk id="81" max="20" man="1"/>
  </rowBreaks>
  <colBreaks count="1" manualBreakCount="1">
    <brk id="21"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locked="0" defaultSize="0" autoFill="0" autoLine="0" autoPict="0">
                <anchor moveWithCells="1">
                  <from>
                    <xdr:col>4</xdr:col>
                    <xdr:colOff>9525</xdr:colOff>
                    <xdr:row>28</xdr:row>
                    <xdr:rowOff>9525</xdr:rowOff>
                  </from>
                  <to>
                    <xdr:col>5</xdr:col>
                    <xdr:colOff>228600</xdr:colOff>
                    <xdr:row>29</xdr:row>
                    <xdr:rowOff>0</xdr:rowOff>
                  </to>
                </anchor>
              </controlPr>
            </control>
          </mc:Choice>
        </mc:AlternateContent>
        <mc:AlternateContent xmlns:mc="http://schemas.openxmlformats.org/markup-compatibility/2006">
          <mc:Choice Requires="x14">
            <control shapeId="8194" r:id="rId5" name="Check Box 2">
              <controlPr locked="0" defaultSize="0" autoFill="0" autoLine="0" autoPict="0">
                <anchor moveWithCells="1">
                  <from>
                    <xdr:col>3</xdr:col>
                    <xdr:colOff>9525</xdr:colOff>
                    <xdr:row>34</xdr:row>
                    <xdr:rowOff>9525</xdr:rowOff>
                  </from>
                  <to>
                    <xdr:col>3</xdr:col>
                    <xdr:colOff>381000</xdr:colOff>
                    <xdr:row>34</xdr:row>
                    <xdr:rowOff>371475</xdr:rowOff>
                  </to>
                </anchor>
              </controlPr>
            </control>
          </mc:Choice>
        </mc:AlternateContent>
        <mc:AlternateContent xmlns:mc="http://schemas.openxmlformats.org/markup-compatibility/2006">
          <mc:Choice Requires="x14">
            <control shapeId="8195" r:id="rId6" name="Check Box 3">
              <controlPr locked="0" defaultSize="0" autoFill="0" autoLine="0" autoPict="0">
                <anchor moveWithCells="1">
                  <from>
                    <xdr:col>3</xdr:col>
                    <xdr:colOff>9525</xdr:colOff>
                    <xdr:row>36</xdr:row>
                    <xdr:rowOff>9525</xdr:rowOff>
                  </from>
                  <to>
                    <xdr:col>3</xdr:col>
                    <xdr:colOff>381000</xdr:colOff>
                    <xdr:row>36</xdr:row>
                    <xdr:rowOff>200025</xdr:rowOff>
                  </to>
                </anchor>
              </controlPr>
            </control>
          </mc:Choice>
        </mc:AlternateContent>
        <mc:AlternateContent xmlns:mc="http://schemas.openxmlformats.org/markup-compatibility/2006">
          <mc:Choice Requires="x14">
            <control shapeId="8196" r:id="rId7" name="Check Box 4">
              <controlPr locked="0" defaultSize="0" autoFill="0" autoLine="0" autoPict="0">
                <anchor moveWithCells="1">
                  <from>
                    <xdr:col>4</xdr:col>
                    <xdr:colOff>9525</xdr:colOff>
                    <xdr:row>38</xdr:row>
                    <xdr:rowOff>19050</xdr:rowOff>
                  </from>
                  <to>
                    <xdr:col>5</xdr:col>
                    <xdr:colOff>228600</xdr:colOff>
                    <xdr:row>38</xdr:row>
                    <xdr:rowOff>209550</xdr:rowOff>
                  </to>
                </anchor>
              </controlPr>
            </control>
          </mc:Choice>
        </mc:AlternateContent>
        <mc:AlternateContent xmlns:mc="http://schemas.openxmlformats.org/markup-compatibility/2006">
          <mc:Choice Requires="x14">
            <control shapeId="8197" r:id="rId8" name="Check Box 5">
              <controlPr locked="0" defaultSize="0" autoFill="0" autoLine="0" autoPict="0">
                <anchor moveWithCells="1">
                  <from>
                    <xdr:col>4</xdr:col>
                    <xdr:colOff>9525</xdr:colOff>
                    <xdr:row>39</xdr:row>
                    <xdr:rowOff>19050</xdr:rowOff>
                  </from>
                  <to>
                    <xdr:col>5</xdr:col>
                    <xdr:colOff>228600</xdr:colOff>
                    <xdr:row>39</xdr:row>
                    <xdr:rowOff>209550</xdr:rowOff>
                  </to>
                </anchor>
              </controlPr>
            </control>
          </mc:Choice>
        </mc:AlternateContent>
        <mc:AlternateContent xmlns:mc="http://schemas.openxmlformats.org/markup-compatibility/2006">
          <mc:Choice Requires="x14">
            <control shapeId="8198" r:id="rId9" name="Check Box 6">
              <controlPr locked="0" defaultSize="0" autoFill="0" autoLine="0" autoPict="0">
                <anchor moveWithCells="1">
                  <from>
                    <xdr:col>4</xdr:col>
                    <xdr:colOff>9525</xdr:colOff>
                    <xdr:row>40</xdr:row>
                    <xdr:rowOff>19050</xdr:rowOff>
                  </from>
                  <to>
                    <xdr:col>5</xdr:col>
                    <xdr:colOff>228600</xdr:colOff>
                    <xdr:row>40</xdr:row>
                    <xdr:rowOff>209550</xdr:rowOff>
                  </to>
                </anchor>
              </controlPr>
            </control>
          </mc:Choice>
        </mc:AlternateContent>
        <mc:AlternateContent xmlns:mc="http://schemas.openxmlformats.org/markup-compatibility/2006">
          <mc:Choice Requires="x14">
            <control shapeId="8199" r:id="rId10" name="Check Box 7">
              <controlPr locked="0" defaultSize="0" autoFill="0" autoLine="0" autoPict="0">
                <anchor moveWithCells="1">
                  <from>
                    <xdr:col>4</xdr:col>
                    <xdr:colOff>9525</xdr:colOff>
                    <xdr:row>44</xdr:row>
                    <xdr:rowOff>19050</xdr:rowOff>
                  </from>
                  <to>
                    <xdr:col>5</xdr:col>
                    <xdr:colOff>228600</xdr:colOff>
                    <xdr:row>44</xdr:row>
                    <xdr:rowOff>209550</xdr:rowOff>
                  </to>
                </anchor>
              </controlPr>
            </control>
          </mc:Choice>
        </mc:AlternateContent>
        <mc:AlternateContent xmlns:mc="http://schemas.openxmlformats.org/markup-compatibility/2006">
          <mc:Choice Requires="x14">
            <control shapeId="8200" r:id="rId11" name="Check Box 8">
              <controlPr locked="0" defaultSize="0" autoFill="0" autoLine="0" autoPict="0">
                <anchor moveWithCells="1">
                  <from>
                    <xdr:col>4</xdr:col>
                    <xdr:colOff>9525</xdr:colOff>
                    <xdr:row>45</xdr:row>
                    <xdr:rowOff>28575</xdr:rowOff>
                  </from>
                  <to>
                    <xdr:col>5</xdr:col>
                    <xdr:colOff>228600</xdr:colOff>
                    <xdr:row>46</xdr:row>
                    <xdr:rowOff>0</xdr:rowOff>
                  </to>
                </anchor>
              </controlPr>
            </control>
          </mc:Choice>
        </mc:AlternateContent>
        <mc:AlternateContent xmlns:mc="http://schemas.openxmlformats.org/markup-compatibility/2006">
          <mc:Choice Requires="x14">
            <control shapeId="8201" r:id="rId12" name="Check Box 9">
              <controlPr locked="0" defaultSize="0" autoFill="0" autoLine="0" autoPict="0">
                <anchor moveWithCells="1">
                  <from>
                    <xdr:col>4</xdr:col>
                    <xdr:colOff>9525</xdr:colOff>
                    <xdr:row>47</xdr:row>
                    <xdr:rowOff>28575</xdr:rowOff>
                  </from>
                  <to>
                    <xdr:col>5</xdr:col>
                    <xdr:colOff>228600</xdr:colOff>
                    <xdr:row>48</xdr:row>
                    <xdr:rowOff>0</xdr:rowOff>
                  </to>
                </anchor>
              </controlPr>
            </control>
          </mc:Choice>
        </mc:AlternateContent>
        <mc:AlternateContent xmlns:mc="http://schemas.openxmlformats.org/markup-compatibility/2006">
          <mc:Choice Requires="x14">
            <control shapeId="8202" r:id="rId13" name="Check Box 10">
              <controlPr locked="0" defaultSize="0" autoFill="0" autoLine="0" autoPict="0">
                <anchor moveWithCells="1">
                  <from>
                    <xdr:col>3</xdr:col>
                    <xdr:colOff>9525</xdr:colOff>
                    <xdr:row>48</xdr:row>
                    <xdr:rowOff>38100</xdr:rowOff>
                  </from>
                  <to>
                    <xdr:col>3</xdr:col>
                    <xdr:colOff>381000</xdr:colOff>
                    <xdr:row>49</xdr:row>
                    <xdr:rowOff>9525</xdr:rowOff>
                  </to>
                </anchor>
              </controlPr>
            </control>
          </mc:Choice>
        </mc:AlternateContent>
        <mc:AlternateContent xmlns:mc="http://schemas.openxmlformats.org/markup-compatibility/2006">
          <mc:Choice Requires="x14">
            <control shapeId="8203" r:id="rId14" name="Check Box 11">
              <controlPr locked="0" defaultSize="0" autoFill="0" autoLine="0" autoPict="0">
                <anchor moveWithCells="1">
                  <from>
                    <xdr:col>3</xdr:col>
                    <xdr:colOff>9525</xdr:colOff>
                    <xdr:row>37</xdr:row>
                    <xdr:rowOff>9525</xdr:rowOff>
                  </from>
                  <to>
                    <xdr:col>3</xdr:col>
                    <xdr:colOff>381000</xdr:colOff>
                    <xdr:row>37</xdr:row>
                    <xdr:rowOff>200025</xdr:rowOff>
                  </to>
                </anchor>
              </controlPr>
            </control>
          </mc:Choice>
        </mc:AlternateContent>
        <mc:AlternateContent xmlns:mc="http://schemas.openxmlformats.org/markup-compatibility/2006">
          <mc:Choice Requires="x14">
            <control shapeId="8204" r:id="rId15" name="Check Box 12">
              <controlPr locked="0" defaultSize="0" autoFill="0" autoLine="0" autoPict="0">
                <anchor moveWithCells="1">
                  <from>
                    <xdr:col>4</xdr:col>
                    <xdr:colOff>9525</xdr:colOff>
                    <xdr:row>42</xdr:row>
                    <xdr:rowOff>47625</xdr:rowOff>
                  </from>
                  <to>
                    <xdr:col>5</xdr:col>
                    <xdr:colOff>228600</xdr:colOff>
                    <xdr:row>42</xdr:row>
                    <xdr:rowOff>209550</xdr:rowOff>
                  </to>
                </anchor>
              </controlPr>
            </control>
          </mc:Choice>
        </mc:AlternateContent>
        <mc:AlternateContent xmlns:mc="http://schemas.openxmlformats.org/markup-compatibility/2006">
          <mc:Choice Requires="x14">
            <control shapeId="8205" r:id="rId16" name="Check Box 13">
              <controlPr locked="0" defaultSize="0" autoFill="0" autoLine="0" autoPict="0">
                <anchor moveWithCells="1">
                  <from>
                    <xdr:col>4</xdr:col>
                    <xdr:colOff>9525</xdr:colOff>
                    <xdr:row>41</xdr:row>
                    <xdr:rowOff>28575</xdr:rowOff>
                  </from>
                  <to>
                    <xdr:col>5</xdr:col>
                    <xdr:colOff>228600</xdr:colOff>
                    <xdr:row>41</xdr:row>
                    <xdr:rowOff>228600</xdr:rowOff>
                  </to>
                </anchor>
              </controlPr>
            </control>
          </mc:Choice>
        </mc:AlternateContent>
        <mc:AlternateContent xmlns:mc="http://schemas.openxmlformats.org/markup-compatibility/2006">
          <mc:Choice Requires="x14">
            <control shapeId="8206" r:id="rId17" name="Check Box 14">
              <controlPr locked="0" defaultSize="0" autoFill="0" autoLine="0" autoPict="0">
                <anchor moveWithCells="1">
                  <from>
                    <xdr:col>4</xdr:col>
                    <xdr:colOff>9525</xdr:colOff>
                    <xdr:row>29</xdr:row>
                    <xdr:rowOff>19050</xdr:rowOff>
                  </from>
                  <to>
                    <xdr:col>5</xdr:col>
                    <xdr:colOff>228600</xdr:colOff>
                    <xdr:row>29</xdr:row>
                    <xdr:rowOff>209550</xdr:rowOff>
                  </to>
                </anchor>
              </controlPr>
            </control>
          </mc:Choice>
        </mc:AlternateContent>
        <mc:AlternateContent xmlns:mc="http://schemas.openxmlformats.org/markup-compatibility/2006">
          <mc:Choice Requires="x14">
            <control shapeId="8207" r:id="rId18" name="Check Box 15">
              <controlPr locked="0" defaultSize="0" autoFill="0" autoLine="0" autoPict="0">
                <anchor moveWithCells="1">
                  <from>
                    <xdr:col>4</xdr:col>
                    <xdr:colOff>0</xdr:colOff>
                    <xdr:row>30</xdr:row>
                    <xdr:rowOff>57150</xdr:rowOff>
                  </from>
                  <to>
                    <xdr:col>4</xdr:col>
                    <xdr:colOff>371475</xdr:colOff>
                    <xdr:row>30</xdr:row>
                    <xdr:rowOff>200025</xdr:rowOff>
                  </to>
                </anchor>
              </controlPr>
            </control>
          </mc:Choice>
        </mc:AlternateContent>
        <mc:AlternateContent xmlns:mc="http://schemas.openxmlformats.org/markup-compatibility/2006">
          <mc:Choice Requires="x14">
            <control shapeId="8208" r:id="rId19" name="Check Box 16">
              <controlPr locked="0" defaultSize="0" autoFill="0" autoLine="0" autoPict="0">
                <anchor moveWithCells="1">
                  <from>
                    <xdr:col>3</xdr:col>
                    <xdr:colOff>9525</xdr:colOff>
                    <xdr:row>89</xdr:row>
                    <xdr:rowOff>28575</xdr:rowOff>
                  </from>
                  <to>
                    <xdr:col>4</xdr:col>
                    <xdr:colOff>219075</xdr:colOff>
                    <xdr:row>90</xdr:row>
                    <xdr:rowOff>95250</xdr:rowOff>
                  </to>
                </anchor>
              </controlPr>
            </control>
          </mc:Choice>
        </mc:AlternateContent>
        <mc:AlternateContent xmlns:mc="http://schemas.openxmlformats.org/markup-compatibility/2006">
          <mc:Choice Requires="x14">
            <control shapeId="8209" r:id="rId20" name="Check Box 17">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0" r:id="rId21" name="Check Box 18">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1" r:id="rId22" name="Check Box 19">
              <controlPr locked="0" defaultSize="0" autoFill="0" autoLine="0" autoPict="0">
                <anchor moveWithCells="1">
                  <from>
                    <xdr:col>3</xdr:col>
                    <xdr:colOff>9525</xdr:colOff>
                    <xdr:row>27</xdr:row>
                    <xdr:rowOff>9525</xdr:rowOff>
                  </from>
                  <to>
                    <xdr:col>3</xdr:col>
                    <xdr:colOff>381000</xdr:colOff>
                    <xdr:row>27</xdr:row>
                    <xdr:rowOff>200025</xdr:rowOff>
                  </to>
                </anchor>
              </controlPr>
            </control>
          </mc:Choice>
        </mc:AlternateContent>
        <mc:AlternateContent xmlns:mc="http://schemas.openxmlformats.org/markup-compatibility/2006">
          <mc:Choice Requires="x14">
            <control shapeId="8212" r:id="rId23" name="Check Box 20">
              <controlPr locked="0" defaultSize="0" autoFill="0" autoLine="0" autoPict="0">
                <anchor moveWithCells="1">
                  <from>
                    <xdr:col>3</xdr:col>
                    <xdr:colOff>9525</xdr:colOff>
                    <xdr:row>33</xdr:row>
                    <xdr:rowOff>9525</xdr:rowOff>
                  </from>
                  <to>
                    <xdr:col>3</xdr:col>
                    <xdr:colOff>381000</xdr:colOff>
                    <xdr:row>33</xdr:row>
                    <xdr:rowOff>200025</xdr:rowOff>
                  </to>
                </anchor>
              </controlPr>
            </control>
          </mc:Choice>
        </mc:AlternateContent>
        <mc:AlternateContent xmlns:mc="http://schemas.openxmlformats.org/markup-compatibility/2006">
          <mc:Choice Requires="x14">
            <control shapeId="8213" r:id="rId24" name="Check Box 21">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4" r:id="rId25" name="Check Box 22">
              <controlPr locked="0" defaultSize="0" autoFill="0" autoLine="0" autoPict="0">
                <anchor moveWithCells="1">
                  <from>
                    <xdr:col>3</xdr:col>
                    <xdr:colOff>9525</xdr:colOff>
                    <xdr:row>89</xdr:row>
                    <xdr:rowOff>28575</xdr:rowOff>
                  </from>
                  <to>
                    <xdr:col>3</xdr:col>
                    <xdr:colOff>381000</xdr:colOff>
                    <xdr:row>90</xdr:row>
                    <xdr:rowOff>104775</xdr:rowOff>
                  </to>
                </anchor>
              </controlPr>
            </control>
          </mc:Choice>
        </mc:AlternateContent>
        <mc:AlternateContent xmlns:mc="http://schemas.openxmlformats.org/markup-compatibility/2006">
          <mc:Choice Requires="x14">
            <control shapeId="8215" r:id="rId26" name="Check Box 23">
              <controlPr locked="0" defaultSize="0" autoFill="0" autoLine="0" autoPict="0">
                <anchor moveWithCells="1">
                  <from>
                    <xdr:col>4</xdr:col>
                    <xdr:colOff>0</xdr:colOff>
                    <xdr:row>35</xdr:row>
                    <xdr:rowOff>9525</xdr:rowOff>
                  </from>
                  <to>
                    <xdr:col>4</xdr:col>
                    <xdr:colOff>371475</xdr:colOff>
                    <xdr:row>35</xdr:row>
                    <xdr:rowOff>200025</xdr:rowOff>
                  </to>
                </anchor>
              </controlPr>
            </control>
          </mc:Choice>
        </mc:AlternateContent>
        <mc:AlternateContent xmlns:mc="http://schemas.openxmlformats.org/markup-compatibility/2006">
          <mc:Choice Requires="x14">
            <control shapeId="8216" r:id="rId27" name="Check Box 24">
              <controlPr locked="0" defaultSize="0" autoFill="0" autoLine="0" autoPict="0">
                <anchor moveWithCells="1">
                  <from>
                    <xdr:col>3</xdr:col>
                    <xdr:colOff>9525</xdr:colOff>
                    <xdr:row>32</xdr:row>
                    <xdr:rowOff>9525</xdr:rowOff>
                  </from>
                  <to>
                    <xdr:col>3</xdr:col>
                    <xdr:colOff>381000</xdr:colOff>
                    <xdr:row>32</xdr:row>
                    <xdr:rowOff>200025</xdr:rowOff>
                  </to>
                </anchor>
              </controlPr>
            </control>
          </mc:Choice>
        </mc:AlternateContent>
        <mc:AlternateContent xmlns:mc="http://schemas.openxmlformats.org/markup-compatibility/2006">
          <mc:Choice Requires="x14">
            <control shapeId="8217" r:id="rId28" name="Check Box 25">
              <controlPr locked="0" defaultSize="0" autoFill="0" autoLine="0" autoPict="0">
                <anchor moveWithCells="1">
                  <from>
                    <xdr:col>7</xdr:col>
                    <xdr:colOff>9525</xdr:colOff>
                    <xdr:row>53</xdr:row>
                    <xdr:rowOff>38100</xdr:rowOff>
                  </from>
                  <to>
                    <xdr:col>7</xdr:col>
                    <xdr:colOff>390525</xdr:colOff>
                    <xdr:row>54</xdr:row>
                    <xdr:rowOff>28575</xdr:rowOff>
                  </to>
                </anchor>
              </controlPr>
            </control>
          </mc:Choice>
        </mc:AlternateContent>
        <mc:AlternateContent xmlns:mc="http://schemas.openxmlformats.org/markup-compatibility/2006">
          <mc:Choice Requires="x14">
            <control shapeId="8218" r:id="rId29" name="Check Box 26">
              <controlPr locked="0" defaultSize="0" autoFill="0" autoLine="0" autoPict="0">
                <anchor moveWithCells="1">
                  <from>
                    <xdr:col>3</xdr:col>
                    <xdr:colOff>9525</xdr:colOff>
                    <xdr:row>89</xdr:row>
                    <xdr:rowOff>28575</xdr:rowOff>
                  </from>
                  <to>
                    <xdr:col>4</xdr:col>
                    <xdr:colOff>219075</xdr:colOff>
                    <xdr:row>90</xdr:row>
                    <xdr:rowOff>95250</xdr:rowOff>
                  </to>
                </anchor>
              </controlPr>
            </control>
          </mc:Choice>
        </mc:AlternateContent>
        <mc:AlternateContent xmlns:mc="http://schemas.openxmlformats.org/markup-compatibility/2006">
          <mc:Choice Requires="x14">
            <control shapeId="8219" r:id="rId30" name="Check Box 27">
              <controlPr locked="0" defaultSize="0" autoFill="0" autoLine="0" autoPict="0">
                <anchor moveWithCells="1">
                  <from>
                    <xdr:col>7</xdr:col>
                    <xdr:colOff>9525</xdr:colOff>
                    <xdr:row>56</xdr:row>
                    <xdr:rowOff>38100</xdr:rowOff>
                  </from>
                  <to>
                    <xdr:col>7</xdr:col>
                    <xdr:colOff>390525</xdr:colOff>
                    <xdr:row>57</xdr:row>
                    <xdr:rowOff>47625</xdr:rowOff>
                  </to>
                </anchor>
              </controlPr>
            </control>
          </mc:Choice>
        </mc:AlternateContent>
        <mc:AlternateContent xmlns:mc="http://schemas.openxmlformats.org/markup-compatibility/2006">
          <mc:Choice Requires="x14">
            <control shapeId="8220" r:id="rId31" name="Check Box 28">
              <controlPr locked="0" defaultSize="0" autoFill="0" autoLine="0" autoPict="0">
                <anchor moveWithCells="1">
                  <from>
                    <xdr:col>7</xdr:col>
                    <xdr:colOff>9525</xdr:colOff>
                    <xdr:row>54</xdr:row>
                    <xdr:rowOff>38100</xdr:rowOff>
                  </from>
                  <to>
                    <xdr:col>7</xdr:col>
                    <xdr:colOff>390525</xdr:colOff>
                    <xdr:row>55</xdr:row>
                    <xdr:rowOff>28575</xdr:rowOff>
                  </to>
                </anchor>
              </controlPr>
            </control>
          </mc:Choice>
        </mc:AlternateContent>
        <mc:AlternateContent xmlns:mc="http://schemas.openxmlformats.org/markup-compatibility/2006">
          <mc:Choice Requires="x14">
            <control shapeId="8221" r:id="rId32" name="Check Box 29">
              <controlPr locked="0" defaultSize="0" autoFill="0" autoLine="0" autoPict="0">
                <anchor moveWithCells="1">
                  <from>
                    <xdr:col>7</xdr:col>
                    <xdr:colOff>9525</xdr:colOff>
                    <xdr:row>55</xdr:row>
                    <xdr:rowOff>38100</xdr:rowOff>
                  </from>
                  <to>
                    <xdr:col>7</xdr:col>
                    <xdr:colOff>390525</xdr:colOff>
                    <xdr:row>56</xdr:row>
                    <xdr:rowOff>28575</xdr:rowOff>
                  </to>
                </anchor>
              </controlPr>
            </control>
          </mc:Choice>
        </mc:AlternateContent>
        <mc:AlternateContent xmlns:mc="http://schemas.openxmlformats.org/markup-compatibility/2006">
          <mc:Choice Requires="x14">
            <control shapeId="8222" r:id="rId33" name="Check Box 30">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3" r:id="rId34" name="Check Box 31">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4" r:id="rId35" name="Check Box 32">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5" r:id="rId36" name="Check Box 33">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6" r:id="rId37" name="Check Box 34">
              <controlPr locked="0" defaultSize="0" autoFill="0" autoLine="0" autoPict="0">
                <anchor moveWithCells="1">
                  <from>
                    <xdr:col>7</xdr:col>
                    <xdr:colOff>9525</xdr:colOff>
                    <xdr:row>89</xdr:row>
                    <xdr:rowOff>28575</xdr:rowOff>
                  </from>
                  <to>
                    <xdr:col>8</xdr:col>
                    <xdr:colOff>209550</xdr:colOff>
                    <xdr:row>90</xdr:row>
                    <xdr:rowOff>66675</xdr:rowOff>
                  </to>
                </anchor>
              </controlPr>
            </control>
          </mc:Choice>
        </mc:AlternateContent>
        <mc:AlternateContent xmlns:mc="http://schemas.openxmlformats.org/markup-compatibility/2006">
          <mc:Choice Requires="x14">
            <control shapeId="8227" r:id="rId38" name="Check Box 35">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8" r:id="rId39" name="Check Box 36">
              <controlPr locked="0" defaultSize="0" autoFill="0" autoLine="0" autoPict="0">
                <anchor moveWithCells="1">
                  <from>
                    <xdr:col>7</xdr:col>
                    <xdr:colOff>9525</xdr:colOff>
                    <xdr:row>89</xdr:row>
                    <xdr:rowOff>28575</xdr:rowOff>
                  </from>
                  <to>
                    <xdr:col>8</xdr:col>
                    <xdr:colOff>209550</xdr:colOff>
                    <xdr:row>90</xdr:row>
                    <xdr:rowOff>76200</xdr:rowOff>
                  </to>
                </anchor>
              </controlPr>
            </control>
          </mc:Choice>
        </mc:AlternateContent>
        <mc:AlternateContent xmlns:mc="http://schemas.openxmlformats.org/markup-compatibility/2006">
          <mc:Choice Requires="x14">
            <control shapeId="8229" r:id="rId40" name="Check Box 37">
              <controlPr locked="0" defaultSize="0" autoFill="0" autoLine="0" autoPict="0">
                <anchor moveWithCells="1">
                  <from>
                    <xdr:col>3</xdr:col>
                    <xdr:colOff>9525</xdr:colOff>
                    <xdr:row>73</xdr:row>
                    <xdr:rowOff>38100</xdr:rowOff>
                  </from>
                  <to>
                    <xdr:col>4</xdr:col>
                    <xdr:colOff>219075</xdr:colOff>
                    <xdr:row>74</xdr:row>
                    <xdr:rowOff>47625</xdr:rowOff>
                  </to>
                </anchor>
              </controlPr>
            </control>
          </mc:Choice>
        </mc:AlternateContent>
        <mc:AlternateContent xmlns:mc="http://schemas.openxmlformats.org/markup-compatibility/2006">
          <mc:Choice Requires="x14">
            <control shapeId="8230" r:id="rId41" name="Check Box 38">
              <controlPr locked="0" defaultSize="0" autoFill="0" autoLine="0" autoPict="0">
                <anchor moveWithCells="1">
                  <from>
                    <xdr:col>7</xdr:col>
                    <xdr:colOff>9525</xdr:colOff>
                    <xdr:row>51</xdr:row>
                    <xdr:rowOff>38100</xdr:rowOff>
                  </from>
                  <to>
                    <xdr:col>8</xdr:col>
                    <xdr:colOff>209550</xdr:colOff>
                    <xdr:row>52</xdr:row>
                    <xdr:rowOff>19050</xdr:rowOff>
                  </to>
                </anchor>
              </controlPr>
            </control>
          </mc:Choice>
        </mc:AlternateContent>
        <mc:AlternateContent xmlns:mc="http://schemas.openxmlformats.org/markup-compatibility/2006">
          <mc:Choice Requires="x14">
            <control shapeId="8231" r:id="rId42" name="Check Box 39">
              <controlPr locked="0" defaultSize="0" autoFill="0" autoLine="0" autoPict="0">
                <anchor moveWithCells="1">
                  <from>
                    <xdr:col>4</xdr:col>
                    <xdr:colOff>9525</xdr:colOff>
                    <xdr:row>46</xdr:row>
                    <xdr:rowOff>28575</xdr:rowOff>
                  </from>
                  <to>
                    <xdr:col>5</xdr:col>
                    <xdr:colOff>228600</xdr:colOff>
                    <xdr:row>46</xdr:row>
                    <xdr:rowOff>219075</xdr:rowOff>
                  </to>
                </anchor>
              </controlPr>
            </control>
          </mc:Choice>
        </mc:AlternateContent>
        <mc:AlternateContent xmlns:mc="http://schemas.openxmlformats.org/markup-compatibility/2006">
          <mc:Choice Requires="x14">
            <control shapeId="8232" r:id="rId43" name="Check Box 40">
              <controlPr locked="0" defaultSize="0" autoFill="0" autoLine="0" autoPict="0">
                <anchor moveWithCells="1">
                  <from>
                    <xdr:col>4</xdr:col>
                    <xdr:colOff>9525</xdr:colOff>
                    <xdr:row>31</xdr:row>
                    <xdr:rowOff>9525</xdr:rowOff>
                  </from>
                  <to>
                    <xdr:col>5</xdr:col>
                    <xdr:colOff>228600</xdr:colOff>
                    <xdr:row>31</xdr:row>
                    <xdr:rowOff>200025</xdr:rowOff>
                  </to>
                </anchor>
              </controlPr>
            </control>
          </mc:Choice>
        </mc:AlternateContent>
        <mc:AlternateContent xmlns:mc="http://schemas.openxmlformats.org/markup-compatibility/2006">
          <mc:Choice Requires="x14">
            <control shapeId="8233" r:id="rId44" name="Check Box 41">
              <controlPr locked="0" defaultSize="0" autoFill="0" autoLine="0" autoPict="0">
                <anchor moveWithCells="1">
                  <from>
                    <xdr:col>3</xdr:col>
                    <xdr:colOff>9525</xdr:colOff>
                    <xdr:row>71</xdr:row>
                    <xdr:rowOff>38100</xdr:rowOff>
                  </from>
                  <to>
                    <xdr:col>4</xdr:col>
                    <xdr:colOff>219075</xdr:colOff>
                    <xdr:row>72</xdr:row>
                    <xdr:rowOff>47625</xdr:rowOff>
                  </to>
                </anchor>
              </controlPr>
            </control>
          </mc:Choice>
        </mc:AlternateContent>
        <mc:AlternateContent xmlns:mc="http://schemas.openxmlformats.org/markup-compatibility/2006">
          <mc:Choice Requires="x14">
            <control shapeId="8234" r:id="rId45" name="Check Box 42">
              <controlPr locked="0" defaultSize="0" autoFill="0" autoLine="0" autoPict="0">
                <anchor moveWithCells="1">
                  <from>
                    <xdr:col>3</xdr:col>
                    <xdr:colOff>9525</xdr:colOff>
                    <xdr:row>70</xdr:row>
                    <xdr:rowOff>38100</xdr:rowOff>
                  </from>
                  <to>
                    <xdr:col>4</xdr:col>
                    <xdr:colOff>219075</xdr:colOff>
                    <xdr:row>71</xdr:row>
                    <xdr:rowOff>19050</xdr:rowOff>
                  </to>
                </anchor>
              </controlPr>
            </control>
          </mc:Choice>
        </mc:AlternateContent>
        <mc:AlternateContent xmlns:mc="http://schemas.openxmlformats.org/markup-compatibility/2006">
          <mc:Choice Requires="x14">
            <control shapeId="8235" r:id="rId46" name="Check Box 43">
              <controlPr locked="0" defaultSize="0" autoFill="0" autoLine="0" autoPict="0">
                <anchor moveWithCells="1">
                  <from>
                    <xdr:col>6</xdr:col>
                    <xdr:colOff>276225</xdr:colOff>
                    <xdr:row>52</xdr:row>
                    <xdr:rowOff>28575</xdr:rowOff>
                  </from>
                  <to>
                    <xdr:col>8</xdr:col>
                    <xdr:colOff>314325</xdr:colOff>
                    <xdr:row>53</xdr:row>
                    <xdr:rowOff>28575</xdr:rowOff>
                  </to>
                </anchor>
              </controlPr>
            </control>
          </mc:Choice>
        </mc:AlternateContent>
        <mc:AlternateContent xmlns:mc="http://schemas.openxmlformats.org/markup-compatibility/2006">
          <mc:Choice Requires="x14">
            <control shapeId="8236" r:id="rId47" name="Check Box 44">
              <controlPr locked="0" defaultSize="0" autoFill="0" autoLine="0" autoPict="0">
                <anchor moveWithCells="1">
                  <from>
                    <xdr:col>4</xdr:col>
                    <xdr:colOff>9525</xdr:colOff>
                    <xdr:row>43</xdr:row>
                    <xdr:rowOff>57150</xdr:rowOff>
                  </from>
                  <to>
                    <xdr:col>5</xdr:col>
                    <xdr:colOff>228600</xdr:colOff>
                    <xdr:row>43</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topLeftCell="A25" zoomScale="80" zoomScaleNormal="100" zoomScaleSheetLayoutView="80" workbookViewId="0">
      <selection activeCell="O8" sqref="O8"/>
    </sheetView>
  </sheetViews>
  <sheetFormatPr defaultRowHeight="15.75"/>
  <cols>
    <col min="1" max="1" width="9.140625" style="206"/>
    <col min="2" max="3" width="10.140625" style="206" customWidth="1"/>
    <col min="4" max="4" width="15" style="206" customWidth="1"/>
    <col min="5" max="5" width="10.140625" style="206" customWidth="1"/>
    <col min="6" max="6" width="18.42578125" style="206" customWidth="1"/>
    <col min="7" max="7" width="8.5703125" style="206" customWidth="1"/>
    <col min="8" max="8" width="10.5703125" style="206" customWidth="1"/>
    <col min="9" max="9" width="8.5703125" style="206" customWidth="1"/>
    <col min="10" max="10" width="5.7109375" style="206" customWidth="1"/>
    <col min="11" max="11" width="14" style="206" customWidth="1"/>
    <col min="12" max="12" width="5.7109375" style="206" customWidth="1"/>
    <col min="13" max="13" width="12.28515625" style="206" customWidth="1"/>
    <col min="14" max="14" width="10.5703125" style="206" customWidth="1"/>
    <col min="15" max="15" width="4.42578125" style="206" customWidth="1"/>
    <col min="16" max="16" width="17" style="206" customWidth="1"/>
    <col min="17" max="17" width="20.85546875" style="206" customWidth="1"/>
    <col min="18" max="18" width="14.28515625" style="206" bestFit="1" customWidth="1"/>
    <col min="19" max="252" width="9.140625" style="206"/>
    <col min="253" max="255" width="0" style="206" hidden="1" customWidth="1"/>
    <col min="256" max="256" width="7.28515625" style="206" customWidth="1"/>
    <col min="257" max="257" width="7" style="206" customWidth="1"/>
    <col min="258" max="258" width="6.42578125" style="206" customWidth="1"/>
    <col min="259" max="259" width="8.140625" style="206" customWidth="1"/>
    <col min="260" max="260" width="12.42578125" style="206" customWidth="1"/>
    <col min="261" max="261" width="7.42578125" style="206" customWidth="1"/>
    <col min="262" max="262" width="7" style="206" customWidth="1"/>
    <col min="263" max="263" width="6.7109375" style="206" customWidth="1"/>
    <col min="264" max="264" width="6.28515625" style="206" customWidth="1"/>
    <col min="265" max="265" width="5.7109375" style="206" customWidth="1"/>
    <col min="266" max="266" width="17" style="206" customWidth="1"/>
    <col min="267" max="267" width="5.7109375" style="206" customWidth="1"/>
    <col min="268" max="268" width="7.85546875" style="206" customWidth="1"/>
    <col min="269" max="269" width="5.7109375" style="206" customWidth="1"/>
    <col min="270" max="270" width="5.85546875" style="206" customWidth="1"/>
    <col min="271" max="271" width="37.28515625" style="206" customWidth="1"/>
    <col min="272" max="272" width="12.5703125" style="206" customWidth="1"/>
    <col min="273" max="508" width="9.140625" style="206"/>
    <col min="509" max="511" width="0" style="206" hidden="1" customWidth="1"/>
    <col min="512" max="512" width="7.28515625" style="206" customWidth="1"/>
    <col min="513" max="513" width="7" style="206" customWidth="1"/>
    <col min="514" max="514" width="6.42578125" style="206" customWidth="1"/>
    <col min="515" max="515" width="8.140625" style="206" customWidth="1"/>
    <col min="516" max="516" width="12.42578125" style="206" customWidth="1"/>
    <col min="517" max="517" width="7.42578125" style="206" customWidth="1"/>
    <col min="518" max="518" width="7" style="206" customWidth="1"/>
    <col min="519" max="519" width="6.7109375" style="206" customWidth="1"/>
    <col min="520" max="520" width="6.28515625" style="206" customWidth="1"/>
    <col min="521" max="521" width="5.7109375" style="206" customWidth="1"/>
    <col min="522" max="522" width="17" style="206" customWidth="1"/>
    <col min="523" max="523" width="5.7109375" style="206" customWidth="1"/>
    <col min="524" max="524" width="7.85546875" style="206" customWidth="1"/>
    <col min="525" max="525" width="5.7109375" style="206" customWidth="1"/>
    <col min="526" max="526" width="5.85546875" style="206" customWidth="1"/>
    <col min="527" max="527" width="37.28515625" style="206" customWidth="1"/>
    <col min="528" max="528" width="12.5703125" style="206" customWidth="1"/>
    <col min="529" max="764" width="9.140625" style="206"/>
    <col min="765" max="767" width="0" style="206" hidden="1" customWidth="1"/>
    <col min="768" max="768" width="7.28515625" style="206" customWidth="1"/>
    <col min="769" max="769" width="7" style="206" customWidth="1"/>
    <col min="770" max="770" width="6.42578125" style="206" customWidth="1"/>
    <col min="771" max="771" width="8.140625" style="206" customWidth="1"/>
    <col min="772" max="772" width="12.42578125" style="206" customWidth="1"/>
    <col min="773" max="773" width="7.42578125" style="206" customWidth="1"/>
    <col min="774" max="774" width="7" style="206" customWidth="1"/>
    <col min="775" max="775" width="6.7109375" style="206" customWidth="1"/>
    <col min="776" max="776" width="6.28515625" style="206" customWidth="1"/>
    <col min="777" max="777" width="5.7109375" style="206" customWidth="1"/>
    <col min="778" max="778" width="17" style="206" customWidth="1"/>
    <col min="779" max="779" width="5.7109375" style="206" customWidth="1"/>
    <col min="780" max="780" width="7.85546875" style="206" customWidth="1"/>
    <col min="781" max="781" width="5.7109375" style="206" customWidth="1"/>
    <col min="782" max="782" width="5.85546875" style="206" customWidth="1"/>
    <col min="783" max="783" width="37.28515625" style="206" customWidth="1"/>
    <col min="784" max="784" width="12.5703125" style="206" customWidth="1"/>
    <col min="785" max="1020" width="9.140625" style="206"/>
    <col min="1021" max="1023" width="0" style="206" hidden="1" customWidth="1"/>
    <col min="1024" max="1024" width="7.28515625" style="206" customWidth="1"/>
    <col min="1025" max="1025" width="7" style="206" customWidth="1"/>
    <col min="1026" max="1026" width="6.42578125" style="206" customWidth="1"/>
    <col min="1027" max="1027" width="8.140625" style="206" customWidth="1"/>
    <col min="1028" max="1028" width="12.42578125" style="206" customWidth="1"/>
    <col min="1029" max="1029" width="7.42578125" style="206" customWidth="1"/>
    <col min="1030" max="1030" width="7" style="206" customWidth="1"/>
    <col min="1031" max="1031" width="6.7109375" style="206" customWidth="1"/>
    <col min="1032" max="1032" width="6.28515625" style="206" customWidth="1"/>
    <col min="1033" max="1033" width="5.7109375" style="206" customWidth="1"/>
    <col min="1034" max="1034" width="17" style="206" customWidth="1"/>
    <col min="1035" max="1035" width="5.7109375" style="206" customWidth="1"/>
    <col min="1036" max="1036" width="7.85546875" style="206" customWidth="1"/>
    <col min="1037" max="1037" width="5.7109375" style="206" customWidth="1"/>
    <col min="1038" max="1038" width="5.85546875" style="206" customWidth="1"/>
    <col min="1039" max="1039" width="37.28515625" style="206" customWidth="1"/>
    <col min="1040" max="1040" width="12.5703125" style="206" customWidth="1"/>
    <col min="1041" max="1276" width="9.140625" style="206"/>
    <col min="1277" max="1279" width="0" style="206" hidden="1" customWidth="1"/>
    <col min="1280" max="1280" width="7.28515625" style="206" customWidth="1"/>
    <col min="1281" max="1281" width="7" style="206" customWidth="1"/>
    <col min="1282" max="1282" width="6.42578125" style="206" customWidth="1"/>
    <col min="1283" max="1283" width="8.140625" style="206" customWidth="1"/>
    <col min="1284" max="1284" width="12.42578125" style="206" customWidth="1"/>
    <col min="1285" max="1285" width="7.42578125" style="206" customWidth="1"/>
    <col min="1286" max="1286" width="7" style="206" customWidth="1"/>
    <col min="1287" max="1287" width="6.7109375" style="206" customWidth="1"/>
    <col min="1288" max="1288" width="6.28515625" style="206" customWidth="1"/>
    <col min="1289" max="1289" width="5.7109375" style="206" customWidth="1"/>
    <col min="1290" max="1290" width="17" style="206" customWidth="1"/>
    <col min="1291" max="1291" width="5.7109375" style="206" customWidth="1"/>
    <col min="1292" max="1292" width="7.85546875" style="206" customWidth="1"/>
    <col min="1293" max="1293" width="5.7109375" style="206" customWidth="1"/>
    <col min="1294" max="1294" width="5.85546875" style="206" customWidth="1"/>
    <col min="1295" max="1295" width="37.28515625" style="206" customWidth="1"/>
    <col min="1296" max="1296" width="12.5703125" style="206" customWidth="1"/>
    <col min="1297" max="1532" width="9.140625" style="206"/>
    <col min="1533" max="1535" width="0" style="206" hidden="1" customWidth="1"/>
    <col min="1536" max="1536" width="7.28515625" style="206" customWidth="1"/>
    <col min="1537" max="1537" width="7" style="206" customWidth="1"/>
    <col min="1538" max="1538" width="6.42578125" style="206" customWidth="1"/>
    <col min="1539" max="1539" width="8.140625" style="206" customWidth="1"/>
    <col min="1540" max="1540" width="12.42578125" style="206" customWidth="1"/>
    <col min="1541" max="1541" width="7.42578125" style="206" customWidth="1"/>
    <col min="1542" max="1542" width="7" style="206" customWidth="1"/>
    <col min="1543" max="1543" width="6.7109375" style="206" customWidth="1"/>
    <col min="1544" max="1544" width="6.28515625" style="206" customWidth="1"/>
    <col min="1545" max="1545" width="5.7109375" style="206" customWidth="1"/>
    <col min="1546" max="1546" width="17" style="206" customWidth="1"/>
    <col min="1547" max="1547" width="5.7109375" style="206" customWidth="1"/>
    <col min="1548" max="1548" width="7.85546875" style="206" customWidth="1"/>
    <col min="1549" max="1549" width="5.7109375" style="206" customWidth="1"/>
    <col min="1550" max="1550" width="5.85546875" style="206" customWidth="1"/>
    <col min="1551" max="1551" width="37.28515625" style="206" customWidth="1"/>
    <col min="1552" max="1552" width="12.5703125" style="206" customWidth="1"/>
    <col min="1553" max="1788" width="9.140625" style="206"/>
    <col min="1789" max="1791" width="0" style="206" hidden="1" customWidth="1"/>
    <col min="1792" max="1792" width="7.28515625" style="206" customWidth="1"/>
    <col min="1793" max="1793" width="7" style="206" customWidth="1"/>
    <col min="1794" max="1794" width="6.42578125" style="206" customWidth="1"/>
    <col min="1795" max="1795" width="8.140625" style="206" customWidth="1"/>
    <col min="1796" max="1796" width="12.42578125" style="206" customWidth="1"/>
    <col min="1797" max="1797" width="7.42578125" style="206" customWidth="1"/>
    <col min="1798" max="1798" width="7" style="206" customWidth="1"/>
    <col min="1799" max="1799" width="6.7109375" style="206" customWidth="1"/>
    <col min="1800" max="1800" width="6.28515625" style="206" customWidth="1"/>
    <col min="1801" max="1801" width="5.7109375" style="206" customWidth="1"/>
    <col min="1802" max="1802" width="17" style="206" customWidth="1"/>
    <col min="1803" max="1803" width="5.7109375" style="206" customWidth="1"/>
    <col min="1804" max="1804" width="7.85546875" style="206" customWidth="1"/>
    <col min="1805" max="1805" width="5.7109375" style="206" customWidth="1"/>
    <col min="1806" max="1806" width="5.85546875" style="206" customWidth="1"/>
    <col min="1807" max="1807" width="37.28515625" style="206" customWidth="1"/>
    <col min="1808" max="1808" width="12.5703125" style="206" customWidth="1"/>
    <col min="1809" max="2044" width="9.140625" style="206"/>
    <col min="2045" max="2047" width="0" style="206" hidden="1" customWidth="1"/>
    <col min="2048" max="2048" width="7.28515625" style="206" customWidth="1"/>
    <col min="2049" max="2049" width="7" style="206" customWidth="1"/>
    <col min="2050" max="2050" width="6.42578125" style="206" customWidth="1"/>
    <col min="2051" max="2051" width="8.140625" style="206" customWidth="1"/>
    <col min="2052" max="2052" width="12.42578125" style="206" customWidth="1"/>
    <col min="2053" max="2053" width="7.42578125" style="206" customWidth="1"/>
    <col min="2054" max="2054" width="7" style="206" customWidth="1"/>
    <col min="2055" max="2055" width="6.7109375" style="206" customWidth="1"/>
    <col min="2056" max="2056" width="6.28515625" style="206" customWidth="1"/>
    <col min="2057" max="2057" width="5.7109375" style="206" customWidth="1"/>
    <col min="2058" max="2058" width="17" style="206" customWidth="1"/>
    <col min="2059" max="2059" width="5.7109375" style="206" customWidth="1"/>
    <col min="2060" max="2060" width="7.85546875" style="206" customWidth="1"/>
    <col min="2061" max="2061" width="5.7109375" style="206" customWidth="1"/>
    <col min="2062" max="2062" width="5.85546875" style="206" customWidth="1"/>
    <col min="2063" max="2063" width="37.28515625" style="206" customWidth="1"/>
    <col min="2064" max="2064" width="12.5703125" style="206" customWidth="1"/>
    <col min="2065" max="2300" width="9.140625" style="206"/>
    <col min="2301" max="2303" width="0" style="206" hidden="1" customWidth="1"/>
    <col min="2304" max="2304" width="7.28515625" style="206" customWidth="1"/>
    <col min="2305" max="2305" width="7" style="206" customWidth="1"/>
    <col min="2306" max="2306" width="6.42578125" style="206" customWidth="1"/>
    <col min="2307" max="2307" width="8.140625" style="206" customWidth="1"/>
    <col min="2308" max="2308" width="12.42578125" style="206" customWidth="1"/>
    <col min="2309" max="2309" width="7.42578125" style="206" customWidth="1"/>
    <col min="2310" max="2310" width="7" style="206" customWidth="1"/>
    <col min="2311" max="2311" width="6.7109375" style="206" customWidth="1"/>
    <col min="2312" max="2312" width="6.28515625" style="206" customWidth="1"/>
    <col min="2313" max="2313" width="5.7109375" style="206" customWidth="1"/>
    <col min="2314" max="2314" width="17" style="206" customWidth="1"/>
    <col min="2315" max="2315" width="5.7109375" style="206" customWidth="1"/>
    <col min="2316" max="2316" width="7.85546875" style="206" customWidth="1"/>
    <col min="2317" max="2317" width="5.7109375" style="206" customWidth="1"/>
    <col min="2318" max="2318" width="5.85546875" style="206" customWidth="1"/>
    <col min="2319" max="2319" width="37.28515625" style="206" customWidth="1"/>
    <col min="2320" max="2320" width="12.5703125" style="206" customWidth="1"/>
    <col min="2321" max="2556" width="9.140625" style="206"/>
    <col min="2557" max="2559" width="0" style="206" hidden="1" customWidth="1"/>
    <col min="2560" max="2560" width="7.28515625" style="206" customWidth="1"/>
    <col min="2561" max="2561" width="7" style="206" customWidth="1"/>
    <col min="2562" max="2562" width="6.42578125" style="206" customWidth="1"/>
    <col min="2563" max="2563" width="8.140625" style="206" customWidth="1"/>
    <col min="2564" max="2564" width="12.42578125" style="206" customWidth="1"/>
    <col min="2565" max="2565" width="7.42578125" style="206" customWidth="1"/>
    <col min="2566" max="2566" width="7" style="206" customWidth="1"/>
    <col min="2567" max="2567" width="6.7109375" style="206" customWidth="1"/>
    <col min="2568" max="2568" width="6.28515625" style="206" customWidth="1"/>
    <col min="2569" max="2569" width="5.7109375" style="206" customWidth="1"/>
    <col min="2570" max="2570" width="17" style="206" customWidth="1"/>
    <col min="2571" max="2571" width="5.7109375" style="206" customWidth="1"/>
    <col min="2572" max="2572" width="7.85546875" style="206" customWidth="1"/>
    <col min="2573" max="2573" width="5.7109375" style="206" customWidth="1"/>
    <col min="2574" max="2574" width="5.85546875" style="206" customWidth="1"/>
    <col min="2575" max="2575" width="37.28515625" style="206" customWidth="1"/>
    <col min="2576" max="2576" width="12.5703125" style="206" customWidth="1"/>
    <col min="2577" max="2812" width="9.140625" style="206"/>
    <col min="2813" max="2815" width="0" style="206" hidden="1" customWidth="1"/>
    <col min="2816" max="2816" width="7.28515625" style="206" customWidth="1"/>
    <col min="2817" max="2817" width="7" style="206" customWidth="1"/>
    <col min="2818" max="2818" width="6.42578125" style="206" customWidth="1"/>
    <col min="2819" max="2819" width="8.140625" style="206" customWidth="1"/>
    <col min="2820" max="2820" width="12.42578125" style="206" customWidth="1"/>
    <col min="2821" max="2821" width="7.42578125" style="206" customWidth="1"/>
    <col min="2822" max="2822" width="7" style="206" customWidth="1"/>
    <col min="2823" max="2823" width="6.7109375" style="206" customWidth="1"/>
    <col min="2824" max="2824" width="6.28515625" style="206" customWidth="1"/>
    <col min="2825" max="2825" width="5.7109375" style="206" customWidth="1"/>
    <col min="2826" max="2826" width="17" style="206" customWidth="1"/>
    <col min="2827" max="2827" width="5.7109375" style="206" customWidth="1"/>
    <col min="2828" max="2828" width="7.85546875" style="206" customWidth="1"/>
    <col min="2829" max="2829" width="5.7109375" style="206" customWidth="1"/>
    <col min="2830" max="2830" width="5.85546875" style="206" customWidth="1"/>
    <col min="2831" max="2831" width="37.28515625" style="206" customWidth="1"/>
    <col min="2832" max="2832" width="12.5703125" style="206" customWidth="1"/>
    <col min="2833" max="3068" width="9.140625" style="206"/>
    <col min="3069" max="3071" width="0" style="206" hidden="1" customWidth="1"/>
    <col min="3072" max="3072" width="7.28515625" style="206" customWidth="1"/>
    <col min="3073" max="3073" width="7" style="206" customWidth="1"/>
    <col min="3074" max="3074" width="6.42578125" style="206" customWidth="1"/>
    <col min="3075" max="3075" width="8.140625" style="206" customWidth="1"/>
    <col min="3076" max="3076" width="12.42578125" style="206" customWidth="1"/>
    <col min="3077" max="3077" width="7.42578125" style="206" customWidth="1"/>
    <col min="3078" max="3078" width="7" style="206" customWidth="1"/>
    <col min="3079" max="3079" width="6.7109375" style="206" customWidth="1"/>
    <col min="3080" max="3080" width="6.28515625" style="206" customWidth="1"/>
    <col min="3081" max="3081" width="5.7109375" style="206" customWidth="1"/>
    <col min="3082" max="3082" width="17" style="206" customWidth="1"/>
    <col min="3083" max="3083" width="5.7109375" style="206" customWidth="1"/>
    <col min="3084" max="3084" width="7.85546875" style="206" customWidth="1"/>
    <col min="3085" max="3085" width="5.7109375" style="206" customWidth="1"/>
    <col min="3086" max="3086" width="5.85546875" style="206" customWidth="1"/>
    <col min="3087" max="3087" width="37.28515625" style="206" customWidth="1"/>
    <col min="3088" max="3088" width="12.5703125" style="206" customWidth="1"/>
    <col min="3089" max="3324" width="9.140625" style="206"/>
    <col min="3325" max="3327" width="0" style="206" hidden="1" customWidth="1"/>
    <col min="3328" max="3328" width="7.28515625" style="206" customWidth="1"/>
    <col min="3329" max="3329" width="7" style="206" customWidth="1"/>
    <col min="3330" max="3330" width="6.42578125" style="206" customWidth="1"/>
    <col min="3331" max="3331" width="8.140625" style="206" customWidth="1"/>
    <col min="3332" max="3332" width="12.42578125" style="206" customWidth="1"/>
    <col min="3333" max="3333" width="7.42578125" style="206" customWidth="1"/>
    <col min="3334" max="3334" width="7" style="206" customWidth="1"/>
    <col min="3335" max="3335" width="6.7109375" style="206" customWidth="1"/>
    <col min="3336" max="3336" width="6.28515625" style="206" customWidth="1"/>
    <col min="3337" max="3337" width="5.7109375" style="206" customWidth="1"/>
    <col min="3338" max="3338" width="17" style="206" customWidth="1"/>
    <col min="3339" max="3339" width="5.7109375" style="206" customWidth="1"/>
    <col min="3340" max="3340" width="7.85546875" style="206" customWidth="1"/>
    <col min="3341" max="3341" width="5.7109375" style="206" customWidth="1"/>
    <col min="3342" max="3342" width="5.85546875" style="206" customWidth="1"/>
    <col min="3343" max="3343" width="37.28515625" style="206" customWidth="1"/>
    <col min="3344" max="3344" width="12.5703125" style="206" customWidth="1"/>
    <col min="3345" max="3580" width="9.140625" style="206"/>
    <col min="3581" max="3583" width="0" style="206" hidden="1" customWidth="1"/>
    <col min="3584" max="3584" width="7.28515625" style="206" customWidth="1"/>
    <col min="3585" max="3585" width="7" style="206" customWidth="1"/>
    <col min="3586" max="3586" width="6.42578125" style="206" customWidth="1"/>
    <col min="3587" max="3587" width="8.140625" style="206" customWidth="1"/>
    <col min="3588" max="3588" width="12.42578125" style="206" customWidth="1"/>
    <col min="3589" max="3589" width="7.42578125" style="206" customWidth="1"/>
    <col min="3590" max="3590" width="7" style="206" customWidth="1"/>
    <col min="3591" max="3591" width="6.7109375" style="206" customWidth="1"/>
    <col min="3592" max="3592" width="6.28515625" style="206" customWidth="1"/>
    <col min="3593" max="3593" width="5.7109375" style="206" customWidth="1"/>
    <col min="3594" max="3594" width="17" style="206" customWidth="1"/>
    <col min="3595" max="3595" width="5.7109375" style="206" customWidth="1"/>
    <col min="3596" max="3596" width="7.85546875" style="206" customWidth="1"/>
    <col min="3597" max="3597" width="5.7109375" style="206" customWidth="1"/>
    <col min="3598" max="3598" width="5.85546875" style="206" customWidth="1"/>
    <col min="3599" max="3599" width="37.28515625" style="206" customWidth="1"/>
    <col min="3600" max="3600" width="12.5703125" style="206" customWidth="1"/>
    <col min="3601" max="3836" width="9.140625" style="206"/>
    <col min="3837" max="3839" width="0" style="206" hidden="1" customWidth="1"/>
    <col min="3840" max="3840" width="7.28515625" style="206" customWidth="1"/>
    <col min="3841" max="3841" width="7" style="206" customWidth="1"/>
    <col min="3842" max="3842" width="6.42578125" style="206" customWidth="1"/>
    <col min="3843" max="3843" width="8.140625" style="206" customWidth="1"/>
    <col min="3844" max="3844" width="12.42578125" style="206" customWidth="1"/>
    <col min="3845" max="3845" width="7.42578125" style="206" customWidth="1"/>
    <col min="3846" max="3846" width="7" style="206" customWidth="1"/>
    <col min="3847" max="3847" width="6.7109375" style="206" customWidth="1"/>
    <col min="3848" max="3848" width="6.28515625" style="206" customWidth="1"/>
    <col min="3849" max="3849" width="5.7109375" style="206" customWidth="1"/>
    <col min="3850" max="3850" width="17" style="206" customWidth="1"/>
    <col min="3851" max="3851" width="5.7109375" style="206" customWidth="1"/>
    <col min="3852" max="3852" width="7.85546875" style="206" customWidth="1"/>
    <col min="3853" max="3853" width="5.7109375" style="206" customWidth="1"/>
    <col min="3854" max="3854" width="5.85546875" style="206" customWidth="1"/>
    <col min="3855" max="3855" width="37.28515625" style="206" customWidth="1"/>
    <col min="3856" max="3856" width="12.5703125" style="206" customWidth="1"/>
    <col min="3857" max="4092" width="9.140625" style="206"/>
    <col min="4093" max="4095" width="0" style="206" hidden="1" customWidth="1"/>
    <col min="4096" max="4096" width="7.28515625" style="206" customWidth="1"/>
    <col min="4097" max="4097" width="7" style="206" customWidth="1"/>
    <col min="4098" max="4098" width="6.42578125" style="206" customWidth="1"/>
    <col min="4099" max="4099" width="8.140625" style="206" customWidth="1"/>
    <col min="4100" max="4100" width="12.42578125" style="206" customWidth="1"/>
    <col min="4101" max="4101" width="7.42578125" style="206" customWidth="1"/>
    <col min="4102" max="4102" width="7" style="206" customWidth="1"/>
    <col min="4103" max="4103" width="6.7109375" style="206" customWidth="1"/>
    <col min="4104" max="4104" width="6.28515625" style="206" customWidth="1"/>
    <col min="4105" max="4105" width="5.7109375" style="206" customWidth="1"/>
    <col min="4106" max="4106" width="17" style="206" customWidth="1"/>
    <col min="4107" max="4107" width="5.7109375" style="206" customWidth="1"/>
    <col min="4108" max="4108" width="7.85546875" style="206" customWidth="1"/>
    <col min="4109" max="4109" width="5.7109375" style="206" customWidth="1"/>
    <col min="4110" max="4110" width="5.85546875" style="206" customWidth="1"/>
    <col min="4111" max="4111" width="37.28515625" style="206" customWidth="1"/>
    <col min="4112" max="4112" width="12.5703125" style="206" customWidth="1"/>
    <col min="4113" max="4348" width="9.140625" style="206"/>
    <col min="4349" max="4351" width="0" style="206" hidden="1" customWidth="1"/>
    <col min="4352" max="4352" width="7.28515625" style="206" customWidth="1"/>
    <col min="4353" max="4353" width="7" style="206" customWidth="1"/>
    <col min="4354" max="4354" width="6.42578125" style="206" customWidth="1"/>
    <col min="4355" max="4355" width="8.140625" style="206" customWidth="1"/>
    <col min="4356" max="4356" width="12.42578125" style="206" customWidth="1"/>
    <col min="4357" max="4357" width="7.42578125" style="206" customWidth="1"/>
    <col min="4358" max="4358" width="7" style="206" customWidth="1"/>
    <col min="4359" max="4359" width="6.7109375" style="206" customWidth="1"/>
    <col min="4360" max="4360" width="6.28515625" style="206" customWidth="1"/>
    <col min="4361" max="4361" width="5.7109375" style="206" customWidth="1"/>
    <col min="4362" max="4362" width="17" style="206" customWidth="1"/>
    <col min="4363" max="4363" width="5.7109375" style="206" customWidth="1"/>
    <col min="4364" max="4364" width="7.85546875" style="206" customWidth="1"/>
    <col min="4365" max="4365" width="5.7109375" style="206" customWidth="1"/>
    <col min="4366" max="4366" width="5.85546875" style="206" customWidth="1"/>
    <col min="4367" max="4367" width="37.28515625" style="206" customWidth="1"/>
    <col min="4368" max="4368" width="12.5703125" style="206" customWidth="1"/>
    <col min="4369" max="4604" width="9.140625" style="206"/>
    <col min="4605" max="4607" width="0" style="206" hidden="1" customWidth="1"/>
    <col min="4608" max="4608" width="7.28515625" style="206" customWidth="1"/>
    <col min="4609" max="4609" width="7" style="206" customWidth="1"/>
    <col min="4610" max="4610" width="6.42578125" style="206" customWidth="1"/>
    <col min="4611" max="4611" width="8.140625" style="206" customWidth="1"/>
    <col min="4612" max="4612" width="12.42578125" style="206" customWidth="1"/>
    <col min="4613" max="4613" width="7.42578125" style="206" customWidth="1"/>
    <col min="4614" max="4614" width="7" style="206" customWidth="1"/>
    <col min="4615" max="4615" width="6.7109375" style="206" customWidth="1"/>
    <col min="4616" max="4616" width="6.28515625" style="206" customWidth="1"/>
    <col min="4617" max="4617" width="5.7109375" style="206" customWidth="1"/>
    <col min="4618" max="4618" width="17" style="206" customWidth="1"/>
    <col min="4619" max="4619" width="5.7109375" style="206" customWidth="1"/>
    <col min="4620" max="4620" width="7.85546875" style="206" customWidth="1"/>
    <col min="4621" max="4621" width="5.7109375" style="206" customWidth="1"/>
    <col min="4622" max="4622" width="5.85546875" style="206" customWidth="1"/>
    <col min="4623" max="4623" width="37.28515625" style="206" customWidth="1"/>
    <col min="4624" max="4624" width="12.5703125" style="206" customWidth="1"/>
    <col min="4625" max="4860" width="9.140625" style="206"/>
    <col min="4861" max="4863" width="0" style="206" hidden="1" customWidth="1"/>
    <col min="4864" max="4864" width="7.28515625" style="206" customWidth="1"/>
    <col min="4865" max="4865" width="7" style="206" customWidth="1"/>
    <col min="4866" max="4866" width="6.42578125" style="206" customWidth="1"/>
    <col min="4867" max="4867" width="8.140625" style="206" customWidth="1"/>
    <col min="4868" max="4868" width="12.42578125" style="206" customWidth="1"/>
    <col min="4869" max="4869" width="7.42578125" style="206" customWidth="1"/>
    <col min="4870" max="4870" width="7" style="206" customWidth="1"/>
    <col min="4871" max="4871" width="6.7109375" style="206" customWidth="1"/>
    <col min="4872" max="4872" width="6.28515625" style="206" customWidth="1"/>
    <col min="4873" max="4873" width="5.7109375" style="206" customWidth="1"/>
    <col min="4874" max="4874" width="17" style="206" customWidth="1"/>
    <col min="4875" max="4875" width="5.7109375" style="206" customWidth="1"/>
    <col min="4876" max="4876" width="7.85546875" style="206" customWidth="1"/>
    <col min="4877" max="4877" width="5.7109375" style="206" customWidth="1"/>
    <col min="4878" max="4878" width="5.85546875" style="206" customWidth="1"/>
    <col min="4879" max="4879" width="37.28515625" style="206" customWidth="1"/>
    <col min="4880" max="4880" width="12.5703125" style="206" customWidth="1"/>
    <col min="4881" max="5116" width="9.140625" style="206"/>
    <col min="5117" max="5119" width="0" style="206" hidden="1" customWidth="1"/>
    <col min="5120" max="5120" width="7.28515625" style="206" customWidth="1"/>
    <col min="5121" max="5121" width="7" style="206" customWidth="1"/>
    <col min="5122" max="5122" width="6.42578125" style="206" customWidth="1"/>
    <col min="5123" max="5123" width="8.140625" style="206" customWidth="1"/>
    <col min="5124" max="5124" width="12.42578125" style="206" customWidth="1"/>
    <col min="5125" max="5125" width="7.42578125" style="206" customWidth="1"/>
    <col min="5126" max="5126" width="7" style="206" customWidth="1"/>
    <col min="5127" max="5127" width="6.7109375" style="206" customWidth="1"/>
    <col min="5128" max="5128" width="6.28515625" style="206" customWidth="1"/>
    <col min="5129" max="5129" width="5.7109375" style="206" customWidth="1"/>
    <col min="5130" max="5130" width="17" style="206" customWidth="1"/>
    <col min="5131" max="5131" width="5.7109375" style="206" customWidth="1"/>
    <col min="5132" max="5132" width="7.85546875" style="206" customWidth="1"/>
    <col min="5133" max="5133" width="5.7109375" style="206" customWidth="1"/>
    <col min="5134" max="5134" width="5.85546875" style="206" customWidth="1"/>
    <col min="5135" max="5135" width="37.28515625" style="206" customWidth="1"/>
    <col min="5136" max="5136" width="12.5703125" style="206" customWidth="1"/>
    <col min="5137" max="5372" width="9.140625" style="206"/>
    <col min="5373" max="5375" width="0" style="206" hidden="1" customWidth="1"/>
    <col min="5376" max="5376" width="7.28515625" style="206" customWidth="1"/>
    <col min="5377" max="5377" width="7" style="206" customWidth="1"/>
    <col min="5378" max="5378" width="6.42578125" style="206" customWidth="1"/>
    <col min="5379" max="5379" width="8.140625" style="206" customWidth="1"/>
    <col min="5380" max="5380" width="12.42578125" style="206" customWidth="1"/>
    <col min="5381" max="5381" width="7.42578125" style="206" customWidth="1"/>
    <col min="5382" max="5382" width="7" style="206" customWidth="1"/>
    <col min="5383" max="5383" width="6.7109375" style="206" customWidth="1"/>
    <col min="5384" max="5384" width="6.28515625" style="206" customWidth="1"/>
    <col min="5385" max="5385" width="5.7109375" style="206" customWidth="1"/>
    <col min="5386" max="5386" width="17" style="206" customWidth="1"/>
    <col min="5387" max="5387" width="5.7109375" style="206" customWidth="1"/>
    <col min="5388" max="5388" width="7.85546875" style="206" customWidth="1"/>
    <col min="5389" max="5389" width="5.7109375" style="206" customWidth="1"/>
    <col min="5390" max="5390" width="5.85546875" style="206" customWidth="1"/>
    <col min="5391" max="5391" width="37.28515625" style="206" customWidth="1"/>
    <col min="5392" max="5392" width="12.5703125" style="206" customWidth="1"/>
    <col min="5393" max="5628" width="9.140625" style="206"/>
    <col min="5629" max="5631" width="0" style="206" hidden="1" customWidth="1"/>
    <col min="5632" max="5632" width="7.28515625" style="206" customWidth="1"/>
    <col min="5633" max="5633" width="7" style="206" customWidth="1"/>
    <col min="5634" max="5634" width="6.42578125" style="206" customWidth="1"/>
    <col min="5635" max="5635" width="8.140625" style="206" customWidth="1"/>
    <col min="5636" max="5636" width="12.42578125" style="206" customWidth="1"/>
    <col min="5637" max="5637" width="7.42578125" style="206" customWidth="1"/>
    <col min="5638" max="5638" width="7" style="206" customWidth="1"/>
    <col min="5639" max="5639" width="6.7109375" style="206" customWidth="1"/>
    <col min="5640" max="5640" width="6.28515625" style="206" customWidth="1"/>
    <col min="5641" max="5641" width="5.7109375" style="206" customWidth="1"/>
    <col min="5642" max="5642" width="17" style="206" customWidth="1"/>
    <col min="5643" max="5643" width="5.7109375" style="206" customWidth="1"/>
    <col min="5644" max="5644" width="7.85546875" style="206" customWidth="1"/>
    <col min="5645" max="5645" width="5.7109375" style="206" customWidth="1"/>
    <col min="5646" max="5646" width="5.85546875" style="206" customWidth="1"/>
    <col min="5647" max="5647" width="37.28515625" style="206" customWidth="1"/>
    <col min="5648" max="5648" width="12.5703125" style="206" customWidth="1"/>
    <col min="5649" max="5884" width="9.140625" style="206"/>
    <col min="5885" max="5887" width="0" style="206" hidden="1" customWidth="1"/>
    <col min="5888" max="5888" width="7.28515625" style="206" customWidth="1"/>
    <col min="5889" max="5889" width="7" style="206" customWidth="1"/>
    <col min="5890" max="5890" width="6.42578125" style="206" customWidth="1"/>
    <col min="5891" max="5891" width="8.140625" style="206" customWidth="1"/>
    <col min="5892" max="5892" width="12.42578125" style="206" customWidth="1"/>
    <col min="5893" max="5893" width="7.42578125" style="206" customWidth="1"/>
    <col min="5894" max="5894" width="7" style="206" customWidth="1"/>
    <col min="5895" max="5895" width="6.7109375" style="206" customWidth="1"/>
    <col min="5896" max="5896" width="6.28515625" style="206" customWidth="1"/>
    <col min="5897" max="5897" width="5.7109375" style="206" customWidth="1"/>
    <col min="5898" max="5898" width="17" style="206" customWidth="1"/>
    <col min="5899" max="5899" width="5.7109375" style="206" customWidth="1"/>
    <col min="5900" max="5900" width="7.85546875" style="206" customWidth="1"/>
    <col min="5901" max="5901" width="5.7109375" style="206" customWidth="1"/>
    <col min="5902" max="5902" width="5.85546875" style="206" customWidth="1"/>
    <col min="5903" max="5903" width="37.28515625" style="206" customWidth="1"/>
    <col min="5904" max="5904" width="12.5703125" style="206" customWidth="1"/>
    <col min="5905" max="6140" width="9.140625" style="206"/>
    <col min="6141" max="6143" width="0" style="206" hidden="1" customWidth="1"/>
    <col min="6144" max="6144" width="7.28515625" style="206" customWidth="1"/>
    <col min="6145" max="6145" width="7" style="206" customWidth="1"/>
    <col min="6146" max="6146" width="6.42578125" style="206" customWidth="1"/>
    <col min="6147" max="6147" width="8.140625" style="206" customWidth="1"/>
    <col min="6148" max="6148" width="12.42578125" style="206" customWidth="1"/>
    <col min="6149" max="6149" width="7.42578125" style="206" customWidth="1"/>
    <col min="6150" max="6150" width="7" style="206" customWidth="1"/>
    <col min="6151" max="6151" width="6.7109375" style="206" customWidth="1"/>
    <col min="6152" max="6152" width="6.28515625" style="206" customWidth="1"/>
    <col min="6153" max="6153" width="5.7109375" style="206" customWidth="1"/>
    <col min="6154" max="6154" width="17" style="206" customWidth="1"/>
    <col min="6155" max="6155" width="5.7109375" style="206" customWidth="1"/>
    <col min="6156" max="6156" width="7.85546875" style="206" customWidth="1"/>
    <col min="6157" max="6157" width="5.7109375" style="206" customWidth="1"/>
    <col min="6158" max="6158" width="5.85546875" style="206" customWidth="1"/>
    <col min="6159" max="6159" width="37.28515625" style="206" customWidth="1"/>
    <col min="6160" max="6160" width="12.5703125" style="206" customWidth="1"/>
    <col min="6161" max="6396" width="9.140625" style="206"/>
    <col min="6397" max="6399" width="0" style="206" hidden="1" customWidth="1"/>
    <col min="6400" max="6400" width="7.28515625" style="206" customWidth="1"/>
    <col min="6401" max="6401" width="7" style="206" customWidth="1"/>
    <col min="6402" max="6402" width="6.42578125" style="206" customWidth="1"/>
    <col min="6403" max="6403" width="8.140625" style="206" customWidth="1"/>
    <col min="6404" max="6404" width="12.42578125" style="206" customWidth="1"/>
    <col min="6405" max="6405" width="7.42578125" style="206" customWidth="1"/>
    <col min="6406" max="6406" width="7" style="206" customWidth="1"/>
    <col min="6407" max="6407" width="6.7109375" style="206" customWidth="1"/>
    <col min="6408" max="6408" width="6.28515625" style="206" customWidth="1"/>
    <col min="6409" max="6409" width="5.7109375" style="206" customWidth="1"/>
    <col min="6410" max="6410" width="17" style="206" customWidth="1"/>
    <col min="6411" max="6411" width="5.7109375" style="206" customWidth="1"/>
    <col min="6412" max="6412" width="7.85546875" style="206" customWidth="1"/>
    <col min="6413" max="6413" width="5.7109375" style="206" customWidth="1"/>
    <col min="6414" max="6414" width="5.85546875" style="206" customWidth="1"/>
    <col min="6415" max="6415" width="37.28515625" style="206" customWidth="1"/>
    <col min="6416" max="6416" width="12.5703125" style="206" customWidth="1"/>
    <col min="6417" max="6652" width="9.140625" style="206"/>
    <col min="6653" max="6655" width="0" style="206" hidden="1" customWidth="1"/>
    <col min="6656" max="6656" width="7.28515625" style="206" customWidth="1"/>
    <col min="6657" max="6657" width="7" style="206" customWidth="1"/>
    <col min="6658" max="6658" width="6.42578125" style="206" customWidth="1"/>
    <col min="6659" max="6659" width="8.140625" style="206" customWidth="1"/>
    <col min="6660" max="6660" width="12.42578125" style="206" customWidth="1"/>
    <col min="6661" max="6661" width="7.42578125" style="206" customWidth="1"/>
    <col min="6662" max="6662" width="7" style="206" customWidth="1"/>
    <col min="6663" max="6663" width="6.7109375" style="206" customWidth="1"/>
    <col min="6664" max="6664" width="6.28515625" style="206" customWidth="1"/>
    <col min="6665" max="6665" width="5.7109375" style="206" customWidth="1"/>
    <col min="6666" max="6666" width="17" style="206" customWidth="1"/>
    <col min="6667" max="6667" width="5.7109375" style="206" customWidth="1"/>
    <col min="6668" max="6668" width="7.85546875" style="206" customWidth="1"/>
    <col min="6669" max="6669" width="5.7109375" style="206" customWidth="1"/>
    <col min="6670" max="6670" width="5.85546875" style="206" customWidth="1"/>
    <col min="6671" max="6671" width="37.28515625" style="206" customWidth="1"/>
    <col min="6672" max="6672" width="12.5703125" style="206" customWidth="1"/>
    <col min="6673" max="6908" width="9.140625" style="206"/>
    <col min="6909" max="6911" width="0" style="206" hidden="1" customWidth="1"/>
    <col min="6912" max="6912" width="7.28515625" style="206" customWidth="1"/>
    <col min="6913" max="6913" width="7" style="206" customWidth="1"/>
    <col min="6914" max="6914" width="6.42578125" style="206" customWidth="1"/>
    <col min="6915" max="6915" width="8.140625" style="206" customWidth="1"/>
    <col min="6916" max="6916" width="12.42578125" style="206" customWidth="1"/>
    <col min="6917" max="6917" width="7.42578125" style="206" customWidth="1"/>
    <col min="6918" max="6918" width="7" style="206" customWidth="1"/>
    <col min="6919" max="6919" width="6.7109375" style="206" customWidth="1"/>
    <col min="6920" max="6920" width="6.28515625" style="206" customWidth="1"/>
    <col min="6921" max="6921" width="5.7109375" style="206" customWidth="1"/>
    <col min="6922" max="6922" width="17" style="206" customWidth="1"/>
    <col min="6923" max="6923" width="5.7109375" style="206" customWidth="1"/>
    <col min="6924" max="6924" width="7.85546875" style="206" customWidth="1"/>
    <col min="6925" max="6925" width="5.7109375" style="206" customWidth="1"/>
    <col min="6926" max="6926" width="5.85546875" style="206" customWidth="1"/>
    <col min="6927" max="6927" width="37.28515625" style="206" customWidth="1"/>
    <col min="6928" max="6928" width="12.5703125" style="206" customWidth="1"/>
    <col min="6929" max="7164" width="9.140625" style="206"/>
    <col min="7165" max="7167" width="0" style="206" hidden="1" customWidth="1"/>
    <col min="7168" max="7168" width="7.28515625" style="206" customWidth="1"/>
    <col min="7169" max="7169" width="7" style="206" customWidth="1"/>
    <col min="7170" max="7170" width="6.42578125" style="206" customWidth="1"/>
    <col min="7171" max="7171" width="8.140625" style="206" customWidth="1"/>
    <col min="7172" max="7172" width="12.42578125" style="206" customWidth="1"/>
    <col min="7173" max="7173" width="7.42578125" style="206" customWidth="1"/>
    <col min="7174" max="7174" width="7" style="206" customWidth="1"/>
    <col min="7175" max="7175" width="6.7109375" style="206" customWidth="1"/>
    <col min="7176" max="7176" width="6.28515625" style="206" customWidth="1"/>
    <col min="7177" max="7177" width="5.7109375" style="206" customWidth="1"/>
    <col min="7178" max="7178" width="17" style="206" customWidth="1"/>
    <col min="7179" max="7179" width="5.7109375" style="206" customWidth="1"/>
    <col min="7180" max="7180" width="7.85546875" style="206" customWidth="1"/>
    <col min="7181" max="7181" width="5.7109375" style="206" customWidth="1"/>
    <col min="7182" max="7182" width="5.85546875" style="206" customWidth="1"/>
    <col min="7183" max="7183" width="37.28515625" style="206" customWidth="1"/>
    <col min="7184" max="7184" width="12.5703125" style="206" customWidth="1"/>
    <col min="7185" max="7420" width="9.140625" style="206"/>
    <col min="7421" max="7423" width="0" style="206" hidden="1" customWidth="1"/>
    <col min="7424" max="7424" width="7.28515625" style="206" customWidth="1"/>
    <col min="7425" max="7425" width="7" style="206" customWidth="1"/>
    <col min="7426" max="7426" width="6.42578125" style="206" customWidth="1"/>
    <col min="7427" max="7427" width="8.140625" style="206" customWidth="1"/>
    <col min="7428" max="7428" width="12.42578125" style="206" customWidth="1"/>
    <col min="7429" max="7429" width="7.42578125" style="206" customWidth="1"/>
    <col min="7430" max="7430" width="7" style="206" customWidth="1"/>
    <col min="7431" max="7431" width="6.7109375" style="206" customWidth="1"/>
    <col min="7432" max="7432" width="6.28515625" style="206" customWidth="1"/>
    <col min="7433" max="7433" width="5.7109375" style="206" customWidth="1"/>
    <col min="7434" max="7434" width="17" style="206" customWidth="1"/>
    <col min="7435" max="7435" width="5.7109375" style="206" customWidth="1"/>
    <col min="7436" max="7436" width="7.85546875" style="206" customWidth="1"/>
    <col min="7437" max="7437" width="5.7109375" style="206" customWidth="1"/>
    <col min="7438" max="7438" width="5.85546875" style="206" customWidth="1"/>
    <col min="7439" max="7439" width="37.28515625" style="206" customWidth="1"/>
    <col min="7440" max="7440" width="12.5703125" style="206" customWidth="1"/>
    <col min="7441" max="7676" width="9.140625" style="206"/>
    <col min="7677" max="7679" width="0" style="206" hidden="1" customWidth="1"/>
    <col min="7680" max="7680" width="7.28515625" style="206" customWidth="1"/>
    <col min="7681" max="7681" width="7" style="206" customWidth="1"/>
    <col min="7682" max="7682" width="6.42578125" style="206" customWidth="1"/>
    <col min="7683" max="7683" width="8.140625" style="206" customWidth="1"/>
    <col min="7684" max="7684" width="12.42578125" style="206" customWidth="1"/>
    <col min="7685" max="7685" width="7.42578125" style="206" customWidth="1"/>
    <col min="7686" max="7686" width="7" style="206" customWidth="1"/>
    <col min="7687" max="7687" width="6.7109375" style="206" customWidth="1"/>
    <col min="7688" max="7688" width="6.28515625" style="206" customWidth="1"/>
    <col min="7689" max="7689" width="5.7109375" style="206" customWidth="1"/>
    <col min="7690" max="7690" width="17" style="206" customWidth="1"/>
    <col min="7691" max="7691" width="5.7109375" style="206" customWidth="1"/>
    <col min="7692" max="7692" width="7.85546875" style="206" customWidth="1"/>
    <col min="7693" max="7693" width="5.7109375" style="206" customWidth="1"/>
    <col min="7694" max="7694" width="5.85546875" style="206" customWidth="1"/>
    <col min="7695" max="7695" width="37.28515625" style="206" customWidth="1"/>
    <col min="7696" max="7696" width="12.5703125" style="206" customWidth="1"/>
    <col min="7697" max="7932" width="9.140625" style="206"/>
    <col min="7933" max="7935" width="0" style="206" hidden="1" customWidth="1"/>
    <col min="7936" max="7936" width="7.28515625" style="206" customWidth="1"/>
    <col min="7937" max="7937" width="7" style="206" customWidth="1"/>
    <col min="7938" max="7938" width="6.42578125" style="206" customWidth="1"/>
    <col min="7939" max="7939" width="8.140625" style="206" customWidth="1"/>
    <col min="7940" max="7940" width="12.42578125" style="206" customWidth="1"/>
    <col min="7941" max="7941" width="7.42578125" style="206" customWidth="1"/>
    <col min="7942" max="7942" width="7" style="206" customWidth="1"/>
    <col min="7943" max="7943" width="6.7109375" style="206" customWidth="1"/>
    <col min="7944" max="7944" width="6.28515625" style="206" customWidth="1"/>
    <col min="7945" max="7945" width="5.7109375" style="206" customWidth="1"/>
    <col min="7946" max="7946" width="17" style="206" customWidth="1"/>
    <col min="7947" max="7947" width="5.7109375" style="206" customWidth="1"/>
    <col min="7948" max="7948" width="7.85546875" style="206" customWidth="1"/>
    <col min="7949" max="7949" width="5.7109375" style="206" customWidth="1"/>
    <col min="7950" max="7950" width="5.85546875" style="206" customWidth="1"/>
    <col min="7951" max="7951" width="37.28515625" style="206" customWidth="1"/>
    <col min="7952" max="7952" width="12.5703125" style="206" customWidth="1"/>
    <col min="7953" max="8188" width="9.140625" style="206"/>
    <col min="8189" max="8191" width="0" style="206" hidden="1" customWidth="1"/>
    <col min="8192" max="8192" width="7.28515625" style="206" customWidth="1"/>
    <col min="8193" max="8193" width="7" style="206" customWidth="1"/>
    <col min="8194" max="8194" width="6.42578125" style="206" customWidth="1"/>
    <col min="8195" max="8195" width="8.140625" style="206" customWidth="1"/>
    <col min="8196" max="8196" width="12.42578125" style="206" customWidth="1"/>
    <col min="8197" max="8197" width="7.42578125" style="206" customWidth="1"/>
    <col min="8198" max="8198" width="7" style="206" customWidth="1"/>
    <col min="8199" max="8199" width="6.7109375" style="206" customWidth="1"/>
    <col min="8200" max="8200" width="6.28515625" style="206" customWidth="1"/>
    <col min="8201" max="8201" width="5.7109375" style="206" customWidth="1"/>
    <col min="8202" max="8202" width="17" style="206" customWidth="1"/>
    <col min="8203" max="8203" width="5.7109375" style="206" customWidth="1"/>
    <col min="8204" max="8204" width="7.85546875" style="206" customWidth="1"/>
    <col min="8205" max="8205" width="5.7109375" style="206" customWidth="1"/>
    <col min="8206" max="8206" width="5.85546875" style="206" customWidth="1"/>
    <col min="8207" max="8207" width="37.28515625" style="206" customWidth="1"/>
    <col min="8208" max="8208" width="12.5703125" style="206" customWidth="1"/>
    <col min="8209" max="8444" width="9.140625" style="206"/>
    <col min="8445" max="8447" width="0" style="206" hidden="1" customWidth="1"/>
    <col min="8448" max="8448" width="7.28515625" style="206" customWidth="1"/>
    <col min="8449" max="8449" width="7" style="206" customWidth="1"/>
    <col min="8450" max="8450" width="6.42578125" style="206" customWidth="1"/>
    <col min="8451" max="8451" width="8.140625" style="206" customWidth="1"/>
    <col min="8452" max="8452" width="12.42578125" style="206" customWidth="1"/>
    <col min="8453" max="8453" width="7.42578125" style="206" customWidth="1"/>
    <col min="8454" max="8454" width="7" style="206" customWidth="1"/>
    <col min="8455" max="8455" width="6.7109375" style="206" customWidth="1"/>
    <col min="8456" max="8456" width="6.28515625" style="206" customWidth="1"/>
    <col min="8457" max="8457" width="5.7109375" style="206" customWidth="1"/>
    <col min="8458" max="8458" width="17" style="206" customWidth="1"/>
    <col min="8459" max="8459" width="5.7109375" style="206" customWidth="1"/>
    <col min="8460" max="8460" width="7.85546875" style="206" customWidth="1"/>
    <col min="8461" max="8461" width="5.7109375" style="206" customWidth="1"/>
    <col min="8462" max="8462" width="5.85546875" style="206" customWidth="1"/>
    <col min="8463" max="8463" width="37.28515625" style="206" customWidth="1"/>
    <col min="8464" max="8464" width="12.5703125" style="206" customWidth="1"/>
    <col min="8465" max="8700" width="9.140625" style="206"/>
    <col min="8701" max="8703" width="0" style="206" hidden="1" customWidth="1"/>
    <col min="8704" max="8704" width="7.28515625" style="206" customWidth="1"/>
    <col min="8705" max="8705" width="7" style="206" customWidth="1"/>
    <col min="8706" max="8706" width="6.42578125" style="206" customWidth="1"/>
    <col min="8707" max="8707" width="8.140625" style="206" customWidth="1"/>
    <col min="8708" max="8708" width="12.42578125" style="206" customWidth="1"/>
    <col min="8709" max="8709" width="7.42578125" style="206" customWidth="1"/>
    <col min="8710" max="8710" width="7" style="206" customWidth="1"/>
    <col min="8711" max="8711" width="6.7109375" style="206" customWidth="1"/>
    <col min="8712" max="8712" width="6.28515625" style="206" customWidth="1"/>
    <col min="8713" max="8713" width="5.7109375" style="206" customWidth="1"/>
    <col min="8714" max="8714" width="17" style="206" customWidth="1"/>
    <col min="8715" max="8715" width="5.7109375" style="206" customWidth="1"/>
    <col min="8716" max="8716" width="7.85546875" style="206" customWidth="1"/>
    <col min="8717" max="8717" width="5.7109375" style="206" customWidth="1"/>
    <col min="8718" max="8718" width="5.85546875" style="206" customWidth="1"/>
    <col min="8719" max="8719" width="37.28515625" style="206" customWidth="1"/>
    <col min="8720" max="8720" width="12.5703125" style="206" customWidth="1"/>
    <col min="8721" max="8956" width="9.140625" style="206"/>
    <col min="8957" max="8959" width="0" style="206" hidden="1" customWidth="1"/>
    <col min="8960" max="8960" width="7.28515625" style="206" customWidth="1"/>
    <col min="8961" max="8961" width="7" style="206" customWidth="1"/>
    <col min="8962" max="8962" width="6.42578125" style="206" customWidth="1"/>
    <col min="8963" max="8963" width="8.140625" style="206" customWidth="1"/>
    <col min="8964" max="8964" width="12.42578125" style="206" customWidth="1"/>
    <col min="8965" max="8965" width="7.42578125" style="206" customWidth="1"/>
    <col min="8966" max="8966" width="7" style="206" customWidth="1"/>
    <col min="8967" max="8967" width="6.7109375" style="206" customWidth="1"/>
    <col min="8968" max="8968" width="6.28515625" style="206" customWidth="1"/>
    <col min="8969" max="8969" width="5.7109375" style="206" customWidth="1"/>
    <col min="8970" max="8970" width="17" style="206" customWidth="1"/>
    <col min="8971" max="8971" width="5.7109375" style="206" customWidth="1"/>
    <col min="8972" max="8972" width="7.85546875" style="206" customWidth="1"/>
    <col min="8973" max="8973" width="5.7109375" style="206" customWidth="1"/>
    <col min="8974" max="8974" width="5.85546875" style="206" customWidth="1"/>
    <col min="8975" max="8975" width="37.28515625" style="206" customWidth="1"/>
    <col min="8976" max="8976" width="12.5703125" style="206" customWidth="1"/>
    <col min="8977" max="9212" width="9.140625" style="206"/>
    <col min="9213" max="9215" width="0" style="206" hidden="1" customWidth="1"/>
    <col min="9216" max="9216" width="7.28515625" style="206" customWidth="1"/>
    <col min="9217" max="9217" width="7" style="206" customWidth="1"/>
    <col min="9218" max="9218" width="6.42578125" style="206" customWidth="1"/>
    <col min="9219" max="9219" width="8.140625" style="206" customWidth="1"/>
    <col min="9220" max="9220" width="12.42578125" style="206" customWidth="1"/>
    <col min="9221" max="9221" width="7.42578125" style="206" customWidth="1"/>
    <col min="9222" max="9222" width="7" style="206" customWidth="1"/>
    <col min="9223" max="9223" width="6.7109375" style="206" customWidth="1"/>
    <col min="9224" max="9224" width="6.28515625" style="206" customWidth="1"/>
    <col min="9225" max="9225" width="5.7109375" style="206" customWidth="1"/>
    <col min="9226" max="9226" width="17" style="206" customWidth="1"/>
    <col min="9227" max="9227" width="5.7109375" style="206" customWidth="1"/>
    <col min="9228" max="9228" width="7.85546875" style="206" customWidth="1"/>
    <col min="9229" max="9229" width="5.7109375" style="206" customWidth="1"/>
    <col min="9230" max="9230" width="5.85546875" style="206" customWidth="1"/>
    <col min="9231" max="9231" width="37.28515625" style="206" customWidth="1"/>
    <col min="9232" max="9232" width="12.5703125" style="206" customWidth="1"/>
    <col min="9233" max="9468" width="9.140625" style="206"/>
    <col min="9469" max="9471" width="0" style="206" hidden="1" customWidth="1"/>
    <col min="9472" max="9472" width="7.28515625" style="206" customWidth="1"/>
    <col min="9473" max="9473" width="7" style="206" customWidth="1"/>
    <col min="9474" max="9474" width="6.42578125" style="206" customWidth="1"/>
    <col min="9475" max="9475" width="8.140625" style="206" customWidth="1"/>
    <col min="9476" max="9476" width="12.42578125" style="206" customWidth="1"/>
    <col min="9477" max="9477" width="7.42578125" style="206" customWidth="1"/>
    <col min="9478" max="9478" width="7" style="206" customWidth="1"/>
    <col min="9479" max="9479" width="6.7109375" style="206" customWidth="1"/>
    <col min="9480" max="9480" width="6.28515625" style="206" customWidth="1"/>
    <col min="9481" max="9481" width="5.7109375" style="206" customWidth="1"/>
    <col min="9482" max="9482" width="17" style="206" customWidth="1"/>
    <col min="9483" max="9483" width="5.7109375" style="206" customWidth="1"/>
    <col min="9484" max="9484" width="7.85546875" style="206" customWidth="1"/>
    <col min="9485" max="9485" width="5.7109375" style="206" customWidth="1"/>
    <col min="9486" max="9486" width="5.85546875" style="206" customWidth="1"/>
    <col min="9487" max="9487" width="37.28515625" style="206" customWidth="1"/>
    <col min="9488" max="9488" width="12.5703125" style="206" customWidth="1"/>
    <col min="9489" max="9724" width="9.140625" style="206"/>
    <col min="9725" max="9727" width="0" style="206" hidden="1" customWidth="1"/>
    <col min="9728" max="9728" width="7.28515625" style="206" customWidth="1"/>
    <col min="9729" max="9729" width="7" style="206" customWidth="1"/>
    <col min="9730" max="9730" width="6.42578125" style="206" customWidth="1"/>
    <col min="9731" max="9731" width="8.140625" style="206" customWidth="1"/>
    <col min="9732" max="9732" width="12.42578125" style="206" customWidth="1"/>
    <col min="9733" max="9733" width="7.42578125" style="206" customWidth="1"/>
    <col min="9734" max="9734" width="7" style="206" customWidth="1"/>
    <col min="9735" max="9735" width="6.7109375" style="206" customWidth="1"/>
    <col min="9736" max="9736" width="6.28515625" style="206" customWidth="1"/>
    <col min="9737" max="9737" width="5.7109375" style="206" customWidth="1"/>
    <col min="9738" max="9738" width="17" style="206" customWidth="1"/>
    <col min="9739" max="9739" width="5.7109375" style="206" customWidth="1"/>
    <col min="9740" max="9740" width="7.85546875" style="206" customWidth="1"/>
    <col min="9741" max="9741" width="5.7109375" style="206" customWidth="1"/>
    <col min="9742" max="9742" width="5.85546875" style="206" customWidth="1"/>
    <col min="9743" max="9743" width="37.28515625" style="206" customWidth="1"/>
    <col min="9744" max="9744" width="12.5703125" style="206" customWidth="1"/>
    <col min="9745" max="9980" width="9.140625" style="206"/>
    <col min="9981" max="9983" width="0" style="206" hidden="1" customWidth="1"/>
    <col min="9984" max="9984" width="7.28515625" style="206" customWidth="1"/>
    <col min="9985" max="9985" width="7" style="206" customWidth="1"/>
    <col min="9986" max="9986" width="6.42578125" style="206" customWidth="1"/>
    <col min="9987" max="9987" width="8.140625" style="206" customWidth="1"/>
    <col min="9988" max="9988" width="12.42578125" style="206" customWidth="1"/>
    <col min="9989" max="9989" width="7.42578125" style="206" customWidth="1"/>
    <col min="9990" max="9990" width="7" style="206" customWidth="1"/>
    <col min="9991" max="9991" width="6.7109375" style="206" customWidth="1"/>
    <col min="9992" max="9992" width="6.28515625" style="206" customWidth="1"/>
    <col min="9993" max="9993" width="5.7109375" style="206" customWidth="1"/>
    <col min="9994" max="9994" width="17" style="206" customWidth="1"/>
    <col min="9995" max="9995" width="5.7109375" style="206" customWidth="1"/>
    <col min="9996" max="9996" width="7.85546875" style="206" customWidth="1"/>
    <col min="9997" max="9997" width="5.7109375" style="206" customWidth="1"/>
    <col min="9998" max="9998" width="5.85546875" style="206" customWidth="1"/>
    <col min="9999" max="9999" width="37.28515625" style="206" customWidth="1"/>
    <col min="10000" max="10000" width="12.5703125" style="206" customWidth="1"/>
    <col min="10001" max="10236" width="9.140625" style="206"/>
    <col min="10237" max="10239" width="0" style="206" hidden="1" customWidth="1"/>
    <col min="10240" max="10240" width="7.28515625" style="206" customWidth="1"/>
    <col min="10241" max="10241" width="7" style="206" customWidth="1"/>
    <col min="10242" max="10242" width="6.42578125" style="206" customWidth="1"/>
    <col min="10243" max="10243" width="8.140625" style="206" customWidth="1"/>
    <col min="10244" max="10244" width="12.42578125" style="206" customWidth="1"/>
    <col min="10245" max="10245" width="7.42578125" style="206" customWidth="1"/>
    <col min="10246" max="10246" width="7" style="206" customWidth="1"/>
    <col min="10247" max="10247" width="6.7109375" style="206" customWidth="1"/>
    <col min="10248" max="10248" width="6.28515625" style="206" customWidth="1"/>
    <col min="10249" max="10249" width="5.7109375" style="206" customWidth="1"/>
    <col min="10250" max="10250" width="17" style="206" customWidth="1"/>
    <col min="10251" max="10251" width="5.7109375" style="206" customWidth="1"/>
    <col min="10252" max="10252" width="7.85546875" style="206" customWidth="1"/>
    <col min="10253" max="10253" width="5.7109375" style="206" customWidth="1"/>
    <col min="10254" max="10254" width="5.85546875" style="206" customWidth="1"/>
    <col min="10255" max="10255" width="37.28515625" style="206" customWidth="1"/>
    <col min="10256" max="10256" width="12.5703125" style="206" customWidth="1"/>
    <col min="10257" max="10492" width="9.140625" style="206"/>
    <col min="10493" max="10495" width="0" style="206" hidden="1" customWidth="1"/>
    <col min="10496" max="10496" width="7.28515625" style="206" customWidth="1"/>
    <col min="10497" max="10497" width="7" style="206" customWidth="1"/>
    <col min="10498" max="10498" width="6.42578125" style="206" customWidth="1"/>
    <col min="10499" max="10499" width="8.140625" style="206" customWidth="1"/>
    <col min="10500" max="10500" width="12.42578125" style="206" customWidth="1"/>
    <col min="10501" max="10501" width="7.42578125" style="206" customWidth="1"/>
    <col min="10502" max="10502" width="7" style="206" customWidth="1"/>
    <col min="10503" max="10503" width="6.7109375" style="206" customWidth="1"/>
    <col min="10504" max="10504" width="6.28515625" style="206" customWidth="1"/>
    <col min="10505" max="10505" width="5.7109375" style="206" customWidth="1"/>
    <col min="10506" max="10506" width="17" style="206" customWidth="1"/>
    <col min="10507" max="10507" width="5.7109375" style="206" customWidth="1"/>
    <col min="10508" max="10508" width="7.85546875" style="206" customWidth="1"/>
    <col min="10509" max="10509" width="5.7109375" style="206" customWidth="1"/>
    <col min="10510" max="10510" width="5.85546875" style="206" customWidth="1"/>
    <col min="10511" max="10511" width="37.28515625" style="206" customWidth="1"/>
    <col min="10512" max="10512" width="12.5703125" style="206" customWidth="1"/>
    <col min="10513" max="10748" width="9.140625" style="206"/>
    <col min="10749" max="10751" width="0" style="206" hidden="1" customWidth="1"/>
    <col min="10752" max="10752" width="7.28515625" style="206" customWidth="1"/>
    <col min="10753" max="10753" width="7" style="206" customWidth="1"/>
    <col min="10754" max="10754" width="6.42578125" style="206" customWidth="1"/>
    <col min="10755" max="10755" width="8.140625" style="206" customWidth="1"/>
    <col min="10756" max="10756" width="12.42578125" style="206" customWidth="1"/>
    <col min="10757" max="10757" width="7.42578125" style="206" customWidth="1"/>
    <col min="10758" max="10758" width="7" style="206" customWidth="1"/>
    <col min="10759" max="10759" width="6.7109375" style="206" customWidth="1"/>
    <col min="10760" max="10760" width="6.28515625" style="206" customWidth="1"/>
    <col min="10761" max="10761" width="5.7109375" style="206" customWidth="1"/>
    <col min="10762" max="10762" width="17" style="206" customWidth="1"/>
    <col min="10763" max="10763" width="5.7109375" style="206" customWidth="1"/>
    <col min="10764" max="10764" width="7.85546875" style="206" customWidth="1"/>
    <col min="10765" max="10765" width="5.7109375" style="206" customWidth="1"/>
    <col min="10766" max="10766" width="5.85546875" style="206" customWidth="1"/>
    <col min="10767" max="10767" width="37.28515625" style="206" customWidth="1"/>
    <col min="10768" max="10768" width="12.5703125" style="206" customWidth="1"/>
    <col min="10769" max="11004" width="9.140625" style="206"/>
    <col min="11005" max="11007" width="0" style="206" hidden="1" customWidth="1"/>
    <col min="11008" max="11008" width="7.28515625" style="206" customWidth="1"/>
    <col min="11009" max="11009" width="7" style="206" customWidth="1"/>
    <col min="11010" max="11010" width="6.42578125" style="206" customWidth="1"/>
    <col min="11011" max="11011" width="8.140625" style="206" customWidth="1"/>
    <col min="11012" max="11012" width="12.42578125" style="206" customWidth="1"/>
    <col min="11013" max="11013" width="7.42578125" style="206" customWidth="1"/>
    <col min="11014" max="11014" width="7" style="206" customWidth="1"/>
    <col min="11015" max="11015" width="6.7109375" style="206" customWidth="1"/>
    <col min="11016" max="11016" width="6.28515625" style="206" customWidth="1"/>
    <col min="11017" max="11017" width="5.7109375" style="206" customWidth="1"/>
    <col min="11018" max="11018" width="17" style="206" customWidth="1"/>
    <col min="11019" max="11019" width="5.7109375" style="206" customWidth="1"/>
    <col min="11020" max="11020" width="7.85546875" style="206" customWidth="1"/>
    <col min="11021" max="11021" width="5.7109375" style="206" customWidth="1"/>
    <col min="11022" max="11022" width="5.85546875" style="206" customWidth="1"/>
    <col min="11023" max="11023" width="37.28515625" style="206" customWidth="1"/>
    <col min="11024" max="11024" width="12.5703125" style="206" customWidth="1"/>
    <col min="11025" max="11260" width="9.140625" style="206"/>
    <col min="11261" max="11263" width="0" style="206" hidden="1" customWidth="1"/>
    <col min="11264" max="11264" width="7.28515625" style="206" customWidth="1"/>
    <col min="11265" max="11265" width="7" style="206" customWidth="1"/>
    <col min="11266" max="11266" width="6.42578125" style="206" customWidth="1"/>
    <col min="11267" max="11267" width="8.140625" style="206" customWidth="1"/>
    <col min="11268" max="11268" width="12.42578125" style="206" customWidth="1"/>
    <col min="11269" max="11269" width="7.42578125" style="206" customWidth="1"/>
    <col min="11270" max="11270" width="7" style="206" customWidth="1"/>
    <col min="11271" max="11271" width="6.7109375" style="206" customWidth="1"/>
    <col min="11272" max="11272" width="6.28515625" style="206" customWidth="1"/>
    <col min="11273" max="11273" width="5.7109375" style="206" customWidth="1"/>
    <col min="11274" max="11274" width="17" style="206" customWidth="1"/>
    <col min="11275" max="11275" width="5.7109375" style="206" customWidth="1"/>
    <col min="11276" max="11276" width="7.85546875" style="206" customWidth="1"/>
    <col min="11277" max="11277" width="5.7109375" style="206" customWidth="1"/>
    <col min="11278" max="11278" width="5.85546875" style="206" customWidth="1"/>
    <col min="11279" max="11279" width="37.28515625" style="206" customWidth="1"/>
    <col min="11280" max="11280" width="12.5703125" style="206" customWidth="1"/>
    <col min="11281" max="11516" width="9.140625" style="206"/>
    <col min="11517" max="11519" width="0" style="206" hidden="1" customWidth="1"/>
    <col min="11520" max="11520" width="7.28515625" style="206" customWidth="1"/>
    <col min="11521" max="11521" width="7" style="206" customWidth="1"/>
    <col min="11522" max="11522" width="6.42578125" style="206" customWidth="1"/>
    <col min="11523" max="11523" width="8.140625" style="206" customWidth="1"/>
    <col min="11524" max="11524" width="12.42578125" style="206" customWidth="1"/>
    <col min="11525" max="11525" width="7.42578125" style="206" customWidth="1"/>
    <col min="11526" max="11526" width="7" style="206" customWidth="1"/>
    <col min="11527" max="11527" width="6.7109375" style="206" customWidth="1"/>
    <col min="11528" max="11528" width="6.28515625" style="206" customWidth="1"/>
    <col min="11529" max="11529" width="5.7109375" style="206" customWidth="1"/>
    <col min="11530" max="11530" width="17" style="206" customWidth="1"/>
    <col min="11531" max="11531" width="5.7109375" style="206" customWidth="1"/>
    <col min="11532" max="11532" width="7.85546875" style="206" customWidth="1"/>
    <col min="11533" max="11533" width="5.7109375" style="206" customWidth="1"/>
    <col min="11534" max="11534" width="5.85546875" style="206" customWidth="1"/>
    <col min="11535" max="11535" width="37.28515625" style="206" customWidth="1"/>
    <col min="11536" max="11536" width="12.5703125" style="206" customWidth="1"/>
    <col min="11537" max="11772" width="9.140625" style="206"/>
    <col min="11773" max="11775" width="0" style="206" hidden="1" customWidth="1"/>
    <col min="11776" max="11776" width="7.28515625" style="206" customWidth="1"/>
    <col min="11777" max="11777" width="7" style="206" customWidth="1"/>
    <col min="11778" max="11778" width="6.42578125" style="206" customWidth="1"/>
    <col min="11779" max="11779" width="8.140625" style="206" customWidth="1"/>
    <col min="11780" max="11780" width="12.42578125" style="206" customWidth="1"/>
    <col min="11781" max="11781" width="7.42578125" style="206" customWidth="1"/>
    <col min="11782" max="11782" width="7" style="206" customWidth="1"/>
    <col min="11783" max="11783" width="6.7109375" style="206" customWidth="1"/>
    <col min="11784" max="11784" width="6.28515625" style="206" customWidth="1"/>
    <col min="11785" max="11785" width="5.7109375" style="206" customWidth="1"/>
    <col min="11786" max="11786" width="17" style="206" customWidth="1"/>
    <col min="11787" max="11787" width="5.7109375" style="206" customWidth="1"/>
    <col min="11788" max="11788" width="7.85546875" style="206" customWidth="1"/>
    <col min="11789" max="11789" width="5.7109375" style="206" customWidth="1"/>
    <col min="11790" max="11790" width="5.85546875" style="206" customWidth="1"/>
    <col min="11791" max="11791" width="37.28515625" style="206" customWidth="1"/>
    <col min="11792" max="11792" width="12.5703125" style="206" customWidth="1"/>
    <col min="11793" max="12028" width="9.140625" style="206"/>
    <col min="12029" max="12031" width="0" style="206" hidden="1" customWidth="1"/>
    <col min="12032" max="12032" width="7.28515625" style="206" customWidth="1"/>
    <col min="12033" max="12033" width="7" style="206" customWidth="1"/>
    <col min="12034" max="12034" width="6.42578125" style="206" customWidth="1"/>
    <col min="12035" max="12035" width="8.140625" style="206" customWidth="1"/>
    <col min="12036" max="12036" width="12.42578125" style="206" customWidth="1"/>
    <col min="12037" max="12037" width="7.42578125" style="206" customWidth="1"/>
    <col min="12038" max="12038" width="7" style="206" customWidth="1"/>
    <col min="12039" max="12039" width="6.7109375" style="206" customWidth="1"/>
    <col min="12040" max="12040" width="6.28515625" style="206" customWidth="1"/>
    <col min="12041" max="12041" width="5.7109375" style="206" customWidth="1"/>
    <col min="12042" max="12042" width="17" style="206" customWidth="1"/>
    <col min="12043" max="12043" width="5.7109375" style="206" customWidth="1"/>
    <col min="12044" max="12044" width="7.85546875" style="206" customWidth="1"/>
    <col min="12045" max="12045" width="5.7109375" style="206" customWidth="1"/>
    <col min="12046" max="12046" width="5.85546875" style="206" customWidth="1"/>
    <col min="12047" max="12047" width="37.28515625" style="206" customWidth="1"/>
    <col min="12048" max="12048" width="12.5703125" style="206" customWidth="1"/>
    <col min="12049" max="12284" width="9.140625" style="206"/>
    <col min="12285" max="12287" width="0" style="206" hidden="1" customWidth="1"/>
    <col min="12288" max="12288" width="7.28515625" style="206" customWidth="1"/>
    <col min="12289" max="12289" width="7" style="206" customWidth="1"/>
    <col min="12290" max="12290" width="6.42578125" style="206" customWidth="1"/>
    <col min="12291" max="12291" width="8.140625" style="206" customWidth="1"/>
    <col min="12292" max="12292" width="12.42578125" style="206" customWidth="1"/>
    <col min="12293" max="12293" width="7.42578125" style="206" customWidth="1"/>
    <col min="12294" max="12294" width="7" style="206" customWidth="1"/>
    <col min="12295" max="12295" width="6.7109375" style="206" customWidth="1"/>
    <col min="12296" max="12296" width="6.28515625" style="206" customWidth="1"/>
    <col min="12297" max="12297" width="5.7109375" style="206" customWidth="1"/>
    <col min="12298" max="12298" width="17" style="206" customWidth="1"/>
    <col min="12299" max="12299" width="5.7109375" style="206" customWidth="1"/>
    <col min="12300" max="12300" width="7.85546875" style="206" customWidth="1"/>
    <col min="12301" max="12301" width="5.7109375" style="206" customWidth="1"/>
    <col min="12302" max="12302" width="5.85546875" style="206" customWidth="1"/>
    <col min="12303" max="12303" width="37.28515625" style="206" customWidth="1"/>
    <col min="12304" max="12304" width="12.5703125" style="206" customWidth="1"/>
    <col min="12305" max="12540" width="9.140625" style="206"/>
    <col min="12541" max="12543" width="0" style="206" hidden="1" customWidth="1"/>
    <col min="12544" max="12544" width="7.28515625" style="206" customWidth="1"/>
    <col min="12545" max="12545" width="7" style="206" customWidth="1"/>
    <col min="12546" max="12546" width="6.42578125" style="206" customWidth="1"/>
    <col min="12547" max="12547" width="8.140625" style="206" customWidth="1"/>
    <col min="12548" max="12548" width="12.42578125" style="206" customWidth="1"/>
    <col min="12549" max="12549" width="7.42578125" style="206" customWidth="1"/>
    <col min="12550" max="12550" width="7" style="206" customWidth="1"/>
    <col min="12551" max="12551" width="6.7109375" style="206" customWidth="1"/>
    <col min="12552" max="12552" width="6.28515625" style="206" customWidth="1"/>
    <col min="12553" max="12553" width="5.7109375" style="206" customWidth="1"/>
    <col min="12554" max="12554" width="17" style="206" customWidth="1"/>
    <col min="12555" max="12555" width="5.7109375" style="206" customWidth="1"/>
    <col min="12556" max="12556" width="7.85546875" style="206" customWidth="1"/>
    <col min="12557" max="12557" width="5.7109375" style="206" customWidth="1"/>
    <col min="12558" max="12558" width="5.85546875" style="206" customWidth="1"/>
    <col min="12559" max="12559" width="37.28515625" style="206" customWidth="1"/>
    <col min="12560" max="12560" width="12.5703125" style="206" customWidth="1"/>
    <col min="12561" max="12796" width="9.140625" style="206"/>
    <col min="12797" max="12799" width="0" style="206" hidden="1" customWidth="1"/>
    <col min="12800" max="12800" width="7.28515625" style="206" customWidth="1"/>
    <col min="12801" max="12801" width="7" style="206" customWidth="1"/>
    <col min="12802" max="12802" width="6.42578125" style="206" customWidth="1"/>
    <col min="12803" max="12803" width="8.140625" style="206" customWidth="1"/>
    <col min="12804" max="12804" width="12.42578125" style="206" customWidth="1"/>
    <col min="12805" max="12805" width="7.42578125" style="206" customWidth="1"/>
    <col min="12806" max="12806" width="7" style="206" customWidth="1"/>
    <col min="12807" max="12807" width="6.7109375" style="206" customWidth="1"/>
    <col min="12808" max="12808" width="6.28515625" style="206" customWidth="1"/>
    <col min="12809" max="12809" width="5.7109375" style="206" customWidth="1"/>
    <col min="12810" max="12810" width="17" style="206" customWidth="1"/>
    <col min="12811" max="12811" width="5.7109375" style="206" customWidth="1"/>
    <col min="12812" max="12812" width="7.85546875" style="206" customWidth="1"/>
    <col min="12813" max="12813" width="5.7109375" style="206" customWidth="1"/>
    <col min="12814" max="12814" width="5.85546875" style="206" customWidth="1"/>
    <col min="12815" max="12815" width="37.28515625" style="206" customWidth="1"/>
    <col min="12816" max="12816" width="12.5703125" style="206" customWidth="1"/>
    <col min="12817" max="13052" width="9.140625" style="206"/>
    <col min="13053" max="13055" width="0" style="206" hidden="1" customWidth="1"/>
    <col min="13056" max="13056" width="7.28515625" style="206" customWidth="1"/>
    <col min="13057" max="13057" width="7" style="206" customWidth="1"/>
    <col min="13058" max="13058" width="6.42578125" style="206" customWidth="1"/>
    <col min="13059" max="13059" width="8.140625" style="206" customWidth="1"/>
    <col min="13060" max="13060" width="12.42578125" style="206" customWidth="1"/>
    <col min="13061" max="13061" width="7.42578125" style="206" customWidth="1"/>
    <col min="13062" max="13062" width="7" style="206" customWidth="1"/>
    <col min="13063" max="13063" width="6.7109375" style="206" customWidth="1"/>
    <col min="13064" max="13064" width="6.28515625" style="206" customWidth="1"/>
    <col min="13065" max="13065" width="5.7109375" style="206" customWidth="1"/>
    <col min="13066" max="13066" width="17" style="206" customWidth="1"/>
    <col min="13067" max="13067" width="5.7109375" style="206" customWidth="1"/>
    <col min="13068" max="13068" width="7.85546875" style="206" customWidth="1"/>
    <col min="13069" max="13069" width="5.7109375" style="206" customWidth="1"/>
    <col min="13070" max="13070" width="5.85546875" style="206" customWidth="1"/>
    <col min="13071" max="13071" width="37.28515625" style="206" customWidth="1"/>
    <col min="13072" max="13072" width="12.5703125" style="206" customWidth="1"/>
    <col min="13073" max="13308" width="9.140625" style="206"/>
    <col min="13309" max="13311" width="0" style="206" hidden="1" customWidth="1"/>
    <col min="13312" max="13312" width="7.28515625" style="206" customWidth="1"/>
    <col min="13313" max="13313" width="7" style="206" customWidth="1"/>
    <col min="13314" max="13314" width="6.42578125" style="206" customWidth="1"/>
    <col min="13315" max="13315" width="8.140625" style="206" customWidth="1"/>
    <col min="13316" max="13316" width="12.42578125" style="206" customWidth="1"/>
    <col min="13317" max="13317" width="7.42578125" style="206" customWidth="1"/>
    <col min="13318" max="13318" width="7" style="206" customWidth="1"/>
    <col min="13319" max="13319" width="6.7109375" style="206" customWidth="1"/>
    <col min="13320" max="13320" width="6.28515625" style="206" customWidth="1"/>
    <col min="13321" max="13321" width="5.7109375" style="206" customWidth="1"/>
    <col min="13322" max="13322" width="17" style="206" customWidth="1"/>
    <col min="13323" max="13323" width="5.7109375" style="206" customWidth="1"/>
    <col min="13324" max="13324" width="7.85546875" style="206" customWidth="1"/>
    <col min="13325" max="13325" width="5.7109375" style="206" customWidth="1"/>
    <col min="13326" max="13326" width="5.85546875" style="206" customWidth="1"/>
    <col min="13327" max="13327" width="37.28515625" style="206" customWidth="1"/>
    <col min="13328" max="13328" width="12.5703125" style="206" customWidth="1"/>
    <col min="13329" max="13564" width="9.140625" style="206"/>
    <col min="13565" max="13567" width="0" style="206" hidden="1" customWidth="1"/>
    <col min="13568" max="13568" width="7.28515625" style="206" customWidth="1"/>
    <col min="13569" max="13569" width="7" style="206" customWidth="1"/>
    <col min="13570" max="13570" width="6.42578125" style="206" customWidth="1"/>
    <col min="13571" max="13571" width="8.140625" style="206" customWidth="1"/>
    <col min="13572" max="13572" width="12.42578125" style="206" customWidth="1"/>
    <col min="13573" max="13573" width="7.42578125" style="206" customWidth="1"/>
    <col min="13574" max="13574" width="7" style="206" customWidth="1"/>
    <col min="13575" max="13575" width="6.7109375" style="206" customWidth="1"/>
    <col min="13576" max="13576" width="6.28515625" style="206" customWidth="1"/>
    <col min="13577" max="13577" width="5.7109375" style="206" customWidth="1"/>
    <col min="13578" max="13578" width="17" style="206" customWidth="1"/>
    <col min="13579" max="13579" width="5.7109375" style="206" customWidth="1"/>
    <col min="13580" max="13580" width="7.85546875" style="206" customWidth="1"/>
    <col min="13581" max="13581" width="5.7109375" style="206" customWidth="1"/>
    <col min="13582" max="13582" width="5.85546875" style="206" customWidth="1"/>
    <col min="13583" max="13583" width="37.28515625" style="206" customWidth="1"/>
    <col min="13584" max="13584" width="12.5703125" style="206" customWidth="1"/>
    <col min="13585" max="13820" width="9.140625" style="206"/>
    <col min="13821" max="13823" width="0" style="206" hidden="1" customWidth="1"/>
    <col min="13824" max="13824" width="7.28515625" style="206" customWidth="1"/>
    <col min="13825" max="13825" width="7" style="206" customWidth="1"/>
    <col min="13826" max="13826" width="6.42578125" style="206" customWidth="1"/>
    <col min="13827" max="13827" width="8.140625" style="206" customWidth="1"/>
    <col min="13828" max="13828" width="12.42578125" style="206" customWidth="1"/>
    <col min="13829" max="13829" width="7.42578125" style="206" customWidth="1"/>
    <col min="13830" max="13830" width="7" style="206" customWidth="1"/>
    <col min="13831" max="13831" width="6.7109375" style="206" customWidth="1"/>
    <col min="13832" max="13832" width="6.28515625" style="206" customWidth="1"/>
    <col min="13833" max="13833" width="5.7109375" style="206" customWidth="1"/>
    <col min="13834" max="13834" width="17" style="206" customWidth="1"/>
    <col min="13835" max="13835" width="5.7109375" style="206" customWidth="1"/>
    <col min="13836" max="13836" width="7.85546875" style="206" customWidth="1"/>
    <col min="13837" max="13837" width="5.7109375" style="206" customWidth="1"/>
    <col min="13838" max="13838" width="5.85546875" style="206" customWidth="1"/>
    <col min="13839" max="13839" width="37.28515625" style="206" customWidth="1"/>
    <col min="13840" max="13840" width="12.5703125" style="206" customWidth="1"/>
    <col min="13841" max="14076" width="9.140625" style="206"/>
    <col min="14077" max="14079" width="0" style="206" hidden="1" customWidth="1"/>
    <col min="14080" max="14080" width="7.28515625" style="206" customWidth="1"/>
    <col min="14081" max="14081" width="7" style="206" customWidth="1"/>
    <col min="14082" max="14082" width="6.42578125" style="206" customWidth="1"/>
    <col min="14083" max="14083" width="8.140625" style="206" customWidth="1"/>
    <col min="14084" max="14084" width="12.42578125" style="206" customWidth="1"/>
    <col min="14085" max="14085" width="7.42578125" style="206" customWidth="1"/>
    <col min="14086" max="14086" width="7" style="206" customWidth="1"/>
    <col min="14087" max="14087" width="6.7109375" style="206" customWidth="1"/>
    <col min="14088" max="14088" width="6.28515625" style="206" customWidth="1"/>
    <col min="14089" max="14089" width="5.7109375" style="206" customWidth="1"/>
    <col min="14090" max="14090" width="17" style="206" customWidth="1"/>
    <col min="14091" max="14091" width="5.7109375" style="206" customWidth="1"/>
    <col min="14092" max="14092" width="7.85546875" style="206" customWidth="1"/>
    <col min="14093" max="14093" width="5.7109375" style="206" customWidth="1"/>
    <col min="14094" max="14094" width="5.85546875" style="206" customWidth="1"/>
    <col min="14095" max="14095" width="37.28515625" style="206" customWidth="1"/>
    <col min="14096" max="14096" width="12.5703125" style="206" customWidth="1"/>
    <col min="14097" max="14332" width="9.140625" style="206"/>
    <col min="14333" max="14335" width="0" style="206" hidden="1" customWidth="1"/>
    <col min="14336" max="14336" width="7.28515625" style="206" customWidth="1"/>
    <col min="14337" max="14337" width="7" style="206" customWidth="1"/>
    <col min="14338" max="14338" width="6.42578125" style="206" customWidth="1"/>
    <col min="14339" max="14339" width="8.140625" style="206" customWidth="1"/>
    <col min="14340" max="14340" width="12.42578125" style="206" customWidth="1"/>
    <col min="14341" max="14341" width="7.42578125" style="206" customWidth="1"/>
    <col min="14342" max="14342" width="7" style="206" customWidth="1"/>
    <col min="14343" max="14343" width="6.7109375" style="206" customWidth="1"/>
    <col min="14344" max="14344" width="6.28515625" style="206" customWidth="1"/>
    <col min="14345" max="14345" width="5.7109375" style="206" customWidth="1"/>
    <col min="14346" max="14346" width="17" style="206" customWidth="1"/>
    <col min="14347" max="14347" width="5.7109375" style="206" customWidth="1"/>
    <col min="14348" max="14348" width="7.85546875" style="206" customWidth="1"/>
    <col min="14349" max="14349" width="5.7109375" style="206" customWidth="1"/>
    <col min="14350" max="14350" width="5.85546875" style="206" customWidth="1"/>
    <col min="14351" max="14351" width="37.28515625" style="206" customWidth="1"/>
    <col min="14352" max="14352" width="12.5703125" style="206" customWidth="1"/>
    <col min="14353" max="14588" width="9.140625" style="206"/>
    <col min="14589" max="14591" width="0" style="206" hidden="1" customWidth="1"/>
    <col min="14592" max="14592" width="7.28515625" style="206" customWidth="1"/>
    <col min="14593" max="14593" width="7" style="206" customWidth="1"/>
    <col min="14594" max="14594" width="6.42578125" style="206" customWidth="1"/>
    <col min="14595" max="14595" width="8.140625" style="206" customWidth="1"/>
    <col min="14596" max="14596" width="12.42578125" style="206" customWidth="1"/>
    <col min="14597" max="14597" width="7.42578125" style="206" customWidth="1"/>
    <col min="14598" max="14598" width="7" style="206" customWidth="1"/>
    <col min="14599" max="14599" width="6.7109375" style="206" customWidth="1"/>
    <col min="14600" max="14600" width="6.28515625" style="206" customWidth="1"/>
    <col min="14601" max="14601" width="5.7109375" style="206" customWidth="1"/>
    <col min="14602" max="14602" width="17" style="206" customWidth="1"/>
    <col min="14603" max="14603" width="5.7109375" style="206" customWidth="1"/>
    <col min="14604" max="14604" width="7.85546875" style="206" customWidth="1"/>
    <col min="14605" max="14605" width="5.7109375" style="206" customWidth="1"/>
    <col min="14606" max="14606" width="5.85546875" style="206" customWidth="1"/>
    <col min="14607" max="14607" width="37.28515625" style="206" customWidth="1"/>
    <col min="14608" max="14608" width="12.5703125" style="206" customWidth="1"/>
    <col min="14609" max="14844" width="9.140625" style="206"/>
    <col min="14845" max="14847" width="0" style="206" hidden="1" customWidth="1"/>
    <col min="14848" max="14848" width="7.28515625" style="206" customWidth="1"/>
    <col min="14849" max="14849" width="7" style="206" customWidth="1"/>
    <col min="14850" max="14850" width="6.42578125" style="206" customWidth="1"/>
    <col min="14851" max="14851" width="8.140625" style="206" customWidth="1"/>
    <col min="14852" max="14852" width="12.42578125" style="206" customWidth="1"/>
    <col min="14853" max="14853" width="7.42578125" style="206" customWidth="1"/>
    <col min="14854" max="14854" width="7" style="206" customWidth="1"/>
    <col min="14855" max="14855" width="6.7109375" style="206" customWidth="1"/>
    <col min="14856" max="14856" width="6.28515625" style="206" customWidth="1"/>
    <col min="14857" max="14857" width="5.7109375" style="206" customWidth="1"/>
    <col min="14858" max="14858" width="17" style="206" customWidth="1"/>
    <col min="14859" max="14859" width="5.7109375" style="206" customWidth="1"/>
    <col min="14860" max="14860" width="7.85546875" style="206" customWidth="1"/>
    <col min="14861" max="14861" width="5.7109375" style="206" customWidth="1"/>
    <col min="14862" max="14862" width="5.85546875" style="206" customWidth="1"/>
    <col min="14863" max="14863" width="37.28515625" style="206" customWidth="1"/>
    <col min="14864" max="14864" width="12.5703125" style="206" customWidth="1"/>
    <col min="14865" max="15100" width="9.140625" style="206"/>
    <col min="15101" max="15103" width="0" style="206" hidden="1" customWidth="1"/>
    <col min="15104" max="15104" width="7.28515625" style="206" customWidth="1"/>
    <col min="15105" max="15105" width="7" style="206" customWidth="1"/>
    <col min="15106" max="15106" width="6.42578125" style="206" customWidth="1"/>
    <col min="15107" max="15107" width="8.140625" style="206" customWidth="1"/>
    <col min="15108" max="15108" width="12.42578125" style="206" customWidth="1"/>
    <col min="15109" max="15109" width="7.42578125" style="206" customWidth="1"/>
    <col min="15110" max="15110" width="7" style="206" customWidth="1"/>
    <col min="15111" max="15111" width="6.7109375" style="206" customWidth="1"/>
    <col min="15112" max="15112" width="6.28515625" style="206" customWidth="1"/>
    <col min="15113" max="15113" width="5.7109375" style="206" customWidth="1"/>
    <col min="15114" max="15114" width="17" style="206" customWidth="1"/>
    <col min="15115" max="15115" width="5.7109375" style="206" customWidth="1"/>
    <col min="15116" max="15116" width="7.85546875" style="206" customWidth="1"/>
    <col min="15117" max="15117" width="5.7109375" style="206" customWidth="1"/>
    <col min="15118" max="15118" width="5.85546875" style="206" customWidth="1"/>
    <col min="15119" max="15119" width="37.28515625" style="206" customWidth="1"/>
    <col min="15120" max="15120" width="12.5703125" style="206" customWidth="1"/>
    <col min="15121" max="15356" width="9.140625" style="206"/>
    <col min="15357" max="15359" width="0" style="206" hidden="1" customWidth="1"/>
    <col min="15360" max="15360" width="7.28515625" style="206" customWidth="1"/>
    <col min="15361" max="15361" width="7" style="206" customWidth="1"/>
    <col min="15362" max="15362" width="6.42578125" style="206" customWidth="1"/>
    <col min="15363" max="15363" width="8.140625" style="206" customWidth="1"/>
    <col min="15364" max="15364" width="12.42578125" style="206" customWidth="1"/>
    <col min="15365" max="15365" width="7.42578125" style="206" customWidth="1"/>
    <col min="15366" max="15366" width="7" style="206" customWidth="1"/>
    <col min="15367" max="15367" width="6.7109375" style="206" customWidth="1"/>
    <col min="15368" max="15368" width="6.28515625" style="206" customWidth="1"/>
    <col min="15369" max="15369" width="5.7109375" style="206" customWidth="1"/>
    <col min="15370" max="15370" width="17" style="206" customWidth="1"/>
    <col min="15371" max="15371" width="5.7109375" style="206" customWidth="1"/>
    <col min="15372" max="15372" width="7.85546875" style="206" customWidth="1"/>
    <col min="15373" max="15373" width="5.7109375" style="206" customWidth="1"/>
    <col min="15374" max="15374" width="5.85546875" style="206" customWidth="1"/>
    <col min="15375" max="15375" width="37.28515625" style="206" customWidth="1"/>
    <col min="15376" max="15376" width="12.5703125" style="206" customWidth="1"/>
    <col min="15377" max="15612" width="9.140625" style="206"/>
    <col min="15613" max="15615" width="0" style="206" hidden="1" customWidth="1"/>
    <col min="15616" max="15616" width="7.28515625" style="206" customWidth="1"/>
    <col min="15617" max="15617" width="7" style="206" customWidth="1"/>
    <col min="15618" max="15618" width="6.42578125" style="206" customWidth="1"/>
    <col min="15619" max="15619" width="8.140625" style="206" customWidth="1"/>
    <col min="15620" max="15620" width="12.42578125" style="206" customWidth="1"/>
    <col min="15621" max="15621" width="7.42578125" style="206" customWidth="1"/>
    <col min="15622" max="15622" width="7" style="206" customWidth="1"/>
    <col min="15623" max="15623" width="6.7109375" style="206" customWidth="1"/>
    <col min="15624" max="15624" width="6.28515625" style="206" customWidth="1"/>
    <col min="15625" max="15625" width="5.7109375" style="206" customWidth="1"/>
    <col min="15626" max="15626" width="17" style="206" customWidth="1"/>
    <col min="15627" max="15627" width="5.7109375" style="206" customWidth="1"/>
    <col min="15628" max="15628" width="7.85546875" style="206" customWidth="1"/>
    <col min="15629" max="15629" width="5.7109375" style="206" customWidth="1"/>
    <col min="15630" max="15630" width="5.85546875" style="206" customWidth="1"/>
    <col min="15631" max="15631" width="37.28515625" style="206" customWidth="1"/>
    <col min="15632" max="15632" width="12.5703125" style="206" customWidth="1"/>
    <col min="15633" max="15868" width="9.140625" style="206"/>
    <col min="15869" max="15871" width="0" style="206" hidden="1" customWidth="1"/>
    <col min="15872" max="15872" width="7.28515625" style="206" customWidth="1"/>
    <col min="15873" max="15873" width="7" style="206" customWidth="1"/>
    <col min="15874" max="15874" width="6.42578125" style="206" customWidth="1"/>
    <col min="15875" max="15875" width="8.140625" style="206" customWidth="1"/>
    <col min="15876" max="15876" width="12.42578125" style="206" customWidth="1"/>
    <col min="15877" max="15877" width="7.42578125" style="206" customWidth="1"/>
    <col min="15878" max="15878" width="7" style="206" customWidth="1"/>
    <col min="15879" max="15879" width="6.7109375" style="206" customWidth="1"/>
    <col min="15880" max="15880" width="6.28515625" style="206" customWidth="1"/>
    <col min="15881" max="15881" width="5.7109375" style="206" customWidth="1"/>
    <col min="15882" max="15882" width="17" style="206" customWidth="1"/>
    <col min="15883" max="15883" width="5.7109375" style="206" customWidth="1"/>
    <col min="15884" max="15884" width="7.85546875" style="206" customWidth="1"/>
    <col min="15885" max="15885" width="5.7109375" style="206" customWidth="1"/>
    <col min="15886" max="15886" width="5.85546875" style="206" customWidth="1"/>
    <col min="15887" max="15887" width="37.28515625" style="206" customWidth="1"/>
    <col min="15888" max="15888" width="12.5703125" style="206" customWidth="1"/>
    <col min="15889" max="16124" width="9.140625" style="206"/>
    <col min="16125" max="16127" width="0" style="206" hidden="1" customWidth="1"/>
    <col min="16128" max="16128" width="7.28515625" style="206" customWidth="1"/>
    <col min="16129" max="16129" width="7" style="206" customWidth="1"/>
    <col min="16130" max="16130" width="6.42578125" style="206" customWidth="1"/>
    <col min="16131" max="16131" width="8.140625" style="206" customWidth="1"/>
    <col min="16132" max="16132" width="12.42578125" style="206" customWidth="1"/>
    <col min="16133" max="16133" width="7.42578125" style="206" customWidth="1"/>
    <col min="16134" max="16134" width="7" style="206" customWidth="1"/>
    <col min="16135" max="16135" width="6.7109375" style="206" customWidth="1"/>
    <col min="16136" max="16136" width="6.28515625" style="206" customWidth="1"/>
    <col min="16137" max="16137" width="5.7109375" style="206" customWidth="1"/>
    <col min="16138" max="16138" width="17" style="206" customWidth="1"/>
    <col min="16139" max="16139" width="5.7109375" style="206" customWidth="1"/>
    <col min="16140" max="16140" width="7.85546875" style="206" customWidth="1"/>
    <col min="16141" max="16141" width="5.7109375" style="206" customWidth="1"/>
    <col min="16142" max="16142" width="5.85546875" style="206" customWidth="1"/>
    <col min="16143" max="16143" width="37.28515625" style="206" customWidth="1"/>
    <col min="16144" max="16144" width="12.5703125" style="206" customWidth="1"/>
    <col min="16145" max="16380" width="9.140625" style="206"/>
    <col min="16381" max="16384" width="9" style="206" customWidth="1"/>
  </cols>
  <sheetData>
    <row r="1" spans="2:20" ht="20.25">
      <c r="B1" s="202" t="s">
        <v>229</v>
      </c>
      <c r="C1" s="203"/>
      <c r="D1" s="204">
        <f>ТЗ!G7</f>
        <v>0</v>
      </c>
      <c r="E1" s="205"/>
      <c r="F1" s="205"/>
      <c r="G1" s="205"/>
      <c r="K1" s="207"/>
      <c r="L1" s="207"/>
      <c r="M1" s="208"/>
      <c r="N1" s="208"/>
      <c r="O1" s="209" t="s">
        <v>103</v>
      </c>
      <c r="P1" s="209"/>
      <c r="Q1" s="210"/>
      <c r="S1" s="211"/>
    </row>
    <row r="2" spans="2:20" s="214" customFormat="1" ht="20.25">
      <c r="B2" s="212"/>
      <c r="C2" s="212"/>
      <c r="D2" s="212"/>
      <c r="E2" s="212"/>
      <c r="F2" s="212"/>
      <c r="G2" s="213"/>
      <c r="K2" s="215"/>
      <c r="L2" s="215"/>
      <c r="M2" s="216"/>
      <c r="N2" s="216"/>
      <c r="O2" s="217" t="s">
        <v>293</v>
      </c>
      <c r="P2" s="217"/>
      <c r="Q2" s="218"/>
      <c r="S2" s="219"/>
    </row>
    <row r="3" spans="2:20" s="214" customFormat="1" ht="20.25">
      <c r="B3" s="212"/>
      <c r="C3" s="212"/>
      <c r="D3" s="212"/>
      <c r="E3" s="212"/>
      <c r="F3" s="212"/>
      <c r="G3" s="213"/>
      <c r="K3" s="215"/>
      <c r="L3" s="215"/>
      <c r="M3" s="216"/>
      <c r="N3" s="216"/>
      <c r="O3" s="217"/>
      <c r="P3" s="217"/>
      <c r="Q3" s="218"/>
      <c r="S3" s="219"/>
    </row>
    <row r="4" spans="2:20" s="214" customFormat="1" ht="20.25">
      <c r="B4" s="213"/>
      <c r="C4" s="213"/>
      <c r="D4" s="213"/>
      <c r="E4" s="213"/>
      <c r="F4" s="213"/>
      <c r="G4" s="213"/>
      <c r="K4" s="215"/>
      <c r="L4" s="215"/>
      <c r="M4" s="216"/>
      <c r="N4" s="216"/>
      <c r="O4" s="217" t="s">
        <v>295</v>
      </c>
      <c r="P4" s="220"/>
      <c r="Q4" s="218"/>
      <c r="S4" s="221"/>
    </row>
    <row r="5" spans="2:20" s="214" customFormat="1" ht="20.25">
      <c r="B5" s="213"/>
      <c r="C5" s="213"/>
      <c r="D5" s="213"/>
      <c r="E5" s="213"/>
      <c r="F5" s="213"/>
      <c r="G5" s="213"/>
      <c r="K5" s="215"/>
      <c r="L5" s="215"/>
      <c r="M5" s="216"/>
      <c r="N5" s="216"/>
      <c r="O5" s="217" t="s">
        <v>316</v>
      </c>
      <c r="P5" s="217"/>
      <c r="Q5" s="218"/>
      <c r="S5" s="219"/>
    </row>
    <row r="6" spans="2:20" s="224" customFormat="1" ht="20.25">
      <c r="B6" s="213"/>
      <c r="C6" s="213"/>
      <c r="D6" s="213"/>
      <c r="E6" s="222"/>
      <c r="F6" s="222"/>
      <c r="G6" s="223"/>
      <c r="H6" s="223" t="s">
        <v>105</v>
      </c>
      <c r="I6" s="223"/>
      <c r="J6" s="222"/>
      <c r="K6" s="222"/>
      <c r="L6" s="222"/>
      <c r="M6" s="222"/>
      <c r="N6" s="222"/>
      <c r="O6" s="222"/>
      <c r="P6" s="222"/>
      <c r="Q6" s="222"/>
    </row>
    <row r="7" spans="2:20" s="224" customFormat="1" ht="20.25">
      <c r="B7" s="222"/>
      <c r="C7" s="222"/>
      <c r="D7" s="222"/>
      <c r="E7" s="222"/>
      <c r="F7" s="222"/>
      <c r="G7" s="223"/>
      <c r="H7" s="223" t="s">
        <v>106</v>
      </c>
      <c r="I7" s="223"/>
      <c r="J7" s="222"/>
      <c r="K7" s="222"/>
      <c r="L7" s="222"/>
      <c r="M7" s="222"/>
      <c r="N7" s="222"/>
      <c r="O7" s="222"/>
      <c r="P7" s="222"/>
      <c r="Q7" s="222"/>
    </row>
    <row r="9" spans="2:20" s="224" customFormat="1" ht="18">
      <c r="B9" s="225" t="s">
        <v>107</v>
      </c>
      <c r="C9" s="226"/>
      <c r="E9" s="227" t="s">
        <v>108</v>
      </c>
      <c r="F9" s="227"/>
      <c r="G9" s="228"/>
      <c r="H9" s="206"/>
      <c r="I9" s="206"/>
      <c r="J9" s="206"/>
      <c r="K9" s="206"/>
      <c r="L9" s="229"/>
      <c r="N9" s="230"/>
      <c r="O9" s="206"/>
      <c r="P9" s="206"/>
      <c r="Q9" s="206"/>
    </row>
    <row r="10" spans="2:20">
      <c r="B10" s="231"/>
      <c r="C10" s="231"/>
    </row>
    <row r="11" spans="2:20" s="235" customFormat="1" ht="18">
      <c r="B11" s="232" t="s">
        <v>111</v>
      </c>
      <c r="C11" s="233" t="str">
        <f>ТЗ!I14</f>
        <v>I-333128</v>
      </c>
      <c r="D11" s="234"/>
    </row>
    <row r="12" spans="2:20">
      <c r="B12" s="236" t="s">
        <v>230</v>
      </c>
      <c r="C12" s="236"/>
      <c r="D12" s="236"/>
      <c r="L12" s="235"/>
      <c r="M12" s="235"/>
      <c r="N12" s="235"/>
      <c r="O12" s="235"/>
      <c r="P12" s="235"/>
      <c r="Q12" s="235"/>
    </row>
    <row r="13" spans="2:20">
      <c r="B13" s="236"/>
      <c r="C13" s="236"/>
      <c r="D13" s="236"/>
      <c r="L13" s="235"/>
      <c r="M13" s="235"/>
      <c r="N13" s="235"/>
      <c r="O13" s="235"/>
      <c r="P13" s="235"/>
      <c r="Q13" s="235"/>
      <c r="R13" s="235"/>
      <c r="S13" s="235"/>
      <c r="T13" s="235"/>
    </row>
    <row r="14" spans="2:20" s="235" customFormat="1" ht="18">
      <c r="B14" s="237" t="s">
        <v>231</v>
      </c>
      <c r="D14" s="238"/>
      <c r="E14" s="239" t="s">
        <v>303</v>
      </c>
      <c r="F14" s="239"/>
      <c r="G14" s="240"/>
      <c r="H14" s="240"/>
      <c r="I14" s="240"/>
      <c r="K14" s="237" t="s">
        <v>232</v>
      </c>
      <c r="M14" s="238"/>
      <c r="N14" s="241"/>
      <c r="O14" s="242" t="s">
        <v>311</v>
      </c>
      <c r="P14" s="243"/>
      <c r="R14" s="206"/>
      <c r="S14" s="206"/>
      <c r="T14" s="206"/>
    </row>
    <row r="15" spans="2:20" s="244" customFormat="1">
      <c r="B15" s="225"/>
      <c r="D15" s="245"/>
      <c r="E15" s="246" t="s">
        <v>233</v>
      </c>
      <c r="F15" s="247"/>
      <c r="G15" s="247"/>
      <c r="H15" s="247"/>
      <c r="I15" s="247"/>
      <c r="K15" s="248"/>
      <c r="L15" s="206"/>
      <c r="M15" s="238"/>
      <c r="N15" s="461" t="s">
        <v>234</v>
      </c>
      <c r="O15" s="462"/>
      <c r="P15" s="462"/>
      <c r="Q15" s="235"/>
      <c r="R15" s="206"/>
      <c r="S15" s="206"/>
      <c r="T15" s="206"/>
    </row>
    <row r="16" spans="2:20" s="244" customFormat="1">
      <c r="B16" s="225"/>
      <c r="D16" s="245"/>
      <c r="E16" s="249"/>
      <c r="F16" s="250"/>
      <c r="G16" s="250"/>
      <c r="H16" s="250"/>
      <c r="I16" s="250"/>
    </row>
    <row r="17" spans="2:17">
      <c r="B17" s="237" t="s">
        <v>119</v>
      </c>
      <c r="C17" s="207"/>
      <c r="D17" s="237"/>
      <c r="E17" s="207"/>
      <c r="F17" s="207"/>
      <c r="G17" s="235"/>
      <c r="H17" s="235"/>
      <c r="I17" s="235"/>
      <c r="J17" s="207"/>
      <c r="K17" s="207"/>
      <c r="L17" s="207"/>
      <c r="M17" s="207"/>
      <c r="N17" s="207"/>
      <c r="O17" s="207"/>
      <c r="P17" s="207"/>
      <c r="Q17" s="207"/>
    </row>
    <row r="18" spans="2:17" ht="47.25" customHeight="1">
      <c r="B18" s="463" t="s">
        <v>24</v>
      </c>
      <c r="C18" s="464"/>
      <c r="D18" s="464"/>
      <c r="E18" s="251"/>
      <c r="F18" s="463"/>
      <c r="G18" s="463"/>
      <c r="H18" s="251"/>
      <c r="I18" s="463"/>
      <c r="J18" s="463"/>
      <c r="K18" s="463"/>
      <c r="L18" s="251"/>
      <c r="M18" s="465" t="str">
        <f>ТЗ!P19</f>
        <v>МО, г.о. Ленинский</v>
      </c>
      <c r="N18" s="466"/>
      <c r="O18" s="466"/>
      <c r="P18" s="466"/>
    </row>
    <row r="19" spans="2:17">
      <c r="B19" s="456" t="s">
        <v>120</v>
      </c>
      <c r="C19" s="456"/>
      <c r="D19" s="456"/>
      <c r="E19" s="252"/>
      <c r="F19" s="457" t="s">
        <v>121</v>
      </c>
      <c r="G19" s="458"/>
      <c r="H19" s="252"/>
      <c r="I19" s="457" t="s">
        <v>122</v>
      </c>
      <c r="J19" s="458"/>
      <c r="K19" s="458"/>
      <c r="L19" s="252"/>
      <c r="M19" s="459" t="s">
        <v>123</v>
      </c>
      <c r="N19" s="460"/>
      <c r="O19" s="460"/>
      <c r="P19" s="460"/>
      <c r="Q19" s="235"/>
    </row>
    <row r="20" spans="2:17">
      <c r="B20" s="253"/>
      <c r="C20" s="253"/>
      <c r="D20" s="253"/>
    </row>
    <row r="21" spans="2:17" ht="39.75" customHeight="1">
      <c r="B21" s="237" t="s">
        <v>124</v>
      </c>
      <c r="C21" s="254"/>
      <c r="D21" s="467" t="str">
        <f>ТЗ!G22</f>
        <v>Выполнение СМР, ПНР  по титулу: Строительство ЛЭП-0,4 кВ от РУ-0,4 кВ проект. ТП (по дог-ру ТП №Ю8-24-302-203096(225662)), ПС №755 "Молоково", в т.ч. ПИР, МО, г.о. Ленинский Ю8-24-302-230605(538366)</v>
      </c>
      <c r="E21" s="468"/>
      <c r="F21" s="468"/>
      <c r="G21" s="468"/>
      <c r="H21" s="468"/>
      <c r="I21" s="468"/>
      <c r="J21" s="468"/>
      <c r="K21" s="468"/>
      <c r="L21" s="468"/>
      <c r="M21" s="468"/>
      <c r="N21" s="468"/>
      <c r="O21" s="468"/>
      <c r="P21" s="468"/>
      <c r="Q21" s="468"/>
    </row>
    <row r="22" spans="2:17" ht="18.75">
      <c r="B22" s="231"/>
      <c r="C22" s="255"/>
      <c r="D22" s="469"/>
      <c r="E22" s="470"/>
      <c r="F22" s="470"/>
      <c r="G22" s="470"/>
      <c r="H22" s="470"/>
      <c r="I22" s="470"/>
      <c r="J22" s="470"/>
      <c r="K22" s="470"/>
      <c r="L22" s="470"/>
      <c r="M22" s="470"/>
      <c r="N22" s="470"/>
      <c r="O22" s="470"/>
      <c r="P22" s="470"/>
      <c r="Q22" s="470"/>
    </row>
    <row r="23" spans="2:17">
      <c r="B23" s="231"/>
      <c r="C23" s="231"/>
      <c r="D23" s="231"/>
      <c r="E23" s="235"/>
    </row>
    <row r="24" spans="2:17" ht="18">
      <c r="B24" s="237" t="s">
        <v>126</v>
      </c>
      <c r="C24" s="207"/>
      <c r="D24" s="207"/>
      <c r="E24" s="241" t="s">
        <v>279</v>
      </c>
      <c r="F24" s="256"/>
      <c r="G24" s="256"/>
      <c r="H24" s="256"/>
      <c r="I24" s="471" t="str">
        <f>ТЗ!O25</f>
        <v>Ю8-24-302-230605(538366) от 24.10.2024</v>
      </c>
      <c r="J24" s="472"/>
      <c r="K24" s="472"/>
      <c r="L24" s="472"/>
      <c r="M24" s="472"/>
      <c r="N24" s="472"/>
      <c r="O24" s="472"/>
      <c r="P24" s="256"/>
      <c r="Q24" s="256"/>
    </row>
    <row r="25" spans="2:17">
      <c r="B25" s="237"/>
      <c r="C25" s="207"/>
      <c r="D25" s="207"/>
      <c r="E25" s="254"/>
      <c r="F25" s="254"/>
      <c r="G25" s="254"/>
      <c r="H25" s="254"/>
      <c r="I25" s="254"/>
      <c r="J25" s="254"/>
      <c r="K25" s="254"/>
      <c r="L25" s="254"/>
      <c r="M25" s="254"/>
      <c r="N25" s="254"/>
      <c r="O25" s="254"/>
      <c r="P25" s="254"/>
      <c r="Q25" s="254"/>
    </row>
    <row r="26" spans="2:17" ht="18">
      <c r="B26" s="473" t="s">
        <v>128</v>
      </c>
      <c r="C26" s="473"/>
      <c r="D26" s="473"/>
      <c r="E26" s="473"/>
      <c r="F26" s="473"/>
      <c r="G26" s="473"/>
      <c r="H26" s="473"/>
      <c r="I26" s="473"/>
      <c r="J26" s="473"/>
      <c r="K26" s="473"/>
      <c r="L26" s="473"/>
      <c r="M26" s="473"/>
      <c r="N26" s="473"/>
      <c r="O26" s="473"/>
      <c r="P26" s="473"/>
      <c r="Q26" s="473"/>
    </row>
    <row r="27" spans="2:17" s="244" customFormat="1" ht="18">
      <c r="B27" s="474" t="s">
        <v>129</v>
      </c>
      <c r="C27" s="474"/>
      <c r="D27" s="474"/>
      <c r="E27" s="474"/>
      <c r="F27" s="474"/>
      <c r="G27" s="474"/>
      <c r="H27" s="474"/>
      <c r="I27" s="474" t="s">
        <v>130</v>
      </c>
      <c r="J27" s="474"/>
      <c r="K27" s="474"/>
      <c r="L27" s="474"/>
      <c r="M27" s="474"/>
      <c r="N27" s="474"/>
      <c r="O27" s="474"/>
      <c r="P27" s="474"/>
      <c r="Q27" s="474"/>
    </row>
    <row r="28" spans="2:17" s="258" customFormat="1" ht="18">
      <c r="B28" s="257"/>
      <c r="C28" s="475" t="s">
        <v>131</v>
      </c>
      <c r="D28" s="476"/>
      <c r="E28" s="476"/>
      <c r="F28" s="476"/>
      <c r="G28" s="476"/>
      <c r="H28" s="477"/>
      <c r="I28" s="478"/>
      <c r="J28" s="478"/>
      <c r="K28" s="478"/>
      <c r="L28" s="478"/>
      <c r="M28" s="478"/>
      <c r="N28" s="478"/>
      <c r="O28" s="478"/>
      <c r="P28" s="478"/>
      <c r="Q28" s="478"/>
    </row>
    <row r="29" spans="2:17" s="258" customFormat="1" ht="18">
      <c r="B29" s="257"/>
      <c r="C29" s="257"/>
      <c r="D29" s="475" t="s">
        <v>132</v>
      </c>
      <c r="E29" s="476"/>
      <c r="F29" s="476"/>
      <c r="G29" s="476"/>
      <c r="H29" s="477"/>
      <c r="I29" s="479"/>
      <c r="J29" s="479"/>
      <c r="K29" s="479"/>
      <c r="L29" s="479"/>
      <c r="M29" s="479"/>
      <c r="N29" s="479"/>
      <c r="O29" s="479"/>
      <c r="P29" s="479"/>
      <c r="Q29" s="479"/>
    </row>
    <row r="30" spans="2:17" s="258" customFormat="1" ht="18">
      <c r="B30" s="257"/>
      <c r="C30" s="257"/>
      <c r="D30" s="475" t="s">
        <v>133</v>
      </c>
      <c r="E30" s="476"/>
      <c r="F30" s="476"/>
      <c r="G30" s="476"/>
      <c r="H30" s="477"/>
      <c r="I30" s="478" t="s">
        <v>134</v>
      </c>
      <c r="J30" s="478"/>
      <c r="K30" s="478"/>
      <c r="L30" s="478"/>
      <c r="M30" s="478"/>
      <c r="N30" s="478"/>
      <c r="O30" s="478"/>
      <c r="P30" s="478"/>
      <c r="Q30" s="478"/>
    </row>
    <row r="31" spans="2:17" s="258" customFormat="1" ht="18">
      <c r="B31" s="257"/>
      <c r="C31" s="257"/>
      <c r="D31" s="475" t="s">
        <v>137</v>
      </c>
      <c r="E31" s="476"/>
      <c r="F31" s="476"/>
      <c r="G31" s="476"/>
      <c r="H31" s="477"/>
      <c r="I31" s="479"/>
      <c r="J31" s="479"/>
      <c r="K31" s="479"/>
      <c r="L31" s="479"/>
      <c r="M31" s="479"/>
      <c r="N31" s="479"/>
      <c r="O31" s="479"/>
      <c r="P31" s="479"/>
      <c r="Q31" s="479"/>
    </row>
    <row r="32" spans="2:17" s="260" customFormat="1" ht="42.75" customHeight="1">
      <c r="B32" s="259"/>
      <c r="C32" s="475" t="s">
        <v>235</v>
      </c>
      <c r="D32" s="476"/>
      <c r="E32" s="476"/>
      <c r="F32" s="476"/>
      <c r="G32" s="476"/>
      <c r="H32" s="477"/>
      <c r="I32" s="478" t="s">
        <v>140</v>
      </c>
      <c r="J32" s="478"/>
      <c r="K32" s="478"/>
      <c r="L32" s="478"/>
      <c r="M32" s="478"/>
      <c r="N32" s="478"/>
      <c r="O32" s="478"/>
      <c r="P32" s="478"/>
      <c r="Q32" s="478"/>
    </row>
    <row r="33" spans="2:19" s="258" customFormat="1" ht="175.5" customHeight="1">
      <c r="B33" s="257"/>
      <c r="C33" s="475" t="s">
        <v>139</v>
      </c>
      <c r="D33" s="476"/>
      <c r="E33" s="476"/>
      <c r="F33" s="476"/>
      <c r="G33" s="476"/>
      <c r="H33" s="477"/>
      <c r="I33" s="478" t="s">
        <v>236</v>
      </c>
      <c r="J33" s="478"/>
      <c r="K33" s="478"/>
      <c r="L33" s="478"/>
      <c r="M33" s="478"/>
      <c r="N33" s="478"/>
      <c r="O33" s="478"/>
      <c r="P33" s="478"/>
      <c r="Q33" s="478"/>
    </row>
    <row r="34" spans="2:19" s="258" customFormat="1" ht="18.75">
      <c r="B34" s="257"/>
      <c r="C34" s="475" t="s">
        <v>237</v>
      </c>
      <c r="D34" s="480"/>
      <c r="E34" s="480"/>
      <c r="F34" s="480"/>
      <c r="G34" s="480"/>
      <c r="H34" s="481"/>
      <c r="I34" s="479"/>
      <c r="J34" s="479"/>
      <c r="K34" s="479"/>
      <c r="L34" s="479"/>
      <c r="M34" s="479"/>
      <c r="N34" s="479"/>
      <c r="O34" s="479"/>
      <c r="P34" s="479"/>
      <c r="Q34" s="479"/>
    </row>
    <row r="35" spans="2:19" s="258" customFormat="1" ht="18.75">
      <c r="B35" s="257"/>
      <c r="C35" s="475" t="s">
        <v>144</v>
      </c>
      <c r="D35" s="480"/>
      <c r="E35" s="480"/>
      <c r="F35" s="480"/>
      <c r="G35" s="480"/>
      <c r="H35" s="481"/>
      <c r="I35" s="479"/>
      <c r="J35" s="479"/>
      <c r="K35" s="479"/>
      <c r="L35" s="479"/>
      <c r="M35" s="479"/>
      <c r="N35" s="479"/>
      <c r="O35" s="479"/>
      <c r="P35" s="479"/>
      <c r="Q35" s="479"/>
    </row>
    <row r="36" spans="2:19" s="258" customFormat="1" ht="18.75">
      <c r="B36" s="257"/>
      <c r="C36" s="475" t="s">
        <v>238</v>
      </c>
      <c r="D36" s="480"/>
      <c r="E36" s="480"/>
      <c r="F36" s="480"/>
      <c r="G36" s="480"/>
      <c r="H36" s="481"/>
      <c r="I36" s="479"/>
      <c r="J36" s="479"/>
      <c r="K36" s="479"/>
      <c r="L36" s="479"/>
      <c r="M36" s="479"/>
      <c r="N36" s="479"/>
      <c r="O36" s="479"/>
      <c r="P36" s="479"/>
      <c r="Q36" s="479"/>
    </row>
    <row r="37" spans="2:19" s="258" customFormat="1" ht="18">
      <c r="B37" s="257"/>
      <c r="C37" s="475" t="s">
        <v>145</v>
      </c>
      <c r="D37" s="476"/>
      <c r="E37" s="476"/>
      <c r="F37" s="476"/>
      <c r="G37" s="476"/>
      <c r="H37" s="477"/>
      <c r="I37" s="478" t="s">
        <v>146</v>
      </c>
      <c r="J37" s="478"/>
      <c r="K37" s="478"/>
      <c r="L37" s="478"/>
      <c r="M37" s="478"/>
      <c r="N37" s="478"/>
      <c r="O37" s="478"/>
      <c r="P37" s="478"/>
      <c r="Q37" s="478"/>
    </row>
    <row r="38" spans="2:19" s="258" customFormat="1" ht="18">
      <c r="B38" s="257"/>
      <c r="C38" s="257"/>
      <c r="D38" s="475" t="s">
        <v>147</v>
      </c>
      <c r="E38" s="476"/>
      <c r="F38" s="476"/>
      <c r="G38" s="476"/>
      <c r="H38" s="477"/>
      <c r="I38" s="479"/>
      <c r="J38" s="479"/>
      <c r="K38" s="479"/>
      <c r="L38" s="479"/>
      <c r="M38" s="479"/>
      <c r="N38" s="479"/>
      <c r="O38" s="479"/>
      <c r="P38" s="479"/>
      <c r="Q38" s="479"/>
    </row>
    <row r="39" spans="2:19" s="258" customFormat="1" ht="18">
      <c r="B39" s="257"/>
      <c r="C39" s="257"/>
      <c r="D39" s="475" t="s">
        <v>148</v>
      </c>
      <c r="E39" s="476"/>
      <c r="F39" s="476"/>
      <c r="G39" s="476"/>
      <c r="H39" s="477"/>
      <c r="I39" s="482" t="s">
        <v>149</v>
      </c>
      <c r="J39" s="483"/>
      <c r="K39" s="483"/>
      <c r="L39" s="483"/>
      <c r="M39" s="483"/>
      <c r="N39" s="483"/>
      <c r="O39" s="483"/>
      <c r="P39" s="483"/>
      <c r="Q39" s="484"/>
    </row>
    <row r="40" spans="2:19" s="258" customFormat="1" ht="18">
      <c r="B40" s="257"/>
      <c r="C40" s="257"/>
      <c r="D40" s="475" t="s">
        <v>150</v>
      </c>
      <c r="E40" s="476"/>
      <c r="F40" s="476"/>
      <c r="G40" s="476"/>
      <c r="H40" s="477"/>
      <c r="I40" s="485"/>
      <c r="J40" s="486"/>
      <c r="K40" s="486"/>
      <c r="L40" s="486"/>
      <c r="M40" s="486"/>
      <c r="N40" s="486"/>
      <c r="O40" s="486"/>
      <c r="P40" s="486"/>
      <c r="Q40" s="487"/>
    </row>
    <row r="41" spans="2:19" s="258" customFormat="1" ht="18">
      <c r="B41" s="257"/>
      <c r="C41" s="257"/>
      <c r="D41" s="475" t="s">
        <v>151</v>
      </c>
      <c r="E41" s="476"/>
      <c r="F41" s="476"/>
      <c r="G41" s="476"/>
      <c r="H41" s="477"/>
      <c r="I41" s="478" t="s">
        <v>152</v>
      </c>
      <c r="J41" s="478"/>
      <c r="K41" s="478"/>
      <c r="L41" s="478"/>
      <c r="M41" s="478"/>
      <c r="N41" s="478"/>
      <c r="O41" s="478"/>
      <c r="P41" s="478"/>
      <c r="Q41" s="478"/>
    </row>
    <row r="42" spans="2:19" s="258" customFormat="1" ht="18">
      <c r="B42" s="257"/>
      <c r="C42" s="257"/>
      <c r="D42" s="475" t="s">
        <v>153</v>
      </c>
      <c r="E42" s="476"/>
      <c r="F42" s="476"/>
      <c r="G42" s="476"/>
      <c r="H42" s="477"/>
      <c r="I42" s="478" t="s">
        <v>152</v>
      </c>
      <c r="J42" s="478"/>
      <c r="K42" s="478"/>
      <c r="L42" s="478"/>
      <c r="M42" s="478"/>
      <c r="N42" s="478"/>
      <c r="O42" s="478"/>
      <c r="P42" s="478"/>
      <c r="Q42" s="478"/>
    </row>
    <row r="43" spans="2:19" s="258" customFormat="1" ht="18">
      <c r="B43" s="257"/>
      <c r="C43" s="257"/>
      <c r="D43" s="475" t="s">
        <v>154</v>
      </c>
      <c r="E43" s="476"/>
      <c r="F43" s="476"/>
      <c r="G43" s="476"/>
      <c r="H43" s="477"/>
      <c r="I43" s="479"/>
      <c r="J43" s="479"/>
      <c r="K43" s="479"/>
      <c r="L43" s="479"/>
      <c r="M43" s="479"/>
      <c r="N43" s="479"/>
      <c r="O43" s="479"/>
      <c r="P43" s="479"/>
      <c r="Q43" s="479"/>
    </row>
    <row r="44" spans="2:19" s="258" customFormat="1" ht="18">
      <c r="B44" s="257"/>
      <c r="C44" s="257"/>
      <c r="D44" s="475" t="s">
        <v>155</v>
      </c>
      <c r="E44" s="476"/>
      <c r="F44" s="476"/>
      <c r="G44" s="476"/>
      <c r="H44" s="477"/>
      <c r="I44" s="479"/>
      <c r="J44" s="479"/>
      <c r="K44" s="479"/>
      <c r="L44" s="479"/>
      <c r="M44" s="479"/>
      <c r="N44" s="479"/>
      <c r="O44" s="479"/>
      <c r="P44" s="479"/>
      <c r="Q44" s="479"/>
    </row>
    <row r="45" spans="2:19" s="258" customFormat="1" ht="18">
      <c r="B45" s="257"/>
      <c r="C45" s="257"/>
      <c r="D45" s="475" t="s">
        <v>156</v>
      </c>
      <c r="E45" s="476"/>
      <c r="F45" s="476"/>
      <c r="G45" s="476"/>
      <c r="H45" s="477"/>
      <c r="I45" s="479"/>
      <c r="J45" s="479"/>
      <c r="K45" s="479"/>
      <c r="L45" s="479"/>
      <c r="M45" s="479"/>
      <c r="N45" s="479"/>
      <c r="O45" s="479"/>
      <c r="P45" s="479"/>
      <c r="Q45" s="479"/>
    </row>
    <row r="46" spans="2:19" s="258" customFormat="1" ht="18">
      <c r="B46" s="257"/>
      <c r="C46" s="257"/>
      <c r="D46" s="475" t="s">
        <v>157</v>
      </c>
      <c r="E46" s="476"/>
      <c r="F46" s="476"/>
      <c r="G46" s="476"/>
      <c r="H46" s="477"/>
      <c r="I46" s="478" t="s">
        <v>158</v>
      </c>
      <c r="J46" s="478"/>
      <c r="K46" s="478"/>
      <c r="L46" s="478"/>
      <c r="M46" s="478"/>
      <c r="N46" s="478"/>
      <c r="O46" s="478"/>
      <c r="P46" s="478"/>
      <c r="Q46" s="478"/>
    </row>
    <row r="47" spans="2:19" s="258" customFormat="1" ht="18">
      <c r="B47" s="257"/>
      <c r="C47" s="257"/>
      <c r="D47" s="475" t="s">
        <v>159</v>
      </c>
      <c r="E47" s="476"/>
      <c r="F47" s="476"/>
      <c r="G47" s="476"/>
      <c r="H47" s="477"/>
      <c r="I47" s="478" t="s">
        <v>239</v>
      </c>
      <c r="J47" s="478"/>
      <c r="K47" s="478"/>
      <c r="L47" s="478"/>
      <c r="M47" s="478"/>
      <c r="N47" s="478"/>
      <c r="O47" s="478"/>
      <c r="P47" s="478"/>
      <c r="Q47" s="478"/>
    </row>
    <row r="48" spans="2:19">
      <c r="R48" s="258"/>
      <c r="S48" s="258"/>
    </row>
    <row r="49" spans="2:20">
      <c r="B49" s="490" t="s">
        <v>240</v>
      </c>
      <c r="C49" s="491"/>
      <c r="D49" s="491"/>
      <c r="E49" s="491"/>
      <c r="F49" s="492"/>
      <c r="G49" s="261"/>
      <c r="H49" s="262" t="s">
        <v>241</v>
      </c>
      <c r="I49" s="263"/>
      <c r="J49" s="254"/>
      <c r="K49" s="235" t="s">
        <v>162</v>
      </c>
      <c r="N49" s="264" t="s">
        <v>242</v>
      </c>
      <c r="O49" s="264"/>
      <c r="P49" s="264"/>
      <c r="Q49" s="264"/>
      <c r="R49" s="258"/>
      <c r="S49" s="258"/>
      <c r="T49" s="265"/>
    </row>
    <row r="50" spans="2:20">
      <c r="B50" s="493"/>
      <c r="C50" s="494"/>
      <c r="D50" s="494"/>
      <c r="E50" s="494"/>
      <c r="F50" s="495"/>
      <c r="G50" s="261"/>
      <c r="H50" s="262" t="s">
        <v>117</v>
      </c>
      <c r="I50" s="263"/>
      <c r="J50" s="254"/>
      <c r="K50" s="266" t="s">
        <v>165</v>
      </c>
      <c r="O50" s="238"/>
      <c r="P50" s="238"/>
      <c r="Q50" s="238"/>
      <c r="R50" s="258"/>
      <c r="S50" s="258"/>
      <c r="T50" s="265"/>
    </row>
    <row r="51" spans="2:20">
      <c r="B51" s="267"/>
      <c r="C51" s="267"/>
      <c r="D51" s="267"/>
      <c r="E51" s="267"/>
      <c r="F51" s="267"/>
      <c r="G51" s="267"/>
      <c r="H51" s="267"/>
      <c r="I51" s="267"/>
      <c r="J51" s="254"/>
      <c r="K51" s="496"/>
      <c r="L51" s="458"/>
      <c r="M51" s="458"/>
      <c r="N51" s="458"/>
      <c r="O51" s="458"/>
      <c r="P51" s="458"/>
      <c r="Q51" s="497"/>
      <c r="R51" s="258"/>
      <c r="S51" s="258"/>
      <c r="T51" s="265"/>
    </row>
    <row r="52" spans="2:20">
      <c r="B52" s="267"/>
      <c r="C52" s="267"/>
      <c r="D52" s="267"/>
      <c r="E52" s="267"/>
      <c r="F52" s="267"/>
      <c r="G52" s="267"/>
      <c r="H52" s="267"/>
      <c r="I52" s="267"/>
      <c r="J52" s="254"/>
      <c r="K52" s="498"/>
      <c r="L52" s="499"/>
      <c r="M52" s="499"/>
      <c r="N52" s="499"/>
      <c r="O52" s="499"/>
      <c r="P52" s="499"/>
      <c r="Q52" s="500"/>
      <c r="R52" s="258"/>
      <c r="S52" s="258"/>
      <c r="T52" s="265"/>
    </row>
    <row r="53" spans="2:20">
      <c r="B53" s="267"/>
      <c r="C53" s="267"/>
      <c r="D53" s="267"/>
      <c r="E53" s="267"/>
      <c r="F53" s="267"/>
      <c r="G53" s="267"/>
      <c r="H53" s="254"/>
      <c r="I53" s="267"/>
      <c r="J53" s="267"/>
      <c r="K53" s="267"/>
      <c r="L53" s="267"/>
      <c r="M53" s="267"/>
      <c r="N53" s="267"/>
      <c r="O53" s="267"/>
      <c r="P53" s="267"/>
      <c r="Q53" s="267"/>
      <c r="R53" s="258"/>
      <c r="S53" s="258"/>
    </row>
    <row r="54" spans="2:20" s="269" customFormat="1" ht="18">
      <c r="B54" s="268" t="s">
        <v>171</v>
      </c>
      <c r="C54" s="268"/>
      <c r="D54" s="268"/>
      <c r="E54" s="501">
        <f>SUM(F56:F63)</f>
        <v>388006.95780000003</v>
      </c>
      <c r="F54" s="501"/>
      <c r="G54" s="268" t="s">
        <v>188</v>
      </c>
      <c r="H54" s="268" t="s">
        <v>304</v>
      </c>
      <c r="I54" s="268"/>
      <c r="J54" s="268"/>
      <c r="M54" s="267"/>
      <c r="N54" s="267"/>
      <c r="O54" s="267"/>
      <c r="P54" s="267"/>
      <c r="Q54" s="267"/>
      <c r="R54" s="270">
        <f>E54/1.2</f>
        <v>323339.13150000002</v>
      </c>
    </row>
    <row r="55" spans="2:20" s="235" customFormat="1" ht="17.25">
      <c r="D55" s="502" t="s">
        <v>243</v>
      </c>
      <c r="E55" s="503"/>
      <c r="F55" s="271"/>
      <c r="H55" s="232"/>
      <c r="M55" s="504"/>
      <c r="N55" s="505"/>
      <c r="O55" s="505"/>
      <c r="P55" s="505"/>
      <c r="Q55" s="505"/>
    </row>
    <row r="56" spans="2:20" ht="18.75">
      <c r="C56" s="488" t="s">
        <v>5</v>
      </c>
      <c r="D56" s="489"/>
      <c r="E56" s="489"/>
      <c r="F56" s="272">
        <f>ТЗ!O64</f>
        <v>0</v>
      </c>
      <c r="G56" s="273" t="s">
        <v>188</v>
      </c>
      <c r="H56" s="274"/>
      <c r="M56" s="506"/>
      <c r="N56" s="507"/>
      <c r="O56" s="507"/>
      <c r="P56" s="507"/>
      <c r="Q56" s="275"/>
      <c r="R56" s="276">
        <f>F56/1.2</f>
        <v>0</v>
      </c>
    </row>
    <row r="57" spans="2:20" ht="18.75">
      <c r="C57" s="488" t="s">
        <v>244</v>
      </c>
      <c r="D57" s="489"/>
      <c r="E57" s="489"/>
      <c r="F57" s="272">
        <v>0</v>
      </c>
      <c r="G57" s="273" t="s">
        <v>188</v>
      </c>
      <c r="H57" s="274"/>
      <c r="M57" s="277"/>
      <c r="N57" s="278"/>
      <c r="O57" s="278"/>
      <c r="P57" s="277"/>
      <c r="Q57" s="275"/>
      <c r="R57" s="276">
        <f t="shared" ref="R57:R63" si="0">F57/1.2</f>
        <v>0</v>
      </c>
    </row>
    <row r="58" spans="2:20" ht="18.75">
      <c r="C58" s="488" t="s">
        <v>245</v>
      </c>
      <c r="D58" s="489"/>
      <c r="E58" s="489"/>
      <c r="F58" s="272">
        <v>0</v>
      </c>
      <c r="G58" s="273" t="s">
        <v>188</v>
      </c>
      <c r="H58" s="274"/>
      <c r="M58" s="277"/>
      <c r="N58" s="278"/>
      <c r="O58" s="278"/>
      <c r="P58" s="277"/>
      <c r="Q58" s="275"/>
      <c r="R58" s="276">
        <f t="shared" si="0"/>
        <v>0</v>
      </c>
    </row>
    <row r="59" spans="2:20" ht="18.75">
      <c r="C59" s="488" t="s">
        <v>2</v>
      </c>
      <c r="D59" s="489"/>
      <c r="E59" s="489"/>
      <c r="F59" s="272">
        <f>ТЗ!O61</f>
        <v>362520.83813974616</v>
      </c>
      <c r="G59" s="273" t="s">
        <v>188</v>
      </c>
      <c r="H59" s="274"/>
      <c r="M59" s="277"/>
      <c r="N59" s="278"/>
      <c r="O59" s="278"/>
      <c r="P59" s="277"/>
      <c r="Q59" s="275"/>
      <c r="R59" s="276">
        <f t="shared" si="0"/>
        <v>302100.6984497885</v>
      </c>
    </row>
    <row r="60" spans="2:20" ht="18.75">
      <c r="C60" s="488" t="s">
        <v>246</v>
      </c>
      <c r="D60" s="489"/>
      <c r="E60" s="489"/>
      <c r="F60" s="272">
        <f>ТЗ!O62</f>
        <v>0</v>
      </c>
      <c r="G60" s="273" t="s">
        <v>188</v>
      </c>
      <c r="H60" s="274"/>
      <c r="M60" s="277"/>
      <c r="N60" s="277"/>
      <c r="O60" s="278"/>
      <c r="P60" s="277"/>
      <c r="Q60" s="275"/>
      <c r="R60" s="276">
        <f t="shared" si="0"/>
        <v>0</v>
      </c>
    </row>
    <row r="61" spans="2:20" ht="18.75">
      <c r="C61" s="488" t="s">
        <v>4</v>
      </c>
      <c r="D61" s="489"/>
      <c r="E61" s="489"/>
      <c r="F61" s="272">
        <f>ТЗ!O63</f>
        <v>25486.119660253862</v>
      </c>
      <c r="G61" s="273" t="s">
        <v>188</v>
      </c>
      <c r="H61" s="274"/>
      <c r="M61" s="279"/>
      <c r="N61" s="278"/>
      <c r="O61" s="278"/>
      <c r="P61" s="278"/>
      <c r="Q61" s="278"/>
      <c r="R61" s="276">
        <f t="shared" si="0"/>
        <v>21238.433050211552</v>
      </c>
    </row>
    <row r="62" spans="2:20" ht="18.75">
      <c r="C62" s="488" t="s">
        <v>247</v>
      </c>
      <c r="D62" s="489"/>
      <c r="E62" s="489"/>
      <c r="F62" s="272">
        <f>ТЗ!O65</f>
        <v>0</v>
      </c>
      <c r="G62" s="273" t="s">
        <v>188</v>
      </c>
      <c r="H62" s="274"/>
      <c r="M62" s="254"/>
      <c r="N62" s="267"/>
      <c r="O62" s="267"/>
      <c r="P62" s="267"/>
      <c r="Q62" s="267"/>
      <c r="R62" s="276">
        <f t="shared" si="0"/>
        <v>0</v>
      </c>
    </row>
    <row r="63" spans="2:20" ht="18">
      <c r="B63" s="488" t="s">
        <v>248</v>
      </c>
      <c r="C63" s="511"/>
      <c r="D63" s="511"/>
      <c r="E63" s="511"/>
      <c r="F63" s="272">
        <v>0</v>
      </c>
      <c r="G63" s="273" t="s">
        <v>188</v>
      </c>
      <c r="H63" s="267"/>
      <c r="I63" s="267"/>
      <c r="J63" s="267"/>
      <c r="K63" s="267"/>
      <c r="L63" s="267"/>
      <c r="M63" s="267"/>
      <c r="N63" s="267"/>
      <c r="O63" s="267"/>
      <c r="P63" s="267"/>
      <c r="Q63" s="267"/>
      <c r="R63" s="276">
        <f t="shared" si="0"/>
        <v>0</v>
      </c>
    </row>
    <row r="64" spans="2:20">
      <c r="D64" s="280"/>
      <c r="E64" s="271"/>
      <c r="F64" s="271"/>
      <c r="H64" s="281"/>
      <c r="I64" s="238"/>
      <c r="J64" s="282"/>
      <c r="K64" s="283"/>
      <c r="L64" s="235"/>
      <c r="M64" s="267"/>
      <c r="N64" s="267"/>
      <c r="O64" s="267"/>
      <c r="P64" s="267"/>
      <c r="Q64" s="267"/>
    </row>
    <row r="65" spans="2:17">
      <c r="D65" s="280"/>
      <c r="E65" s="284"/>
      <c r="F65" s="284"/>
      <c r="M65" s="254"/>
      <c r="N65" s="254"/>
      <c r="O65" s="254"/>
      <c r="P65" s="254"/>
      <c r="Q65" s="254"/>
    </row>
    <row r="66" spans="2:17">
      <c r="D66" s="280"/>
      <c r="E66" s="284"/>
      <c r="F66" s="284"/>
      <c r="M66" s="254"/>
      <c r="N66" s="254"/>
      <c r="O66" s="254"/>
      <c r="P66" s="254"/>
      <c r="Q66" s="254"/>
    </row>
    <row r="67" spans="2:17">
      <c r="B67" s="237" t="s">
        <v>249</v>
      </c>
      <c r="D67" s="280"/>
      <c r="E67" s="284"/>
      <c r="F67" s="284"/>
      <c r="M67" s="254"/>
      <c r="N67" s="254"/>
      <c r="O67" s="254"/>
      <c r="P67" s="254"/>
      <c r="Q67" s="254"/>
    </row>
    <row r="68" spans="2:17">
      <c r="B68" s="237"/>
      <c r="D68" s="280"/>
      <c r="E68" s="284"/>
      <c r="F68" s="284"/>
      <c r="M68" s="254"/>
      <c r="N68" s="254"/>
      <c r="O68" s="254"/>
      <c r="P68" s="254"/>
      <c r="Q68" s="254"/>
    </row>
    <row r="69" spans="2:17" ht="18.75" thickBot="1">
      <c r="B69" s="512"/>
      <c r="C69" s="285" t="s">
        <v>250</v>
      </c>
      <c r="D69" s="285"/>
      <c r="E69" s="285"/>
      <c r="F69" s="285"/>
      <c r="G69" s="285"/>
      <c r="H69" s="285"/>
      <c r="I69" s="285"/>
      <c r="J69" s="286" t="s">
        <v>182</v>
      </c>
      <c r="K69" s="285" t="s">
        <v>183</v>
      </c>
      <c r="L69" s="285"/>
      <c r="M69" s="287"/>
      <c r="N69" s="285"/>
      <c r="O69" s="285"/>
      <c r="P69" s="285"/>
      <c r="Q69" s="288"/>
    </row>
    <row r="70" spans="2:17" ht="18">
      <c r="B70" s="513"/>
      <c r="C70" s="289" t="s">
        <v>251</v>
      </c>
      <c r="D70" s="277"/>
      <c r="E70" s="277"/>
      <c r="F70" s="277"/>
      <c r="G70" s="277"/>
      <c r="H70" s="277"/>
      <c r="I70" s="277"/>
      <c r="J70" s="277"/>
      <c r="K70" s="290"/>
      <c r="L70" s="277"/>
      <c r="M70" s="277"/>
      <c r="N70" s="277"/>
      <c r="O70" s="277"/>
      <c r="P70" s="277"/>
      <c r="Q70" s="291"/>
    </row>
    <row r="71" spans="2:17" ht="29.25" customHeight="1">
      <c r="B71" s="513"/>
      <c r="C71" s="289"/>
      <c r="D71" s="277"/>
      <c r="E71" s="277"/>
      <c r="F71" s="277"/>
      <c r="G71" s="277"/>
      <c r="H71" s="277"/>
      <c r="I71" s="277"/>
      <c r="J71" s="277"/>
      <c r="K71" s="290" t="s">
        <v>263</v>
      </c>
      <c r="L71" s="277"/>
      <c r="M71" s="277"/>
      <c r="N71" s="277"/>
      <c r="O71" s="277"/>
      <c r="P71" s="277"/>
      <c r="Q71" s="291"/>
    </row>
    <row r="72" spans="2:17" ht="18">
      <c r="B72" s="514"/>
      <c r="C72" s="292"/>
      <c r="D72" s="227"/>
      <c r="E72" s="227"/>
      <c r="F72" s="227"/>
      <c r="G72" s="227"/>
      <c r="H72" s="227"/>
      <c r="I72" s="227"/>
      <c r="J72" s="227"/>
      <c r="K72" s="227"/>
      <c r="L72" s="227"/>
      <c r="M72" s="227"/>
      <c r="N72" s="227"/>
      <c r="O72" s="227"/>
      <c r="P72" s="227"/>
      <c r="Q72" s="293"/>
    </row>
    <row r="73" spans="2:17" ht="32.25" customHeight="1" thickBot="1">
      <c r="B73" s="512"/>
      <c r="C73" s="285" t="s">
        <v>252</v>
      </c>
      <c r="D73" s="285"/>
      <c r="E73" s="285"/>
      <c r="F73" s="285"/>
      <c r="G73" s="285"/>
      <c r="H73" s="285"/>
      <c r="I73" s="285"/>
      <c r="J73" s="294" t="s">
        <v>182</v>
      </c>
      <c r="K73" s="515" t="s">
        <v>253</v>
      </c>
      <c r="L73" s="516"/>
      <c r="M73" s="516"/>
      <c r="N73" s="516"/>
      <c r="O73" s="516"/>
      <c r="P73" s="516"/>
      <c r="Q73" s="517"/>
    </row>
    <row r="74" spans="2:17" ht="18">
      <c r="B74" s="514"/>
      <c r="C74" s="227"/>
      <c r="D74" s="227"/>
      <c r="E74" s="227"/>
      <c r="F74" s="227"/>
      <c r="G74" s="227"/>
      <c r="H74" s="227"/>
      <c r="I74" s="227"/>
      <c r="J74" s="295"/>
      <c r="K74" s="227"/>
      <c r="L74" s="227"/>
      <c r="M74" s="227"/>
      <c r="N74" s="227"/>
      <c r="O74" s="227"/>
      <c r="P74" s="227"/>
      <c r="Q74" s="293"/>
    </row>
    <row r="75" spans="2:17" ht="18.75" thickBot="1">
      <c r="B75" s="512"/>
      <c r="C75" s="285" t="s">
        <v>254</v>
      </c>
      <c r="D75" s="285"/>
      <c r="E75" s="285"/>
      <c r="F75" s="285"/>
      <c r="G75" s="285"/>
      <c r="H75" s="285"/>
      <c r="I75" s="285"/>
      <c r="J75" s="286" t="s">
        <v>255</v>
      </c>
      <c r="K75" s="285" t="s">
        <v>256</v>
      </c>
      <c r="L75" s="285"/>
      <c r="M75" s="285"/>
      <c r="N75" s="285"/>
      <c r="O75" s="285"/>
      <c r="P75" s="285"/>
      <c r="Q75" s="288"/>
    </row>
    <row r="76" spans="2:17" ht="18">
      <c r="B76" s="514"/>
      <c r="C76" s="227"/>
      <c r="D76" s="227"/>
      <c r="E76" s="227"/>
      <c r="F76" s="227"/>
      <c r="G76" s="227"/>
      <c r="H76" s="227"/>
      <c r="I76" s="227"/>
      <c r="J76" s="295"/>
      <c r="K76" s="227"/>
      <c r="L76" s="227"/>
      <c r="M76" s="227"/>
      <c r="N76" s="227"/>
      <c r="O76" s="227"/>
      <c r="P76" s="227"/>
      <c r="Q76" s="293"/>
    </row>
    <row r="77" spans="2:17">
      <c r="B77" s="237"/>
      <c r="F77" s="254"/>
      <c r="J77" s="296"/>
    </row>
    <row r="78" spans="2:17" ht="18">
      <c r="B78" s="297" t="s">
        <v>257</v>
      </c>
      <c r="C78" s="298"/>
      <c r="D78" s="298"/>
      <c r="E78" s="298"/>
      <c r="F78" s="277"/>
      <c r="G78" s="273"/>
      <c r="H78" s="273"/>
      <c r="I78" s="273"/>
      <c r="J78" s="299"/>
      <c r="K78" s="273"/>
      <c r="L78" s="273"/>
      <c r="M78" s="273"/>
      <c r="N78" s="273"/>
      <c r="O78" s="273"/>
      <c r="P78" s="273"/>
    </row>
    <row r="79" spans="2:17" ht="18">
      <c r="B79" s="300" t="s">
        <v>258</v>
      </c>
      <c r="C79" s="273"/>
      <c r="D79" s="273" t="str">
        <f>+MID(ТЗ!O76,3,10)</f>
        <v>15.06.2026</v>
      </c>
      <c r="E79" s="273"/>
      <c r="F79" s="277"/>
      <c r="G79" s="273"/>
      <c r="H79" s="273"/>
      <c r="I79" s="273"/>
      <c r="J79" s="299"/>
      <c r="K79" s="273"/>
      <c r="L79" s="273"/>
      <c r="M79" s="273"/>
      <c r="N79" s="273"/>
      <c r="O79" s="273"/>
      <c r="P79" s="273"/>
    </row>
    <row r="80" spans="2:17" ht="18">
      <c r="B80" s="300" t="s">
        <v>259</v>
      </c>
      <c r="C80" s="273"/>
      <c r="D80" s="518" t="str">
        <f>MID(ТЗ!O76,16,20)</f>
        <v xml:space="preserve"> 15.07.2026</v>
      </c>
      <c r="E80" s="519"/>
      <c r="F80" s="277"/>
      <c r="G80" s="300"/>
      <c r="H80" s="273"/>
      <c r="I80" s="273"/>
      <c r="J80" s="299"/>
      <c r="K80" s="273"/>
      <c r="L80" s="273"/>
      <c r="M80" s="273"/>
      <c r="N80" s="273"/>
      <c r="O80" s="273"/>
      <c r="P80" s="273"/>
    </row>
    <row r="81" spans="2:20" ht="18">
      <c r="B81" s="273"/>
      <c r="C81" s="273"/>
      <c r="D81" s="273"/>
      <c r="E81" s="273"/>
      <c r="F81" s="273"/>
      <c r="G81" s="300"/>
      <c r="H81" s="273"/>
      <c r="I81" s="273"/>
      <c r="J81" s="273"/>
      <c r="K81" s="273"/>
      <c r="L81" s="273"/>
      <c r="M81" s="273"/>
      <c r="N81" s="273"/>
      <c r="O81" s="273"/>
      <c r="P81" s="273"/>
    </row>
    <row r="82" spans="2:20" hidden="1"/>
    <row r="83" spans="2:20" hidden="1"/>
    <row r="84" spans="2:20" hidden="1"/>
    <row r="86" spans="2:20" s="301" customFormat="1" hidden="1">
      <c r="B86" s="301" t="s">
        <v>260</v>
      </c>
    </row>
    <row r="87" spans="2:20" hidden="1"/>
    <row r="88" spans="2:20" s="235" customFormat="1" hidden="1">
      <c r="B88" s="520"/>
      <c r="C88" s="520"/>
      <c r="D88" s="520"/>
      <c r="E88" s="520"/>
      <c r="F88" s="520"/>
      <c r="G88" s="520"/>
      <c r="H88" s="302"/>
      <c r="I88" s="302"/>
      <c r="J88" s="521"/>
      <c r="K88" s="522"/>
      <c r="L88" s="522"/>
      <c r="M88" s="302"/>
      <c r="N88" s="523"/>
      <c r="O88" s="523"/>
      <c r="P88" s="523"/>
      <c r="Q88" s="238"/>
      <c r="R88" s="232"/>
      <c r="S88" s="232"/>
      <c r="T88" s="232"/>
    </row>
    <row r="89" spans="2:20" hidden="1">
      <c r="B89" s="251"/>
      <c r="C89" s="251"/>
      <c r="D89" s="251"/>
      <c r="E89" s="251"/>
      <c r="F89" s="251"/>
      <c r="G89" s="251"/>
      <c r="H89" s="251"/>
      <c r="I89" s="251"/>
      <c r="J89" s="508" t="s">
        <v>261</v>
      </c>
      <c r="K89" s="491"/>
      <c r="L89" s="491"/>
      <c r="M89" s="251"/>
      <c r="N89" s="509"/>
      <c r="O89" s="510"/>
      <c r="P89" s="510"/>
    </row>
    <row r="90" spans="2:20" s="235" customFormat="1" hidden="1">
      <c r="B90" s="520"/>
      <c r="C90" s="520"/>
      <c r="D90" s="520"/>
      <c r="E90" s="520"/>
      <c r="F90" s="520"/>
      <c r="G90" s="520"/>
      <c r="H90" s="302"/>
      <c r="I90" s="302"/>
      <c r="J90" s="521"/>
      <c r="K90" s="522"/>
      <c r="L90" s="522"/>
      <c r="M90" s="302"/>
      <c r="N90" s="523"/>
      <c r="O90" s="523"/>
      <c r="P90" s="523"/>
      <c r="Q90" s="238"/>
      <c r="R90" s="232"/>
      <c r="S90" s="232"/>
      <c r="T90" s="232"/>
    </row>
    <row r="91" spans="2:20" hidden="1">
      <c r="B91" s="251"/>
      <c r="C91" s="251"/>
      <c r="D91" s="251"/>
      <c r="E91" s="251"/>
      <c r="F91" s="251"/>
      <c r="G91" s="251"/>
      <c r="H91" s="251"/>
      <c r="I91" s="251"/>
      <c r="J91" s="508" t="s">
        <v>261</v>
      </c>
      <c r="K91" s="491"/>
      <c r="L91" s="491"/>
      <c r="M91" s="251"/>
      <c r="N91" s="509"/>
      <c r="O91" s="510"/>
      <c r="P91" s="510"/>
    </row>
    <row r="92" spans="2:20">
      <c r="B92" s="520" t="s">
        <v>288</v>
      </c>
      <c r="C92" s="520"/>
      <c r="D92" s="520"/>
      <c r="E92" s="520"/>
      <c r="F92" s="520"/>
      <c r="G92" s="520"/>
      <c r="H92" s="302"/>
      <c r="I92" s="302"/>
      <c r="J92" s="521"/>
      <c r="K92" s="522"/>
      <c r="L92" s="522"/>
      <c r="M92" s="302"/>
      <c r="N92" s="523" t="s">
        <v>287</v>
      </c>
      <c r="O92" s="523"/>
      <c r="P92" s="523"/>
    </row>
    <row r="93" spans="2:20">
      <c r="B93" s="251"/>
      <c r="C93" s="251"/>
      <c r="D93" s="251"/>
      <c r="E93" s="251"/>
      <c r="F93" s="251"/>
      <c r="G93" s="251"/>
      <c r="H93" s="251"/>
      <c r="I93" s="251"/>
      <c r="J93" s="508" t="s">
        <v>261</v>
      </c>
      <c r="K93" s="491"/>
      <c r="L93" s="491"/>
      <c r="M93" s="251"/>
      <c r="N93" s="509"/>
      <c r="O93" s="510"/>
      <c r="P93" s="510"/>
      <c r="Q93" s="235"/>
    </row>
    <row r="94" spans="2:20">
      <c r="B94" s="254"/>
      <c r="C94" s="254"/>
      <c r="D94" s="254"/>
      <c r="E94" s="254"/>
      <c r="F94" s="254"/>
      <c r="G94" s="254"/>
      <c r="I94" s="253"/>
      <c r="J94" s="253"/>
      <c r="K94" s="253"/>
      <c r="L94" s="253"/>
      <c r="O94" s="274"/>
      <c r="P94" s="274"/>
      <c r="Q94" s="274"/>
    </row>
  </sheetData>
  <mergeCells count="88">
    <mergeCell ref="J93:L93"/>
    <mergeCell ref="N93:P93"/>
    <mergeCell ref="B90:G90"/>
    <mergeCell ref="J90:L90"/>
    <mergeCell ref="N90:P90"/>
    <mergeCell ref="J91:L91"/>
    <mergeCell ref="N91:P91"/>
    <mergeCell ref="B92:G92"/>
    <mergeCell ref="J92:L92"/>
    <mergeCell ref="N92:P92"/>
    <mergeCell ref="J89:L89"/>
    <mergeCell ref="N89:P89"/>
    <mergeCell ref="C61:E61"/>
    <mergeCell ref="C62:E62"/>
    <mergeCell ref="B63:E63"/>
    <mergeCell ref="B69:B72"/>
    <mergeCell ref="B73:B74"/>
    <mergeCell ref="K73:Q73"/>
    <mergeCell ref="B75:B76"/>
    <mergeCell ref="D80:E80"/>
    <mergeCell ref="B88:G88"/>
    <mergeCell ref="J88:L88"/>
    <mergeCell ref="N88:P88"/>
    <mergeCell ref="C60:E60"/>
    <mergeCell ref="D47:H47"/>
    <mergeCell ref="I47:Q47"/>
    <mergeCell ref="B49:F50"/>
    <mergeCell ref="K51:Q52"/>
    <mergeCell ref="E54:F54"/>
    <mergeCell ref="D55:E55"/>
    <mergeCell ref="M55:Q55"/>
    <mergeCell ref="C56:E56"/>
    <mergeCell ref="M56:P56"/>
    <mergeCell ref="C57:E57"/>
    <mergeCell ref="C58:E58"/>
    <mergeCell ref="C59:E59"/>
    <mergeCell ref="D44:H44"/>
    <mergeCell ref="I44:Q44"/>
    <mergeCell ref="D45:H45"/>
    <mergeCell ref="I45:Q45"/>
    <mergeCell ref="D46:H46"/>
    <mergeCell ref="I46:Q46"/>
    <mergeCell ref="D41:H41"/>
    <mergeCell ref="I41:Q41"/>
    <mergeCell ref="D42:H42"/>
    <mergeCell ref="I42:Q42"/>
    <mergeCell ref="D43:H43"/>
    <mergeCell ref="I43:Q43"/>
    <mergeCell ref="C37:H37"/>
    <mergeCell ref="I37:Q37"/>
    <mergeCell ref="D38:H38"/>
    <mergeCell ref="I38:Q38"/>
    <mergeCell ref="D39:H39"/>
    <mergeCell ref="I39:Q40"/>
    <mergeCell ref="D40:H40"/>
    <mergeCell ref="C34:H34"/>
    <mergeCell ref="I34:Q34"/>
    <mergeCell ref="C35:H35"/>
    <mergeCell ref="I35:Q35"/>
    <mergeCell ref="C36:H36"/>
    <mergeCell ref="I36:Q36"/>
    <mergeCell ref="D31:H31"/>
    <mergeCell ref="I31:Q31"/>
    <mergeCell ref="C32:H32"/>
    <mergeCell ref="I32:Q32"/>
    <mergeCell ref="C33:H33"/>
    <mergeCell ref="I33:Q33"/>
    <mergeCell ref="C28:H28"/>
    <mergeCell ref="I28:Q28"/>
    <mergeCell ref="D29:H29"/>
    <mergeCell ref="I29:Q29"/>
    <mergeCell ref="D30:H30"/>
    <mergeCell ref="I30:Q30"/>
    <mergeCell ref="D21:Q21"/>
    <mergeCell ref="D22:Q22"/>
    <mergeCell ref="I24:O24"/>
    <mergeCell ref="B26:Q26"/>
    <mergeCell ref="B27:H27"/>
    <mergeCell ref="I27:Q27"/>
    <mergeCell ref="B19:D19"/>
    <mergeCell ref="F19:G19"/>
    <mergeCell ref="I19:K19"/>
    <mergeCell ref="M19:P19"/>
    <mergeCell ref="N15:P15"/>
    <mergeCell ref="B18:D18"/>
    <mergeCell ref="F18:G18"/>
    <mergeCell ref="I18:K18"/>
    <mergeCell ref="M18:P18"/>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view="pageBreakPreview" zoomScaleNormal="100" zoomScaleSheetLayoutView="100" workbookViewId="0">
      <selection activeCell="B27" sqref="B27"/>
    </sheetView>
  </sheetViews>
  <sheetFormatPr defaultRowHeight="16.5"/>
  <cols>
    <col min="1" max="1" width="55.140625" style="2" customWidth="1"/>
    <col min="2" max="2" width="25.42578125" style="2" customWidth="1"/>
    <col min="3" max="3" width="92.5703125" style="2" customWidth="1"/>
    <col min="4" max="16384" width="9.140625" style="3"/>
  </cols>
  <sheetData>
    <row r="1" spans="1:3" ht="21" customHeight="1">
      <c r="A1" s="131" t="str">
        <f>ТЗ!I14</f>
        <v>I-333128</v>
      </c>
      <c r="B1" s="526"/>
      <c r="C1" s="526"/>
    </row>
    <row r="2" spans="1:3" ht="13.5" customHeight="1">
      <c r="A2" s="194" t="s">
        <v>224</v>
      </c>
      <c r="B2" s="195">
        <f>B27</f>
        <v>46171</v>
      </c>
      <c r="C2" s="136">
        <f>ТЗ!G7</f>
        <v>0</v>
      </c>
    </row>
    <row r="3" spans="1:3" ht="26.25" customHeight="1">
      <c r="A3" s="524" t="s">
        <v>225</v>
      </c>
      <c r="B3" s="524"/>
      <c r="C3" s="524"/>
    </row>
    <row r="4" spans="1:3" hidden="1">
      <c r="A4" s="4"/>
      <c r="B4" s="4"/>
      <c r="C4" s="4"/>
    </row>
    <row r="5" spans="1:3" s="14" customFormat="1" ht="76.5" customHeight="1">
      <c r="A5" s="527" t="s">
        <v>264</v>
      </c>
      <c r="B5" s="527"/>
      <c r="C5" s="527"/>
    </row>
    <row r="6" spans="1:3" ht="0.75" customHeight="1">
      <c r="A6" s="530"/>
      <c r="B6" s="530"/>
      <c r="C6" s="530"/>
    </row>
    <row r="7" spans="1:3" ht="40.5" customHeight="1">
      <c r="A7" s="528" t="str">
        <f>ТЗ!G22</f>
        <v>Выполнение СМР, ПНР  по титулу: Строительство ЛЭП-0,4 кВ от РУ-0,4 кВ проект. ТП (по дог-ру ТП №Ю8-24-302-203096(225662)), ПС №755 "Молоково", в т.ч. ПИР, МО, г.о. Ленинский Ю8-24-302-230605(538366)</v>
      </c>
      <c r="B7" s="528"/>
      <c r="C7" s="528"/>
    </row>
    <row r="8" spans="1:3" ht="21" customHeight="1">
      <c r="A8" s="15" t="s">
        <v>63</v>
      </c>
      <c r="B8" s="16"/>
      <c r="C8" s="16"/>
    </row>
    <row r="9" spans="1:3" ht="83.25" customHeight="1">
      <c r="A9" s="527" t="s">
        <v>265</v>
      </c>
      <c r="B9" s="527"/>
      <c r="C9" s="527"/>
    </row>
    <row r="10" spans="1:3" ht="164.25" customHeight="1">
      <c r="A10" s="529" t="s">
        <v>64</v>
      </c>
      <c r="B10" s="529"/>
      <c r="C10" s="529"/>
    </row>
    <row r="11" spans="1:3" ht="18" customHeight="1">
      <c r="A11" s="524" t="s">
        <v>26</v>
      </c>
      <c r="B11" s="525"/>
      <c r="C11" s="525"/>
    </row>
    <row r="12" spans="1:3" ht="44.25" customHeight="1">
      <c r="A12" s="527" t="s">
        <v>65</v>
      </c>
      <c r="B12" s="527"/>
      <c r="C12" s="527"/>
    </row>
    <row r="13" spans="1:3" ht="18" customHeight="1">
      <c r="A13" s="529" t="s">
        <v>66</v>
      </c>
      <c r="B13" s="529"/>
      <c r="C13" s="529"/>
    </row>
    <row r="14" spans="1:3" ht="18" customHeight="1">
      <c r="A14" s="529" t="s">
        <v>67</v>
      </c>
      <c r="B14" s="529"/>
      <c r="C14" s="529"/>
    </row>
    <row r="15" spans="1:3" ht="21" customHeight="1">
      <c r="A15" s="528" t="s">
        <v>27</v>
      </c>
      <c r="B15" s="527"/>
      <c r="C15" s="527"/>
    </row>
    <row r="16" spans="1:3" ht="155.25" customHeight="1">
      <c r="A16" s="530" t="s">
        <v>290</v>
      </c>
      <c r="B16" s="530"/>
      <c r="C16" s="530"/>
    </row>
    <row r="17" spans="1:3" ht="25.5" customHeight="1">
      <c r="A17" s="530" t="s">
        <v>28</v>
      </c>
      <c r="B17" s="530"/>
      <c r="C17" s="530"/>
    </row>
    <row r="18" spans="1:3" ht="22.5" customHeight="1">
      <c r="A18" s="530" t="s">
        <v>266</v>
      </c>
      <c r="B18" s="530"/>
      <c r="C18" s="5"/>
    </row>
    <row r="19" spans="1:3" ht="32.25" customHeight="1">
      <c r="A19" s="530" t="str">
        <f>A7</f>
        <v>Выполнение СМР, ПНР  по титулу: Строительство ЛЭП-0,4 кВ от РУ-0,4 кВ проект. ТП (по дог-ру ТП №Ю8-24-302-203096(225662)), ПС №755 "Молоково", в т.ч. ПИР, МО, г.о. Ленинский Ю8-24-302-230605(538366)</v>
      </c>
      <c r="B19" s="530"/>
      <c r="C19" s="530"/>
    </row>
    <row r="20" spans="1:3" ht="77.25" customHeight="1">
      <c r="A20" s="531" t="s">
        <v>29</v>
      </c>
      <c r="B20" s="531"/>
      <c r="C20" s="531"/>
    </row>
    <row r="21" spans="1:3" ht="31.5" customHeight="1">
      <c r="A21" s="532" t="s">
        <v>267</v>
      </c>
      <c r="B21" s="532"/>
      <c r="C21" s="532"/>
    </row>
    <row r="22" spans="1:3" ht="36.75" hidden="1" customHeight="1">
      <c r="A22" s="17" t="s">
        <v>68</v>
      </c>
      <c r="B22" s="132">
        <f>ТЗ!G59</f>
        <v>318038.49</v>
      </c>
      <c r="C22" s="17"/>
    </row>
    <row r="23" spans="1:3" ht="27" customHeight="1">
      <c r="A23" s="17" t="s">
        <v>268</v>
      </c>
      <c r="B23" s="304">
        <f>ТЗ!O59</f>
        <v>388006.96</v>
      </c>
      <c r="C23" s="17" t="s">
        <v>269</v>
      </c>
    </row>
    <row r="24" spans="1:3" ht="24.75" customHeight="1">
      <c r="A24" s="531" t="s">
        <v>270</v>
      </c>
      <c r="B24" s="531"/>
      <c r="C24" s="531"/>
    </row>
    <row r="25" spans="1:3" ht="169.5" customHeight="1">
      <c r="A25" s="527" t="s">
        <v>69</v>
      </c>
      <c r="B25" s="527"/>
      <c r="C25" s="527"/>
    </row>
    <row r="26" spans="1:3" ht="21.75" customHeight="1">
      <c r="A26" s="530" t="s">
        <v>70</v>
      </c>
      <c r="B26" s="529"/>
      <c r="C26" s="529"/>
    </row>
    <row r="27" spans="1:3" ht="25.5" customHeight="1">
      <c r="A27" s="18" t="s">
        <v>30</v>
      </c>
      <c r="B27" s="305">
        <v>46171</v>
      </c>
      <c r="C27" s="18"/>
    </row>
    <row r="28" spans="1:3" ht="48.75" customHeight="1">
      <c r="A28" s="18" t="s">
        <v>31</v>
      </c>
      <c r="B28" s="305">
        <v>46175</v>
      </c>
      <c r="C28" s="18" t="s">
        <v>271</v>
      </c>
    </row>
    <row r="29" spans="1:3" ht="19.5" hidden="1" customHeight="1">
      <c r="A29" s="527" t="s">
        <v>32</v>
      </c>
      <c r="B29" s="527"/>
      <c r="C29" s="527"/>
    </row>
    <row r="30" spans="1:3" ht="24" hidden="1" customHeight="1">
      <c r="A30" s="18" t="s">
        <v>33</v>
      </c>
      <c r="B30" s="6">
        <f>B28</f>
        <v>46175</v>
      </c>
      <c r="C30" s="7"/>
    </row>
    <row r="31" spans="1:3" ht="356.25" hidden="1" customHeight="1">
      <c r="A31" s="534" t="s">
        <v>53</v>
      </c>
      <c r="B31" s="534"/>
      <c r="C31" s="534"/>
    </row>
    <row r="32" spans="1:3" ht="114.75" hidden="1" customHeight="1">
      <c r="A32" s="534"/>
      <c r="B32" s="534"/>
      <c r="C32" s="534"/>
    </row>
    <row r="33" spans="1:3" ht="234" hidden="1" customHeight="1">
      <c r="A33" s="534" t="s">
        <v>48</v>
      </c>
      <c r="B33" s="534"/>
      <c r="C33" s="534"/>
    </row>
    <row r="34" spans="1:3" ht="182.25" hidden="1" customHeight="1">
      <c r="A34" s="534" t="s">
        <v>49</v>
      </c>
      <c r="B34" s="534"/>
      <c r="C34" s="534"/>
    </row>
    <row r="35" spans="1:3" ht="114.75" hidden="1" customHeight="1">
      <c r="A35" s="533" t="s">
        <v>50</v>
      </c>
      <c r="B35" s="533"/>
      <c r="C35" s="533"/>
    </row>
    <row r="36" spans="1:3" ht="189" hidden="1" customHeight="1">
      <c r="A36" s="529" t="s">
        <v>52</v>
      </c>
      <c r="B36" s="529"/>
      <c r="C36" s="529"/>
    </row>
    <row r="37" spans="1:3" ht="264.75" hidden="1" customHeight="1">
      <c r="A37" s="527" t="s">
        <v>51</v>
      </c>
      <c r="B37" s="527"/>
      <c r="C37" s="527"/>
    </row>
    <row r="38" spans="1:3" s="8" customFormat="1" ht="63.75" hidden="1" customHeight="1">
      <c r="A38" s="527" t="s">
        <v>34</v>
      </c>
      <c r="B38" s="527"/>
      <c r="C38" s="527"/>
    </row>
    <row r="39" spans="1:3" ht="150" hidden="1" customHeight="1">
      <c r="A39" s="527" t="s">
        <v>54</v>
      </c>
      <c r="B39" s="527"/>
      <c r="C39" s="527"/>
    </row>
    <row r="40" spans="1:3" ht="234.75" hidden="1" customHeight="1">
      <c r="A40" s="527" t="s">
        <v>55</v>
      </c>
      <c r="B40" s="527"/>
      <c r="C40" s="527"/>
    </row>
    <row r="41" spans="1:3" ht="252.75" hidden="1" customHeight="1">
      <c r="A41" s="527" t="s">
        <v>56</v>
      </c>
      <c r="B41" s="527"/>
      <c r="C41" s="527"/>
    </row>
    <row r="42" spans="1:3" ht="339" hidden="1" customHeight="1">
      <c r="A42" s="527" t="s">
        <v>57</v>
      </c>
      <c r="B42" s="527"/>
      <c r="C42" s="527"/>
    </row>
    <row r="43" spans="1:3" ht="360" hidden="1" customHeight="1">
      <c r="A43" s="527" t="s">
        <v>35</v>
      </c>
      <c r="B43" s="527"/>
      <c r="C43" s="527"/>
    </row>
    <row r="44" spans="1:3" ht="158.25" hidden="1" customHeight="1">
      <c r="A44" s="527" t="s">
        <v>36</v>
      </c>
      <c r="B44" s="527"/>
      <c r="C44" s="527"/>
    </row>
    <row r="45" spans="1:3" ht="60" hidden="1" customHeight="1">
      <c r="A45" s="527" t="s">
        <v>58</v>
      </c>
      <c r="B45" s="527"/>
      <c r="C45" s="527"/>
    </row>
    <row r="46" spans="1:3" ht="293.25" hidden="1" customHeight="1">
      <c r="A46" s="527" t="s">
        <v>59</v>
      </c>
      <c r="B46" s="527"/>
      <c r="C46" s="527"/>
    </row>
    <row r="47" spans="1:3" ht="308.25" hidden="1" customHeight="1">
      <c r="A47" s="527" t="s">
        <v>60</v>
      </c>
      <c r="B47" s="527"/>
      <c r="C47" s="527"/>
    </row>
    <row r="48" spans="1:3" ht="409.6" hidden="1" customHeight="1">
      <c r="A48" s="527" t="s">
        <v>37</v>
      </c>
      <c r="B48" s="527"/>
      <c r="C48" s="527"/>
    </row>
    <row r="49" spans="1:3" ht="308.25" hidden="1" customHeight="1">
      <c r="A49" s="527" t="s">
        <v>38</v>
      </c>
      <c r="B49" s="527"/>
      <c r="C49" s="527"/>
    </row>
    <row r="50" spans="1:3" ht="277.5" hidden="1" customHeight="1">
      <c r="A50" s="527" t="s">
        <v>39</v>
      </c>
      <c r="B50" s="527"/>
      <c r="C50" s="527"/>
    </row>
    <row r="51" spans="1:3" ht="114" hidden="1" customHeight="1">
      <c r="A51" s="527" t="s">
        <v>61</v>
      </c>
      <c r="B51" s="527"/>
      <c r="C51" s="527"/>
    </row>
    <row r="52" spans="1:3" ht="50.25" hidden="1" customHeight="1">
      <c r="A52" s="528" t="s">
        <v>62</v>
      </c>
      <c r="B52" s="527"/>
      <c r="C52" s="527"/>
    </row>
    <row r="53" spans="1:3" hidden="1"/>
    <row r="54" spans="1:3" hidden="1">
      <c r="A54" s="527"/>
      <c r="B54" s="527"/>
      <c r="C54" s="527"/>
    </row>
    <row r="55" spans="1:3" hidden="1">
      <c r="A55" s="527"/>
      <c r="B55" s="527"/>
      <c r="C55" s="527"/>
    </row>
    <row r="56" spans="1:3" hidden="1">
      <c r="A56" s="527"/>
      <c r="B56" s="527"/>
      <c r="C56" s="527"/>
    </row>
    <row r="57" spans="1:3" hidden="1">
      <c r="A57" s="527"/>
      <c r="B57" s="527"/>
      <c r="C57" s="527"/>
    </row>
    <row r="58" spans="1:3" ht="39.75" hidden="1" customHeight="1">
      <c r="A58" s="2" t="s">
        <v>40</v>
      </c>
      <c r="C58" s="2" t="s">
        <v>25</v>
      </c>
    </row>
  </sheetData>
  <mergeCells count="47">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 ref="A43:C43"/>
    <mergeCell ref="A44:C44"/>
    <mergeCell ref="A45:C45"/>
    <mergeCell ref="A46:C46"/>
    <mergeCell ref="A35:C35"/>
    <mergeCell ref="A37:C37"/>
    <mergeCell ref="A38:C38"/>
    <mergeCell ref="A39:C39"/>
    <mergeCell ref="A40:C40"/>
    <mergeCell ref="A12:C12"/>
    <mergeCell ref="A15:C15"/>
    <mergeCell ref="A16:C16"/>
    <mergeCell ref="A17:C17"/>
    <mergeCell ref="A19:C19"/>
    <mergeCell ref="A18:B18"/>
    <mergeCell ref="A13:C13"/>
    <mergeCell ref="A14:C14"/>
    <mergeCell ref="A20:C20"/>
    <mergeCell ref="A21:C21"/>
    <mergeCell ref="A25:C25"/>
    <mergeCell ref="A26:C26"/>
    <mergeCell ref="A29:C29"/>
    <mergeCell ref="A24:C24"/>
    <mergeCell ref="A11:C11"/>
    <mergeCell ref="B1:C1"/>
    <mergeCell ref="A3:C3"/>
    <mergeCell ref="A5:C5"/>
    <mergeCell ref="A7:C7"/>
    <mergeCell ref="A9:C9"/>
    <mergeCell ref="A10:C10"/>
    <mergeCell ref="A6:C6"/>
  </mergeCells>
  <pageMargins left="0.7" right="0.7" top="0.75" bottom="0.75" header="0.3" footer="0.3"/>
  <pageSetup paperSize="9" scale="50" fitToHeight="0" orientation="portrait" r:id="rId1"/>
  <rowBreaks count="2" manualBreakCount="2">
    <brk id="36" max="16383" man="1"/>
    <brk id="4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9"/>
  <sheetViews>
    <sheetView view="pageBreakPreview" zoomScale="60" zoomScaleNormal="70" workbookViewId="0">
      <selection activeCell="H9" sqref="H9:I9"/>
    </sheetView>
  </sheetViews>
  <sheetFormatPr defaultRowHeight="15"/>
  <cols>
    <col min="1" max="1" width="9.140625" style="1"/>
    <col min="2" max="2" width="35.42578125" style="1" customWidth="1"/>
    <col min="3" max="3" width="42.42578125" style="1" customWidth="1"/>
    <col min="4" max="4" width="31.28515625" style="1" customWidth="1"/>
    <col min="5" max="5" width="27.7109375" style="1" customWidth="1"/>
    <col min="6" max="6" width="39.140625" style="1" customWidth="1"/>
    <col min="7" max="7" width="31.7109375" style="1" customWidth="1"/>
    <col min="8" max="8" width="26.140625" style="1" customWidth="1"/>
    <col min="9" max="9" width="28.140625" style="1" customWidth="1"/>
    <col min="10" max="11" width="22.5703125" style="1" customWidth="1"/>
    <col min="12" max="12" width="26.7109375" style="1" customWidth="1"/>
    <col min="13" max="16384" width="9.140625" style="1"/>
  </cols>
  <sheetData>
    <row r="1" spans="1:17" s="13" customFormat="1" ht="54.75" customHeight="1">
      <c r="B1" s="535" t="s">
        <v>71</v>
      </c>
      <c r="C1" s="535"/>
      <c r="D1" s="535"/>
      <c r="E1" s="535"/>
      <c r="F1" s="535"/>
      <c r="G1" s="535"/>
      <c r="H1" s="535"/>
      <c r="I1" s="535"/>
      <c r="J1" s="535"/>
      <c r="K1" s="535"/>
      <c r="L1" s="535"/>
      <c r="M1" s="20"/>
      <c r="N1" s="20"/>
      <c r="O1" s="20"/>
      <c r="P1" s="20"/>
      <c r="Q1" s="20"/>
    </row>
    <row r="2" spans="1:17" s="12" customFormat="1" ht="43.5" customHeight="1">
      <c r="B2" s="535" t="s">
        <v>272</v>
      </c>
      <c r="C2" s="535"/>
      <c r="D2" s="535"/>
      <c r="E2" s="535"/>
      <c r="F2" s="535"/>
      <c r="G2" s="535"/>
      <c r="H2" s="535"/>
      <c r="I2" s="535"/>
      <c r="J2" s="535"/>
      <c r="K2" s="535"/>
      <c r="L2" s="535"/>
      <c r="M2" s="19"/>
      <c r="N2" s="19"/>
      <c r="O2" s="19"/>
      <c r="P2" s="19"/>
      <c r="Q2" s="19"/>
    </row>
    <row r="3" spans="1:17" s="10" customFormat="1" ht="59.25" customHeight="1">
      <c r="B3" s="536" t="str">
        <f>ТЗ!G22</f>
        <v>Выполнение СМР, ПНР  по титулу: Строительство ЛЭП-0,4 кВ от РУ-0,4 кВ проект. ТП (по дог-ру ТП №Ю8-24-302-203096(225662)), ПС №755 "Молоково", в т.ч. ПИР, МО, г.о. Ленинский Ю8-24-302-230605(538366)</v>
      </c>
      <c r="C3" s="536"/>
      <c r="D3" s="536"/>
      <c r="E3" s="536"/>
      <c r="F3" s="536"/>
      <c r="G3" s="536"/>
      <c r="H3" s="536"/>
      <c r="I3" s="536"/>
      <c r="J3" s="536"/>
      <c r="K3" s="536"/>
      <c r="L3" s="536"/>
      <c r="M3" s="22"/>
      <c r="N3" s="22"/>
      <c r="O3" s="22"/>
      <c r="P3" s="22"/>
      <c r="Q3" s="22"/>
    </row>
    <row r="4" spans="1:17" s="10" customFormat="1" ht="76.5" customHeight="1">
      <c r="B4" s="133" t="str">
        <f>MID(Приглашение!A1,3,6)</f>
        <v>333128</v>
      </c>
      <c r="C4" s="11"/>
      <c r="D4" s="11"/>
      <c r="E4" s="11"/>
      <c r="F4" s="11"/>
      <c r="G4" s="11"/>
      <c r="H4" s="11"/>
      <c r="J4" s="23" t="s">
        <v>317</v>
      </c>
      <c r="K4" s="23"/>
      <c r="L4" s="11"/>
      <c r="M4" s="11"/>
      <c r="N4" s="11"/>
      <c r="O4" s="11"/>
      <c r="P4" s="11"/>
      <c r="Q4" s="11"/>
    </row>
    <row r="5" spans="1:17" s="10" customFormat="1" ht="41.25" customHeight="1">
      <c r="A5" s="9" t="s">
        <v>100</v>
      </c>
      <c r="B5" s="19"/>
      <c r="C5" s="24"/>
      <c r="D5" s="24"/>
      <c r="E5" s="24"/>
      <c r="F5" s="24"/>
      <c r="G5" s="24"/>
      <c r="H5" s="24"/>
      <c r="I5" s="12"/>
      <c r="J5" s="12"/>
      <c r="K5" s="24"/>
      <c r="L5" s="24"/>
      <c r="M5" s="11"/>
      <c r="N5" s="11"/>
      <c r="O5" s="11"/>
      <c r="P5" s="11"/>
      <c r="Q5" s="11"/>
    </row>
    <row r="6" spans="1:17" s="10" customFormat="1" ht="22.5" customHeight="1">
      <c r="A6" s="9"/>
      <c r="B6" s="19"/>
      <c r="C6" s="24"/>
      <c r="D6" s="24"/>
      <c r="E6" s="24"/>
      <c r="F6" s="24"/>
      <c r="G6" s="24"/>
      <c r="H6" s="24"/>
      <c r="I6" s="12"/>
      <c r="J6" s="12"/>
      <c r="K6" s="24"/>
      <c r="L6" s="24"/>
      <c r="M6" s="11"/>
      <c r="N6" s="11"/>
      <c r="O6" s="11"/>
      <c r="P6" s="11"/>
      <c r="Q6" s="11"/>
    </row>
    <row r="7" spans="1:17" s="10" customFormat="1" ht="63.75" customHeight="1">
      <c r="A7" s="537" t="s">
        <v>72</v>
      </c>
      <c r="B7" s="537"/>
      <c r="C7" s="537" t="s">
        <v>73</v>
      </c>
      <c r="D7" s="567" t="s">
        <v>74</v>
      </c>
      <c r="E7" s="567" t="s">
        <v>75</v>
      </c>
      <c r="F7" s="567" t="s">
        <v>81</v>
      </c>
      <c r="G7" s="567" t="s">
        <v>76</v>
      </c>
      <c r="H7" s="555" t="s">
        <v>77</v>
      </c>
      <c r="I7" s="557"/>
      <c r="J7" s="552" t="s">
        <v>78</v>
      </c>
      <c r="K7" s="553"/>
      <c r="L7" s="554"/>
      <c r="M7" s="11"/>
      <c r="N7" s="11"/>
      <c r="O7" s="11"/>
      <c r="P7" s="11"/>
      <c r="Q7" s="11"/>
    </row>
    <row r="8" spans="1:17" s="10" customFormat="1" ht="57" customHeight="1">
      <c r="A8" s="537"/>
      <c r="B8" s="537"/>
      <c r="C8" s="537"/>
      <c r="D8" s="541"/>
      <c r="E8" s="541"/>
      <c r="F8" s="541"/>
      <c r="G8" s="541"/>
      <c r="H8" s="558"/>
      <c r="I8" s="560"/>
      <c r="J8" s="25" t="s">
        <v>79</v>
      </c>
      <c r="K8" s="25" t="s">
        <v>305</v>
      </c>
      <c r="L8" s="46" t="s">
        <v>80</v>
      </c>
      <c r="M8" s="11"/>
      <c r="N8" s="11"/>
      <c r="O8" s="11"/>
      <c r="P8" s="11"/>
      <c r="Q8" s="11"/>
    </row>
    <row r="9" spans="1:17" s="21" customFormat="1" ht="123.75" customHeight="1">
      <c r="A9" s="542" t="s">
        <v>82</v>
      </c>
      <c r="B9" s="543"/>
      <c r="C9" s="26" t="s">
        <v>45</v>
      </c>
      <c r="D9" s="26">
        <f>ТЗ!G7</f>
        <v>0</v>
      </c>
      <c r="E9" s="26" t="s">
        <v>189</v>
      </c>
      <c r="F9" s="26" t="s">
        <v>45</v>
      </c>
      <c r="G9" s="27" t="str">
        <f>ТЗ!O76</f>
        <v>с 15.06.2026 по 15.07.2026</v>
      </c>
      <c r="H9" s="347" t="s">
        <v>83</v>
      </c>
      <c r="I9" s="349"/>
      <c r="J9" s="28">
        <f>ТЗ!G59</f>
        <v>318038.49</v>
      </c>
      <c r="K9" s="28">
        <f>J9*0.22</f>
        <v>69968.467799999999</v>
      </c>
      <c r="L9" s="28">
        <f>ТЗ!O59</f>
        <v>388006.96</v>
      </c>
    </row>
    <row r="10" spans="1:17" s="10" customFormat="1" ht="27" customHeight="1">
      <c r="A10" s="545"/>
      <c r="B10" s="545"/>
      <c r="C10" s="29"/>
      <c r="D10" s="24"/>
      <c r="E10" s="24"/>
      <c r="F10" s="24"/>
      <c r="G10" s="24"/>
      <c r="H10" s="24"/>
      <c r="I10" s="12"/>
      <c r="J10" s="12"/>
      <c r="K10" s="24"/>
      <c r="L10" s="24"/>
      <c r="M10" s="11"/>
      <c r="N10" s="11"/>
      <c r="O10" s="11"/>
      <c r="P10" s="11"/>
      <c r="Q10" s="11"/>
    </row>
    <row r="11" spans="1:17" s="10" customFormat="1" ht="41.25" customHeight="1">
      <c r="A11" s="30" t="s">
        <v>84</v>
      </c>
      <c r="B11" s="31"/>
      <c r="C11" s="29"/>
      <c r="D11" s="24"/>
      <c r="E11" s="24"/>
      <c r="F11" s="24"/>
      <c r="G11" s="24"/>
      <c r="H11" s="24"/>
      <c r="I11" s="12"/>
      <c r="J11" s="12"/>
      <c r="K11" s="24"/>
      <c r="L11" s="24"/>
      <c r="M11" s="11"/>
      <c r="N11" s="11"/>
      <c r="O11" s="11"/>
      <c r="P11" s="11"/>
      <c r="Q11" s="11"/>
    </row>
    <row r="12" spans="1:17" s="10" customFormat="1" ht="35.25" customHeight="1">
      <c r="A12" s="30"/>
      <c r="B12" s="31"/>
      <c r="C12" s="29"/>
      <c r="D12" s="24"/>
      <c r="E12" s="24"/>
      <c r="F12" s="24"/>
      <c r="G12" s="24"/>
      <c r="H12" s="24"/>
      <c r="I12" s="12"/>
      <c r="J12" s="12"/>
      <c r="K12" s="24"/>
      <c r="L12" s="24"/>
      <c r="M12" s="11"/>
      <c r="N12" s="11"/>
      <c r="O12" s="11"/>
      <c r="P12" s="11"/>
      <c r="Q12" s="11"/>
    </row>
    <row r="13" spans="1:17" s="10" customFormat="1" ht="60.75" customHeight="1">
      <c r="A13" s="537" t="s">
        <v>41</v>
      </c>
      <c r="B13" s="537" t="s">
        <v>42</v>
      </c>
      <c r="C13" s="538" t="s">
        <v>43</v>
      </c>
      <c r="D13" s="538" t="s">
        <v>44</v>
      </c>
      <c r="E13" s="539" t="s">
        <v>85</v>
      </c>
      <c r="F13" s="539" t="s">
        <v>86</v>
      </c>
      <c r="G13" s="539" t="s">
        <v>87</v>
      </c>
      <c r="H13" s="567" t="s">
        <v>306</v>
      </c>
      <c r="I13" s="537" t="s">
        <v>88</v>
      </c>
      <c r="J13" s="544"/>
      <c r="K13" s="544"/>
      <c r="L13" s="544"/>
    </row>
    <row r="14" spans="1:17" s="10" customFormat="1" ht="15" customHeight="1">
      <c r="A14" s="537"/>
      <c r="B14" s="537"/>
      <c r="C14" s="538"/>
      <c r="D14" s="538"/>
      <c r="E14" s="540"/>
      <c r="F14" s="540"/>
      <c r="G14" s="540"/>
      <c r="H14" s="540"/>
      <c r="I14" s="537"/>
      <c r="J14" s="544"/>
      <c r="K14" s="544"/>
      <c r="L14" s="544"/>
    </row>
    <row r="15" spans="1:17" s="10" customFormat="1" ht="60" customHeight="1">
      <c r="A15" s="537"/>
      <c r="B15" s="537"/>
      <c r="C15" s="538"/>
      <c r="D15" s="538"/>
      <c r="E15" s="541"/>
      <c r="F15" s="541"/>
      <c r="G15" s="541"/>
      <c r="H15" s="541"/>
      <c r="I15" s="537"/>
      <c r="J15" s="544"/>
      <c r="K15" s="544"/>
      <c r="L15" s="544"/>
    </row>
    <row r="16" spans="1:17" s="10" customFormat="1" ht="122.25" customHeight="1">
      <c r="A16" s="32">
        <v>1</v>
      </c>
      <c r="B16" s="198" t="s">
        <v>308</v>
      </c>
      <c r="C16" s="26" t="s">
        <v>45</v>
      </c>
      <c r="D16" s="26" t="s">
        <v>45</v>
      </c>
      <c r="E16" s="33" t="str">
        <f>G9</f>
        <v>с 15.06.2026 по 15.07.2026</v>
      </c>
      <c r="F16" s="32" t="str">
        <f>H9</f>
        <v>в срок не позднее 7 (семь) рабочих дней со дня подписания акта КС-2 и справки КС-3</v>
      </c>
      <c r="G16" s="197">
        <f>H16/1.22</f>
        <v>313890.54918032786</v>
      </c>
      <c r="H16" s="303">
        <v>382946.47</v>
      </c>
      <c r="I16" s="32"/>
      <c r="J16" s="35"/>
      <c r="K16" s="36"/>
      <c r="L16" s="37"/>
    </row>
    <row r="17" spans="1:12" s="10" customFormat="1" ht="118.5" hidden="1" customHeight="1">
      <c r="A17" s="32">
        <v>2</v>
      </c>
      <c r="B17" s="198" t="s">
        <v>227</v>
      </c>
      <c r="C17" s="32" t="s">
        <v>45</v>
      </c>
      <c r="D17" s="33" t="s">
        <v>45</v>
      </c>
      <c r="E17" s="33" t="str">
        <f>G9</f>
        <v>с 15.06.2026 по 15.07.2026</v>
      </c>
      <c r="F17" s="199" t="str">
        <f>F16</f>
        <v>в срок не позднее 7 (семь) рабочих дней со дня подписания акта КС-2 и справки КС-3</v>
      </c>
      <c r="G17" s="197">
        <f>H17/1.2</f>
        <v>106567.5</v>
      </c>
      <c r="H17" s="34">
        <v>127881</v>
      </c>
      <c r="I17" s="32" t="s">
        <v>226</v>
      </c>
      <c r="J17" s="35"/>
      <c r="K17" s="36"/>
      <c r="L17" s="37"/>
    </row>
    <row r="18" spans="1:12" s="10" customFormat="1" ht="27" customHeight="1">
      <c r="A18" s="12"/>
      <c r="B18" s="547"/>
      <c r="C18" s="547"/>
      <c r="D18" s="547"/>
      <c r="E18" s="547"/>
      <c r="F18" s="547"/>
      <c r="G18" s="547"/>
      <c r="H18" s="547"/>
      <c r="I18" s="547"/>
      <c r="J18" s="547"/>
      <c r="K18" s="547"/>
      <c r="L18" s="547"/>
    </row>
    <row r="19" spans="1:12" s="10" customFormat="1" ht="27" customHeight="1">
      <c r="A19" s="9" t="s">
        <v>89</v>
      </c>
      <c r="B19" s="38"/>
      <c r="C19" s="38"/>
      <c r="D19" s="38"/>
      <c r="E19" s="38"/>
      <c r="F19" s="38"/>
      <c r="G19" s="38"/>
      <c r="H19" s="38"/>
      <c r="I19" s="38"/>
      <c r="J19" s="38"/>
      <c r="K19" s="38"/>
      <c r="L19" s="38"/>
    </row>
    <row r="20" spans="1:12" s="10" customFormat="1" ht="27" customHeight="1">
      <c r="A20" s="9"/>
      <c r="B20" s="38"/>
      <c r="C20" s="38"/>
      <c r="D20" s="38"/>
      <c r="E20" s="38"/>
      <c r="F20" s="38"/>
      <c r="G20" s="38"/>
      <c r="H20" s="38"/>
      <c r="I20" s="38"/>
      <c r="J20" s="38"/>
      <c r="K20" s="38"/>
      <c r="L20" s="38"/>
    </row>
    <row r="21" spans="1:12" s="10" customFormat="1" ht="27" customHeight="1">
      <c r="A21" s="555" t="s">
        <v>90</v>
      </c>
      <c r="B21" s="556"/>
      <c r="C21" s="556"/>
      <c r="D21" s="557"/>
      <c r="E21" s="562" t="s">
        <v>94</v>
      </c>
      <c r="F21" s="563"/>
      <c r="G21" s="563"/>
      <c r="H21" s="564"/>
      <c r="I21" s="39"/>
      <c r="J21" s="38"/>
      <c r="K21" s="38"/>
      <c r="L21" s="38"/>
    </row>
    <row r="22" spans="1:12" s="10" customFormat="1" ht="44.25" customHeight="1">
      <c r="A22" s="558"/>
      <c r="B22" s="559"/>
      <c r="C22" s="559"/>
      <c r="D22" s="560"/>
      <c r="E22" s="561" t="s">
        <v>95</v>
      </c>
      <c r="F22" s="561"/>
      <c r="G22" s="565" t="s">
        <v>96</v>
      </c>
      <c r="H22" s="565" t="s">
        <v>97</v>
      </c>
      <c r="I22" s="38"/>
      <c r="J22" s="38"/>
      <c r="K22" s="38"/>
      <c r="L22" s="38"/>
    </row>
    <row r="23" spans="1:12" s="10" customFormat="1" ht="78.75" customHeight="1">
      <c r="A23" s="25" t="s">
        <v>91</v>
      </c>
      <c r="B23" s="40"/>
      <c r="C23" s="40" t="s">
        <v>92</v>
      </c>
      <c r="D23" s="40" t="s">
        <v>93</v>
      </c>
      <c r="E23" s="41" t="s">
        <v>79</v>
      </c>
      <c r="F23" s="41" t="s">
        <v>307</v>
      </c>
      <c r="G23" s="566"/>
      <c r="H23" s="566"/>
      <c r="I23" s="38"/>
      <c r="J23" s="38"/>
      <c r="K23" s="38"/>
      <c r="L23" s="38"/>
    </row>
    <row r="24" spans="1:12" s="10" customFormat="1" ht="118.5" customHeight="1">
      <c r="A24" s="548" t="str">
        <f>B16</f>
        <v>ООО "Техно инжиниринг"</v>
      </c>
      <c r="B24" s="549"/>
      <c r="C24" s="32">
        <v>7727780050</v>
      </c>
      <c r="D24" s="134" t="str">
        <f>D16</f>
        <v>ДА</v>
      </c>
      <c r="E24" s="196">
        <f>G16</f>
        <v>313890.54918032786</v>
      </c>
      <c r="F24" s="196">
        <f>H16</f>
        <v>382946.47</v>
      </c>
      <c r="G24" s="135" t="str">
        <f>F16</f>
        <v>в срок не позднее 7 (семь) рабочих дней со дня подписания акта КС-2 и справки КС-3</v>
      </c>
      <c r="H24" s="134" t="str">
        <f>E16</f>
        <v>с 15.06.2026 по 15.07.2026</v>
      </c>
      <c r="I24" s="38"/>
      <c r="J24" s="38"/>
      <c r="K24" s="38"/>
      <c r="L24" s="38"/>
    </row>
    <row r="25" spans="1:12" s="10" customFormat="1" ht="33.75" customHeight="1">
      <c r="A25" s="321"/>
      <c r="B25" s="321"/>
      <c r="C25" s="36"/>
      <c r="D25" s="325"/>
      <c r="E25" s="326"/>
      <c r="F25" s="326"/>
      <c r="G25" s="327"/>
      <c r="H25" s="325"/>
      <c r="I25" s="320"/>
      <c r="J25" s="320"/>
      <c r="K25" s="320"/>
      <c r="L25" s="320"/>
    </row>
    <row r="26" spans="1:12" s="10" customFormat="1" ht="84" customHeight="1">
      <c r="A26" s="12"/>
      <c r="B26" s="546" t="s">
        <v>46</v>
      </c>
      <c r="C26" s="546"/>
      <c r="D26" s="319"/>
      <c r="E26" s="319"/>
      <c r="F26" s="42"/>
      <c r="G26" s="43"/>
      <c r="H26" s="43" t="s">
        <v>47</v>
      </c>
      <c r="I26" s="12"/>
      <c r="J26" s="12"/>
      <c r="K26" s="12"/>
      <c r="L26" s="12"/>
    </row>
    <row r="27" spans="1:12" s="10" customFormat="1" ht="81.75" customHeight="1">
      <c r="A27" s="12"/>
      <c r="B27" s="43" t="s">
        <v>296</v>
      </c>
      <c r="C27" s="43"/>
      <c r="D27" s="319"/>
      <c r="E27" s="319"/>
      <c r="F27" s="322"/>
      <c r="G27" s="323"/>
      <c r="H27" s="323" t="s">
        <v>297</v>
      </c>
      <c r="I27" s="12"/>
      <c r="J27" s="12"/>
      <c r="K27" s="12"/>
      <c r="L27" s="12"/>
    </row>
    <row r="28" spans="1:12" s="10" customFormat="1" ht="56.25" customHeight="1">
      <c r="A28" s="12"/>
      <c r="B28" s="546" t="s">
        <v>291</v>
      </c>
      <c r="C28" s="546"/>
      <c r="D28" s="44"/>
      <c r="E28" s="44"/>
      <c r="F28" s="12"/>
      <c r="G28" s="324"/>
      <c r="H28" s="324" t="s">
        <v>228</v>
      </c>
      <c r="I28" s="12"/>
      <c r="J28" s="12"/>
      <c r="K28" s="12"/>
      <c r="L28" s="12"/>
    </row>
    <row r="29" spans="1:12" ht="23.25">
      <c r="A29" s="12"/>
      <c r="B29" s="12"/>
      <c r="C29" s="12"/>
      <c r="D29" s="12"/>
      <c r="E29" s="12"/>
      <c r="F29" s="12"/>
      <c r="G29" s="12"/>
      <c r="H29" s="12"/>
      <c r="I29" s="12"/>
      <c r="J29" s="12"/>
      <c r="K29" s="12"/>
      <c r="L29" s="12"/>
    </row>
    <row r="30" spans="1:12" ht="23.25">
      <c r="A30" s="12"/>
      <c r="B30" s="12" t="s">
        <v>293</v>
      </c>
      <c r="C30" s="12"/>
      <c r="D30" s="12"/>
      <c r="E30" s="12"/>
      <c r="F30" s="12"/>
      <c r="G30" s="12"/>
      <c r="H30" s="12" t="s">
        <v>298</v>
      </c>
      <c r="I30" s="12"/>
      <c r="J30" s="12"/>
      <c r="K30" s="12"/>
      <c r="L30" s="12"/>
    </row>
    <row r="31" spans="1:12" ht="23.25">
      <c r="A31" s="12"/>
      <c r="B31" s="12"/>
      <c r="C31" s="12"/>
      <c r="D31" s="12"/>
      <c r="E31" s="12"/>
      <c r="F31" s="12"/>
      <c r="G31" s="12"/>
      <c r="H31" s="12"/>
      <c r="I31" s="12"/>
      <c r="J31" s="12"/>
      <c r="K31" s="12"/>
      <c r="L31" s="12"/>
    </row>
    <row r="32" spans="1:12" ht="23.25">
      <c r="A32" s="12"/>
      <c r="B32" s="12"/>
      <c r="C32" s="12"/>
      <c r="D32" s="12"/>
      <c r="E32" s="12"/>
      <c r="F32" s="12"/>
      <c r="G32" s="12"/>
      <c r="H32" s="12"/>
      <c r="I32" s="12"/>
      <c r="J32" s="12"/>
      <c r="K32" s="12"/>
      <c r="L32" s="12"/>
    </row>
    <row r="33" spans="1:12" ht="23.25">
      <c r="A33" s="12"/>
      <c r="B33" s="12"/>
      <c r="C33" s="12"/>
      <c r="D33" s="12"/>
      <c r="E33" s="12"/>
      <c r="F33" s="12"/>
      <c r="G33" s="12"/>
      <c r="H33" s="12"/>
      <c r="I33" s="12"/>
      <c r="J33" s="12"/>
      <c r="K33" s="12"/>
      <c r="L33" s="12"/>
    </row>
    <row r="34" spans="1:12" ht="23.25">
      <c r="A34" s="12"/>
      <c r="B34" s="12" t="s">
        <v>98</v>
      </c>
      <c r="C34" s="12"/>
      <c r="D34" s="12"/>
      <c r="E34" s="12"/>
      <c r="F34" s="12"/>
      <c r="G34" s="12"/>
      <c r="H34" s="12"/>
      <c r="I34" s="12"/>
      <c r="J34" s="12"/>
      <c r="K34" s="12"/>
      <c r="L34" s="12"/>
    </row>
    <row r="35" spans="1:12" ht="23.25">
      <c r="A35" s="12"/>
      <c r="B35" s="12"/>
      <c r="C35" s="12"/>
      <c r="D35" s="12"/>
      <c r="E35" s="12"/>
      <c r="F35" s="12"/>
      <c r="G35" s="12"/>
      <c r="H35" s="12"/>
      <c r="I35" s="12"/>
      <c r="J35" s="12"/>
      <c r="K35" s="12"/>
      <c r="L35" s="12"/>
    </row>
    <row r="36" spans="1:12" ht="23.25">
      <c r="A36" s="12"/>
      <c r="B36" s="550" t="s">
        <v>292</v>
      </c>
      <c r="C36" s="551"/>
      <c r="D36" s="12"/>
      <c r="E36" s="12"/>
      <c r="F36" s="12"/>
      <c r="G36" s="12"/>
      <c r="H36" s="12" t="s">
        <v>262</v>
      </c>
      <c r="I36" s="12"/>
      <c r="J36" s="12"/>
      <c r="K36" s="12"/>
      <c r="L36" s="12"/>
    </row>
    <row r="37" spans="1:12" ht="23.25">
      <c r="A37" s="12"/>
      <c r="B37" s="551"/>
      <c r="C37" s="551"/>
      <c r="D37" s="12"/>
      <c r="E37" s="12"/>
      <c r="F37" s="12"/>
      <c r="G37" s="12"/>
      <c r="H37" s="12"/>
      <c r="I37" s="12"/>
      <c r="J37" s="12"/>
      <c r="K37" s="12"/>
      <c r="L37" s="12"/>
    </row>
    <row r="38" spans="1:12" ht="24.75" customHeight="1">
      <c r="A38" s="12"/>
      <c r="B38" s="551"/>
      <c r="C38" s="551"/>
      <c r="D38" s="12"/>
      <c r="E38" s="12"/>
      <c r="F38" s="12"/>
      <c r="G38" s="12"/>
      <c r="H38" s="12"/>
      <c r="I38" s="12"/>
      <c r="J38" s="12"/>
      <c r="K38" s="12"/>
      <c r="L38" s="12"/>
    </row>
    <row r="39" spans="1:12" ht="23.25">
      <c r="A39" s="12"/>
      <c r="B39" s="12"/>
      <c r="C39" s="12"/>
      <c r="D39" s="12"/>
      <c r="E39" s="12"/>
      <c r="F39" s="12"/>
      <c r="G39" s="12"/>
      <c r="H39" s="12"/>
      <c r="I39" s="12"/>
      <c r="J39" s="12"/>
      <c r="K39" s="12"/>
      <c r="L39" s="12"/>
    </row>
    <row r="40" spans="1:12" ht="24.75" customHeight="1">
      <c r="A40" s="12" t="s">
        <v>99</v>
      </c>
      <c r="B40" s="12"/>
      <c r="C40" s="12"/>
      <c r="D40" s="12"/>
      <c r="E40" s="12"/>
      <c r="F40" s="12"/>
      <c r="G40" s="12"/>
      <c r="H40" s="12"/>
      <c r="I40" s="12"/>
      <c r="J40" s="12"/>
      <c r="K40" s="12"/>
      <c r="L40" s="12"/>
    </row>
    <row r="41" spans="1:12" s="10" customFormat="1" ht="23.25">
      <c r="A41" s="12"/>
      <c r="B41" s="12"/>
      <c r="C41" s="12"/>
      <c r="D41" s="12"/>
      <c r="E41" s="12"/>
      <c r="F41" s="12"/>
      <c r="G41" s="12"/>
      <c r="H41" s="12"/>
      <c r="I41" s="12"/>
      <c r="J41" s="12"/>
      <c r="K41" s="12"/>
      <c r="L41" s="12"/>
    </row>
    <row r="42" spans="1:12" s="10" customFormat="1" ht="23.25">
      <c r="A42" s="12" t="s">
        <v>273</v>
      </c>
      <c r="B42" s="12"/>
      <c r="C42" s="12"/>
      <c r="D42" s="12"/>
      <c r="E42" s="12"/>
      <c r="F42" s="12"/>
      <c r="G42" s="12"/>
      <c r="H42" s="12"/>
      <c r="I42" s="12"/>
      <c r="J42" s="12"/>
      <c r="K42" s="12"/>
      <c r="L42" s="12"/>
    </row>
    <row r="43" spans="1:12" s="10" customFormat="1" ht="23.25">
      <c r="A43" s="45" t="s">
        <v>280</v>
      </c>
      <c r="B43" s="12"/>
      <c r="C43" s="12"/>
      <c r="D43" s="12"/>
      <c r="E43" s="12"/>
      <c r="F43" s="12"/>
      <c r="G43" s="12"/>
      <c r="H43" s="12"/>
      <c r="I43" s="12"/>
      <c r="J43" s="12"/>
      <c r="K43" s="12"/>
      <c r="L43" s="12"/>
    </row>
    <row r="44" spans="1:12" s="10" customFormat="1" ht="23.25">
      <c r="A44" s="45" t="s">
        <v>281</v>
      </c>
      <c r="B44" s="12"/>
      <c r="C44" s="12"/>
      <c r="D44" s="12"/>
      <c r="E44" s="12"/>
      <c r="F44" s="12"/>
      <c r="G44" s="12"/>
      <c r="H44" s="12"/>
      <c r="I44" s="12"/>
      <c r="J44" s="12"/>
      <c r="K44" s="12"/>
      <c r="L44" s="12"/>
    </row>
    <row r="45" spans="1:12" s="10" customFormat="1" ht="23.25">
      <c r="A45" s="45" t="s">
        <v>282</v>
      </c>
      <c r="B45" s="12"/>
      <c r="C45" s="12"/>
      <c r="D45" s="12"/>
      <c r="E45" s="12"/>
      <c r="F45" s="12"/>
      <c r="G45" s="12"/>
      <c r="H45" s="12"/>
      <c r="I45" s="12"/>
      <c r="J45" s="12"/>
      <c r="K45" s="12"/>
      <c r="L45" s="12"/>
    </row>
    <row r="46" spans="1:12" s="10" customFormat="1" ht="23.25">
      <c r="A46" s="45" t="s">
        <v>283</v>
      </c>
      <c r="B46" s="12"/>
      <c r="C46" s="12"/>
      <c r="D46" s="12"/>
      <c r="E46" s="12"/>
      <c r="F46" s="12"/>
      <c r="G46" s="12"/>
      <c r="H46" s="12"/>
      <c r="I46" s="12"/>
      <c r="J46" s="12"/>
      <c r="K46" s="12"/>
      <c r="L46" s="12"/>
    </row>
    <row r="47" spans="1:12" s="10" customFormat="1" ht="23.25">
      <c r="A47" s="45" t="s">
        <v>284</v>
      </c>
      <c r="B47" s="12"/>
      <c r="C47" s="12"/>
      <c r="D47" s="12"/>
      <c r="E47" s="12"/>
      <c r="F47" s="12"/>
      <c r="G47" s="12"/>
      <c r="H47" s="12"/>
      <c r="I47" s="12"/>
      <c r="J47" s="12"/>
      <c r="K47" s="12"/>
      <c r="L47" s="12"/>
    </row>
    <row r="48" spans="1:12" s="10" customFormat="1" ht="20.25"/>
    <row r="49" s="10" customFormat="1" ht="20.25"/>
  </sheetData>
  <mergeCells count="36">
    <mergeCell ref="B36:C38"/>
    <mergeCell ref="J7:L7"/>
    <mergeCell ref="H9:I9"/>
    <mergeCell ref="A21:D22"/>
    <mergeCell ref="E22:F22"/>
    <mergeCell ref="E21:H21"/>
    <mergeCell ref="G22:G23"/>
    <mergeCell ref="H22:H23"/>
    <mergeCell ref="D7:D8"/>
    <mergeCell ref="E7:E8"/>
    <mergeCell ref="F7:F8"/>
    <mergeCell ref="G7:G8"/>
    <mergeCell ref="H7:I8"/>
    <mergeCell ref="C7:C8"/>
    <mergeCell ref="B28:C28"/>
    <mergeCell ref="H13:H15"/>
    <mergeCell ref="B26:C26"/>
    <mergeCell ref="B18:L18"/>
    <mergeCell ref="I13:I15"/>
    <mergeCell ref="J13:J15"/>
    <mergeCell ref="A24:B24"/>
    <mergeCell ref="B1:L1"/>
    <mergeCell ref="B2:L2"/>
    <mergeCell ref="B3:L3"/>
    <mergeCell ref="B13:B15"/>
    <mergeCell ref="C13:C15"/>
    <mergeCell ref="D13:D15"/>
    <mergeCell ref="E13:E15"/>
    <mergeCell ref="A9:B9"/>
    <mergeCell ref="K13:K15"/>
    <mergeCell ref="L13:L15"/>
    <mergeCell ref="F13:F15"/>
    <mergeCell ref="G13:G15"/>
    <mergeCell ref="A10:B10"/>
    <mergeCell ref="A7:B8"/>
    <mergeCell ref="A13:A15"/>
  </mergeCells>
  <hyperlinks>
    <hyperlink ref="A45" r:id="rId1" display="https://rmsp.nalog.ru/"/>
  </hyperlinks>
  <pageMargins left="0.7" right="0.7" top="0.75" bottom="0.75" header="0.3" footer="0.3"/>
  <pageSetup paperSize="9" scale="38" fitToHeight="0" orientation="landscape" r:id="rId2"/>
  <rowBreaks count="1" manualBreakCount="1">
    <brk id="1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zoomScaleNormal="100" workbookViewId="0">
      <selection activeCell="B4" sqref="B4"/>
    </sheetView>
  </sheetViews>
  <sheetFormatPr defaultRowHeight="15"/>
  <cols>
    <col min="1" max="1" width="16.7109375" customWidth="1"/>
  </cols>
  <sheetData>
    <row r="1" spans="1:11" ht="25.5">
      <c r="A1" s="535" t="s">
        <v>274</v>
      </c>
      <c r="B1" s="535"/>
      <c r="C1" s="535"/>
      <c r="D1" s="535"/>
      <c r="E1" s="535"/>
      <c r="F1" s="535"/>
      <c r="G1" s="535"/>
      <c r="H1" s="535"/>
      <c r="I1" s="535"/>
      <c r="J1" s="535"/>
      <c r="K1" s="535"/>
    </row>
    <row r="3" spans="1:11" ht="75.75" customHeight="1">
      <c r="A3" s="311" t="s">
        <v>275</v>
      </c>
      <c r="B3" s="568" t="str">
        <f>АЗ!B3</f>
        <v>Выполнение СМР, ПНР  по титулу: Строительство ЛЭП-0,4 кВ от РУ-0,4 кВ проект. ТП (по дог-ру ТП №Ю8-24-302-203096(225662)), ПС №755 "Молоково", в т.ч. ПИР, МО, г.о. Ленинский Ю8-24-302-230605(538366)</v>
      </c>
      <c r="C3" s="568"/>
      <c r="D3" s="568"/>
      <c r="E3" s="568"/>
      <c r="F3" s="568"/>
      <c r="G3" s="568"/>
      <c r="H3" s="568"/>
      <c r="I3" s="568"/>
      <c r="J3" s="568"/>
      <c r="K3" s="569"/>
    </row>
    <row r="4" spans="1:11" ht="18.75">
      <c r="A4" s="314"/>
      <c r="B4" s="315"/>
      <c r="C4" s="315"/>
      <c r="D4" s="315"/>
      <c r="E4" s="315"/>
      <c r="F4" s="315"/>
      <c r="G4" s="315"/>
      <c r="H4" s="315"/>
      <c r="I4" s="315"/>
      <c r="J4" s="315"/>
      <c r="K4" s="316"/>
    </row>
    <row r="5" spans="1:11" ht="18.75">
      <c r="A5" s="313" t="s">
        <v>276</v>
      </c>
      <c r="B5" s="317" t="str">
        <f>Приглашение!A1</f>
        <v>I-333128</v>
      </c>
      <c r="C5" s="309"/>
      <c r="D5" s="309"/>
      <c r="E5" s="309"/>
      <c r="F5" s="309"/>
      <c r="G5" s="309"/>
      <c r="H5" s="309"/>
      <c r="I5" s="309"/>
      <c r="J5" s="309"/>
      <c r="K5" s="310"/>
    </row>
    <row r="6" spans="1:11" ht="18.75">
      <c r="A6" s="312"/>
      <c r="B6" s="307"/>
      <c r="C6" s="307"/>
      <c r="D6" s="307"/>
      <c r="E6" s="307"/>
      <c r="F6" s="307"/>
      <c r="G6" s="307"/>
      <c r="H6" s="307"/>
      <c r="I6" s="307"/>
      <c r="J6" s="307"/>
      <c r="K6" s="308"/>
    </row>
    <row r="7" spans="1:11" ht="18.75">
      <c r="A7" s="313" t="s">
        <v>277</v>
      </c>
      <c r="B7" s="309" t="str">
        <f>АЗ!B16</f>
        <v>ООО "Техно инжиниринг"</v>
      </c>
      <c r="C7" s="309"/>
      <c r="D7" s="309"/>
      <c r="E7" s="309"/>
      <c r="F7" s="309"/>
      <c r="G7" s="309"/>
      <c r="H7" s="309"/>
      <c r="I7" s="309"/>
      <c r="J7" s="309"/>
      <c r="K7" s="310"/>
    </row>
    <row r="8" spans="1:11" ht="18.75">
      <c r="A8" s="306"/>
      <c r="B8" s="306"/>
      <c r="C8" s="306"/>
      <c r="D8" s="306"/>
      <c r="E8" s="306"/>
      <c r="F8" s="306"/>
      <c r="G8" s="306"/>
      <c r="H8" s="306"/>
      <c r="I8" s="306"/>
      <c r="J8" s="306"/>
      <c r="K8" s="306"/>
    </row>
    <row r="9" spans="1:11" ht="47.25" customHeight="1">
      <c r="A9" s="570" t="s">
        <v>278</v>
      </c>
      <c r="B9" s="570"/>
      <c r="C9" s="570"/>
      <c r="D9" s="570"/>
      <c r="E9" s="570"/>
      <c r="F9" s="570"/>
      <c r="G9" s="570"/>
      <c r="H9" s="570"/>
      <c r="I9" s="570"/>
      <c r="J9" s="570"/>
      <c r="K9" s="570"/>
    </row>
    <row r="10" spans="1:11" ht="47.25" customHeight="1">
      <c r="A10" s="318"/>
      <c r="B10" s="318"/>
      <c r="C10" s="318"/>
      <c r="D10" s="318"/>
      <c r="E10" s="318"/>
      <c r="F10" s="318"/>
      <c r="G10" s="318"/>
      <c r="H10" s="318"/>
      <c r="I10" s="318"/>
      <c r="J10" s="318"/>
      <c r="K10" s="318"/>
    </row>
    <row r="12" spans="1:11" ht="46.5" customHeight="1">
      <c r="A12" s="571" t="s">
        <v>299</v>
      </c>
      <c r="B12" s="551"/>
      <c r="C12" s="551"/>
      <c r="D12" s="551"/>
      <c r="E12" s="551"/>
      <c r="F12" s="551"/>
      <c r="G12" s="551"/>
      <c r="H12" s="551"/>
      <c r="I12" s="551"/>
      <c r="J12" s="551"/>
      <c r="K12" s="551"/>
    </row>
  </sheetData>
  <mergeCells count="4">
    <mergeCell ref="A1:K1"/>
    <mergeCell ref="B3:K3"/>
    <mergeCell ref="A9:K9"/>
    <mergeCell ref="A12:K12"/>
  </mergeCells>
  <pageMargins left="0.7" right="0.7" top="0.75" bottom="0.75" header="0.3" footer="0.3"/>
  <pageSetup paperSize="9" scale="80" orientation="portrait" r:id="rId1"/>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5</vt:i4>
      </vt:variant>
    </vt:vector>
  </HeadingPairs>
  <TitlesOfParts>
    <vt:vector size="11" baseType="lpstr">
      <vt:lpstr>расчет</vt:lpstr>
      <vt:lpstr>ТЗ</vt:lpstr>
      <vt:lpstr>ТЗ новая форма</vt:lpstr>
      <vt:lpstr>Приглашение</vt:lpstr>
      <vt:lpstr>АЗ</vt:lpstr>
      <vt:lpstr>Экспертиза УКС</vt:lpstr>
      <vt:lpstr>АЗ!Область_печати</vt:lpstr>
      <vt:lpstr>расчет!Область_печати</vt:lpstr>
      <vt:lpstr>ТЗ!Область_печати</vt:lpstr>
      <vt:lpstr>'ТЗ новая форма'!Область_печати</vt:lpstr>
      <vt:lpstr>'Экспертиза УКС'!Область_печати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Нагаева Ольга Наильевна</cp:lastModifiedBy>
  <cp:lastPrinted>2026-05-28T11:19:54Z</cp:lastPrinted>
  <dcterms:created xsi:type="dcterms:W3CDTF">2015-06-02T06:24:43Z</dcterms:created>
  <dcterms:modified xsi:type="dcterms:W3CDTF">2026-05-28T12:31:58Z</dcterms:modified>
</cp:coreProperties>
</file>