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50.50.50.166\_Oper\3. АРСЕНАЛ ЮЭС 2025\275. I-353148 Швецова Нинель Сергеевна\SDO\Сметы\ДОТ\"/>
    </mc:Choice>
  </mc:AlternateContent>
  <xr:revisionPtr revIDLastSave="0" documentId="13_ncr:1_{6BDA058B-8DEF-4470-BBFD-8B7C3A267FDF}" xr6:coauthVersionLast="47" xr6:coauthVersionMax="47" xr10:uidLastSave="{00000000-0000-0000-0000-000000000000}"/>
  <bookViews>
    <workbookView xWindow="-28920" yWindow="-120" windowWidth="29040" windowHeight="17640" activeTab="1" xr2:uid="{00000000-000D-0000-FFFF-FFFF00000000}"/>
  </bookViews>
  <sheets>
    <sheet name="02-01-01" sheetId="7" r:id="rId1"/>
    <sheet name="09-01-01" sheetId="8" r:id="rId2"/>
    <sheet name="Source" sheetId="1" state="hidden" r:id="rId3"/>
    <sheet name="SourceObSm" sheetId="2" state="hidden" r:id="rId4"/>
    <sheet name="SmtRes" sheetId="3" state="hidden" r:id="rId5"/>
    <sheet name="EtalonRes" sheetId="4" state="hidden" r:id="rId6"/>
    <sheet name="SrcPoprs" sheetId="5" state="hidden" r:id="rId7"/>
    <sheet name="SrcKA" sheetId="6" state="hidden" r:id="rId8"/>
  </sheets>
  <definedNames>
    <definedName name="_xlnm.Print_Titles" localSheetId="0">'02-01-01'!$51:$51</definedName>
    <definedName name="_xlnm.Print_Titles" localSheetId="1">'09-01-01'!$51:$51</definedName>
    <definedName name="_xlnm.Print_Area" localSheetId="0">'02-01-01'!$A$1:$L$357</definedName>
    <definedName name="_xlnm.Print_Area" localSheetId="1">'09-01-01'!$A$1:$L$248</definedName>
  </definedNames>
  <calcPr calcId="191029" iterate="1"/>
</workbook>
</file>

<file path=xl/calcChain.xml><?xml version="1.0" encoding="utf-8"?>
<calcChain xmlns="http://schemas.openxmlformats.org/spreadsheetml/2006/main">
  <c r="H246" i="8" l="1"/>
  <c r="H243" i="8"/>
  <c r="C246" i="8"/>
  <c r="C243" i="8"/>
  <c r="L237" i="8"/>
  <c r="L236" i="8"/>
  <c r="L233" i="8"/>
  <c r="L232" i="8"/>
  <c r="L226" i="8"/>
  <c r="L225" i="8"/>
  <c r="L221" i="8"/>
  <c r="L206" i="8"/>
  <c r="L205" i="8"/>
  <c r="L201" i="8"/>
  <c r="L190" i="8"/>
  <c r="L185" i="8"/>
  <c r="L184" i="8"/>
  <c r="L182" i="8" s="1"/>
  <c r="L180" i="8"/>
  <c r="L179" i="8"/>
  <c r="L178" i="8"/>
  <c r="L177" i="8"/>
  <c r="L176" i="8"/>
  <c r="L175" i="8"/>
  <c r="L173" i="8" s="1"/>
  <c r="L172" i="8"/>
  <c r="L171" i="8"/>
  <c r="L169" i="8"/>
  <c r="L167" i="8" s="1"/>
  <c r="L166" i="8"/>
  <c r="L160" i="8"/>
  <c r="L159" i="8"/>
  <c r="L158" i="8"/>
  <c r="L157" i="8"/>
  <c r="L156" i="8"/>
  <c r="L155" i="8"/>
  <c r="L153" i="8" s="1"/>
  <c r="L152" i="8"/>
  <c r="L151" i="8"/>
  <c r="L149" i="8"/>
  <c r="L147" i="8" s="1"/>
  <c r="L146" i="8"/>
  <c r="L135" i="8"/>
  <c r="L134" i="8"/>
  <c r="L131" i="8"/>
  <c r="L126" i="8"/>
  <c r="L129" i="8"/>
  <c r="L128" i="8"/>
  <c r="L122" i="8"/>
  <c r="L121" i="8"/>
  <c r="L117" i="8"/>
  <c r="AW107" i="8"/>
  <c r="AT107" i="8"/>
  <c r="AO107" i="8"/>
  <c r="AE107" i="8"/>
  <c r="AD107" i="8"/>
  <c r="CB107" i="8"/>
  <c r="CC107" i="8"/>
  <c r="G106" i="8"/>
  <c r="E106" i="8"/>
  <c r="G105" i="8"/>
  <c r="E105" i="8"/>
  <c r="L102" i="8"/>
  <c r="L100" i="8" s="1"/>
  <c r="J102" i="8"/>
  <c r="G102" i="8"/>
  <c r="L101" i="8"/>
  <c r="J101" i="8"/>
  <c r="G101" i="8"/>
  <c r="E99" i="8"/>
  <c r="G99" i="8"/>
  <c r="D99" i="8"/>
  <c r="C99" i="8"/>
  <c r="AW98" i="8"/>
  <c r="AT98" i="8"/>
  <c r="AO98" i="8"/>
  <c r="AE98" i="8"/>
  <c r="AD98" i="8"/>
  <c r="CB98" i="8"/>
  <c r="CC98" i="8"/>
  <c r="G97" i="8"/>
  <c r="E97" i="8"/>
  <c r="G96" i="8"/>
  <c r="E96" i="8"/>
  <c r="L93" i="8"/>
  <c r="J93" i="8"/>
  <c r="G93" i="8"/>
  <c r="L92" i="8"/>
  <c r="L91" i="8" s="1"/>
  <c r="J92" i="8"/>
  <c r="G92" i="8"/>
  <c r="E90" i="8"/>
  <c r="G90" i="8"/>
  <c r="D90" i="8"/>
  <c r="C90" i="8"/>
  <c r="AW89" i="8"/>
  <c r="AT89" i="8"/>
  <c r="AO89" i="8"/>
  <c r="AE89" i="8"/>
  <c r="AD89" i="8"/>
  <c r="CB89" i="8"/>
  <c r="CC89" i="8"/>
  <c r="G88" i="8"/>
  <c r="E88" i="8"/>
  <c r="G87" i="8"/>
  <c r="E87" i="8"/>
  <c r="L84" i="8"/>
  <c r="L82" i="8" s="1"/>
  <c r="J84" i="8"/>
  <c r="G84" i="8"/>
  <c r="L83" i="8"/>
  <c r="J83" i="8"/>
  <c r="G83" i="8"/>
  <c r="E81" i="8"/>
  <c r="G81" i="8"/>
  <c r="D81" i="8"/>
  <c r="C81" i="8"/>
  <c r="AW80" i="8"/>
  <c r="AT80" i="8"/>
  <c r="AO80" i="8"/>
  <c r="AE80" i="8"/>
  <c r="AD80" i="8"/>
  <c r="CB80" i="8"/>
  <c r="CC80" i="8"/>
  <c r="G79" i="8"/>
  <c r="E79" i="8"/>
  <c r="G78" i="8"/>
  <c r="E78" i="8"/>
  <c r="L75" i="8"/>
  <c r="J75" i="8"/>
  <c r="G75" i="8"/>
  <c r="L74" i="8"/>
  <c r="L73" i="8" s="1"/>
  <c r="J74" i="8"/>
  <c r="G74" i="8"/>
  <c r="E72" i="8"/>
  <c r="G72" i="8"/>
  <c r="D72" i="8"/>
  <c r="C72" i="8"/>
  <c r="AW71" i="8"/>
  <c r="AT71" i="8"/>
  <c r="AO71" i="8"/>
  <c r="AE71" i="8"/>
  <c r="AD71" i="8"/>
  <c r="CB71" i="8"/>
  <c r="CC71" i="8"/>
  <c r="G70" i="8"/>
  <c r="E70" i="8"/>
  <c r="G69" i="8"/>
  <c r="E69" i="8"/>
  <c r="L66" i="8"/>
  <c r="L64" i="8" s="1"/>
  <c r="J66" i="8"/>
  <c r="G66" i="8"/>
  <c r="L65" i="8"/>
  <c r="J65" i="8"/>
  <c r="G65" i="8"/>
  <c r="E63" i="8"/>
  <c r="G63" i="8"/>
  <c r="D63" i="8"/>
  <c r="C63" i="8"/>
  <c r="AW62" i="8"/>
  <c r="L120" i="8" s="1"/>
  <c r="L118" i="8" s="1"/>
  <c r="AT62" i="8"/>
  <c r="L220" i="8" s="1"/>
  <c r="AO62" i="8"/>
  <c r="L198" i="8" s="1"/>
  <c r="AE62" i="8"/>
  <c r="AD62" i="8"/>
  <c r="CB62" i="8"/>
  <c r="CC62" i="8"/>
  <c r="G61" i="8"/>
  <c r="E61" i="8"/>
  <c r="G60" i="8"/>
  <c r="E60" i="8"/>
  <c r="L57" i="8"/>
  <c r="J57" i="8"/>
  <c r="G57" i="8"/>
  <c r="L56" i="8"/>
  <c r="L55" i="8" s="1"/>
  <c r="J56" i="8"/>
  <c r="G56" i="8"/>
  <c r="E54" i="8"/>
  <c r="G54" i="8"/>
  <c r="D54" i="8"/>
  <c r="C54" i="8"/>
  <c r="A27" i="8"/>
  <c r="A25" i="8"/>
  <c r="F16" i="8"/>
  <c r="F14" i="8"/>
  <c r="CO6" i="8"/>
  <c r="F6" i="8"/>
  <c r="CO4" i="8"/>
  <c r="F4" i="8"/>
  <c r="A1" i="8"/>
  <c r="H355" i="7"/>
  <c r="H352" i="7"/>
  <c r="C355" i="7"/>
  <c r="C352" i="7"/>
  <c r="L346" i="7"/>
  <c r="L342" i="7"/>
  <c r="L341" i="7"/>
  <c r="L339" i="7" s="1"/>
  <c r="L335" i="7"/>
  <c r="L334" i="7"/>
  <c r="L330" i="7"/>
  <c r="L318" i="7"/>
  <c r="L317" i="7"/>
  <c r="L316" i="7"/>
  <c r="L315" i="7"/>
  <c r="L314" i="7"/>
  <c r="L313" i="7"/>
  <c r="L311" i="7" s="1"/>
  <c r="L310" i="7"/>
  <c r="L309" i="7"/>
  <c r="L307" i="7"/>
  <c r="L304" i="7"/>
  <c r="L299" i="7"/>
  <c r="L294" i="7"/>
  <c r="L293" i="7"/>
  <c r="L291" i="7" s="1"/>
  <c r="L286" i="7"/>
  <c r="L285" i="7"/>
  <c r="L281" i="7"/>
  <c r="L266" i="7"/>
  <c r="L265" i="7"/>
  <c r="L261" i="7"/>
  <c r="G246" i="7"/>
  <c r="G245" i="7"/>
  <c r="L244" i="7"/>
  <c r="L240" i="7"/>
  <c r="L235" i="7"/>
  <c r="L238" i="7"/>
  <c r="L237" i="7"/>
  <c r="L231" i="7"/>
  <c r="L230" i="7"/>
  <c r="L226" i="7"/>
  <c r="AW216" i="7"/>
  <c r="AX216" i="7"/>
  <c r="AT216" i="7"/>
  <c r="AR216" i="7"/>
  <c r="AO216" i="7"/>
  <c r="BA216" i="7"/>
  <c r="AZ216" i="7"/>
  <c r="AE216" i="7"/>
  <c r="AD216" i="7"/>
  <c r="L215" i="7"/>
  <c r="K216" i="7" s="1"/>
  <c r="I216" i="7" s="1"/>
  <c r="J215" i="7"/>
  <c r="E215" i="7"/>
  <c r="G215" i="7"/>
  <c r="D215" i="7"/>
  <c r="C215" i="7"/>
  <c r="B215" i="7"/>
  <c r="AW214" i="7"/>
  <c r="AX214" i="7"/>
  <c r="AT214" i="7"/>
  <c r="AR214" i="7"/>
  <c r="AO214" i="7"/>
  <c r="AN214" i="7"/>
  <c r="BA214" i="7"/>
  <c r="AZ214" i="7"/>
  <c r="AE214" i="7"/>
  <c r="AD214" i="7"/>
  <c r="K214" i="7"/>
  <c r="L213" i="7"/>
  <c r="J213" i="7"/>
  <c r="E213" i="7"/>
  <c r="I214" i="7" s="1"/>
  <c r="G213" i="7"/>
  <c r="D213" i="7"/>
  <c r="C213" i="7"/>
  <c r="B213" i="7"/>
  <c r="AW212" i="7"/>
  <c r="AX212" i="7"/>
  <c r="AT212" i="7"/>
  <c r="AR212" i="7"/>
  <c r="AO212" i="7"/>
  <c r="AN212" i="7"/>
  <c r="BA212" i="7"/>
  <c r="AZ212" i="7"/>
  <c r="AE212" i="7"/>
  <c r="AD212" i="7"/>
  <c r="K212" i="7"/>
  <c r="I212" i="7" s="1"/>
  <c r="L211" i="7"/>
  <c r="J211" i="7"/>
  <c r="E211" i="7"/>
  <c r="G211" i="7"/>
  <c r="D211" i="7"/>
  <c r="C211" i="7"/>
  <c r="B211" i="7"/>
  <c r="AW210" i="7"/>
  <c r="AT210" i="7"/>
  <c r="AR210" i="7"/>
  <c r="AO210" i="7"/>
  <c r="BA210" i="7"/>
  <c r="AZ210" i="7"/>
  <c r="AE210" i="7"/>
  <c r="AD210" i="7"/>
  <c r="L209" i="7"/>
  <c r="AN210" i="7" s="1"/>
  <c r="J209" i="7"/>
  <c r="E209" i="7"/>
  <c r="G209" i="7"/>
  <c r="D209" i="7"/>
  <c r="C209" i="7"/>
  <c r="B209" i="7"/>
  <c r="AT208" i="7"/>
  <c r="AR208" i="7"/>
  <c r="AO208" i="7"/>
  <c r="BA208" i="7"/>
  <c r="AZ208" i="7"/>
  <c r="AE208" i="7"/>
  <c r="AD208" i="7"/>
  <c r="L207" i="7"/>
  <c r="K208" i="7" s="1"/>
  <c r="I208" i="7" s="1"/>
  <c r="J207" i="7"/>
  <c r="E207" i="7"/>
  <c r="G207" i="7"/>
  <c r="D207" i="7"/>
  <c r="C207" i="7"/>
  <c r="B207" i="7"/>
  <c r="AX206" i="7"/>
  <c r="AT206" i="7"/>
  <c r="AR206" i="7"/>
  <c r="AO206" i="7"/>
  <c r="AN206" i="7"/>
  <c r="BA206" i="7"/>
  <c r="AZ206" i="7"/>
  <c r="AE206" i="7"/>
  <c r="AD206" i="7"/>
  <c r="K206" i="7"/>
  <c r="L205" i="7"/>
  <c r="AW206" i="7" s="1"/>
  <c r="J205" i="7"/>
  <c r="E205" i="7"/>
  <c r="I206" i="7" s="1"/>
  <c r="G205" i="7"/>
  <c r="D205" i="7"/>
  <c r="C205" i="7"/>
  <c r="B205" i="7"/>
  <c r="AX204" i="7"/>
  <c r="AT204" i="7"/>
  <c r="AR204" i="7"/>
  <c r="AO204" i="7"/>
  <c r="AN204" i="7"/>
  <c r="BA204" i="7"/>
  <c r="AZ204" i="7"/>
  <c r="AE204" i="7"/>
  <c r="AD204" i="7"/>
  <c r="K204" i="7"/>
  <c r="L203" i="7"/>
  <c r="AW204" i="7" s="1"/>
  <c r="J203" i="7"/>
  <c r="E203" i="7"/>
  <c r="I204" i="7" s="1"/>
  <c r="G203" i="7"/>
  <c r="D203" i="7"/>
  <c r="C203" i="7"/>
  <c r="B203" i="7"/>
  <c r="AT202" i="7"/>
  <c r="AR202" i="7"/>
  <c r="AO202" i="7"/>
  <c r="BA202" i="7"/>
  <c r="AZ202" i="7"/>
  <c r="AE202" i="7"/>
  <c r="AD202" i="7"/>
  <c r="L201" i="7"/>
  <c r="AX202" i="7" s="1"/>
  <c r="J201" i="7"/>
  <c r="E201" i="7"/>
  <c r="G201" i="7"/>
  <c r="D201" i="7"/>
  <c r="C201" i="7"/>
  <c r="B201" i="7"/>
  <c r="AW200" i="7"/>
  <c r="AX200" i="7"/>
  <c r="AT200" i="7"/>
  <c r="AR200" i="7"/>
  <c r="AO200" i="7"/>
  <c r="BA200" i="7"/>
  <c r="AZ200" i="7"/>
  <c r="AE200" i="7"/>
  <c r="AD200" i="7"/>
  <c r="L199" i="7"/>
  <c r="K200" i="7" s="1"/>
  <c r="I200" i="7" s="1"/>
  <c r="J199" i="7"/>
  <c r="E199" i="7"/>
  <c r="G199" i="7"/>
  <c r="D199" i="7"/>
  <c r="C199" i="7"/>
  <c r="B199" i="7"/>
  <c r="AW198" i="7"/>
  <c r="AX198" i="7"/>
  <c r="AT198" i="7"/>
  <c r="AR198" i="7"/>
  <c r="AO198" i="7"/>
  <c r="AN198" i="7"/>
  <c r="BA198" i="7"/>
  <c r="AZ198" i="7"/>
  <c r="AE198" i="7"/>
  <c r="AD198" i="7"/>
  <c r="K198" i="7"/>
  <c r="L197" i="7"/>
  <c r="J197" i="7"/>
  <c r="E197" i="7"/>
  <c r="I198" i="7" s="1"/>
  <c r="G197" i="7"/>
  <c r="D197" i="7"/>
  <c r="C197" i="7"/>
  <c r="B197" i="7"/>
  <c r="AW196" i="7"/>
  <c r="AX196" i="7"/>
  <c r="AT196" i="7"/>
  <c r="AR196" i="7"/>
  <c r="AO196" i="7"/>
  <c r="AN196" i="7"/>
  <c r="BA196" i="7"/>
  <c r="AZ196" i="7"/>
  <c r="AE196" i="7"/>
  <c r="AD196" i="7"/>
  <c r="K196" i="7"/>
  <c r="I196" i="7" s="1"/>
  <c r="L195" i="7"/>
  <c r="J195" i="7"/>
  <c r="E195" i="7"/>
  <c r="G195" i="7"/>
  <c r="D195" i="7"/>
  <c r="C195" i="7"/>
  <c r="B195" i="7"/>
  <c r="AW194" i="7"/>
  <c r="AT194" i="7"/>
  <c r="AR194" i="7"/>
  <c r="AO194" i="7"/>
  <c r="BA194" i="7"/>
  <c r="AZ194" i="7"/>
  <c r="AE194" i="7"/>
  <c r="AD194" i="7"/>
  <c r="L193" i="7"/>
  <c r="AN194" i="7" s="1"/>
  <c r="J193" i="7"/>
  <c r="E193" i="7"/>
  <c r="G193" i="7"/>
  <c r="D193" i="7"/>
  <c r="C193" i="7"/>
  <c r="B193" i="7"/>
  <c r="AT192" i="7"/>
  <c r="AR192" i="7"/>
  <c r="AO192" i="7"/>
  <c r="BA192" i="7"/>
  <c r="AZ192" i="7"/>
  <c r="AE192" i="7"/>
  <c r="AD192" i="7"/>
  <c r="L191" i="7"/>
  <c r="K192" i="7" s="1"/>
  <c r="I192" i="7" s="1"/>
  <c r="J191" i="7"/>
  <c r="E191" i="7"/>
  <c r="G191" i="7"/>
  <c r="D191" i="7"/>
  <c r="C191" i="7"/>
  <c r="B191" i="7"/>
  <c r="AX190" i="7"/>
  <c r="AT190" i="7"/>
  <c r="AR190" i="7"/>
  <c r="AO190" i="7"/>
  <c r="AN190" i="7"/>
  <c r="BA190" i="7"/>
  <c r="AZ190" i="7"/>
  <c r="AE190" i="7"/>
  <c r="AD190" i="7"/>
  <c r="K190" i="7"/>
  <c r="L189" i="7"/>
  <c r="AW190" i="7" s="1"/>
  <c r="J189" i="7"/>
  <c r="E189" i="7"/>
  <c r="I190" i="7" s="1"/>
  <c r="G189" i="7"/>
  <c r="D189" i="7"/>
  <c r="C189" i="7"/>
  <c r="B189" i="7"/>
  <c r="AX188" i="7"/>
  <c r="AT188" i="7"/>
  <c r="AR188" i="7"/>
  <c r="AO188" i="7"/>
  <c r="AN188" i="7"/>
  <c r="BA188" i="7"/>
  <c r="AZ188" i="7"/>
  <c r="AE188" i="7"/>
  <c r="AD188" i="7"/>
  <c r="K188" i="7"/>
  <c r="L187" i="7"/>
  <c r="AW188" i="7" s="1"/>
  <c r="J187" i="7"/>
  <c r="E187" i="7"/>
  <c r="I188" i="7" s="1"/>
  <c r="G187" i="7"/>
  <c r="D187" i="7"/>
  <c r="C187" i="7"/>
  <c r="B187" i="7"/>
  <c r="AT186" i="7"/>
  <c r="AR186" i="7"/>
  <c r="AO186" i="7"/>
  <c r="BA186" i="7"/>
  <c r="AZ186" i="7"/>
  <c r="AE186" i="7"/>
  <c r="AD186" i="7"/>
  <c r="L185" i="7"/>
  <c r="AX186" i="7" s="1"/>
  <c r="J185" i="7"/>
  <c r="E185" i="7"/>
  <c r="G185" i="7"/>
  <c r="D185" i="7"/>
  <c r="C185" i="7"/>
  <c r="B185" i="7"/>
  <c r="AW184" i="7"/>
  <c r="AX184" i="7"/>
  <c r="AT184" i="7"/>
  <c r="AR184" i="7"/>
  <c r="AO184" i="7"/>
  <c r="BA184" i="7"/>
  <c r="AZ184" i="7"/>
  <c r="AE184" i="7"/>
  <c r="AD184" i="7"/>
  <c r="L183" i="7"/>
  <c r="K184" i="7" s="1"/>
  <c r="I184" i="7" s="1"/>
  <c r="J183" i="7"/>
  <c r="E183" i="7"/>
  <c r="G183" i="7"/>
  <c r="D183" i="7"/>
  <c r="C183" i="7"/>
  <c r="B183" i="7"/>
  <c r="AW182" i="7"/>
  <c r="AX182" i="7"/>
  <c r="AT182" i="7"/>
  <c r="L225" i="7" s="1"/>
  <c r="AR182" i="7"/>
  <c r="L232" i="7" s="1"/>
  <c r="AO182" i="7"/>
  <c r="L223" i="7" s="1"/>
  <c r="L221" i="7" s="1"/>
  <c r="AN182" i="7"/>
  <c r="BA182" i="7"/>
  <c r="L234" i="7" s="1"/>
  <c r="AZ182" i="7"/>
  <c r="L233" i="7" s="1"/>
  <c r="AE182" i="7"/>
  <c r="AD182" i="7"/>
  <c r="K182" i="7"/>
  <c r="L181" i="7"/>
  <c r="J181" i="7"/>
  <c r="E181" i="7"/>
  <c r="I182" i="7" s="1"/>
  <c r="G181" i="7"/>
  <c r="D181" i="7"/>
  <c r="B181" i="7"/>
  <c r="L175" i="7"/>
  <c r="L174" i="7"/>
  <c r="L171" i="7"/>
  <c r="L166" i="7"/>
  <c r="L169" i="7"/>
  <c r="L168" i="7"/>
  <c r="L165" i="7"/>
  <c r="L164" i="7"/>
  <c r="L163" i="7"/>
  <c r="L162" i="7"/>
  <c r="L161" i="7"/>
  <c r="L160" i="7"/>
  <c r="L158" i="7" s="1"/>
  <c r="L157" i="7"/>
  <c r="L156" i="7"/>
  <c r="L154" i="7"/>
  <c r="L152" i="7" s="1"/>
  <c r="L149" i="7" s="1"/>
  <c r="L172" i="7" s="1"/>
  <c r="L151" i="7"/>
  <c r="L142" i="7"/>
  <c r="L141" i="7"/>
  <c r="L138" i="7"/>
  <c r="L136" i="7"/>
  <c r="L135" i="7"/>
  <c r="L133" i="7" s="1"/>
  <c r="L129" i="7"/>
  <c r="L128" i="7"/>
  <c r="L124" i="7"/>
  <c r="AE114" i="7"/>
  <c r="AD114" i="7"/>
  <c r="G113" i="7"/>
  <c r="E113" i="7"/>
  <c r="G112" i="7"/>
  <c r="E112" i="7"/>
  <c r="AN110" i="7"/>
  <c r="BA110" i="7"/>
  <c r="AZ110" i="7"/>
  <c r="AE110" i="7"/>
  <c r="AD110" i="7"/>
  <c r="L110" i="7"/>
  <c r="AW110" i="7" s="1"/>
  <c r="I110" i="7"/>
  <c r="H110" i="7"/>
  <c r="J110" i="7" s="1"/>
  <c r="E110" i="7"/>
  <c r="G110" i="7"/>
  <c r="D110" i="7"/>
  <c r="B110" i="7"/>
  <c r="BA109" i="7"/>
  <c r="AZ109" i="7"/>
  <c r="AE109" i="7"/>
  <c r="AD109" i="7"/>
  <c r="E109" i="7"/>
  <c r="G109" i="7"/>
  <c r="D109" i="7"/>
  <c r="C109" i="7"/>
  <c r="B109" i="7"/>
  <c r="L107" i="7"/>
  <c r="J107" i="7"/>
  <c r="I107" i="7"/>
  <c r="H107" i="7"/>
  <c r="G107" i="7"/>
  <c r="L106" i="7"/>
  <c r="L105" i="7" s="1"/>
  <c r="AW114" i="7" s="1"/>
  <c r="J106" i="7"/>
  <c r="I106" i="7"/>
  <c r="H106" i="7"/>
  <c r="G106" i="7"/>
  <c r="L99" i="7"/>
  <c r="AT114" i="7" s="1"/>
  <c r="L280" i="7" s="1"/>
  <c r="L104" i="7"/>
  <c r="J104" i="7"/>
  <c r="G104" i="7"/>
  <c r="L103" i="7"/>
  <c r="J103" i="7"/>
  <c r="E103" i="7"/>
  <c r="L102" i="7"/>
  <c r="L98" i="7" s="1"/>
  <c r="J102" i="7"/>
  <c r="G102" i="7"/>
  <c r="L101" i="7"/>
  <c r="J101" i="7"/>
  <c r="G101" i="7"/>
  <c r="E101" i="7"/>
  <c r="L100" i="7"/>
  <c r="J100" i="7"/>
  <c r="G100" i="7"/>
  <c r="L96" i="7"/>
  <c r="AR114" i="7" s="1"/>
  <c r="L97" i="7"/>
  <c r="J97" i="7"/>
  <c r="G97" i="7"/>
  <c r="E95" i="7"/>
  <c r="G95" i="7"/>
  <c r="G103" i="7" s="1"/>
  <c r="D95" i="7"/>
  <c r="C95" i="7"/>
  <c r="AW94" i="7"/>
  <c r="AE94" i="7"/>
  <c r="AD94" i="7"/>
  <c r="G93" i="7"/>
  <c r="E93" i="7"/>
  <c r="G92" i="7"/>
  <c r="E92" i="7"/>
  <c r="G89" i="7"/>
  <c r="E89" i="7"/>
  <c r="D89" i="7"/>
  <c r="C89" i="7"/>
  <c r="B89" i="7"/>
  <c r="G88" i="7"/>
  <c r="E88" i="7"/>
  <c r="D88" i="7"/>
  <c r="C88" i="7"/>
  <c r="B88" i="7"/>
  <c r="L85" i="7"/>
  <c r="AT94" i="7" s="1"/>
  <c r="L87" i="7"/>
  <c r="J87" i="7"/>
  <c r="G87" i="7"/>
  <c r="E87" i="7"/>
  <c r="L86" i="7"/>
  <c r="I86" i="7"/>
  <c r="J86" i="7" s="1"/>
  <c r="H86" i="7"/>
  <c r="G86" i="7"/>
  <c r="L83" i="7"/>
  <c r="J83" i="7"/>
  <c r="G83" i="7"/>
  <c r="L82" i="7"/>
  <c r="L80" i="7" s="1"/>
  <c r="J82" i="7"/>
  <c r="G82" i="7"/>
  <c r="L81" i="7"/>
  <c r="J81" i="7"/>
  <c r="G81" i="7"/>
  <c r="E79" i="7"/>
  <c r="G79" i="7"/>
  <c r="D79" i="7"/>
  <c r="C79" i="7"/>
  <c r="AW78" i="7"/>
  <c r="AE78" i="7"/>
  <c r="AD78" i="7"/>
  <c r="G77" i="7"/>
  <c r="E77" i="7"/>
  <c r="G76" i="7"/>
  <c r="E76" i="7"/>
  <c r="G73" i="7"/>
  <c r="E73" i="7"/>
  <c r="D73" i="7"/>
  <c r="C73" i="7"/>
  <c r="B73" i="7"/>
  <c r="G72" i="7"/>
  <c r="E72" i="7"/>
  <c r="D72" i="7"/>
  <c r="C72" i="7"/>
  <c r="B72" i="7"/>
  <c r="G71" i="7"/>
  <c r="E71" i="7"/>
  <c r="D71" i="7"/>
  <c r="C71" i="7"/>
  <c r="B71" i="7"/>
  <c r="L61" i="7"/>
  <c r="AT78" i="7" s="1"/>
  <c r="L70" i="7"/>
  <c r="J70" i="7"/>
  <c r="E70" i="7"/>
  <c r="L69" i="7"/>
  <c r="J69" i="7"/>
  <c r="G69" i="7"/>
  <c r="L68" i="7"/>
  <c r="J68" i="7"/>
  <c r="G68" i="7"/>
  <c r="E68" i="7"/>
  <c r="L67" i="7"/>
  <c r="J67" i="7"/>
  <c r="G67" i="7"/>
  <c r="L66" i="7"/>
  <c r="J66" i="7"/>
  <c r="E66" i="7"/>
  <c r="G66" i="7" s="1"/>
  <c r="L65" i="7"/>
  <c r="I65" i="7"/>
  <c r="H65" i="7"/>
  <c r="J65" i="7" s="1"/>
  <c r="G65" i="7"/>
  <c r="L64" i="7"/>
  <c r="I64" i="7"/>
  <c r="J64" i="7" s="1"/>
  <c r="H64" i="7"/>
  <c r="G64" i="7"/>
  <c r="L63" i="7"/>
  <c r="J63" i="7"/>
  <c r="G63" i="7"/>
  <c r="E63" i="7"/>
  <c r="L62" i="7"/>
  <c r="J62" i="7"/>
  <c r="G62" i="7"/>
  <c r="L59" i="7"/>
  <c r="J59" i="7"/>
  <c r="G59" i="7"/>
  <c r="L58" i="7"/>
  <c r="J58" i="7"/>
  <c r="G58" i="7"/>
  <c r="L57" i="7"/>
  <c r="J57" i="7"/>
  <c r="G57" i="7"/>
  <c r="L56" i="7"/>
  <c r="L55" i="7" s="1"/>
  <c r="J56" i="7"/>
  <c r="G56" i="7"/>
  <c r="E54" i="7"/>
  <c r="G54" i="7"/>
  <c r="G70" i="7" s="1"/>
  <c r="D54" i="7"/>
  <c r="C54" i="7"/>
  <c r="A27" i="7"/>
  <c r="A25" i="7"/>
  <c r="F16" i="7"/>
  <c r="F14" i="7"/>
  <c r="CO6" i="7"/>
  <c r="F6" i="7"/>
  <c r="CO4" i="7"/>
  <c r="F4" i="7"/>
  <c r="A1" i="7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1" i="3"/>
  <c r="Y1" i="3"/>
  <c r="CX1" i="3" s="1"/>
  <c r="CU1" i="3"/>
  <c r="CY1" i="3"/>
  <c r="CZ1" i="3"/>
  <c r="DB1" i="3" s="1"/>
  <c r="DA1" i="3"/>
  <c r="DC1" i="3"/>
  <c r="A2" i="3"/>
  <c r="Y2" i="3"/>
  <c r="CX2" i="3" s="1"/>
  <c r="CY2" i="3"/>
  <c r="CZ2" i="3"/>
  <c r="DA2" i="3"/>
  <c r="DB2" i="3"/>
  <c r="DC2" i="3"/>
  <c r="A3" i="3"/>
  <c r="Y3" i="3"/>
  <c r="CW3" i="3"/>
  <c r="CX3" i="3"/>
  <c r="DF3" i="3" s="1"/>
  <c r="CY3" i="3"/>
  <c r="CZ3" i="3"/>
  <c r="DB3" i="3" s="1"/>
  <c r="DA3" i="3"/>
  <c r="DC3" i="3"/>
  <c r="DH3" i="3"/>
  <c r="A4" i="3"/>
  <c r="Y4" i="3"/>
  <c r="CW4" i="3"/>
  <c r="CX4" i="3"/>
  <c r="DF4" i="3" s="1"/>
  <c r="CY4" i="3"/>
  <c r="CZ4" i="3"/>
  <c r="DB4" i="3" s="1"/>
  <c r="DA4" i="3"/>
  <c r="DC4" i="3"/>
  <c r="DG4" i="3"/>
  <c r="DH4" i="3"/>
  <c r="DI4" i="3"/>
  <c r="DJ4" i="3"/>
  <c r="A5" i="3"/>
  <c r="Y5" i="3"/>
  <c r="CX5" i="3" s="1"/>
  <c r="CW5" i="3"/>
  <c r="CY5" i="3"/>
  <c r="CZ5" i="3"/>
  <c r="DA5" i="3"/>
  <c r="DB5" i="3"/>
  <c r="DC5" i="3"/>
  <c r="DG5" i="3"/>
  <c r="A6" i="3"/>
  <c r="Y6" i="3"/>
  <c r="CV6" i="3" s="1"/>
  <c r="CU6" i="3"/>
  <c r="CX6" i="3"/>
  <c r="CY6" i="3"/>
  <c r="CZ6" i="3"/>
  <c r="DB6" i="3" s="1"/>
  <c r="DA6" i="3"/>
  <c r="DC6" i="3"/>
  <c r="A7" i="3"/>
  <c r="Y7" i="3"/>
  <c r="CX7" i="3"/>
  <c r="DF7" i="3" s="1"/>
  <c r="CY7" i="3"/>
  <c r="CZ7" i="3"/>
  <c r="DB7" i="3" s="1"/>
  <c r="DA7" i="3"/>
  <c r="DC7" i="3"/>
  <c r="DH7" i="3"/>
  <c r="A8" i="3"/>
  <c r="Y8" i="3"/>
  <c r="CW8" i="3"/>
  <c r="CX8" i="3"/>
  <c r="DF8" i="3" s="1"/>
  <c r="CY8" i="3"/>
  <c r="CZ8" i="3"/>
  <c r="DB8" i="3" s="1"/>
  <c r="DA8" i="3"/>
  <c r="DC8" i="3"/>
  <c r="DG8" i="3"/>
  <c r="DH8" i="3"/>
  <c r="DI8" i="3"/>
  <c r="DJ8" i="3"/>
  <c r="A9" i="3"/>
  <c r="Y9" i="3"/>
  <c r="CX9" i="3" s="1"/>
  <c r="DG9" i="3" s="1"/>
  <c r="CW9" i="3"/>
  <c r="CY9" i="3"/>
  <c r="CZ9" i="3"/>
  <c r="DA9" i="3"/>
  <c r="DB9" i="3"/>
  <c r="DC9" i="3"/>
  <c r="A10" i="3"/>
  <c r="Y10" i="3"/>
  <c r="CW10" i="3" s="1"/>
  <c r="CY10" i="3"/>
  <c r="CZ10" i="3"/>
  <c r="DA10" i="3"/>
  <c r="DB10" i="3"/>
  <c r="DC10" i="3"/>
  <c r="A11" i="3"/>
  <c r="Y11" i="3"/>
  <c r="CU11" i="3"/>
  <c r="CV11" i="3"/>
  <c r="CX11" i="3"/>
  <c r="DF11" i="3" s="1"/>
  <c r="CY11" i="3"/>
  <c r="CZ11" i="3"/>
  <c r="DB11" i="3" s="1"/>
  <c r="DA11" i="3"/>
  <c r="DC11" i="3"/>
  <c r="DG11" i="3"/>
  <c r="DH11" i="3"/>
  <c r="A12" i="3"/>
  <c r="Y12" i="3"/>
  <c r="CX12" i="3" s="1"/>
  <c r="CY12" i="3"/>
  <c r="CZ12" i="3"/>
  <c r="DB12" i="3" s="1"/>
  <c r="DA12" i="3"/>
  <c r="DC12" i="3"/>
  <c r="A13" i="3"/>
  <c r="Y13" i="3"/>
  <c r="CW13" i="3"/>
  <c r="CX13" i="3"/>
  <c r="DF13" i="3" s="1"/>
  <c r="CY13" i="3"/>
  <c r="CZ13" i="3"/>
  <c r="DA13" i="3"/>
  <c r="DB13" i="3"/>
  <c r="DC13" i="3"/>
  <c r="DG13" i="3"/>
  <c r="DJ13" i="3" s="1"/>
  <c r="DH13" i="3"/>
  <c r="DI13" i="3"/>
  <c r="A14" i="3"/>
  <c r="Y14" i="3"/>
  <c r="CW14" i="3" s="1"/>
  <c r="CY14" i="3"/>
  <c r="CZ14" i="3"/>
  <c r="DA14" i="3"/>
  <c r="DB14" i="3"/>
  <c r="DC14" i="3"/>
  <c r="A15" i="3"/>
  <c r="Y15" i="3"/>
  <c r="CU15" i="3"/>
  <c r="CV15" i="3"/>
  <c r="CX15" i="3"/>
  <c r="DI15" i="3" s="1"/>
  <c r="CY15" i="3"/>
  <c r="CZ15" i="3"/>
  <c r="DB15" i="3" s="1"/>
  <c r="DA15" i="3"/>
  <c r="DC15" i="3"/>
  <c r="DF15" i="3"/>
  <c r="DG15" i="3"/>
  <c r="DH15" i="3"/>
  <c r="DJ15" i="3"/>
  <c r="A16" i="3"/>
  <c r="Y16" i="3"/>
  <c r="CX16" i="3" s="1"/>
  <c r="CY16" i="3"/>
  <c r="CZ16" i="3"/>
  <c r="DB16" i="3" s="1"/>
  <c r="DA16" i="3"/>
  <c r="DC16" i="3"/>
  <c r="A17" i="3"/>
  <c r="Y17" i="3"/>
  <c r="CX17" i="3" s="1"/>
  <c r="CW17" i="3"/>
  <c r="CY17" i="3"/>
  <c r="CZ17" i="3"/>
  <c r="DA17" i="3"/>
  <c r="DB17" i="3"/>
  <c r="DC17" i="3"/>
  <c r="DG17" i="3"/>
  <c r="A18" i="3"/>
  <c r="Y18" i="3"/>
  <c r="CY18" i="3"/>
  <c r="CZ18" i="3"/>
  <c r="DA18" i="3"/>
  <c r="DB18" i="3"/>
  <c r="DC18" i="3"/>
  <c r="A19" i="3"/>
  <c r="Y19" i="3"/>
  <c r="CU19" i="3"/>
  <c r="CV19" i="3"/>
  <c r="CX19" i="3"/>
  <c r="DI19" i="3" s="1"/>
  <c r="CY19" i="3"/>
  <c r="CZ19" i="3"/>
  <c r="DB19" i="3" s="1"/>
  <c r="DA19" i="3"/>
  <c r="DC19" i="3"/>
  <c r="DF19" i="3"/>
  <c r="DG19" i="3"/>
  <c r="DH19" i="3"/>
  <c r="DJ19" i="3"/>
  <c r="A20" i="3"/>
  <c r="Y20" i="3"/>
  <c r="CX20" i="3" s="1"/>
  <c r="CY20" i="3"/>
  <c r="CZ20" i="3"/>
  <c r="DB20" i="3" s="1"/>
  <c r="DA20" i="3"/>
  <c r="DC20" i="3"/>
  <c r="A21" i="3"/>
  <c r="Y21" i="3"/>
  <c r="CW21" i="3"/>
  <c r="CX21" i="3"/>
  <c r="DF21" i="3" s="1"/>
  <c r="CY21" i="3"/>
  <c r="CZ21" i="3"/>
  <c r="DA21" i="3"/>
  <c r="DB21" i="3"/>
  <c r="DC21" i="3"/>
  <c r="DG21" i="3"/>
  <c r="DJ21" i="3" s="1"/>
  <c r="DH21" i="3"/>
  <c r="DI21" i="3"/>
  <c r="A22" i="3"/>
  <c r="Y22" i="3"/>
  <c r="CY22" i="3"/>
  <c r="CZ22" i="3"/>
  <c r="DA22" i="3"/>
  <c r="DB22" i="3"/>
  <c r="DC22" i="3"/>
  <c r="A23" i="3"/>
  <c r="Y23" i="3"/>
  <c r="CU23" i="3"/>
  <c r="CV23" i="3"/>
  <c r="CX23" i="3"/>
  <c r="DI23" i="3" s="1"/>
  <c r="CY23" i="3"/>
  <c r="CZ23" i="3"/>
  <c r="DB23" i="3" s="1"/>
  <c r="DA23" i="3"/>
  <c r="DC23" i="3"/>
  <c r="DF23" i="3"/>
  <c r="DG23" i="3"/>
  <c r="DH23" i="3"/>
  <c r="DJ23" i="3"/>
  <c r="A24" i="3"/>
  <c r="Y24" i="3"/>
  <c r="CX24" i="3" s="1"/>
  <c r="CY24" i="3"/>
  <c r="CZ24" i="3"/>
  <c r="DB24" i="3" s="1"/>
  <c r="DA24" i="3"/>
  <c r="DC24" i="3"/>
  <c r="A25" i="3"/>
  <c r="Y25" i="3"/>
  <c r="CW25" i="3"/>
  <c r="CX25" i="3"/>
  <c r="DF25" i="3" s="1"/>
  <c r="CY25" i="3"/>
  <c r="CZ25" i="3"/>
  <c r="DA25" i="3"/>
  <c r="DB25" i="3"/>
  <c r="DC25" i="3"/>
  <c r="DG25" i="3"/>
  <c r="DJ25" i="3" s="1"/>
  <c r="DH25" i="3"/>
  <c r="DI25" i="3"/>
  <c r="A26" i="3"/>
  <c r="Y26" i="3"/>
  <c r="CY26" i="3"/>
  <c r="CZ26" i="3"/>
  <c r="DA26" i="3"/>
  <c r="DB26" i="3"/>
  <c r="DC26" i="3"/>
  <c r="A27" i="3"/>
  <c r="Y27" i="3"/>
  <c r="CU27" i="3"/>
  <c r="CV27" i="3"/>
  <c r="CX27" i="3"/>
  <c r="DI27" i="3" s="1"/>
  <c r="CY27" i="3"/>
  <c r="CZ27" i="3"/>
  <c r="DB27" i="3" s="1"/>
  <c r="DA27" i="3"/>
  <c r="DC27" i="3"/>
  <c r="DF27" i="3"/>
  <c r="DG27" i="3"/>
  <c r="DH27" i="3"/>
  <c r="DJ27" i="3"/>
  <c r="A28" i="3"/>
  <c r="Y28" i="3"/>
  <c r="CX28" i="3" s="1"/>
  <c r="CY28" i="3"/>
  <c r="CZ28" i="3"/>
  <c r="DB28" i="3" s="1"/>
  <c r="DA28" i="3"/>
  <c r="DC28" i="3"/>
  <c r="A29" i="3"/>
  <c r="Y29" i="3"/>
  <c r="CX29" i="3" s="1"/>
  <c r="CW29" i="3"/>
  <c r="CY29" i="3"/>
  <c r="CZ29" i="3"/>
  <c r="DA29" i="3"/>
  <c r="DB29" i="3"/>
  <c r="DC29" i="3"/>
  <c r="DG29" i="3"/>
  <c r="A30" i="3"/>
  <c r="Y30" i="3"/>
  <c r="CY30" i="3"/>
  <c r="CZ30" i="3"/>
  <c r="DA30" i="3"/>
  <c r="DB30" i="3"/>
  <c r="DC30" i="3"/>
  <c r="A31" i="3"/>
  <c r="Y31" i="3"/>
  <c r="CX31" i="3"/>
  <c r="DG31" i="3" s="1"/>
  <c r="CY31" i="3"/>
  <c r="CZ31" i="3"/>
  <c r="DA31" i="3"/>
  <c r="DB31" i="3"/>
  <c r="DC31" i="3"/>
  <c r="DF31" i="3"/>
  <c r="DJ31" i="3" s="1"/>
  <c r="DH31" i="3"/>
  <c r="DI31" i="3"/>
  <c r="A32" i="3"/>
  <c r="Y32" i="3"/>
  <c r="CX32" i="3" s="1"/>
  <c r="CY32" i="3"/>
  <c r="CZ32" i="3"/>
  <c r="DA32" i="3"/>
  <c r="DB32" i="3"/>
  <c r="DC32" i="3"/>
  <c r="DG32" i="3"/>
  <c r="A33" i="3"/>
  <c r="Y33" i="3"/>
  <c r="CX33" i="3" s="1"/>
  <c r="CY33" i="3"/>
  <c r="CZ33" i="3"/>
  <c r="DB33" i="3" s="1"/>
  <c r="DA33" i="3"/>
  <c r="DC33" i="3"/>
  <c r="DG33" i="3"/>
  <c r="A34" i="3"/>
  <c r="Y34" i="3"/>
  <c r="CX34" i="3" s="1"/>
  <c r="CY34" i="3"/>
  <c r="CZ34" i="3"/>
  <c r="DB34" i="3" s="1"/>
  <c r="DA34" i="3"/>
  <c r="DC34" i="3"/>
  <c r="A35" i="3"/>
  <c r="Y35" i="3"/>
  <c r="CX35" i="3"/>
  <c r="CY35" i="3"/>
  <c r="CZ35" i="3"/>
  <c r="DB35" i="3" s="1"/>
  <c r="DA35" i="3"/>
  <c r="DC35" i="3"/>
  <c r="DH35" i="3"/>
  <c r="A36" i="3"/>
  <c r="Y36" i="3"/>
  <c r="CX36" i="3"/>
  <c r="CY36" i="3"/>
  <c r="CZ36" i="3"/>
  <c r="DA36" i="3"/>
  <c r="DB36" i="3"/>
  <c r="DC36" i="3"/>
  <c r="DH36" i="3"/>
  <c r="A37" i="3"/>
  <c r="Y37" i="3"/>
  <c r="CX37" i="3"/>
  <c r="DI37" i="3" s="1"/>
  <c r="CY37" i="3"/>
  <c r="CZ37" i="3"/>
  <c r="DB37" i="3" s="1"/>
  <c r="DA37" i="3"/>
  <c r="DC37" i="3"/>
  <c r="DF37" i="3"/>
  <c r="DJ37" i="3" s="1"/>
  <c r="DH37" i="3"/>
  <c r="A38" i="3"/>
  <c r="Y38" i="3"/>
  <c r="CX38" i="3" s="1"/>
  <c r="CY38" i="3"/>
  <c r="CZ38" i="3"/>
  <c r="DB38" i="3" s="1"/>
  <c r="DA38" i="3"/>
  <c r="DC38" i="3"/>
  <c r="DF38" i="3"/>
  <c r="DJ38" i="3" s="1"/>
  <c r="DI38" i="3"/>
  <c r="A39" i="3"/>
  <c r="Y39" i="3"/>
  <c r="CX39" i="3"/>
  <c r="DG39" i="3" s="1"/>
  <c r="CY39" i="3"/>
  <c r="CZ39" i="3"/>
  <c r="DA39" i="3"/>
  <c r="DB39" i="3"/>
  <c r="DC39" i="3"/>
  <c r="DF39" i="3"/>
  <c r="DJ39" i="3" s="1"/>
  <c r="DH39" i="3"/>
  <c r="DI39" i="3"/>
  <c r="A40" i="3"/>
  <c r="Y40" i="3"/>
  <c r="CX40" i="3" s="1"/>
  <c r="CY40" i="3"/>
  <c r="CZ40" i="3"/>
  <c r="DA40" i="3"/>
  <c r="DB40" i="3"/>
  <c r="DC40" i="3"/>
  <c r="DG40" i="3"/>
  <c r="A41" i="3"/>
  <c r="Y41" i="3"/>
  <c r="CX41" i="3" s="1"/>
  <c r="CY41" i="3"/>
  <c r="CZ41" i="3"/>
  <c r="DB41" i="3" s="1"/>
  <c r="DA41" i="3"/>
  <c r="DC41" i="3"/>
  <c r="DG41" i="3"/>
  <c r="A42" i="3"/>
  <c r="Y42" i="3"/>
  <c r="CX42" i="3" s="1"/>
  <c r="CY42" i="3"/>
  <c r="CZ42" i="3"/>
  <c r="DB42" i="3" s="1"/>
  <c r="DA42" i="3"/>
  <c r="DC42" i="3"/>
  <c r="A43" i="3"/>
  <c r="Y43" i="3"/>
  <c r="CX43" i="3"/>
  <c r="CY43" i="3"/>
  <c r="CZ43" i="3"/>
  <c r="DB43" i="3" s="1"/>
  <c r="DA43" i="3"/>
  <c r="DC43" i="3"/>
  <c r="DH43" i="3"/>
  <c r="A44" i="3"/>
  <c r="Y44" i="3"/>
  <c r="CX44" i="3"/>
  <c r="CY44" i="3"/>
  <c r="CZ44" i="3"/>
  <c r="DA44" i="3"/>
  <c r="DB44" i="3"/>
  <c r="DC44" i="3"/>
  <c r="DH44" i="3"/>
  <c r="A45" i="3"/>
  <c r="Y45" i="3"/>
  <c r="CV45" i="3" s="1"/>
  <c r="CU45" i="3"/>
  <c r="CX45" i="3"/>
  <c r="DG45" i="3" s="1"/>
  <c r="CY45" i="3"/>
  <c r="CZ45" i="3"/>
  <c r="DA45" i="3"/>
  <c r="DB45" i="3"/>
  <c r="DC45" i="3"/>
  <c r="DF45" i="3"/>
  <c r="DH45" i="3"/>
  <c r="DI45" i="3"/>
  <c r="DJ45" i="3" s="1"/>
  <c r="A46" i="3"/>
  <c r="Y46" i="3"/>
  <c r="CX46" i="3" s="1"/>
  <c r="DI46" i="3" s="1"/>
  <c r="DJ46" i="3" s="1"/>
  <c r="CY46" i="3"/>
  <c r="CZ46" i="3"/>
  <c r="DA46" i="3"/>
  <c r="DB46" i="3"/>
  <c r="DC46" i="3"/>
  <c r="DG46" i="3"/>
  <c r="A47" i="3"/>
  <c r="Y47" i="3"/>
  <c r="CY47" i="3"/>
  <c r="CZ47" i="3"/>
  <c r="DB47" i="3" s="1"/>
  <c r="DA47" i="3"/>
  <c r="DC47" i="3"/>
  <c r="A48" i="3"/>
  <c r="Y48" i="3"/>
  <c r="CW48" i="3"/>
  <c r="CX48" i="3"/>
  <c r="CY48" i="3"/>
  <c r="CZ48" i="3"/>
  <c r="DA48" i="3"/>
  <c r="DB48" i="3"/>
  <c r="DC48" i="3"/>
  <c r="DH48" i="3"/>
  <c r="A49" i="3"/>
  <c r="Y49" i="3"/>
  <c r="CX49" i="3"/>
  <c r="CY49" i="3"/>
  <c r="CZ49" i="3"/>
  <c r="DB49" i="3" s="1"/>
  <c r="DA49" i="3"/>
  <c r="DC49" i="3"/>
  <c r="DF49" i="3"/>
  <c r="DJ49" i="3" s="1"/>
  <c r="DH49" i="3"/>
  <c r="A50" i="3"/>
  <c r="Y50" i="3"/>
  <c r="CX50" i="3" s="1"/>
  <c r="CY50" i="3"/>
  <c r="CZ50" i="3"/>
  <c r="DB50" i="3" s="1"/>
  <c r="DA50" i="3"/>
  <c r="DC50" i="3"/>
  <c r="DF50" i="3"/>
  <c r="DJ50" i="3" s="1"/>
  <c r="DI50" i="3"/>
  <c r="A51" i="3"/>
  <c r="Y51" i="3"/>
  <c r="CX51" i="3"/>
  <c r="DG51" i="3" s="1"/>
  <c r="CY51" i="3"/>
  <c r="CZ51" i="3"/>
  <c r="DA51" i="3"/>
  <c r="DB51" i="3"/>
  <c r="DC51" i="3"/>
  <c r="DI51" i="3"/>
  <c r="A52" i="3"/>
  <c r="Y52" i="3"/>
  <c r="CX52" i="3" s="1"/>
  <c r="CY52" i="3"/>
  <c r="CZ52" i="3"/>
  <c r="DA52" i="3"/>
  <c r="DB52" i="3"/>
  <c r="DC52" i="3"/>
  <c r="DG52" i="3"/>
  <c r="DI52" i="3"/>
  <c r="A53" i="3"/>
  <c r="Y53" i="3"/>
  <c r="CX53" i="3" s="1"/>
  <c r="DG53" i="3" s="1"/>
  <c r="CY53" i="3"/>
  <c r="CZ53" i="3"/>
  <c r="DB53" i="3" s="1"/>
  <c r="DA53" i="3"/>
  <c r="DC53" i="3"/>
  <c r="DF53" i="3"/>
  <c r="DJ53" i="3" s="1"/>
  <c r="A54" i="3"/>
  <c r="Y54" i="3"/>
  <c r="CX54" i="3" s="1"/>
  <c r="DG54" i="3" s="1"/>
  <c r="CY54" i="3"/>
  <c r="CZ54" i="3"/>
  <c r="DB54" i="3" s="1"/>
  <c r="DA54" i="3"/>
  <c r="DC54" i="3"/>
  <c r="A55" i="3"/>
  <c r="Y55" i="3"/>
  <c r="CX55" i="3"/>
  <c r="CY55" i="3"/>
  <c r="CZ55" i="3"/>
  <c r="DB55" i="3" s="1"/>
  <c r="DA55" i="3"/>
  <c r="DC55" i="3"/>
  <c r="DH55" i="3"/>
  <c r="A56" i="3"/>
  <c r="Y56" i="3"/>
  <c r="CX56" i="3"/>
  <c r="CY56" i="3"/>
  <c r="CZ56" i="3"/>
  <c r="DA56" i="3"/>
  <c r="DB56" i="3"/>
  <c r="DC56" i="3"/>
  <c r="A57" i="3"/>
  <c r="Y57" i="3"/>
  <c r="CX57" i="3"/>
  <c r="CY57" i="3"/>
  <c r="CZ57" i="3"/>
  <c r="DB57" i="3" s="1"/>
  <c r="DA57" i="3"/>
  <c r="DC57" i="3"/>
  <c r="DF57" i="3"/>
  <c r="DJ57" i="3" s="1"/>
  <c r="DH57" i="3"/>
  <c r="A58" i="3"/>
  <c r="Y58" i="3"/>
  <c r="CX58" i="3" s="1"/>
  <c r="DI58" i="3" s="1"/>
  <c r="CY58" i="3"/>
  <c r="CZ58" i="3"/>
  <c r="DB58" i="3" s="1"/>
  <c r="DA58" i="3"/>
  <c r="DC58" i="3"/>
  <c r="DF58" i="3"/>
  <c r="DJ58" i="3" s="1"/>
  <c r="A59" i="3"/>
  <c r="Y59" i="3"/>
  <c r="CX59" i="3"/>
  <c r="DG59" i="3" s="1"/>
  <c r="CY59" i="3"/>
  <c r="CZ59" i="3"/>
  <c r="DA59" i="3"/>
  <c r="DB59" i="3"/>
  <c r="DC59" i="3"/>
  <c r="DH59" i="3"/>
  <c r="DI59" i="3"/>
  <c r="A60" i="3"/>
  <c r="Y60" i="3"/>
  <c r="CX60" i="3" s="1"/>
  <c r="CY60" i="3"/>
  <c r="CZ60" i="3"/>
  <c r="DA60" i="3"/>
  <c r="DB60" i="3"/>
  <c r="DC60" i="3"/>
  <c r="DG60" i="3"/>
  <c r="A61" i="3"/>
  <c r="Y61" i="3"/>
  <c r="CX61" i="3" s="1"/>
  <c r="CY61" i="3"/>
  <c r="CZ61" i="3"/>
  <c r="DA61" i="3"/>
  <c r="DB61" i="3"/>
  <c r="DC61" i="3"/>
  <c r="A62" i="3"/>
  <c r="Y62" i="3"/>
  <c r="CX62" i="3" s="1"/>
  <c r="CY62" i="3"/>
  <c r="CZ62" i="3"/>
  <c r="DB62" i="3" s="1"/>
  <c r="DA62" i="3"/>
  <c r="DC62" i="3"/>
  <c r="DG62" i="3"/>
  <c r="DI62" i="3"/>
  <c r="A63" i="3"/>
  <c r="Y63" i="3"/>
  <c r="CU63" i="3"/>
  <c r="CV63" i="3"/>
  <c r="CX63" i="3"/>
  <c r="CY63" i="3"/>
  <c r="CZ63" i="3"/>
  <c r="DB63" i="3" s="1"/>
  <c r="DA63" i="3"/>
  <c r="DC63" i="3"/>
  <c r="DF63" i="3"/>
  <c r="DH63" i="3"/>
  <c r="A64" i="3"/>
  <c r="Y64" i="3"/>
  <c r="CX64" i="3" s="1"/>
  <c r="CY64" i="3"/>
  <c r="CZ64" i="3"/>
  <c r="DB64" i="3" s="1"/>
  <c r="DA64" i="3"/>
  <c r="DC64" i="3"/>
  <c r="DF64" i="3"/>
  <c r="DI64" i="3"/>
  <c r="DJ64" i="3" s="1"/>
  <c r="A65" i="3"/>
  <c r="Y65" i="3"/>
  <c r="CW65" i="3"/>
  <c r="CX65" i="3"/>
  <c r="CY65" i="3"/>
  <c r="CZ65" i="3"/>
  <c r="DA65" i="3"/>
  <c r="DB65" i="3"/>
  <c r="DC65" i="3"/>
  <c r="A66" i="3"/>
  <c r="Y66" i="3"/>
  <c r="CX66" i="3" s="1"/>
  <c r="CW66" i="3"/>
  <c r="CY66" i="3"/>
  <c r="CZ66" i="3"/>
  <c r="DB66" i="3" s="1"/>
  <c r="DA66" i="3"/>
  <c r="DC66" i="3"/>
  <c r="DG66" i="3"/>
  <c r="DI66" i="3"/>
  <c r="A67" i="3"/>
  <c r="Y67" i="3"/>
  <c r="CX67" i="3"/>
  <c r="CY67" i="3"/>
  <c r="CZ67" i="3"/>
  <c r="DA67" i="3"/>
  <c r="DB67" i="3"/>
  <c r="DC67" i="3"/>
  <c r="A68" i="3"/>
  <c r="Y68" i="3"/>
  <c r="CX68" i="3"/>
  <c r="CY68" i="3"/>
  <c r="CZ68" i="3"/>
  <c r="DA68" i="3"/>
  <c r="DB68" i="3"/>
  <c r="DC68" i="3"/>
  <c r="DG68" i="3"/>
  <c r="A69" i="3"/>
  <c r="Y69" i="3"/>
  <c r="CX69" i="3"/>
  <c r="CY69" i="3"/>
  <c r="CZ69" i="3"/>
  <c r="DB69" i="3" s="1"/>
  <c r="DA69" i="3"/>
  <c r="DC69" i="3"/>
  <c r="A70" i="3"/>
  <c r="Y70" i="3"/>
  <c r="CX70" i="3" s="1"/>
  <c r="CY70" i="3"/>
  <c r="CZ70" i="3"/>
  <c r="DB70" i="3" s="1"/>
  <c r="DA70" i="3"/>
  <c r="DC70" i="3"/>
  <c r="DF70" i="3"/>
  <c r="DI70" i="3"/>
  <c r="DJ70" i="3"/>
  <c r="A71" i="3"/>
  <c r="Y71" i="3"/>
  <c r="CX71" i="3"/>
  <c r="DG71" i="3" s="1"/>
  <c r="CY71" i="3"/>
  <c r="CZ71" i="3"/>
  <c r="DA71" i="3"/>
  <c r="DB71" i="3"/>
  <c r="DC71" i="3"/>
  <c r="DI71" i="3"/>
  <c r="A72" i="3"/>
  <c r="Y72" i="3"/>
  <c r="CX72" i="3"/>
  <c r="DF72" i="3" s="1"/>
  <c r="DJ72" i="3" s="1"/>
  <c r="CY72" i="3"/>
  <c r="CZ72" i="3"/>
  <c r="DA72" i="3"/>
  <c r="DB72" i="3"/>
  <c r="DC72" i="3"/>
  <c r="DI72" i="3"/>
  <c r="A73" i="3"/>
  <c r="Y73" i="3"/>
  <c r="CX73" i="3"/>
  <c r="DI73" i="3" s="1"/>
  <c r="CY73" i="3"/>
  <c r="CZ73" i="3"/>
  <c r="DB73" i="3" s="1"/>
  <c r="DA73" i="3"/>
  <c r="DC73" i="3"/>
  <c r="DF73" i="3"/>
  <c r="DJ73" i="3" s="1"/>
  <c r="DH73" i="3"/>
  <c r="A74" i="3"/>
  <c r="Y74" i="3"/>
  <c r="CX74" i="3" s="1"/>
  <c r="DH74" i="3" s="1"/>
  <c r="CY74" i="3"/>
  <c r="CZ74" i="3"/>
  <c r="DB74" i="3" s="1"/>
  <c r="DA74" i="3"/>
  <c r="DC74" i="3"/>
  <c r="DF74" i="3"/>
  <c r="DJ74" i="3" s="1"/>
  <c r="DG74" i="3"/>
  <c r="DI74" i="3"/>
  <c r="A75" i="3"/>
  <c r="Y75" i="3"/>
  <c r="CX75" i="3"/>
  <c r="CY75" i="3"/>
  <c r="CZ75" i="3"/>
  <c r="DA75" i="3"/>
  <c r="DB75" i="3"/>
  <c r="DC75" i="3"/>
  <c r="A76" i="3"/>
  <c r="Y76" i="3"/>
  <c r="CX76" i="3" s="1"/>
  <c r="CY76" i="3"/>
  <c r="CZ76" i="3"/>
  <c r="DA76" i="3"/>
  <c r="DB76" i="3"/>
  <c r="DC76" i="3"/>
  <c r="A77" i="3"/>
  <c r="Y77" i="3"/>
  <c r="CX77" i="3"/>
  <c r="DI77" i="3" s="1"/>
  <c r="CY77" i="3"/>
  <c r="CZ77" i="3"/>
  <c r="DA77" i="3"/>
  <c r="DB77" i="3"/>
  <c r="DC77" i="3"/>
  <c r="DH77" i="3"/>
  <c r="A78" i="3"/>
  <c r="Y78" i="3"/>
  <c r="CX78" i="3" s="1"/>
  <c r="DH78" i="3" s="1"/>
  <c r="CY78" i="3"/>
  <c r="CZ78" i="3"/>
  <c r="DB78" i="3" s="1"/>
  <c r="DA78" i="3"/>
  <c r="DC78" i="3"/>
  <c r="DF78" i="3"/>
  <c r="DJ78" i="3" s="1"/>
  <c r="DG78" i="3"/>
  <c r="A79" i="3"/>
  <c r="Y79" i="3"/>
  <c r="CX79" i="3"/>
  <c r="DG79" i="3" s="1"/>
  <c r="CY79" i="3"/>
  <c r="CZ79" i="3"/>
  <c r="DB79" i="3" s="1"/>
  <c r="DA79" i="3"/>
  <c r="DC79" i="3"/>
  <c r="DF79" i="3"/>
  <c r="DJ79" i="3" s="1"/>
  <c r="DH79" i="3"/>
  <c r="DI79" i="3"/>
  <c r="A80" i="3"/>
  <c r="Y80" i="3"/>
  <c r="CX80" i="3" s="1"/>
  <c r="DH80" i="3" s="1"/>
  <c r="CY80" i="3"/>
  <c r="CZ80" i="3"/>
  <c r="DA80" i="3"/>
  <c r="DB80" i="3"/>
  <c r="DC80" i="3"/>
  <c r="A81" i="3"/>
  <c r="Y81" i="3"/>
  <c r="CX81" i="3" s="1"/>
  <c r="DG81" i="3" s="1"/>
  <c r="CY81" i="3"/>
  <c r="CZ81" i="3"/>
  <c r="DA81" i="3"/>
  <c r="DB81" i="3"/>
  <c r="DC81" i="3"/>
  <c r="A82" i="3"/>
  <c r="Y82" i="3"/>
  <c r="CX82" i="3" s="1"/>
  <c r="CU82" i="3"/>
  <c r="CY82" i="3"/>
  <c r="CZ82" i="3"/>
  <c r="DA82" i="3"/>
  <c r="DB82" i="3"/>
  <c r="DC82" i="3"/>
  <c r="A83" i="3"/>
  <c r="Y83" i="3"/>
  <c r="CX83" i="3" s="1"/>
  <c r="DF83" i="3" s="1"/>
  <c r="CY83" i="3"/>
  <c r="CZ83" i="3"/>
  <c r="DB83" i="3" s="1"/>
  <c r="DA83" i="3"/>
  <c r="DC83" i="3"/>
  <c r="A84" i="3"/>
  <c r="Y84" i="3"/>
  <c r="CY84" i="3"/>
  <c r="CZ84" i="3"/>
  <c r="DB84" i="3" s="1"/>
  <c r="DA84" i="3"/>
  <c r="DC84" i="3"/>
  <c r="A85" i="3"/>
  <c r="Y85" i="3"/>
  <c r="CW85" i="3" s="1"/>
  <c r="CY85" i="3"/>
  <c r="CZ85" i="3"/>
  <c r="DB85" i="3" s="1"/>
  <c r="DA85" i="3"/>
  <c r="DC85" i="3"/>
  <c r="A86" i="3"/>
  <c r="Y86" i="3"/>
  <c r="CX86" i="3"/>
  <c r="DH86" i="3" s="1"/>
  <c r="CY86" i="3"/>
  <c r="CZ86" i="3"/>
  <c r="DA86" i="3"/>
  <c r="DB86" i="3"/>
  <c r="DC86" i="3"/>
  <c r="A87" i="3"/>
  <c r="Y87" i="3"/>
  <c r="CX87" i="3" s="1"/>
  <c r="CY87" i="3"/>
  <c r="CZ87" i="3"/>
  <c r="DA87" i="3"/>
  <c r="DB87" i="3"/>
  <c r="DC87" i="3"/>
  <c r="A88" i="3"/>
  <c r="Y88" i="3"/>
  <c r="CX88" i="3" s="1"/>
  <c r="CY88" i="3"/>
  <c r="CZ88" i="3"/>
  <c r="DB88" i="3" s="1"/>
  <c r="DA88" i="3"/>
  <c r="DC88" i="3"/>
  <c r="DF88" i="3"/>
  <c r="DJ88" i="3"/>
  <c r="A89" i="3"/>
  <c r="Y89" i="3"/>
  <c r="CX89" i="3"/>
  <c r="DG89" i="3" s="1"/>
  <c r="CY89" i="3"/>
  <c r="CZ89" i="3"/>
  <c r="DB89" i="3" s="1"/>
  <c r="DA89" i="3"/>
  <c r="DC89" i="3"/>
  <c r="DF89" i="3"/>
  <c r="DJ89" i="3" s="1"/>
  <c r="DH89" i="3"/>
  <c r="DI89" i="3"/>
  <c r="A90" i="3"/>
  <c r="Y90" i="3"/>
  <c r="CX90" i="3"/>
  <c r="CY90" i="3"/>
  <c r="CZ90" i="3"/>
  <c r="DA90" i="3"/>
  <c r="DB90" i="3"/>
  <c r="DC90" i="3"/>
  <c r="DI90" i="3"/>
  <c r="A91" i="3"/>
  <c r="Y91" i="3"/>
  <c r="CX91" i="3" s="1"/>
  <c r="CY91" i="3"/>
  <c r="CZ91" i="3"/>
  <c r="DA91" i="3"/>
  <c r="DB91" i="3"/>
  <c r="DC91" i="3"/>
  <c r="DG91" i="3"/>
  <c r="A92" i="3"/>
  <c r="Y92" i="3"/>
  <c r="CX92" i="3" s="1"/>
  <c r="CY92" i="3"/>
  <c r="CZ92" i="3"/>
  <c r="DB92" i="3" s="1"/>
  <c r="DA92" i="3"/>
  <c r="DC92" i="3"/>
  <c r="DF92" i="3"/>
  <c r="DG92" i="3"/>
  <c r="DJ92" i="3"/>
  <c r="A93" i="3"/>
  <c r="Y93" i="3"/>
  <c r="CX93" i="3"/>
  <c r="DG93" i="3" s="1"/>
  <c r="CY93" i="3"/>
  <c r="CZ93" i="3"/>
  <c r="DB93" i="3" s="1"/>
  <c r="DA93" i="3"/>
  <c r="DC93" i="3"/>
  <c r="DF93" i="3"/>
  <c r="DH93" i="3"/>
  <c r="DI93" i="3"/>
  <c r="DJ93" i="3"/>
  <c r="A94" i="3"/>
  <c r="Y94" i="3"/>
  <c r="CX94" i="3"/>
  <c r="CY94" i="3"/>
  <c r="CZ94" i="3"/>
  <c r="DA94" i="3"/>
  <c r="DB94" i="3"/>
  <c r="DC94" i="3"/>
  <c r="DH94" i="3"/>
  <c r="A95" i="3"/>
  <c r="Y95" i="3"/>
  <c r="CX95" i="3" s="1"/>
  <c r="CY95" i="3"/>
  <c r="CZ95" i="3"/>
  <c r="DA95" i="3"/>
  <c r="DB95" i="3"/>
  <c r="DC95" i="3"/>
  <c r="A96" i="3"/>
  <c r="Y96" i="3"/>
  <c r="CX96" i="3" s="1"/>
  <c r="CY96" i="3"/>
  <c r="CZ96" i="3"/>
  <c r="DB96" i="3" s="1"/>
  <c r="DA96" i="3"/>
  <c r="DC96" i="3"/>
  <c r="DF96" i="3"/>
  <c r="DG96" i="3"/>
  <c r="DJ96" i="3"/>
  <c r="A97" i="3"/>
  <c r="Y97" i="3"/>
  <c r="CX97" i="3"/>
  <c r="DG97" i="3" s="1"/>
  <c r="CY97" i="3"/>
  <c r="CZ97" i="3"/>
  <c r="DB97" i="3" s="1"/>
  <c r="DA97" i="3"/>
  <c r="DC97" i="3"/>
  <c r="DF97" i="3"/>
  <c r="DH97" i="3"/>
  <c r="DI97" i="3"/>
  <c r="DJ97" i="3"/>
  <c r="A98" i="3"/>
  <c r="Y98" i="3"/>
  <c r="CX98" i="3"/>
  <c r="CY98" i="3"/>
  <c r="CZ98" i="3"/>
  <c r="DA98" i="3"/>
  <c r="DB98" i="3"/>
  <c r="DC98" i="3"/>
  <c r="DH98" i="3"/>
  <c r="A99" i="3"/>
  <c r="Y99" i="3"/>
  <c r="CX99" i="3" s="1"/>
  <c r="CY99" i="3"/>
  <c r="CZ99" i="3"/>
  <c r="DA99" i="3"/>
  <c r="DB99" i="3"/>
  <c r="DC99" i="3"/>
  <c r="A100" i="3"/>
  <c r="Y100" i="3"/>
  <c r="CX100" i="3" s="1"/>
  <c r="CY100" i="3"/>
  <c r="CZ100" i="3"/>
  <c r="DB100" i="3" s="1"/>
  <c r="DA100" i="3"/>
  <c r="DC100" i="3"/>
  <c r="DF100" i="3"/>
  <c r="DG100" i="3"/>
  <c r="DJ100" i="3"/>
  <c r="A101" i="3"/>
  <c r="Y101" i="3"/>
  <c r="CU101" i="3"/>
  <c r="CV101" i="3"/>
  <c r="CX101" i="3"/>
  <c r="CY101" i="3"/>
  <c r="CZ101" i="3"/>
  <c r="DA101" i="3"/>
  <c r="DB101" i="3"/>
  <c r="DC101" i="3"/>
  <c r="DG101" i="3"/>
  <c r="DH101" i="3"/>
  <c r="A102" i="3"/>
  <c r="Y102" i="3"/>
  <c r="CX102" i="3" s="1"/>
  <c r="CY102" i="3"/>
  <c r="CZ102" i="3"/>
  <c r="DB102" i="3" s="1"/>
  <c r="DA102" i="3"/>
  <c r="DC102" i="3"/>
  <c r="DF102" i="3"/>
  <c r="DG102" i="3"/>
  <c r="A103" i="3"/>
  <c r="Y103" i="3"/>
  <c r="CW103" i="3"/>
  <c r="CX103" i="3"/>
  <c r="CY103" i="3"/>
  <c r="CZ103" i="3"/>
  <c r="DA103" i="3"/>
  <c r="DB103" i="3"/>
  <c r="DC103" i="3"/>
  <c r="DH103" i="3"/>
  <c r="DI103" i="3"/>
  <c r="A104" i="3"/>
  <c r="Y104" i="3"/>
  <c r="CX104" i="3" s="1"/>
  <c r="DG104" i="3" s="1"/>
  <c r="CW104" i="3"/>
  <c r="CY104" i="3"/>
  <c r="CZ104" i="3"/>
  <c r="DB104" i="3" s="1"/>
  <c r="DA104" i="3"/>
  <c r="DC104" i="3"/>
  <c r="DF104" i="3"/>
  <c r="A105" i="3"/>
  <c r="Y105" i="3"/>
  <c r="CX105" i="3"/>
  <c r="DG105" i="3" s="1"/>
  <c r="CY105" i="3"/>
  <c r="CZ105" i="3"/>
  <c r="DB105" i="3" s="1"/>
  <c r="DA105" i="3"/>
  <c r="DC105" i="3"/>
  <c r="DF105" i="3"/>
  <c r="DJ105" i="3" s="1"/>
  <c r="DH105" i="3"/>
  <c r="DI105" i="3"/>
  <c r="A106" i="3"/>
  <c r="Y106" i="3"/>
  <c r="CX106" i="3"/>
  <c r="CY106" i="3"/>
  <c r="CZ106" i="3"/>
  <c r="DA106" i="3"/>
  <c r="DB106" i="3"/>
  <c r="DC106" i="3"/>
  <c r="DI106" i="3"/>
  <c r="A107" i="3"/>
  <c r="Y107" i="3"/>
  <c r="CX107" i="3"/>
  <c r="DH107" i="3" s="1"/>
  <c r="CY107" i="3"/>
  <c r="CZ107" i="3"/>
  <c r="DA107" i="3"/>
  <c r="DB107" i="3"/>
  <c r="DC107" i="3"/>
  <c r="DG107" i="3"/>
  <c r="A108" i="3"/>
  <c r="Y108" i="3"/>
  <c r="CX108" i="3" s="1"/>
  <c r="DF108" i="3" s="1"/>
  <c r="DJ108" i="3" s="1"/>
  <c r="CY108" i="3"/>
  <c r="CZ108" i="3"/>
  <c r="DB108" i="3" s="1"/>
  <c r="DA108" i="3"/>
  <c r="DC108" i="3"/>
  <c r="A109" i="3"/>
  <c r="Y109" i="3"/>
  <c r="CX109" i="3"/>
  <c r="DG109" i="3" s="1"/>
  <c r="CY109" i="3"/>
  <c r="CZ109" i="3"/>
  <c r="DB109" i="3" s="1"/>
  <c r="DA109" i="3"/>
  <c r="DC109" i="3"/>
  <c r="DF109" i="3"/>
  <c r="DJ109" i="3" s="1"/>
  <c r="DH109" i="3"/>
  <c r="DI109" i="3"/>
  <c r="A110" i="3"/>
  <c r="Y110" i="3"/>
  <c r="CX110" i="3"/>
  <c r="CY110" i="3"/>
  <c r="CZ110" i="3"/>
  <c r="DA110" i="3"/>
  <c r="DB110" i="3"/>
  <c r="DC110" i="3"/>
  <c r="DI110" i="3"/>
  <c r="A111" i="3"/>
  <c r="Y111" i="3"/>
  <c r="CX111" i="3"/>
  <c r="DH111" i="3" s="1"/>
  <c r="CY111" i="3"/>
  <c r="CZ111" i="3"/>
  <c r="DA111" i="3"/>
  <c r="DB111" i="3"/>
  <c r="DC111" i="3"/>
  <c r="DG111" i="3"/>
  <c r="A112" i="3"/>
  <c r="Y112" i="3"/>
  <c r="CX112" i="3" s="1"/>
  <c r="DF112" i="3" s="1"/>
  <c r="DJ112" i="3" s="1"/>
  <c r="CY112" i="3"/>
  <c r="CZ112" i="3"/>
  <c r="DB112" i="3" s="1"/>
  <c r="DA112" i="3"/>
  <c r="DC112" i="3"/>
  <c r="A113" i="3"/>
  <c r="Y113" i="3"/>
  <c r="CX113" i="3"/>
  <c r="DG113" i="3" s="1"/>
  <c r="CY113" i="3"/>
  <c r="CZ113" i="3"/>
  <c r="DB113" i="3" s="1"/>
  <c r="DA113" i="3"/>
  <c r="DC113" i="3"/>
  <c r="DF113" i="3"/>
  <c r="DJ113" i="3" s="1"/>
  <c r="DH113" i="3"/>
  <c r="DI113" i="3"/>
  <c r="A114" i="3"/>
  <c r="Y114" i="3"/>
  <c r="CX114" i="3"/>
  <c r="CY114" i="3"/>
  <c r="CZ114" i="3"/>
  <c r="DA114" i="3"/>
  <c r="DB114" i="3"/>
  <c r="DC114" i="3"/>
  <c r="DI114" i="3"/>
  <c r="A115" i="3"/>
  <c r="Y115" i="3"/>
  <c r="CX115" i="3"/>
  <c r="DI115" i="3" s="1"/>
  <c r="CY115" i="3"/>
  <c r="CZ115" i="3"/>
  <c r="DA115" i="3"/>
  <c r="DB115" i="3"/>
  <c r="DC115" i="3"/>
  <c r="DF115" i="3"/>
  <c r="DH115" i="3"/>
  <c r="DJ115" i="3"/>
  <c r="A116" i="3"/>
  <c r="Y116" i="3"/>
  <c r="CX116" i="3" s="1"/>
  <c r="DH116" i="3" s="1"/>
  <c r="CY116" i="3"/>
  <c r="CZ116" i="3"/>
  <c r="DB116" i="3" s="1"/>
  <c r="DA116" i="3"/>
  <c r="DC116" i="3"/>
  <c r="DF116" i="3"/>
  <c r="DJ116" i="3" s="1"/>
  <c r="DG116" i="3"/>
  <c r="DI116" i="3"/>
  <c r="A117" i="3"/>
  <c r="Y117" i="3"/>
  <c r="CX117" i="3"/>
  <c r="DG117" i="3" s="1"/>
  <c r="CY117" i="3"/>
  <c r="CZ117" i="3"/>
  <c r="DA117" i="3"/>
  <c r="DB117" i="3"/>
  <c r="DC117" i="3"/>
  <c r="DH117" i="3"/>
  <c r="DI117" i="3"/>
  <c r="A118" i="3"/>
  <c r="Y118" i="3"/>
  <c r="CX118" i="3" s="1"/>
  <c r="CY118" i="3"/>
  <c r="CZ118" i="3"/>
  <c r="DA118" i="3"/>
  <c r="DB118" i="3"/>
  <c r="DC118" i="3"/>
  <c r="A119" i="3"/>
  <c r="Y119" i="3"/>
  <c r="CX119" i="3"/>
  <c r="DI119" i="3" s="1"/>
  <c r="CY119" i="3"/>
  <c r="CZ119" i="3"/>
  <c r="DA119" i="3"/>
  <c r="DB119" i="3"/>
  <c r="DC119" i="3"/>
  <c r="DH119" i="3"/>
  <c r="A120" i="3"/>
  <c r="Y120" i="3"/>
  <c r="CX120" i="3" s="1"/>
  <c r="CU120" i="3"/>
  <c r="CV120" i="3"/>
  <c r="CY120" i="3"/>
  <c r="CZ120" i="3"/>
  <c r="DA120" i="3"/>
  <c r="DB120" i="3"/>
  <c r="DC120" i="3"/>
  <c r="A121" i="3"/>
  <c r="Y121" i="3"/>
  <c r="CX121" i="3" s="1"/>
  <c r="CY121" i="3"/>
  <c r="CZ121" i="3"/>
  <c r="DA121" i="3"/>
  <c r="DB121" i="3"/>
  <c r="DC121" i="3"/>
  <c r="A122" i="3"/>
  <c r="Y122" i="3"/>
  <c r="CW122" i="3" s="1"/>
  <c r="CY122" i="3"/>
  <c r="CZ122" i="3"/>
  <c r="DA122" i="3"/>
  <c r="DB122" i="3"/>
  <c r="DC122" i="3"/>
  <c r="A123" i="3"/>
  <c r="Y123" i="3"/>
  <c r="CW123" i="3" s="1"/>
  <c r="CY123" i="3"/>
  <c r="CZ123" i="3"/>
  <c r="DB123" i="3" s="1"/>
  <c r="DA123" i="3"/>
  <c r="DC123" i="3"/>
  <c r="A124" i="3"/>
  <c r="Y124" i="3"/>
  <c r="CX124" i="3" s="1"/>
  <c r="DH124" i="3" s="1"/>
  <c r="CY124" i="3"/>
  <c r="CZ124" i="3"/>
  <c r="DB124" i="3" s="1"/>
  <c r="DA124" i="3"/>
  <c r="DC124" i="3"/>
  <c r="DI124" i="3"/>
  <c r="A125" i="3"/>
  <c r="Y125" i="3"/>
  <c r="CX125" i="3"/>
  <c r="DG125" i="3" s="1"/>
  <c r="CY125" i="3"/>
  <c r="CZ125" i="3"/>
  <c r="DA125" i="3"/>
  <c r="DB125" i="3"/>
  <c r="DC125" i="3"/>
  <c r="DI125" i="3"/>
  <c r="A126" i="3"/>
  <c r="Y126" i="3"/>
  <c r="CX126" i="3"/>
  <c r="DF126" i="3" s="1"/>
  <c r="DJ126" i="3" s="1"/>
  <c r="CY126" i="3"/>
  <c r="CZ126" i="3"/>
  <c r="DA126" i="3"/>
  <c r="DB126" i="3"/>
  <c r="DC126" i="3"/>
  <c r="DI126" i="3"/>
  <c r="A127" i="3"/>
  <c r="Y127" i="3"/>
  <c r="CX127" i="3"/>
  <c r="DI127" i="3" s="1"/>
  <c r="CY127" i="3"/>
  <c r="CZ127" i="3"/>
  <c r="DB127" i="3" s="1"/>
  <c r="DA127" i="3"/>
  <c r="DC127" i="3"/>
  <c r="DF127" i="3"/>
  <c r="DH127" i="3"/>
  <c r="DJ127" i="3"/>
  <c r="A128" i="3"/>
  <c r="Y128" i="3"/>
  <c r="CX128" i="3" s="1"/>
  <c r="DH128" i="3" s="1"/>
  <c r="CY128" i="3"/>
  <c r="CZ128" i="3"/>
  <c r="DB128" i="3" s="1"/>
  <c r="DA128" i="3"/>
  <c r="DC128" i="3"/>
  <c r="DF128" i="3"/>
  <c r="DJ128" i="3" s="1"/>
  <c r="DG128" i="3"/>
  <c r="DI128" i="3"/>
  <c r="A129" i="3"/>
  <c r="Y129" i="3"/>
  <c r="CX129" i="3"/>
  <c r="DG129" i="3" s="1"/>
  <c r="CY129" i="3"/>
  <c r="CZ129" i="3"/>
  <c r="DA129" i="3"/>
  <c r="DB129" i="3"/>
  <c r="DC129" i="3"/>
  <c r="DH129" i="3"/>
  <c r="DI129" i="3"/>
  <c r="A130" i="3"/>
  <c r="Y130" i="3"/>
  <c r="CX130" i="3" s="1"/>
  <c r="CY130" i="3"/>
  <c r="CZ130" i="3"/>
  <c r="DA130" i="3"/>
  <c r="DB130" i="3"/>
  <c r="DC130" i="3"/>
  <c r="A131" i="3"/>
  <c r="Y131" i="3"/>
  <c r="CX131" i="3"/>
  <c r="DI131" i="3" s="1"/>
  <c r="CY131" i="3"/>
  <c r="CZ131" i="3"/>
  <c r="DA131" i="3"/>
  <c r="DB131" i="3"/>
  <c r="DC131" i="3"/>
  <c r="DH131" i="3"/>
  <c r="A132" i="3"/>
  <c r="Y132" i="3"/>
  <c r="CX132" i="3" s="1"/>
  <c r="DH132" i="3" s="1"/>
  <c r="CY132" i="3"/>
  <c r="CZ132" i="3"/>
  <c r="DB132" i="3" s="1"/>
  <c r="DA132" i="3"/>
  <c r="DC132" i="3"/>
  <c r="DF132" i="3"/>
  <c r="DJ132" i="3" s="1"/>
  <c r="DG132" i="3"/>
  <c r="A133" i="3"/>
  <c r="Y133" i="3"/>
  <c r="CX133" i="3"/>
  <c r="DG133" i="3" s="1"/>
  <c r="CY133" i="3"/>
  <c r="CZ133" i="3"/>
  <c r="DB133" i="3" s="1"/>
  <c r="DA133" i="3"/>
  <c r="DC133" i="3"/>
  <c r="DF133" i="3"/>
  <c r="DJ133" i="3" s="1"/>
  <c r="DH133" i="3"/>
  <c r="DI133" i="3"/>
  <c r="A134" i="3"/>
  <c r="Y134" i="3"/>
  <c r="CX134" i="3" s="1"/>
  <c r="CY134" i="3"/>
  <c r="CZ134" i="3"/>
  <c r="DA134" i="3"/>
  <c r="DB134" i="3"/>
  <c r="DC134" i="3"/>
  <c r="A135" i="3"/>
  <c r="Y135" i="3"/>
  <c r="CX135" i="3" s="1"/>
  <c r="CY135" i="3"/>
  <c r="CZ135" i="3"/>
  <c r="DA135" i="3"/>
  <c r="DB135" i="3"/>
  <c r="DC135" i="3"/>
  <c r="A136" i="3"/>
  <c r="Y136" i="3"/>
  <c r="CX136" i="3" s="1"/>
  <c r="DH136" i="3" s="1"/>
  <c r="CY136" i="3"/>
  <c r="CZ136" i="3"/>
  <c r="DB136" i="3" s="1"/>
  <c r="DA136" i="3"/>
  <c r="DC136" i="3"/>
  <c r="A137" i="3"/>
  <c r="Y137" i="3"/>
  <c r="CX137" i="3"/>
  <c r="DG137" i="3" s="1"/>
  <c r="CY137" i="3"/>
  <c r="CZ137" i="3"/>
  <c r="DB137" i="3" s="1"/>
  <c r="DA137" i="3"/>
  <c r="DC137" i="3"/>
  <c r="DF137" i="3"/>
  <c r="DI137" i="3"/>
  <c r="DJ137" i="3"/>
  <c r="A138" i="3"/>
  <c r="Y138" i="3"/>
  <c r="CX138" i="3"/>
  <c r="DF138" i="3" s="1"/>
  <c r="DJ138" i="3" s="1"/>
  <c r="CY138" i="3"/>
  <c r="CZ138" i="3"/>
  <c r="DA138" i="3"/>
  <c r="DB138" i="3"/>
  <c r="DC138" i="3"/>
  <c r="DG138" i="3"/>
  <c r="DI138" i="3"/>
  <c r="A139" i="3"/>
  <c r="Y139" i="3"/>
  <c r="CV139" i="3" s="1"/>
  <c r="CU139" i="3"/>
  <c r="CY139" i="3"/>
  <c r="CZ139" i="3"/>
  <c r="DB139" i="3" s="1"/>
  <c r="DA139" i="3"/>
  <c r="DC139" i="3"/>
  <c r="A140" i="3"/>
  <c r="Y140" i="3"/>
  <c r="CX140" i="3"/>
  <c r="DF140" i="3" s="1"/>
  <c r="CY140" i="3"/>
  <c r="CZ140" i="3"/>
  <c r="DA140" i="3"/>
  <c r="DB140" i="3"/>
  <c r="DC140" i="3"/>
  <c r="DG140" i="3"/>
  <c r="DI140" i="3"/>
  <c r="DJ140" i="3" s="1"/>
  <c r="A141" i="3"/>
  <c r="Y141" i="3"/>
  <c r="CX141" i="3" s="1"/>
  <c r="DH141" i="3" s="1"/>
  <c r="CY141" i="3"/>
  <c r="CZ141" i="3"/>
  <c r="DB141" i="3" s="1"/>
  <c r="DA141" i="3"/>
  <c r="DC141" i="3"/>
  <c r="DG141" i="3"/>
  <c r="DJ141" i="3" s="1"/>
  <c r="DI141" i="3"/>
  <c r="A142" i="3"/>
  <c r="Y142" i="3"/>
  <c r="CW142" i="3"/>
  <c r="CX142" i="3"/>
  <c r="DF142" i="3" s="1"/>
  <c r="CY142" i="3"/>
  <c r="CZ142" i="3"/>
  <c r="DA142" i="3"/>
  <c r="DB142" i="3"/>
  <c r="DC142" i="3"/>
  <c r="DG142" i="3"/>
  <c r="DJ142" i="3" s="1"/>
  <c r="DH142" i="3"/>
  <c r="DI142" i="3"/>
  <c r="A143" i="3"/>
  <c r="Y143" i="3"/>
  <c r="CX143" i="3" s="1"/>
  <c r="CY143" i="3"/>
  <c r="CZ143" i="3"/>
  <c r="DA143" i="3"/>
  <c r="DB143" i="3"/>
  <c r="DC143" i="3"/>
  <c r="DG143" i="3"/>
  <c r="A144" i="3"/>
  <c r="Y144" i="3"/>
  <c r="CX144" i="3" s="1"/>
  <c r="CY144" i="3"/>
  <c r="CZ144" i="3"/>
  <c r="DB144" i="3" s="1"/>
  <c r="DA144" i="3"/>
  <c r="DC144" i="3"/>
  <c r="A145" i="3"/>
  <c r="Y145" i="3"/>
  <c r="CX145" i="3"/>
  <c r="DG145" i="3" s="1"/>
  <c r="CY145" i="3"/>
  <c r="CZ145" i="3"/>
  <c r="DB145" i="3" s="1"/>
  <c r="DA145" i="3"/>
  <c r="DC145" i="3"/>
  <c r="DF145" i="3"/>
  <c r="DI145" i="3"/>
  <c r="DJ145" i="3"/>
  <c r="A146" i="3"/>
  <c r="Y146" i="3"/>
  <c r="CX146" i="3"/>
  <c r="DF146" i="3" s="1"/>
  <c r="DJ146" i="3" s="1"/>
  <c r="CY146" i="3"/>
  <c r="CZ146" i="3"/>
  <c r="DA146" i="3"/>
  <c r="DB146" i="3"/>
  <c r="DC146" i="3"/>
  <c r="DG146" i="3"/>
  <c r="DI146" i="3"/>
  <c r="A147" i="3"/>
  <c r="Y147" i="3"/>
  <c r="CX147" i="3" s="1"/>
  <c r="DF147" i="3" s="1"/>
  <c r="DJ147" i="3" s="1"/>
  <c r="CY147" i="3"/>
  <c r="CZ147" i="3"/>
  <c r="DB147" i="3" s="1"/>
  <c r="DA147" i="3"/>
  <c r="DC147" i="3"/>
  <c r="A148" i="3"/>
  <c r="Y148" i="3"/>
  <c r="CX148" i="3" s="1"/>
  <c r="DH148" i="3" s="1"/>
  <c r="CY148" i="3"/>
  <c r="CZ148" i="3"/>
  <c r="DB148" i="3" s="1"/>
  <c r="DA148" i="3"/>
  <c r="DC148" i="3"/>
  <c r="DI148" i="3"/>
  <c r="A149" i="3"/>
  <c r="Y149" i="3"/>
  <c r="CX149" i="3"/>
  <c r="CY149" i="3"/>
  <c r="CZ149" i="3"/>
  <c r="DA149" i="3"/>
  <c r="DB149" i="3"/>
  <c r="DC149" i="3"/>
  <c r="A150" i="3"/>
  <c r="Y150" i="3"/>
  <c r="CX150" i="3"/>
  <c r="CY150" i="3"/>
  <c r="CZ150" i="3"/>
  <c r="DA150" i="3"/>
  <c r="DB150" i="3"/>
  <c r="DC150" i="3"/>
  <c r="DI150" i="3"/>
  <c r="A151" i="3"/>
  <c r="Y151" i="3"/>
  <c r="CX151" i="3"/>
  <c r="DI151" i="3" s="1"/>
  <c r="CY151" i="3"/>
  <c r="CZ151" i="3"/>
  <c r="DB151" i="3" s="1"/>
  <c r="DA151" i="3"/>
  <c r="DC151" i="3"/>
  <c r="DF151" i="3"/>
  <c r="DJ151" i="3" s="1"/>
  <c r="DH151" i="3"/>
  <c r="A152" i="3"/>
  <c r="Y152" i="3"/>
  <c r="CX152" i="3" s="1"/>
  <c r="DH152" i="3" s="1"/>
  <c r="CY152" i="3"/>
  <c r="CZ152" i="3"/>
  <c r="DB152" i="3" s="1"/>
  <c r="DA152" i="3"/>
  <c r="DC152" i="3"/>
  <c r="DF152" i="3"/>
  <c r="DJ152" i="3" s="1"/>
  <c r="DG152" i="3"/>
  <c r="DI152" i="3"/>
  <c r="A153" i="3"/>
  <c r="Y153" i="3"/>
  <c r="CX153" i="3"/>
  <c r="DH153" i="3" s="1"/>
  <c r="CY153" i="3"/>
  <c r="CZ153" i="3"/>
  <c r="DA153" i="3"/>
  <c r="DB153" i="3"/>
  <c r="DC153" i="3"/>
  <c r="DG153" i="3"/>
  <c r="A154" i="3"/>
  <c r="Y154" i="3"/>
  <c r="CX154" i="3" s="1"/>
  <c r="DG154" i="3" s="1"/>
  <c r="CY154" i="3"/>
  <c r="CZ154" i="3"/>
  <c r="DB154" i="3" s="1"/>
  <c r="DA154" i="3"/>
  <c r="DC154" i="3"/>
  <c r="DF154" i="3"/>
  <c r="DJ154" i="3" s="1"/>
  <c r="A155" i="3"/>
  <c r="Y155" i="3"/>
  <c r="CX155" i="3"/>
  <c r="DG155" i="3" s="1"/>
  <c r="CY155" i="3"/>
  <c r="CZ155" i="3"/>
  <c r="DB155" i="3" s="1"/>
  <c r="DA155" i="3"/>
  <c r="DC155" i="3"/>
  <c r="DF155" i="3"/>
  <c r="DJ155" i="3" s="1"/>
  <c r="DH155" i="3"/>
  <c r="DI155" i="3"/>
  <c r="A156" i="3"/>
  <c r="Y156" i="3"/>
  <c r="CX156" i="3"/>
  <c r="CY156" i="3"/>
  <c r="CZ156" i="3"/>
  <c r="DA156" i="3"/>
  <c r="DB156" i="3"/>
  <c r="DC156" i="3"/>
  <c r="A157" i="3"/>
  <c r="Y157" i="3"/>
  <c r="CX157" i="3"/>
  <c r="DH157" i="3" s="1"/>
  <c r="CY157" i="3"/>
  <c r="CZ157" i="3"/>
  <c r="DA157" i="3"/>
  <c r="DB157" i="3"/>
  <c r="DC157" i="3"/>
  <c r="DG157" i="3"/>
  <c r="A158" i="3"/>
  <c r="Y158" i="3"/>
  <c r="CV158" i="3" s="1"/>
  <c r="CU158" i="3"/>
  <c r="CY158" i="3"/>
  <c r="CZ158" i="3"/>
  <c r="DA158" i="3"/>
  <c r="DB158" i="3"/>
  <c r="DC158" i="3"/>
  <c r="A159" i="3"/>
  <c r="Y159" i="3"/>
  <c r="CX159" i="3"/>
  <c r="CY159" i="3"/>
  <c r="CZ159" i="3"/>
  <c r="DA159" i="3"/>
  <c r="DB159" i="3"/>
  <c r="DC159" i="3"/>
  <c r="A160" i="3"/>
  <c r="Y160" i="3"/>
  <c r="CY160" i="3"/>
  <c r="CZ160" i="3"/>
  <c r="DB160" i="3" s="1"/>
  <c r="DA160" i="3"/>
  <c r="DC160" i="3"/>
  <c r="A161" i="3"/>
  <c r="Y161" i="3"/>
  <c r="CW161" i="3"/>
  <c r="CX161" i="3"/>
  <c r="DG161" i="3" s="1"/>
  <c r="CY161" i="3"/>
  <c r="CZ161" i="3"/>
  <c r="DA161" i="3"/>
  <c r="DB161" i="3"/>
  <c r="DC161" i="3"/>
  <c r="A162" i="3"/>
  <c r="Y162" i="3"/>
  <c r="CX162" i="3" s="1"/>
  <c r="DF162" i="3" s="1"/>
  <c r="DJ162" i="3" s="1"/>
  <c r="CY162" i="3"/>
  <c r="CZ162" i="3"/>
  <c r="DB162" i="3" s="1"/>
  <c r="DA162" i="3"/>
  <c r="DC162" i="3"/>
  <c r="A163" i="3"/>
  <c r="Y163" i="3"/>
  <c r="CX163" i="3"/>
  <c r="DG163" i="3" s="1"/>
  <c r="CY163" i="3"/>
  <c r="CZ163" i="3"/>
  <c r="DB163" i="3" s="1"/>
  <c r="DA163" i="3"/>
  <c r="DC163" i="3"/>
  <c r="DF163" i="3"/>
  <c r="DJ163" i="3" s="1"/>
  <c r="DH163" i="3"/>
  <c r="DI163" i="3"/>
  <c r="A164" i="3"/>
  <c r="Y164" i="3"/>
  <c r="CX164" i="3"/>
  <c r="CY164" i="3"/>
  <c r="CZ164" i="3"/>
  <c r="DA164" i="3"/>
  <c r="DB164" i="3"/>
  <c r="DC164" i="3"/>
  <c r="DH164" i="3"/>
  <c r="DI164" i="3"/>
  <c r="A165" i="3"/>
  <c r="Y165" i="3"/>
  <c r="CX165" i="3"/>
  <c r="DG165" i="3" s="1"/>
  <c r="CY165" i="3"/>
  <c r="CZ165" i="3"/>
  <c r="DA165" i="3"/>
  <c r="DB165" i="3"/>
  <c r="DC165" i="3"/>
  <c r="A166" i="3"/>
  <c r="Y166" i="3"/>
  <c r="CX166" i="3" s="1"/>
  <c r="DF166" i="3" s="1"/>
  <c r="DJ166" i="3" s="1"/>
  <c r="CY166" i="3"/>
  <c r="CZ166" i="3"/>
  <c r="DB166" i="3" s="1"/>
  <c r="DA166" i="3"/>
  <c r="DC166" i="3"/>
  <c r="A167" i="3"/>
  <c r="Y167" i="3"/>
  <c r="CX167" i="3"/>
  <c r="DG167" i="3" s="1"/>
  <c r="CY167" i="3"/>
  <c r="CZ167" i="3"/>
  <c r="DB167" i="3" s="1"/>
  <c r="DA167" i="3"/>
  <c r="DC167" i="3"/>
  <c r="DF167" i="3"/>
  <c r="DJ167" i="3" s="1"/>
  <c r="DH167" i="3"/>
  <c r="DI167" i="3"/>
  <c r="A168" i="3"/>
  <c r="Y168" i="3"/>
  <c r="CX168" i="3"/>
  <c r="CY168" i="3"/>
  <c r="CZ168" i="3"/>
  <c r="DA168" i="3"/>
  <c r="DB168" i="3"/>
  <c r="DC168" i="3"/>
  <c r="DH168" i="3"/>
  <c r="DI168" i="3"/>
  <c r="A169" i="3"/>
  <c r="Y169" i="3"/>
  <c r="CX169" i="3"/>
  <c r="DI169" i="3" s="1"/>
  <c r="CY169" i="3"/>
  <c r="CZ169" i="3"/>
  <c r="DA169" i="3"/>
  <c r="DB169" i="3"/>
  <c r="DC169" i="3"/>
  <c r="DH169" i="3"/>
  <c r="A170" i="3"/>
  <c r="Y170" i="3"/>
  <c r="CX170" i="3" s="1"/>
  <c r="DH170" i="3" s="1"/>
  <c r="CY170" i="3"/>
  <c r="CZ170" i="3"/>
  <c r="DB170" i="3" s="1"/>
  <c r="DA170" i="3"/>
  <c r="DC170" i="3"/>
  <c r="DF170" i="3"/>
  <c r="DJ170" i="3" s="1"/>
  <c r="DG170" i="3"/>
  <c r="DI170" i="3"/>
  <c r="A171" i="3"/>
  <c r="Y171" i="3"/>
  <c r="CX171" i="3"/>
  <c r="DG171" i="3" s="1"/>
  <c r="CY171" i="3"/>
  <c r="CZ171" i="3"/>
  <c r="DA171" i="3"/>
  <c r="DB171" i="3"/>
  <c r="DC171" i="3"/>
  <c r="DF171" i="3"/>
  <c r="DJ171" i="3" s="1"/>
  <c r="DH171" i="3"/>
  <c r="DI171" i="3"/>
  <c r="A172" i="3"/>
  <c r="Y172" i="3"/>
  <c r="CX172" i="3" s="1"/>
  <c r="CY172" i="3"/>
  <c r="CZ172" i="3"/>
  <c r="DA172" i="3"/>
  <c r="DB172" i="3"/>
  <c r="DC172" i="3"/>
  <c r="A173" i="3"/>
  <c r="Y173" i="3"/>
  <c r="CX173" i="3"/>
  <c r="CY173" i="3"/>
  <c r="CZ173" i="3"/>
  <c r="DA173" i="3"/>
  <c r="DB173" i="3"/>
  <c r="DC173" i="3"/>
  <c r="A174" i="3"/>
  <c r="Y174" i="3"/>
  <c r="CX174" i="3" s="1"/>
  <c r="CY174" i="3"/>
  <c r="CZ174" i="3"/>
  <c r="DB174" i="3" s="1"/>
  <c r="DA174" i="3"/>
  <c r="DC174" i="3"/>
  <c r="DF174" i="3"/>
  <c r="DG174" i="3"/>
  <c r="DJ174" i="3"/>
  <c r="A175" i="3"/>
  <c r="Y175" i="3"/>
  <c r="CX175" i="3"/>
  <c r="DG175" i="3" s="1"/>
  <c r="CY175" i="3"/>
  <c r="CZ175" i="3"/>
  <c r="DB175" i="3" s="1"/>
  <c r="DA175" i="3"/>
  <c r="DC175" i="3"/>
  <c r="DF175" i="3"/>
  <c r="DJ175" i="3" s="1"/>
  <c r="A176" i="3"/>
  <c r="Y176" i="3"/>
  <c r="CX176" i="3"/>
  <c r="CY176" i="3"/>
  <c r="CZ176" i="3"/>
  <c r="DA176" i="3"/>
  <c r="DB176" i="3"/>
  <c r="DC176" i="3"/>
  <c r="DH176" i="3"/>
  <c r="A177" i="3"/>
  <c r="Y177" i="3"/>
  <c r="CU177" i="3"/>
  <c r="CY177" i="3"/>
  <c r="CZ177" i="3"/>
  <c r="DA177" i="3"/>
  <c r="DB177" i="3"/>
  <c r="DC177" i="3"/>
  <c r="A178" i="3"/>
  <c r="Y178" i="3"/>
  <c r="CX178" i="3" s="1"/>
  <c r="DF178" i="3" s="1"/>
  <c r="CU178" i="3"/>
  <c r="CV178" i="3"/>
  <c r="CY178" i="3"/>
  <c r="CZ178" i="3"/>
  <c r="DB178" i="3" s="1"/>
  <c r="DA178" i="3"/>
  <c r="DC178" i="3"/>
  <c r="DG178" i="3"/>
  <c r="A179" i="3"/>
  <c r="Y179" i="3"/>
  <c r="CU179" i="3"/>
  <c r="CV179" i="3"/>
  <c r="CX179" i="3"/>
  <c r="DI179" i="3" s="1"/>
  <c r="DJ179" i="3" s="1"/>
  <c r="CY179" i="3"/>
  <c r="CZ179" i="3"/>
  <c r="DA179" i="3"/>
  <c r="DB179" i="3"/>
  <c r="DC179" i="3"/>
  <c r="DH179" i="3"/>
  <c r="A180" i="3"/>
  <c r="Y180" i="3"/>
  <c r="CV180" i="3" s="1"/>
  <c r="CU180" i="3"/>
  <c r="CY180" i="3"/>
  <c r="CZ180" i="3"/>
  <c r="DA180" i="3"/>
  <c r="DB180" i="3"/>
  <c r="DC180" i="3"/>
  <c r="A181" i="3"/>
  <c r="Y181" i="3"/>
  <c r="CX181" i="3" s="1"/>
  <c r="CY181" i="3"/>
  <c r="CZ181" i="3"/>
  <c r="DB181" i="3" s="1"/>
  <c r="DA181" i="3"/>
  <c r="DC181" i="3"/>
  <c r="A182" i="3"/>
  <c r="Y182" i="3"/>
  <c r="CW182" i="3" s="1"/>
  <c r="CY182" i="3"/>
  <c r="CZ182" i="3"/>
  <c r="DB182" i="3" s="1"/>
  <c r="DA182" i="3"/>
  <c r="DC182" i="3"/>
  <c r="A183" i="3"/>
  <c r="Y183" i="3"/>
  <c r="CX183" i="3" s="1"/>
  <c r="CY183" i="3"/>
  <c r="CZ183" i="3"/>
  <c r="DB183" i="3" s="1"/>
  <c r="DA183" i="3"/>
  <c r="DC183" i="3"/>
  <c r="A184" i="3"/>
  <c r="Y184" i="3"/>
  <c r="CW184" i="3" s="1"/>
  <c r="CX184" i="3"/>
  <c r="DG184" i="3" s="1"/>
  <c r="CY184" i="3"/>
  <c r="CZ184" i="3"/>
  <c r="DB184" i="3" s="1"/>
  <c r="DA184" i="3"/>
  <c r="DC184" i="3"/>
  <c r="DF184" i="3"/>
  <c r="DI184" i="3"/>
  <c r="A185" i="3"/>
  <c r="Y185" i="3"/>
  <c r="CW185" i="3"/>
  <c r="CX185" i="3"/>
  <c r="DI185" i="3" s="1"/>
  <c r="CY185" i="3"/>
  <c r="CZ185" i="3"/>
  <c r="DA185" i="3"/>
  <c r="DB185" i="3"/>
  <c r="DC185" i="3"/>
  <c r="DH185" i="3"/>
  <c r="A186" i="3"/>
  <c r="Y186" i="3"/>
  <c r="CW186" i="3" s="1"/>
  <c r="CX186" i="3"/>
  <c r="DG186" i="3" s="1"/>
  <c r="CY186" i="3"/>
  <c r="CZ186" i="3"/>
  <c r="DA186" i="3"/>
  <c r="DB186" i="3"/>
  <c r="DC186" i="3"/>
  <c r="DI186" i="3"/>
  <c r="A187" i="3"/>
  <c r="Y187" i="3"/>
  <c r="CX187" i="3"/>
  <c r="DF187" i="3" s="1"/>
  <c r="DJ187" i="3" s="1"/>
  <c r="CY187" i="3"/>
  <c r="CZ187" i="3"/>
  <c r="DA187" i="3"/>
  <c r="DB187" i="3"/>
  <c r="DC187" i="3"/>
  <c r="DI187" i="3"/>
  <c r="A188" i="3"/>
  <c r="Y188" i="3"/>
  <c r="CX188" i="3"/>
  <c r="DI188" i="3" s="1"/>
  <c r="CY188" i="3"/>
  <c r="CZ188" i="3"/>
  <c r="DB188" i="3" s="1"/>
  <c r="DA188" i="3"/>
  <c r="DC188" i="3"/>
  <c r="DF188" i="3"/>
  <c r="DH188" i="3"/>
  <c r="DJ188" i="3"/>
  <c r="A189" i="3"/>
  <c r="Y189" i="3"/>
  <c r="CX189" i="3" s="1"/>
  <c r="DH189" i="3" s="1"/>
  <c r="CY189" i="3"/>
  <c r="CZ189" i="3"/>
  <c r="DB189" i="3" s="1"/>
  <c r="DA189" i="3"/>
  <c r="DC189" i="3"/>
  <c r="DF189" i="3"/>
  <c r="DJ189" i="3" s="1"/>
  <c r="DG189" i="3"/>
  <c r="DI189" i="3"/>
  <c r="A190" i="3"/>
  <c r="Y190" i="3"/>
  <c r="CU190" i="3"/>
  <c r="CV190" i="3"/>
  <c r="CX190" i="3"/>
  <c r="DI190" i="3" s="1"/>
  <c r="CY190" i="3"/>
  <c r="CZ190" i="3"/>
  <c r="DB190" i="3" s="1"/>
  <c r="DA190" i="3"/>
  <c r="DC190" i="3"/>
  <c r="DF190" i="3"/>
  <c r="DH190" i="3"/>
  <c r="DJ190" i="3"/>
  <c r="A191" i="3"/>
  <c r="Y191" i="3"/>
  <c r="CU191" i="3"/>
  <c r="CV191" i="3"/>
  <c r="CX191" i="3"/>
  <c r="DF191" i="3" s="1"/>
  <c r="CY191" i="3"/>
  <c r="CZ191" i="3"/>
  <c r="DA191" i="3"/>
  <c r="DB191" i="3"/>
  <c r="DC191" i="3"/>
  <c r="DH191" i="3"/>
  <c r="DI191" i="3"/>
  <c r="DJ191" i="3" s="1"/>
  <c r="A192" i="3"/>
  <c r="Y192" i="3"/>
  <c r="CV192" i="3" s="1"/>
  <c r="CU192" i="3"/>
  <c r="CX192" i="3"/>
  <c r="DG192" i="3" s="1"/>
  <c r="CY192" i="3"/>
  <c r="CZ192" i="3"/>
  <c r="DA192" i="3"/>
  <c r="DB192" i="3"/>
  <c r="DC192" i="3"/>
  <c r="DI192" i="3"/>
  <c r="DJ192" i="3" s="1"/>
  <c r="A193" i="3"/>
  <c r="Y193" i="3"/>
  <c r="CX193" i="3" s="1"/>
  <c r="DH193" i="3" s="1"/>
  <c r="CU193" i="3"/>
  <c r="CY193" i="3"/>
  <c r="CZ193" i="3"/>
  <c r="DB193" i="3" s="1"/>
  <c r="DA193" i="3"/>
  <c r="DC193" i="3"/>
  <c r="DG193" i="3"/>
  <c r="A194" i="3"/>
  <c r="Y194" i="3"/>
  <c r="CX194" i="3"/>
  <c r="DG194" i="3" s="1"/>
  <c r="CY194" i="3"/>
  <c r="CZ194" i="3"/>
  <c r="DA194" i="3"/>
  <c r="DB194" i="3"/>
  <c r="DC194" i="3"/>
  <c r="DI194" i="3"/>
  <c r="DJ194" i="3" s="1"/>
  <c r="A195" i="3"/>
  <c r="Y195" i="3"/>
  <c r="CW195" i="3" s="1"/>
  <c r="CY195" i="3"/>
  <c r="CZ195" i="3"/>
  <c r="DB195" i="3" s="1"/>
  <c r="DA195" i="3"/>
  <c r="DC195" i="3"/>
  <c r="A196" i="3"/>
  <c r="Y196" i="3"/>
  <c r="CW196" i="3" s="1"/>
  <c r="CY196" i="3"/>
  <c r="CZ196" i="3"/>
  <c r="DB196" i="3" s="1"/>
  <c r="DA196" i="3"/>
  <c r="DC196" i="3"/>
  <c r="A197" i="3"/>
  <c r="Y197" i="3"/>
  <c r="CW197" i="3" s="1"/>
  <c r="CY197" i="3"/>
  <c r="CZ197" i="3"/>
  <c r="DB197" i="3" s="1"/>
  <c r="DA197" i="3"/>
  <c r="DC197" i="3"/>
  <c r="A198" i="3"/>
  <c r="Y198" i="3"/>
  <c r="CW198" i="3" s="1"/>
  <c r="CX198" i="3"/>
  <c r="DG198" i="3" s="1"/>
  <c r="CY198" i="3"/>
  <c r="CZ198" i="3"/>
  <c r="DB198" i="3" s="1"/>
  <c r="DA198" i="3"/>
  <c r="DC198" i="3"/>
  <c r="DF198" i="3"/>
  <c r="DI198" i="3"/>
  <c r="A199" i="3"/>
  <c r="Y199" i="3"/>
  <c r="CW199" i="3"/>
  <c r="CX199" i="3"/>
  <c r="DI199" i="3" s="1"/>
  <c r="CY199" i="3"/>
  <c r="CZ199" i="3"/>
  <c r="DA199" i="3"/>
  <c r="DB199" i="3"/>
  <c r="DC199" i="3"/>
  <c r="DH199" i="3"/>
  <c r="A200" i="3"/>
  <c r="Y200" i="3"/>
  <c r="CX200" i="3" s="1"/>
  <c r="DH200" i="3" s="1"/>
  <c r="CY200" i="3"/>
  <c r="CZ200" i="3"/>
  <c r="DB200" i="3" s="1"/>
  <c r="DA200" i="3"/>
  <c r="DC200" i="3"/>
  <c r="DF200" i="3"/>
  <c r="DJ200" i="3" s="1"/>
  <c r="DG200" i="3"/>
  <c r="A201" i="3"/>
  <c r="Y201" i="3"/>
  <c r="CX201" i="3"/>
  <c r="DG201" i="3" s="1"/>
  <c r="CY201" i="3"/>
  <c r="CZ201" i="3"/>
  <c r="DB201" i="3" s="1"/>
  <c r="DA201" i="3"/>
  <c r="DC201" i="3"/>
  <c r="DF201" i="3"/>
  <c r="DJ201" i="3" s="1"/>
  <c r="DH201" i="3"/>
  <c r="DI201" i="3"/>
  <c r="A202" i="3"/>
  <c r="Y202" i="3"/>
  <c r="CX202" i="3" s="1"/>
  <c r="CY202" i="3"/>
  <c r="CZ202" i="3"/>
  <c r="DA202" i="3"/>
  <c r="DB202" i="3"/>
  <c r="DC202" i="3"/>
  <c r="A203" i="3"/>
  <c r="Y203" i="3"/>
  <c r="CV203" i="3" s="1"/>
  <c r="CU203" i="3"/>
  <c r="CY203" i="3"/>
  <c r="CZ203" i="3"/>
  <c r="DB203" i="3" s="1"/>
  <c r="DA203" i="3"/>
  <c r="DC203" i="3"/>
  <c r="A204" i="3"/>
  <c r="Y204" i="3"/>
  <c r="CX204" i="3" s="1"/>
  <c r="DH204" i="3" s="1"/>
  <c r="CU204" i="3"/>
  <c r="CY204" i="3"/>
  <c r="CZ204" i="3"/>
  <c r="DB204" i="3" s="1"/>
  <c r="DA204" i="3"/>
  <c r="DC204" i="3"/>
  <c r="DG204" i="3"/>
  <c r="A205" i="3"/>
  <c r="Y205" i="3"/>
  <c r="CU205" i="3"/>
  <c r="CV205" i="3"/>
  <c r="CX205" i="3"/>
  <c r="DI205" i="3" s="1"/>
  <c r="CY205" i="3"/>
  <c r="CZ205" i="3"/>
  <c r="DA205" i="3"/>
  <c r="DB205" i="3"/>
  <c r="DC205" i="3"/>
  <c r="DH205" i="3"/>
  <c r="DJ205" i="3"/>
  <c r="A206" i="3"/>
  <c r="Y206" i="3"/>
  <c r="CX206" i="3" s="1"/>
  <c r="DH206" i="3" s="1"/>
  <c r="CY206" i="3"/>
  <c r="CZ206" i="3"/>
  <c r="DB206" i="3" s="1"/>
  <c r="DA206" i="3"/>
  <c r="DC206" i="3"/>
  <c r="DF206" i="3"/>
  <c r="DG206" i="3"/>
  <c r="A207" i="3"/>
  <c r="Y207" i="3"/>
  <c r="CW207" i="3"/>
  <c r="CX207" i="3"/>
  <c r="DF207" i="3" s="1"/>
  <c r="CY207" i="3"/>
  <c r="CZ207" i="3"/>
  <c r="DA207" i="3"/>
  <c r="DB207" i="3"/>
  <c r="DC207" i="3"/>
  <c r="DG207" i="3"/>
  <c r="DI207" i="3"/>
  <c r="A208" i="3"/>
  <c r="Y208" i="3"/>
  <c r="CX208" i="3" s="1"/>
  <c r="CY208" i="3"/>
  <c r="CZ208" i="3"/>
  <c r="DB208" i="3" s="1"/>
  <c r="DA208" i="3"/>
  <c r="DC208" i="3"/>
  <c r="A209" i="3"/>
  <c r="Y209" i="3"/>
  <c r="CX209" i="3" s="1"/>
  <c r="DH209" i="3" s="1"/>
  <c r="CY209" i="3"/>
  <c r="CZ209" i="3"/>
  <c r="DB209" i="3" s="1"/>
  <c r="DA209" i="3"/>
  <c r="DC209" i="3"/>
  <c r="DI209" i="3"/>
  <c r="A210" i="3"/>
  <c r="Y210" i="3"/>
  <c r="CU210" i="3"/>
  <c r="CV210" i="3"/>
  <c r="CX210" i="3"/>
  <c r="DI210" i="3" s="1"/>
  <c r="CY210" i="3"/>
  <c r="CZ210" i="3"/>
  <c r="DB210" i="3" s="1"/>
  <c r="DA210" i="3"/>
  <c r="DC210" i="3"/>
  <c r="DF210" i="3"/>
  <c r="DG210" i="3"/>
  <c r="DH210" i="3"/>
  <c r="DJ210" i="3"/>
  <c r="A211" i="3"/>
  <c r="Y211" i="3"/>
  <c r="CV211" i="3" s="1"/>
  <c r="CU211" i="3"/>
  <c r="CX211" i="3"/>
  <c r="DF211" i="3" s="1"/>
  <c r="CY211" i="3"/>
  <c r="CZ211" i="3"/>
  <c r="DA211" i="3"/>
  <c r="DB211" i="3"/>
  <c r="DC211" i="3"/>
  <c r="DI211" i="3"/>
  <c r="DJ211" i="3" s="1"/>
  <c r="A212" i="3"/>
  <c r="Y212" i="3"/>
  <c r="CV212" i="3" s="1"/>
  <c r="CU212" i="3"/>
  <c r="CX212" i="3"/>
  <c r="DG212" i="3" s="1"/>
  <c r="CY212" i="3"/>
  <c r="CZ212" i="3"/>
  <c r="DA212" i="3"/>
  <c r="DB212" i="3"/>
  <c r="DC212" i="3"/>
  <c r="DI212" i="3"/>
  <c r="DJ212" i="3" s="1"/>
  <c r="A213" i="3"/>
  <c r="Y213" i="3"/>
  <c r="CX213" i="3"/>
  <c r="DF213" i="3" s="1"/>
  <c r="CY213" i="3"/>
  <c r="CZ213" i="3"/>
  <c r="DA213" i="3"/>
  <c r="DB213" i="3"/>
  <c r="DC213" i="3"/>
  <c r="DI213" i="3"/>
  <c r="DJ213" i="3" s="1"/>
  <c r="A214" i="3"/>
  <c r="Y214" i="3"/>
  <c r="CX214" i="3" s="1"/>
  <c r="DH214" i="3" s="1"/>
  <c r="CW214" i="3"/>
  <c r="CY214" i="3"/>
  <c r="CZ214" i="3"/>
  <c r="DB214" i="3" s="1"/>
  <c r="DA214" i="3"/>
  <c r="DC214" i="3"/>
  <c r="DF214" i="3"/>
  <c r="DG214" i="3"/>
  <c r="DI214" i="3"/>
  <c r="DJ214" i="3"/>
  <c r="A215" i="3"/>
  <c r="Y215" i="3"/>
  <c r="CX215" i="3"/>
  <c r="DG215" i="3" s="1"/>
  <c r="CY215" i="3"/>
  <c r="CZ215" i="3"/>
  <c r="DB215" i="3" s="1"/>
  <c r="DA215" i="3"/>
  <c r="DC215" i="3"/>
  <c r="DF215" i="3"/>
  <c r="DH215" i="3"/>
  <c r="DI215" i="3"/>
  <c r="DJ215" i="3"/>
  <c r="A216" i="3"/>
  <c r="Y216" i="3"/>
  <c r="CX216" i="3"/>
  <c r="DG216" i="3" s="1"/>
  <c r="CY216" i="3"/>
  <c r="CZ216" i="3"/>
  <c r="DA216" i="3"/>
  <c r="DB216" i="3"/>
  <c r="DC216" i="3"/>
  <c r="DH216" i="3"/>
  <c r="A217" i="3"/>
  <c r="Y217" i="3"/>
  <c r="CX217" i="3" s="1"/>
  <c r="CU217" i="3"/>
  <c r="CY217" i="3"/>
  <c r="CZ217" i="3"/>
  <c r="DB217" i="3" s="1"/>
  <c r="DA217" i="3"/>
  <c r="DC217" i="3"/>
  <c r="A218" i="3"/>
  <c r="Y218" i="3"/>
  <c r="CX218" i="3"/>
  <c r="DF218" i="3" s="1"/>
  <c r="CY218" i="3"/>
  <c r="CZ218" i="3"/>
  <c r="DA218" i="3"/>
  <c r="DB218" i="3"/>
  <c r="DC218" i="3"/>
  <c r="DH218" i="3"/>
  <c r="A219" i="3"/>
  <c r="Y219" i="3"/>
  <c r="CW219" i="3" s="1"/>
  <c r="CY219" i="3"/>
  <c r="CZ219" i="3"/>
  <c r="DB219" i="3" s="1"/>
  <c r="DA219" i="3"/>
  <c r="DC219" i="3"/>
  <c r="A220" i="3"/>
  <c r="Y220" i="3"/>
  <c r="CW220" i="3"/>
  <c r="CX220" i="3"/>
  <c r="DG220" i="3" s="1"/>
  <c r="DJ220" i="3" s="1"/>
  <c r="CY220" i="3"/>
  <c r="CZ220" i="3"/>
  <c r="DA220" i="3"/>
  <c r="DB220" i="3"/>
  <c r="DC220" i="3"/>
  <c r="DH220" i="3"/>
  <c r="A221" i="3"/>
  <c r="Y221" i="3"/>
  <c r="CW221" i="3" s="1"/>
  <c r="CY221" i="3"/>
  <c r="CZ221" i="3"/>
  <c r="DB221" i="3" s="1"/>
  <c r="DA221" i="3"/>
  <c r="DC221" i="3"/>
  <c r="A222" i="3"/>
  <c r="Y222" i="3"/>
  <c r="CX222" i="3"/>
  <c r="DG222" i="3" s="1"/>
  <c r="CY222" i="3"/>
  <c r="CZ222" i="3"/>
  <c r="DB222" i="3" s="1"/>
  <c r="DA222" i="3"/>
  <c r="DC222" i="3"/>
  <c r="DF222" i="3"/>
  <c r="DH222" i="3"/>
  <c r="DI222" i="3"/>
  <c r="DJ222" i="3"/>
  <c r="A223" i="3"/>
  <c r="Y223" i="3"/>
  <c r="CX223" i="3"/>
  <c r="DG223" i="3" s="1"/>
  <c r="CY223" i="3"/>
  <c r="CZ223" i="3"/>
  <c r="DA223" i="3"/>
  <c r="DB223" i="3"/>
  <c r="DC223" i="3"/>
  <c r="DH223" i="3"/>
  <c r="A224" i="3"/>
  <c r="Y224" i="3"/>
  <c r="CX224" i="3" s="1"/>
  <c r="CY224" i="3"/>
  <c r="CZ224" i="3"/>
  <c r="DA224" i="3"/>
  <c r="DB224" i="3"/>
  <c r="DC224" i="3"/>
  <c r="A225" i="3"/>
  <c r="Y225" i="3"/>
  <c r="CX225" i="3" s="1"/>
  <c r="CY225" i="3"/>
  <c r="CZ225" i="3"/>
  <c r="DB225" i="3" s="1"/>
  <c r="DA225" i="3"/>
  <c r="DC225" i="3"/>
  <c r="A226" i="3"/>
  <c r="Y226" i="3"/>
  <c r="CU226" i="3"/>
  <c r="CV226" i="3"/>
  <c r="CX226" i="3"/>
  <c r="DF226" i="3" s="1"/>
  <c r="CY226" i="3"/>
  <c r="CZ226" i="3"/>
  <c r="DA226" i="3"/>
  <c r="DB226" i="3"/>
  <c r="DC226" i="3"/>
  <c r="DG226" i="3"/>
  <c r="DH226" i="3"/>
  <c r="A227" i="3"/>
  <c r="Y227" i="3"/>
  <c r="CX227" i="3" s="1"/>
  <c r="CY227" i="3"/>
  <c r="CZ227" i="3"/>
  <c r="DB227" i="3" s="1"/>
  <c r="DA227" i="3"/>
  <c r="DC227" i="3"/>
  <c r="A228" i="3"/>
  <c r="Y228" i="3"/>
  <c r="CW228" i="3"/>
  <c r="CX228" i="3"/>
  <c r="DF228" i="3" s="1"/>
  <c r="CY228" i="3"/>
  <c r="CZ228" i="3"/>
  <c r="DA228" i="3"/>
  <c r="DB228" i="3"/>
  <c r="DC228" i="3"/>
  <c r="DH228" i="3"/>
  <c r="A229" i="3"/>
  <c r="Y229" i="3"/>
  <c r="CW229" i="3" s="1"/>
  <c r="CY229" i="3"/>
  <c r="CZ229" i="3"/>
  <c r="DB229" i="3" s="1"/>
  <c r="DA229" i="3"/>
  <c r="DC229" i="3"/>
  <c r="A230" i="3"/>
  <c r="Y230" i="3"/>
  <c r="CW230" i="3"/>
  <c r="CX230" i="3"/>
  <c r="DG230" i="3" s="1"/>
  <c r="DJ230" i="3" s="1"/>
  <c r="CY230" i="3"/>
  <c r="CZ230" i="3"/>
  <c r="DA230" i="3"/>
  <c r="DB230" i="3"/>
  <c r="DC230" i="3"/>
  <c r="DH230" i="3"/>
  <c r="A231" i="3"/>
  <c r="Y231" i="3"/>
  <c r="CX231" i="3" s="1"/>
  <c r="CY231" i="3"/>
  <c r="CZ231" i="3"/>
  <c r="DA231" i="3"/>
  <c r="DB231" i="3"/>
  <c r="DC231" i="3"/>
  <c r="A232" i="3"/>
  <c r="Y232" i="3"/>
  <c r="CX232" i="3" s="1"/>
  <c r="CY232" i="3"/>
  <c r="CZ232" i="3"/>
  <c r="DB232" i="3" s="1"/>
  <c r="DA232" i="3"/>
  <c r="DC232" i="3"/>
  <c r="A233" i="3"/>
  <c r="Y233" i="3"/>
  <c r="CX233" i="3"/>
  <c r="DG233" i="3" s="1"/>
  <c r="CY233" i="3"/>
  <c r="CZ233" i="3"/>
  <c r="DB233" i="3" s="1"/>
  <c r="DA233" i="3"/>
  <c r="DC233" i="3"/>
  <c r="DF233" i="3"/>
  <c r="DJ233" i="3" s="1"/>
  <c r="DH233" i="3"/>
  <c r="DI233" i="3"/>
  <c r="A234" i="3"/>
  <c r="Y234" i="3"/>
  <c r="CX234" i="3"/>
  <c r="DF234" i="3" s="1"/>
  <c r="DJ234" i="3" s="1"/>
  <c r="CY234" i="3"/>
  <c r="CZ234" i="3"/>
  <c r="DA234" i="3"/>
  <c r="DB234" i="3"/>
  <c r="DC234" i="3"/>
  <c r="DH234" i="3"/>
  <c r="A235" i="3"/>
  <c r="Y235" i="3"/>
  <c r="CV235" i="3" s="1"/>
  <c r="CU235" i="3"/>
  <c r="CY235" i="3"/>
  <c r="CZ235" i="3"/>
  <c r="DB235" i="3" s="1"/>
  <c r="DA235" i="3"/>
  <c r="DC235" i="3"/>
  <c r="A236" i="3"/>
  <c r="Y236" i="3"/>
  <c r="CX236" i="3"/>
  <c r="DG236" i="3" s="1"/>
  <c r="CY236" i="3"/>
  <c r="CZ236" i="3"/>
  <c r="DA236" i="3"/>
  <c r="DB236" i="3"/>
  <c r="DC236" i="3"/>
  <c r="DH236" i="3"/>
  <c r="A237" i="3"/>
  <c r="Y237" i="3"/>
  <c r="CW237" i="3" s="1"/>
  <c r="CY237" i="3"/>
  <c r="CZ237" i="3"/>
  <c r="DB237" i="3" s="1"/>
  <c r="DA237" i="3"/>
  <c r="DC237" i="3"/>
  <c r="A238" i="3"/>
  <c r="Y238" i="3"/>
  <c r="CW238" i="3"/>
  <c r="CX238" i="3"/>
  <c r="DF238" i="3" s="1"/>
  <c r="CY238" i="3"/>
  <c r="CZ238" i="3"/>
  <c r="DA238" i="3"/>
  <c r="DB238" i="3"/>
  <c r="DC238" i="3"/>
  <c r="DH238" i="3"/>
  <c r="A239" i="3"/>
  <c r="Y239" i="3"/>
  <c r="CX239" i="3" s="1"/>
  <c r="CY239" i="3"/>
  <c r="CZ239" i="3"/>
  <c r="DA239" i="3"/>
  <c r="DB239" i="3"/>
  <c r="DC239" i="3"/>
  <c r="A240" i="3"/>
  <c r="Y240" i="3"/>
  <c r="CX240" i="3" s="1"/>
  <c r="CY240" i="3"/>
  <c r="CZ240" i="3"/>
  <c r="DB240" i="3" s="1"/>
  <c r="DA240" i="3"/>
  <c r="DC240" i="3"/>
  <c r="A241" i="3"/>
  <c r="Y241" i="3"/>
  <c r="CX241" i="3"/>
  <c r="DG241" i="3" s="1"/>
  <c r="CY241" i="3"/>
  <c r="CZ241" i="3"/>
  <c r="DB241" i="3" s="1"/>
  <c r="DA241" i="3"/>
  <c r="DC241" i="3"/>
  <c r="DF241" i="3"/>
  <c r="DH241" i="3"/>
  <c r="DI241" i="3"/>
  <c r="DJ241" i="3"/>
  <c r="A242" i="3"/>
  <c r="Y242" i="3"/>
  <c r="CX242" i="3"/>
  <c r="DG242" i="3" s="1"/>
  <c r="CY242" i="3"/>
  <c r="CZ242" i="3"/>
  <c r="DA242" i="3"/>
  <c r="DB242" i="3"/>
  <c r="DC242" i="3"/>
  <c r="DH242" i="3"/>
  <c r="A243" i="3"/>
  <c r="Y243" i="3"/>
  <c r="CX243" i="3" s="1"/>
  <c r="CY243" i="3"/>
  <c r="CZ243" i="3"/>
  <c r="DA243" i="3"/>
  <c r="DB243" i="3"/>
  <c r="DC243" i="3"/>
  <c r="A244" i="3"/>
  <c r="Y244" i="3"/>
  <c r="CX244" i="3" s="1"/>
  <c r="CY244" i="3"/>
  <c r="CZ244" i="3"/>
  <c r="DB244" i="3" s="1"/>
  <c r="DA244" i="3"/>
  <c r="DC244" i="3"/>
  <c r="A245" i="3"/>
  <c r="Y245" i="3"/>
  <c r="CU245" i="3"/>
  <c r="CV245" i="3"/>
  <c r="CX245" i="3"/>
  <c r="DF245" i="3" s="1"/>
  <c r="CY245" i="3"/>
  <c r="CZ245" i="3"/>
  <c r="DA245" i="3"/>
  <c r="DB245" i="3"/>
  <c r="DC245" i="3"/>
  <c r="DG245" i="3"/>
  <c r="DH245" i="3"/>
  <c r="A246" i="3"/>
  <c r="Y246" i="3"/>
  <c r="CX246" i="3" s="1"/>
  <c r="CY246" i="3"/>
  <c r="CZ246" i="3"/>
  <c r="DB246" i="3" s="1"/>
  <c r="DA246" i="3"/>
  <c r="DC246" i="3"/>
  <c r="DF246" i="3"/>
  <c r="A247" i="3"/>
  <c r="Y247" i="3"/>
  <c r="CW247" i="3"/>
  <c r="CX247" i="3"/>
  <c r="CY247" i="3"/>
  <c r="CZ247" i="3"/>
  <c r="DA247" i="3"/>
  <c r="DB247" i="3"/>
  <c r="DC247" i="3"/>
  <c r="DH247" i="3"/>
  <c r="A248" i="3"/>
  <c r="Y248" i="3"/>
  <c r="CY248" i="3"/>
  <c r="CZ248" i="3"/>
  <c r="DB248" i="3" s="1"/>
  <c r="DA248" i="3"/>
  <c r="DC248" i="3"/>
  <c r="A249" i="3"/>
  <c r="Y249" i="3"/>
  <c r="CX249" i="3"/>
  <c r="DG249" i="3" s="1"/>
  <c r="CY249" i="3"/>
  <c r="CZ249" i="3"/>
  <c r="DB249" i="3" s="1"/>
  <c r="DA249" i="3"/>
  <c r="DC249" i="3"/>
  <c r="DF249" i="3"/>
  <c r="DJ249" i="3" s="1"/>
  <c r="DH249" i="3"/>
  <c r="DI249" i="3"/>
  <c r="A250" i="3"/>
  <c r="Y250" i="3"/>
  <c r="CX250" i="3"/>
  <c r="CY250" i="3"/>
  <c r="CZ250" i="3"/>
  <c r="DA250" i="3"/>
  <c r="DB250" i="3"/>
  <c r="DC250" i="3"/>
  <c r="A251" i="3"/>
  <c r="Y251" i="3"/>
  <c r="CX251" i="3" s="1"/>
  <c r="CY251" i="3"/>
  <c r="CZ251" i="3"/>
  <c r="DA251" i="3"/>
  <c r="DB251" i="3"/>
  <c r="DC251" i="3"/>
  <c r="DG251" i="3"/>
  <c r="A252" i="3"/>
  <c r="Y252" i="3"/>
  <c r="CX252" i="3" s="1"/>
  <c r="CY252" i="3"/>
  <c r="CZ252" i="3"/>
  <c r="DB252" i="3" s="1"/>
  <c r="DA252" i="3"/>
  <c r="DC252" i="3"/>
  <c r="DF252" i="3"/>
  <c r="DG252" i="3"/>
  <c r="DJ252" i="3"/>
  <c r="A253" i="3"/>
  <c r="Y253" i="3"/>
  <c r="CX253" i="3"/>
  <c r="DG253" i="3" s="1"/>
  <c r="CY253" i="3"/>
  <c r="CZ253" i="3"/>
  <c r="DB253" i="3" s="1"/>
  <c r="DA253" i="3"/>
  <c r="DC253" i="3"/>
  <c r="DF253" i="3"/>
  <c r="DH253" i="3"/>
  <c r="DI253" i="3"/>
  <c r="DJ253" i="3"/>
  <c r="A254" i="3"/>
  <c r="Y254" i="3"/>
  <c r="CX254" i="3"/>
  <c r="CY254" i="3"/>
  <c r="CZ254" i="3"/>
  <c r="DA254" i="3"/>
  <c r="DB254" i="3"/>
  <c r="DC254" i="3"/>
  <c r="DH254" i="3"/>
  <c r="A255" i="3"/>
  <c r="Y255" i="3"/>
  <c r="CU255" i="3"/>
  <c r="CY255" i="3"/>
  <c r="CZ255" i="3"/>
  <c r="DB255" i="3" s="1"/>
  <c r="DA255" i="3"/>
  <c r="DC255" i="3"/>
  <c r="A256" i="3"/>
  <c r="Y256" i="3"/>
  <c r="CX256" i="3" s="1"/>
  <c r="CU256" i="3"/>
  <c r="CV256" i="3"/>
  <c r="CY256" i="3"/>
  <c r="CZ256" i="3"/>
  <c r="DB256" i="3" s="1"/>
  <c r="DA256" i="3"/>
  <c r="DC256" i="3"/>
  <c r="DG256" i="3"/>
  <c r="A257" i="3"/>
  <c r="Y257" i="3"/>
  <c r="CU257" i="3"/>
  <c r="CV257" i="3"/>
  <c r="CX257" i="3"/>
  <c r="DH257" i="3" s="1"/>
  <c r="CY257" i="3"/>
  <c r="CZ257" i="3"/>
  <c r="DA257" i="3"/>
  <c r="DB257" i="3"/>
  <c r="DC257" i="3"/>
  <c r="DG257" i="3"/>
  <c r="A258" i="3"/>
  <c r="Y258" i="3"/>
  <c r="CV258" i="3" s="1"/>
  <c r="CU258" i="3"/>
  <c r="CY258" i="3"/>
  <c r="CZ258" i="3"/>
  <c r="DA258" i="3"/>
  <c r="DB258" i="3"/>
  <c r="DC258" i="3"/>
  <c r="A259" i="3"/>
  <c r="Y259" i="3"/>
  <c r="CU259" i="3"/>
  <c r="CY259" i="3"/>
  <c r="CZ259" i="3"/>
  <c r="DB259" i="3" s="1"/>
  <c r="DA259" i="3"/>
  <c r="DC259" i="3"/>
  <c r="A260" i="3"/>
  <c r="Y260" i="3"/>
  <c r="CX260" i="3"/>
  <c r="CY260" i="3"/>
  <c r="CZ260" i="3"/>
  <c r="DA260" i="3"/>
  <c r="DB260" i="3"/>
  <c r="DC260" i="3"/>
  <c r="DH260" i="3"/>
  <c r="DI260" i="3"/>
  <c r="DJ260" i="3" s="1"/>
  <c r="A261" i="3"/>
  <c r="Y261" i="3"/>
  <c r="CX261" i="3" s="1"/>
  <c r="DG261" i="3" s="1"/>
  <c r="CW261" i="3"/>
  <c r="CY261" i="3"/>
  <c r="CZ261" i="3"/>
  <c r="DB261" i="3" s="1"/>
  <c r="DA261" i="3"/>
  <c r="DC261" i="3"/>
  <c r="DF261" i="3"/>
  <c r="A262" i="3"/>
  <c r="Y262" i="3"/>
  <c r="CW262" i="3"/>
  <c r="CX262" i="3"/>
  <c r="CY262" i="3"/>
  <c r="CZ262" i="3"/>
  <c r="DA262" i="3"/>
  <c r="DB262" i="3"/>
  <c r="DC262" i="3"/>
  <c r="DH262" i="3"/>
  <c r="A263" i="3"/>
  <c r="Y263" i="3"/>
  <c r="CX263" i="3" s="1"/>
  <c r="CW263" i="3"/>
  <c r="CY263" i="3"/>
  <c r="CZ263" i="3"/>
  <c r="DB263" i="3" s="1"/>
  <c r="DA263" i="3"/>
  <c r="DC263" i="3"/>
  <c r="A264" i="3"/>
  <c r="Y264" i="3"/>
  <c r="CX264" i="3"/>
  <c r="DG264" i="3" s="1"/>
  <c r="CY264" i="3"/>
  <c r="CZ264" i="3"/>
  <c r="DB264" i="3" s="1"/>
  <c r="DA264" i="3"/>
  <c r="DC264" i="3"/>
  <c r="DF264" i="3"/>
  <c r="DJ264" i="3" s="1"/>
  <c r="DH264" i="3"/>
  <c r="DI264" i="3"/>
  <c r="A265" i="3"/>
  <c r="Y265" i="3"/>
  <c r="CX265" i="3"/>
  <c r="CY265" i="3"/>
  <c r="CZ265" i="3"/>
  <c r="DA265" i="3"/>
  <c r="DB265" i="3"/>
  <c r="DC265" i="3"/>
  <c r="DH265" i="3"/>
  <c r="DI265" i="3"/>
  <c r="A266" i="3"/>
  <c r="Y266" i="3"/>
  <c r="CX266" i="3"/>
  <c r="CY266" i="3"/>
  <c r="CZ266" i="3"/>
  <c r="DA266" i="3"/>
  <c r="DB266" i="3"/>
  <c r="DC266" i="3"/>
  <c r="A267" i="3"/>
  <c r="Y267" i="3"/>
  <c r="CV267" i="3" s="1"/>
  <c r="CU267" i="3"/>
  <c r="CY267" i="3"/>
  <c r="CZ267" i="3"/>
  <c r="DA267" i="3"/>
  <c r="DB267" i="3"/>
  <c r="DC267" i="3"/>
  <c r="A268" i="3"/>
  <c r="Y268" i="3"/>
  <c r="CX268" i="3"/>
  <c r="CY268" i="3"/>
  <c r="CZ268" i="3"/>
  <c r="DA268" i="3"/>
  <c r="DB268" i="3"/>
  <c r="DC268" i="3"/>
  <c r="A269" i="3"/>
  <c r="Y269" i="3"/>
  <c r="CY269" i="3"/>
  <c r="CZ269" i="3"/>
  <c r="DB269" i="3" s="1"/>
  <c r="DA269" i="3"/>
  <c r="DC269" i="3"/>
  <c r="A270" i="3"/>
  <c r="Y270" i="3"/>
  <c r="CW270" i="3"/>
  <c r="CX270" i="3"/>
  <c r="CY270" i="3"/>
  <c r="CZ270" i="3"/>
  <c r="DA270" i="3"/>
  <c r="DB270" i="3"/>
  <c r="DC270" i="3"/>
  <c r="DH270" i="3"/>
  <c r="A271" i="3"/>
  <c r="Y271" i="3"/>
  <c r="CY271" i="3"/>
  <c r="CZ271" i="3"/>
  <c r="DB271" i="3" s="1"/>
  <c r="DA271" i="3"/>
  <c r="DC271" i="3"/>
  <c r="A272" i="3"/>
  <c r="Y272" i="3"/>
  <c r="CX272" i="3"/>
  <c r="DF272" i="3" s="1"/>
  <c r="DJ272" i="3" s="1"/>
  <c r="CY272" i="3"/>
  <c r="CZ272" i="3"/>
  <c r="DA272" i="3"/>
  <c r="DB272" i="3"/>
  <c r="DC272" i="3"/>
  <c r="DI272" i="3"/>
  <c r="A273" i="3"/>
  <c r="Y273" i="3"/>
  <c r="CX273" i="3"/>
  <c r="CY273" i="3"/>
  <c r="CZ273" i="3"/>
  <c r="DB273" i="3" s="1"/>
  <c r="DA273" i="3"/>
  <c r="DC273" i="3"/>
  <c r="DG273" i="3"/>
  <c r="A274" i="3"/>
  <c r="Y274" i="3"/>
  <c r="CX274" i="3" s="1"/>
  <c r="CY274" i="3"/>
  <c r="CZ274" i="3"/>
  <c r="DB274" i="3" s="1"/>
  <c r="DA274" i="3"/>
  <c r="DC274" i="3"/>
  <c r="A275" i="3"/>
  <c r="Y275" i="3"/>
  <c r="CU275" i="3"/>
  <c r="CV275" i="3"/>
  <c r="CX275" i="3"/>
  <c r="DI275" i="3" s="1"/>
  <c r="DJ275" i="3" s="1"/>
  <c r="CY275" i="3"/>
  <c r="CZ275" i="3"/>
  <c r="DA275" i="3"/>
  <c r="DB275" i="3"/>
  <c r="DC275" i="3"/>
  <c r="DH275" i="3"/>
  <c r="A276" i="3"/>
  <c r="Y276" i="3"/>
  <c r="CX276" i="3" s="1"/>
  <c r="DH276" i="3" s="1"/>
  <c r="CY276" i="3"/>
  <c r="CZ276" i="3"/>
  <c r="DB276" i="3" s="1"/>
  <c r="DA276" i="3"/>
  <c r="DC276" i="3"/>
  <c r="DF276" i="3"/>
  <c r="A277" i="3"/>
  <c r="Y277" i="3"/>
  <c r="CW277" i="3"/>
  <c r="CX277" i="3"/>
  <c r="DF277" i="3" s="1"/>
  <c r="CY277" i="3"/>
  <c r="CZ277" i="3"/>
  <c r="DA277" i="3"/>
  <c r="DB277" i="3"/>
  <c r="DC277" i="3"/>
  <c r="DI277" i="3"/>
  <c r="A278" i="3"/>
  <c r="Y278" i="3"/>
  <c r="CX278" i="3" s="1"/>
  <c r="DH278" i="3" s="1"/>
  <c r="CW278" i="3"/>
  <c r="CY278" i="3"/>
  <c r="CZ278" i="3"/>
  <c r="DB278" i="3" s="1"/>
  <c r="DA278" i="3"/>
  <c r="DC278" i="3"/>
  <c r="DF278" i="3"/>
  <c r="DG278" i="3"/>
  <c r="DJ278" i="3" s="1"/>
  <c r="DI278" i="3"/>
  <c r="A279" i="3"/>
  <c r="Y279" i="3"/>
  <c r="CW279" i="3"/>
  <c r="CX279" i="3"/>
  <c r="DF279" i="3" s="1"/>
  <c r="CY279" i="3"/>
  <c r="CZ279" i="3"/>
  <c r="DA279" i="3"/>
  <c r="DB279" i="3"/>
  <c r="DC279" i="3"/>
  <c r="DG279" i="3"/>
  <c r="DI279" i="3"/>
  <c r="A280" i="3"/>
  <c r="Y280" i="3"/>
  <c r="CX280" i="3" s="1"/>
  <c r="CY280" i="3"/>
  <c r="CZ280" i="3"/>
  <c r="DB280" i="3" s="1"/>
  <c r="DA280" i="3"/>
  <c r="DC280" i="3"/>
  <c r="A281" i="3"/>
  <c r="Y281" i="3"/>
  <c r="CX281" i="3" s="1"/>
  <c r="DH281" i="3" s="1"/>
  <c r="CY281" i="3"/>
  <c r="CZ281" i="3"/>
  <c r="DB281" i="3" s="1"/>
  <c r="DA281" i="3"/>
  <c r="DC281" i="3"/>
  <c r="A282" i="3"/>
  <c r="Y282" i="3"/>
  <c r="CX282" i="3"/>
  <c r="DG282" i="3" s="1"/>
  <c r="CY282" i="3"/>
  <c r="CZ282" i="3"/>
  <c r="DA282" i="3"/>
  <c r="DB282" i="3"/>
  <c r="DC282" i="3"/>
  <c r="DI282" i="3"/>
  <c r="A283" i="3"/>
  <c r="Y283" i="3"/>
  <c r="CX283" i="3" s="1"/>
  <c r="DH283" i="3" s="1"/>
  <c r="CU283" i="3"/>
  <c r="CV283" i="3"/>
  <c r="CY283" i="3"/>
  <c r="CZ283" i="3"/>
  <c r="DB283" i="3" s="1"/>
  <c r="DA283" i="3"/>
  <c r="DC283" i="3"/>
  <c r="DG283" i="3"/>
  <c r="DI283" i="3"/>
  <c r="DJ283" i="3"/>
  <c r="A284" i="3"/>
  <c r="Y284" i="3"/>
  <c r="CX284" i="3"/>
  <c r="DG284" i="3" s="1"/>
  <c r="CY284" i="3"/>
  <c r="CZ284" i="3"/>
  <c r="DA284" i="3"/>
  <c r="DB284" i="3"/>
  <c r="DC284" i="3"/>
  <c r="DI284" i="3"/>
  <c r="DJ284" i="3"/>
  <c r="A285" i="3"/>
  <c r="Y285" i="3"/>
  <c r="CW285" i="3"/>
  <c r="CX285" i="3"/>
  <c r="DI285" i="3" s="1"/>
  <c r="CY285" i="3"/>
  <c r="CZ285" i="3"/>
  <c r="DA285" i="3"/>
  <c r="DB285" i="3"/>
  <c r="DC285" i="3"/>
  <c r="DH285" i="3"/>
  <c r="A286" i="3"/>
  <c r="Y286" i="3"/>
  <c r="CW286" i="3" s="1"/>
  <c r="CX286" i="3"/>
  <c r="DG286" i="3" s="1"/>
  <c r="CY286" i="3"/>
  <c r="CZ286" i="3"/>
  <c r="DA286" i="3"/>
  <c r="DB286" i="3"/>
  <c r="DC286" i="3"/>
  <c r="DI286" i="3"/>
  <c r="A287" i="3"/>
  <c r="Y287" i="3"/>
  <c r="CX287" i="3" s="1"/>
  <c r="CW287" i="3"/>
  <c r="CY287" i="3"/>
  <c r="CZ287" i="3"/>
  <c r="DB287" i="3" s="1"/>
  <c r="DA287" i="3"/>
  <c r="DC287" i="3"/>
  <c r="A288" i="3"/>
  <c r="Y288" i="3"/>
  <c r="CX288" i="3" s="1"/>
  <c r="DH288" i="3" s="1"/>
  <c r="CY288" i="3"/>
  <c r="CZ288" i="3"/>
  <c r="DB288" i="3" s="1"/>
  <c r="DA288" i="3"/>
  <c r="DC288" i="3"/>
  <c r="A289" i="3"/>
  <c r="Y289" i="3"/>
  <c r="CX289" i="3"/>
  <c r="DG289" i="3" s="1"/>
  <c r="CY289" i="3"/>
  <c r="CZ289" i="3"/>
  <c r="DA289" i="3"/>
  <c r="DB289" i="3"/>
  <c r="DC289" i="3"/>
  <c r="DI289" i="3"/>
  <c r="A290" i="3"/>
  <c r="Y290" i="3"/>
  <c r="CX290" i="3"/>
  <c r="DF290" i="3" s="1"/>
  <c r="DJ290" i="3" s="1"/>
  <c r="CY290" i="3"/>
  <c r="CZ290" i="3"/>
  <c r="DA290" i="3"/>
  <c r="DB290" i="3"/>
  <c r="DC290" i="3"/>
  <c r="DI290" i="3"/>
  <c r="A291" i="3"/>
  <c r="Y291" i="3"/>
  <c r="CV291" i="3" s="1"/>
  <c r="CU291" i="3"/>
  <c r="CX291" i="3"/>
  <c r="DG291" i="3" s="1"/>
  <c r="CY291" i="3"/>
  <c r="CZ291" i="3"/>
  <c r="DA291" i="3"/>
  <c r="DB291" i="3"/>
  <c r="DC291" i="3"/>
  <c r="DI291" i="3"/>
  <c r="DJ291" i="3"/>
  <c r="A292" i="3"/>
  <c r="Y292" i="3"/>
  <c r="CX292" i="3"/>
  <c r="DF292" i="3" s="1"/>
  <c r="CY292" i="3"/>
  <c r="CZ292" i="3"/>
  <c r="DA292" i="3"/>
  <c r="DB292" i="3"/>
  <c r="DC292" i="3"/>
  <c r="DI292" i="3"/>
  <c r="DJ292" i="3" s="1"/>
  <c r="A293" i="3"/>
  <c r="Y293" i="3"/>
  <c r="CX293" i="3" s="1"/>
  <c r="DH293" i="3" s="1"/>
  <c r="CW293" i="3"/>
  <c r="CY293" i="3"/>
  <c r="CZ293" i="3"/>
  <c r="DB293" i="3" s="1"/>
  <c r="DA293" i="3"/>
  <c r="DC293" i="3"/>
  <c r="DF293" i="3"/>
  <c r="DG293" i="3"/>
  <c r="DJ293" i="3" s="1"/>
  <c r="DI293" i="3"/>
  <c r="A294" i="3"/>
  <c r="Y294" i="3"/>
  <c r="CW294" i="3"/>
  <c r="CX294" i="3"/>
  <c r="DF294" i="3" s="1"/>
  <c r="CY294" i="3"/>
  <c r="CZ294" i="3"/>
  <c r="DA294" i="3"/>
  <c r="DB294" i="3"/>
  <c r="DC294" i="3"/>
  <c r="DG294" i="3"/>
  <c r="DI294" i="3"/>
  <c r="A295" i="3"/>
  <c r="Y295" i="3"/>
  <c r="CX295" i="3" s="1"/>
  <c r="DH295" i="3" s="1"/>
  <c r="CY295" i="3"/>
  <c r="CZ295" i="3"/>
  <c r="DB295" i="3" s="1"/>
  <c r="DA295" i="3"/>
  <c r="DC295" i="3"/>
  <c r="DI295" i="3"/>
  <c r="A296" i="3"/>
  <c r="Y296" i="3"/>
  <c r="CX296" i="3"/>
  <c r="DG296" i="3" s="1"/>
  <c r="CY296" i="3"/>
  <c r="CZ296" i="3"/>
  <c r="DA296" i="3"/>
  <c r="DB296" i="3"/>
  <c r="DC296" i="3"/>
  <c r="DI296" i="3"/>
  <c r="A297" i="3"/>
  <c r="Y297" i="3"/>
  <c r="CX297" i="3"/>
  <c r="DF297" i="3" s="1"/>
  <c r="DJ297" i="3" s="1"/>
  <c r="CY297" i="3"/>
  <c r="CZ297" i="3"/>
  <c r="DA297" i="3"/>
  <c r="DB297" i="3"/>
  <c r="DC297" i="3"/>
  <c r="DI297" i="3"/>
  <c r="A298" i="3"/>
  <c r="Y298" i="3"/>
  <c r="CX298" i="3"/>
  <c r="DI298" i="3" s="1"/>
  <c r="CY298" i="3"/>
  <c r="CZ298" i="3"/>
  <c r="DA298" i="3"/>
  <c r="DB298" i="3"/>
  <c r="DC298" i="3"/>
  <c r="DH298" i="3"/>
  <c r="A299" i="3"/>
  <c r="Y299" i="3"/>
  <c r="CX299" i="3" s="1"/>
  <c r="DH299" i="3" s="1"/>
  <c r="CY299" i="3"/>
  <c r="CZ299" i="3"/>
  <c r="DB299" i="3" s="1"/>
  <c r="DA299" i="3"/>
  <c r="DC299" i="3"/>
  <c r="DF299" i="3"/>
  <c r="DJ299" i="3" s="1"/>
  <c r="DG299" i="3"/>
  <c r="A300" i="3"/>
  <c r="Y300" i="3"/>
  <c r="CU300" i="3"/>
  <c r="CV300" i="3"/>
  <c r="CX300" i="3"/>
  <c r="DI300" i="3" s="1"/>
  <c r="CY300" i="3"/>
  <c r="CZ300" i="3"/>
  <c r="DA300" i="3"/>
  <c r="DB300" i="3"/>
  <c r="DC300" i="3"/>
  <c r="DH300" i="3"/>
  <c r="DJ300" i="3"/>
  <c r="A301" i="3"/>
  <c r="Y301" i="3"/>
  <c r="CX301" i="3" s="1"/>
  <c r="DH301" i="3" s="1"/>
  <c r="CY301" i="3"/>
  <c r="CZ301" i="3"/>
  <c r="DB301" i="3" s="1"/>
  <c r="DA301" i="3"/>
  <c r="DC301" i="3"/>
  <c r="DF301" i="3"/>
  <c r="DG301" i="3"/>
  <c r="A302" i="3"/>
  <c r="Y302" i="3"/>
  <c r="CW302" i="3"/>
  <c r="CX302" i="3"/>
  <c r="DF302" i="3" s="1"/>
  <c r="CY302" i="3"/>
  <c r="CZ302" i="3"/>
  <c r="DA302" i="3"/>
  <c r="DB302" i="3"/>
  <c r="DC302" i="3"/>
  <c r="DG302" i="3"/>
  <c r="DI302" i="3"/>
  <c r="A303" i="3"/>
  <c r="Y303" i="3"/>
  <c r="CX303" i="3" s="1"/>
  <c r="DH303" i="3" s="1"/>
  <c r="CY303" i="3"/>
  <c r="CZ303" i="3"/>
  <c r="DB303" i="3" s="1"/>
  <c r="DA303" i="3"/>
  <c r="DC303" i="3"/>
  <c r="DI303" i="3"/>
  <c r="A304" i="3"/>
  <c r="Y304" i="3"/>
  <c r="CW304" i="3"/>
  <c r="CX304" i="3"/>
  <c r="DF304" i="3" s="1"/>
  <c r="CY304" i="3"/>
  <c r="CZ304" i="3"/>
  <c r="DA304" i="3"/>
  <c r="DB304" i="3"/>
  <c r="DC304" i="3"/>
  <c r="DG304" i="3"/>
  <c r="DH304" i="3"/>
  <c r="DI304" i="3"/>
  <c r="A305" i="3"/>
  <c r="Y305" i="3"/>
  <c r="CX305" i="3"/>
  <c r="DI305" i="3" s="1"/>
  <c r="CY305" i="3"/>
  <c r="CZ305" i="3"/>
  <c r="DA305" i="3"/>
  <c r="DB305" i="3"/>
  <c r="DC305" i="3"/>
  <c r="DH305" i="3"/>
  <c r="A306" i="3"/>
  <c r="Y306" i="3"/>
  <c r="CX306" i="3" s="1"/>
  <c r="DH306" i="3" s="1"/>
  <c r="CY306" i="3"/>
  <c r="CZ306" i="3"/>
  <c r="DB306" i="3" s="1"/>
  <c r="DA306" i="3"/>
  <c r="DC306" i="3"/>
  <c r="DF306" i="3"/>
  <c r="DJ306" i="3" s="1"/>
  <c r="A307" i="3"/>
  <c r="Y307" i="3"/>
  <c r="CX307" i="3"/>
  <c r="DG307" i="3" s="1"/>
  <c r="CY307" i="3"/>
  <c r="CZ307" i="3"/>
  <c r="DB307" i="3" s="1"/>
  <c r="DA307" i="3"/>
  <c r="DC307" i="3"/>
  <c r="DF307" i="3"/>
  <c r="DJ307" i="3" s="1"/>
  <c r="DI307" i="3"/>
  <c r="A308" i="3"/>
  <c r="Y308" i="3"/>
  <c r="CX308" i="3"/>
  <c r="DF308" i="3" s="1"/>
  <c r="DJ308" i="3" s="1"/>
  <c r="CY308" i="3"/>
  <c r="CZ308" i="3"/>
  <c r="DA308" i="3"/>
  <c r="DB308" i="3"/>
  <c r="DC308" i="3"/>
  <c r="DG308" i="3"/>
  <c r="DI308" i="3"/>
  <c r="A309" i="3"/>
  <c r="Y309" i="3"/>
  <c r="CV309" i="3" s="1"/>
  <c r="CU309" i="3"/>
  <c r="CY309" i="3"/>
  <c r="CZ309" i="3"/>
  <c r="DB309" i="3" s="1"/>
  <c r="DA309" i="3"/>
  <c r="DC309" i="3"/>
  <c r="A310" i="3"/>
  <c r="Y310" i="3"/>
  <c r="CX310" i="3" s="1"/>
  <c r="DH310" i="3" s="1"/>
  <c r="CU310" i="3"/>
  <c r="CV310" i="3"/>
  <c r="CY310" i="3"/>
  <c r="CZ310" i="3"/>
  <c r="DB310" i="3" s="1"/>
  <c r="DA310" i="3"/>
  <c r="DC310" i="3"/>
  <c r="DF310" i="3"/>
  <c r="DG310" i="3"/>
  <c r="DI310" i="3"/>
  <c r="DJ310" i="3"/>
  <c r="A311" i="3"/>
  <c r="Y311" i="3"/>
  <c r="CU311" i="3"/>
  <c r="CV311" i="3"/>
  <c r="CX311" i="3"/>
  <c r="DI311" i="3" s="1"/>
  <c r="DJ311" i="3" s="1"/>
  <c r="CY311" i="3"/>
  <c r="CZ311" i="3"/>
  <c r="DA311" i="3"/>
  <c r="DB311" i="3"/>
  <c r="DC311" i="3"/>
  <c r="DH311" i="3"/>
  <c r="A312" i="3"/>
  <c r="Y312" i="3"/>
  <c r="CV312" i="3" s="1"/>
  <c r="CU312" i="3"/>
  <c r="CY312" i="3"/>
  <c r="CZ312" i="3"/>
  <c r="DA312" i="3"/>
  <c r="DB312" i="3"/>
  <c r="DC312" i="3"/>
  <c r="A313" i="3"/>
  <c r="Y313" i="3"/>
  <c r="CV313" i="3" s="1"/>
  <c r="CU313" i="3"/>
  <c r="CY313" i="3"/>
  <c r="CZ313" i="3"/>
  <c r="DB313" i="3" s="1"/>
  <c r="DA313" i="3"/>
  <c r="DC313" i="3"/>
  <c r="A314" i="3"/>
  <c r="Y314" i="3"/>
  <c r="CX314" i="3" s="1"/>
  <c r="DH314" i="3" s="1"/>
  <c r="CU314" i="3"/>
  <c r="CV314" i="3"/>
  <c r="CY314" i="3"/>
  <c r="CZ314" i="3"/>
  <c r="DB314" i="3" s="1"/>
  <c r="DA314" i="3"/>
  <c r="DC314" i="3"/>
  <c r="DF314" i="3"/>
  <c r="DG314" i="3"/>
  <c r="DI314" i="3"/>
  <c r="DJ314" i="3"/>
  <c r="A315" i="3"/>
  <c r="Y315" i="3"/>
  <c r="CU315" i="3"/>
  <c r="CV315" i="3"/>
  <c r="CX315" i="3"/>
  <c r="DI315" i="3" s="1"/>
  <c r="DJ315" i="3" s="1"/>
  <c r="CY315" i="3"/>
  <c r="CZ315" i="3"/>
  <c r="DA315" i="3"/>
  <c r="DB315" i="3"/>
  <c r="DC315" i="3"/>
  <c r="DH315" i="3"/>
  <c r="A316" i="3"/>
  <c r="Y316" i="3"/>
  <c r="CX316" i="3" s="1"/>
  <c r="CU316" i="3"/>
  <c r="CY316" i="3"/>
  <c r="CZ316" i="3"/>
  <c r="DA316" i="3"/>
  <c r="DB316" i="3"/>
  <c r="DC316" i="3"/>
  <c r="A317" i="3"/>
  <c r="Y317" i="3"/>
  <c r="CV317" i="3" s="1"/>
  <c r="CU317" i="3"/>
  <c r="CY317" i="3"/>
  <c r="CZ317" i="3"/>
  <c r="DB317" i="3" s="1"/>
  <c r="DA317" i="3"/>
  <c r="DC317" i="3"/>
  <c r="A318" i="3"/>
  <c r="Y318" i="3"/>
  <c r="CX318" i="3" s="1"/>
  <c r="DH318" i="3" s="1"/>
  <c r="CU318" i="3"/>
  <c r="CV318" i="3"/>
  <c r="CY318" i="3"/>
  <c r="CZ318" i="3"/>
  <c r="DB318" i="3" s="1"/>
  <c r="DA318" i="3"/>
  <c r="DC318" i="3"/>
  <c r="DF318" i="3"/>
  <c r="DG318" i="3"/>
  <c r="DI318" i="3"/>
  <c r="DJ318" i="3"/>
  <c r="A319" i="3"/>
  <c r="Y319" i="3"/>
  <c r="CU319" i="3"/>
  <c r="CV319" i="3"/>
  <c r="CX319" i="3"/>
  <c r="DI319" i="3" s="1"/>
  <c r="DJ319" i="3" s="1"/>
  <c r="CY319" i="3"/>
  <c r="CZ319" i="3"/>
  <c r="DA319" i="3"/>
  <c r="DB319" i="3"/>
  <c r="DC319" i="3"/>
  <c r="DH319" i="3"/>
  <c r="A320" i="3"/>
  <c r="Y320" i="3"/>
  <c r="CV320" i="3" s="1"/>
  <c r="CU320" i="3"/>
  <c r="CY320" i="3"/>
  <c r="CZ320" i="3"/>
  <c r="DA320" i="3"/>
  <c r="DB320" i="3"/>
  <c r="DC320" i="3"/>
  <c r="A321" i="3"/>
  <c r="Y321" i="3"/>
  <c r="CV321" i="3" s="1"/>
  <c r="CU321" i="3"/>
  <c r="CY321" i="3"/>
  <c r="CZ321" i="3"/>
  <c r="DB321" i="3" s="1"/>
  <c r="DA321" i="3"/>
  <c r="DC321" i="3"/>
  <c r="A322" i="3"/>
  <c r="Y322" i="3"/>
  <c r="CX322" i="3" s="1"/>
  <c r="DH322" i="3" s="1"/>
  <c r="CU322" i="3"/>
  <c r="CV322" i="3"/>
  <c r="CY322" i="3"/>
  <c r="CZ322" i="3"/>
  <c r="DB322" i="3" s="1"/>
  <c r="DA322" i="3"/>
  <c r="DC322" i="3"/>
  <c r="DF322" i="3"/>
  <c r="DG322" i="3"/>
  <c r="DI322" i="3"/>
  <c r="DJ322" i="3"/>
  <c r="A323" i="3"/>
  <c r="Y323" i="3"/>
  <c r="CU323" i="3"/>
  <c r="CV323" i="3"/>
  <c r="CX323" i="3"/>
  <c r="DI323" i="3" s="1"/>
  <c r="DJ323" i="3" s="1"/>
  <c r="CY323" i="3"/>
  <c r="CZ323" i="3"/>
  <c r="DA323" i="3"/>
  <c r="DB323" i="3"/>
  <c r="DC323" i="3"/>
  <c r="DH323" i="3"/>
  <c r="A324" i="3"/>
  <c r="Y324" i="3"/>
  <c r="CX324" i="3" s="1"/>
  <c r="CU324" i="3"/>
  <c r="CY324" i="3"/>
  <c r="CZ324" i="3"/>
  <c r="DA324" i="3"/>
  <c r="DB324" i="3"/>
  <c r="DC324" i="3"/>
  <c r="A325" i="3"/>
  <c r="Y325" i="3"/>
  <c r="CV325" i="3" s="1"/>
  <c r="CU325" i="3"/>
  <c r="CY325" i="3"/>
  <c r="CZ325" i="3"/>
  <c r="DB325" i="3" s="1"/>
  <c r="DA325" i="3"/>
  <c r="DC325" i="3"/>
  <c r="A326" i="3"/>
  <c r="Y326" i="3"/>
  <c r="CX326" i="3" s="1"/>
  <c r="DH326" i="3" s="1"/>
  <c r="CU326" i="3"/>
  <c r="CV326" i="3"/>
  <c r="CY326" i="3"/>
  <c r="CZ326" i="3"/>
  <c r="DB326" i="3" s="1"/>
  <c r="DA326" i="3"/>
  <c r="DC326" i="3"/>
  <c r="DF326" i="3"/>
  <c r="DG326" i="3"/>
  <c r="DI326" i="3"/>
  <c r="DJ326" i="3"/>
  <c r="A327" i="3"/>
  <c r="Y327" i="3"/>
  <c r="CU327" i="3"/>
  <c r="CV327" i="3"/>
  <c r="CX327" i="3"/>
  <c r="DI327" i="3" s="1"/>
  <c r="DJ327" i="3" s="1"/>
  <c r="CY327" i="3"/>
  <c r="CZ327" i="3"/>
  <c r="DA327" i="3"/>
  <c r="DB327" i="3"/>
  <c r="DC327" i="3"/>
  <c r="DH327" i="3"/>
  <c r="A328" i="3"/>
  <c r="Y328" i="3"/>
  <c r="CV328" i="3" s="1"/>
  <c r="CU328" i="3"/>
  <c r="CY328" i="3"/>
  <c r="CZ328" i="3"/>
  <c r="DA328" i="3"/>
  <c r="DB328" i="3"/>
  <c r="DC328" i="3"/>
  <c r="A329" i="3"/>
  <c r="Y329" i="3"/>
  <c r="CV329" i="3" s="1"/>
  <c r="CU329" i="3"/>
  <c r="CY329" i="3"/>
  <c r="CZ329" i="3"/>
  <c r="DB329" i="3" s="1"/>
  <c r="DA329" i="3"/>
  <c r="DC329" i="3"/>
  <c r="A330" i="3"/>
  <c r="Y330" i="3"/>
  <c r="CX330" i="3" s="1"/>
  <c r="DH330" i="3" s="1"/>
  <c r="CU330" i="3"/>
  <c r="CV330" i="3"/>
  <c r="CY330" i="3"/>
  <c r="CZ330" i="3"/>
  <c r="DB330" i="3" s="1"/>
  <c r="DA330" i="3"/>
  <c r="DC330" i="3"/>
  <c r="DF330" i="3"/>
  <c r="DG330" i="3"/>
  <c r="DI330" i="3"/>
  <c r="DJ330" i="3"/>
  <c r="A331" i="3"/>
  <c r="Y331" i="3"/>
  <c r="CU331" i="3"/>
  <c r="CV331" i="3"/>
  <c r="CX331" i="3"/>
  <c r="DI331" i="3" s="1"/>
  <c r="DJ331" i="3" s="1"/>
  <c r="CY331" i="3"/>
  <c r="CZ331" i="3"/>
  <c r="DA331" i="3"/>
  <c r="DB331" i="3"/>
  <c r="DC331" i="3"/>
  <c r="DH331" i="3"/>
  <c r="A332" i="3"/>
  <c r="Y332" i="3"/>
  <c r="CX332" i="3" s="1"/>
  <c r="CU332" i="3"/>
  <c r="CY332" i="3"/>
  <c r="CZ332" i="3"/>
  <c r="DA332" i="3"/>
  <c r="DB332" i="3"/>
  <c r="DC332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R26" i="1"/>
  <c r="DS26" i="1"/>
  <c r="EE26" i="1"/>
  <c r="EF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N28" i="1"/>
  <c r="V28" i="1"/>
  <c r="AC28" i="1"/>
  <c r="AE28" i="1"/>
  <c r="AD28" i="1" s="1"/>
  <c r="AF28" i="1"/>
  <c r="AG28" i="1"/>
  <c r="AH28" i="1"/>
  <c r="AI28" i="1"/>
  <c r="AJ28" i="1"/>
  <c r="CQ28" i="1"/>
  <c r="CR28" i="1"/>
  <c r="CS28" i="1"/>
  <c r="CT28" i="1"/>
  <c r="CU28" i="1"/>
  <c r="T28" i="1" s="1"/>
  <c r="CV28" i="1"/>
  <c r="CW28" i="1"/>
  <c r="CX28" i="1"/>
  <c r="W28" i="1" s="1"/>
  <c r="FR28" i="1"/>
  <c r="GL28" i="1"/>
  <c r="GO28" i="1"/>
  <c r="GP28" i="1"/>
  <c r="GV28" i="1"/>
  <c r="HC28" i="1"/>
  <c r="GX28" i="1" s="1"/>
  <c r="C29" i="1"/>
  <c r="D29" i="1"/>
  <c r="N29" i="1"/>
  <c r="U29" i="1"/>
  <c r="V29" i="1"/>
  <c r="AC29" i="1"/>
  <c r="AE29" i="1"/>
  <c r="AD29" i="1" s="1"/>
  <c r="AF29" i="1"/>
  <c r="AG29" i="1"/>
  <c r="AH29" i="1"/>
  <c r="AI29" i="1"/>
  <c r="AJ29" i="1"/>
  <c r="CQ29" i="1"/>
  <c r="CR29" i="1"/>
  <c r="CS29" i="1"/>
  <c r="CT29" i="1"/>
  <c r="CU29" i="1"/>
  <c r="T29" i="1" s="1"/>
  <c r="CV29" i="1"/>
  <c r="CW29" i="1"/>
  <c r="CX29" i="1"/>
  <c r="W29" i="1" s="1"/>
  <c r="FR29" i="1"/>
  <c r="GL29" i="1"/>
  <c r="GO29" i="1"/>
  <c r="GP29" i="1"/>
  <c r="GV29" i="1"/>
  <c r="HC29" i="1" s="1"/>
  <c r="GX29" i="1" s="1"/>
  <c r="C30" i="1"/>
  <c r="D30" i="1"/>
  <c r="N30" i="1"/>
  <c r="U30" i="1"/>
  <c r="V30" i="1"/>
  <c r="W30" i="1"/>
  <c r="AC30" i="1"/>
  <c r="AE30" i="1"/>
  <c r="AD30" i="1" s="1"/>
  <c r="AF30" i="1"/>
  <c r="AG30" i="1"/>
  <c r="AH30" i="1"/>
  <c r="AI30" i="1"/>
  <c r="AJ30" i="1"/>
  <c r="CQ30" i="1"/>
  <c r="CR30" i="1"/>
  <c r="CS30" i="1"/>
  <c r="CT30" i="1"/>
  <c r="CU30" i="1"/>
  <c r="T30" i="1" s="1"/>
  <c r="CV30" i="1"/>
  <c r="CW30" i="1"/>
  <c r="CX30" i="1"/>
  <c r="FR30" i="1"/>
  <c r="GL30" i="1"/>
  <c r="GO30" i="1"/>
  <c r="GP30" i="1"/>
  <c r="GV30" i="1"/>
  <c r="GX30" i="1"/>
  <c r="HC30" i="1"/>
  <c r="C31" i="1"/>
  <c r="D31" i="1"/>
  <c r="N31" i="1"/>
  <c r="T31" i="1"/>
  <c r="U31" i="1"/>
  <c r="AC31" i="1"/>
  <c r="AE31" i="1"/>
  <c r="AD31" i="1" s="1"/>
  <c r="AF31" i="1"/>
  <c r="AG31" i="1"/>
  <c r="AH31" i="1"/>
  <c r="AI31" i="1"/>
  <c r="AJ31" i="1"/>
  <c r="CX31" i="1" s="1"/>
  <c r="W31" i="1" s="1"/>
  <c r="CQ31" i="1"/>
  <c r="CR31" i="1"/>
  <c r="CS31" i="1"/>
  <c r="CT31" i="1"/>
  <c r="CU31" i="1"/>
  <c r="CV31" i="1"/>
  <c r="CW31" i="1"/>
  <c r="FR31" i="1"/>
  <c r="GL31" i="1"/>
  <c r="GO31" i="1"/>
  <c r="GP31" i="1"/>
  <c r="GV31" i="1"/>
  <c r="GX31" i="1"/>
  <c r="HC31" i="1"/>
  <c r="C32" i="1"/>
  <c r="D32" i="1"/>
  <c r="N32" i="1"/>
  <c r="U32" i="1"/>
  <c r="AC32" i="1"/>
  <c r="AE32" i="1"/>
  <c r="AD32" i="1" s="1"/>
  <c r="AF32" i="1"/>
  <c r="AG32" i="1"/>
  <c r="AH32" i="1"/>
  <c r="AI32" i="1"/>
  <c r="AJ32" i="1"/>
  <c r="CX32" i="1" s="1"/>
  <c r="W32" i="1" s="1"/>
  <c r="CQ32" i="1"/>
  <c r="CR32" i="1"/>
  <c r="CS32" i="1"/>
  <c r="CT32" i="1"/>
  <c r="CU32" i="1"/>
  <c r="T32" i="1" s="1"/>
  <c r="CV32" i="1"/>
  <c r="CW32" i="1"/>
  <c r="FR32" i="1"/>
  <c r="GL32" i="1"/>
  <c r="GO32" i="1"/>
  <c r="GP32" i="1"/>
  <c r="GV32" i="1"/>
  <c r="GX32" i="1"/>
  <c r="HC32" i="1"/>
  <c r="C33" i="1"/>
  <c r="D33" i="1"/>
  <c r="N33" i="1"/>
  <c r="T33" i="1"/>
  <c r="U33" i="1"/>
  <c r="AC33" i="1"/>
  <c r="AE33" i="1"/>
  <c r="AD33" i="1" s="1"/>
  <c r="AF33" i="1"/>
  <c r="AG33" i="1"/>
  <c r="CU33" i="1" s="1"/>
  <c r="AH33" i="1"/>
  <c r="AI33" i="1"/>
  <c r="AJ33" i="1"/>
  <c r="CX33" i="1" s="1"/>
  <c r="W33" i="1" s="1"/>
  <c r="CQ33" i="1"/>
  <c r="CR33" i="1"/>
  <c r="CS33" i="1"/>
  <c r="CT33" i="1"/>
  <c r="CV33" i="1"/>
  <c r="CW33" i="1"/>
  <c r="FR33" i="1"/>
  <c r="GL33" i="1"/>
  <c r="GO33" i="1"/>
  <c r="GP33" i="1"/>
  <c r="GV33" i="1"/>
  <c r="HC33" i="1" s="1"/>
  <c r="GX33" i="1"/>
  <c r="C34" i="1"/>
  <c r="D34" i="1"/>
  <c r="N34" i="1"/>
  <c r="U34" i="1"/>
  <c r="AC34" i="1"/>
  <c r="AE34" i="1"/>
  <c r="AD34" i="1" s="1"/>
  <c r="AF34" i="1"/>
  <c r="AG34" i="1"/>
  <c r="CU34" i="1" s="1"/>
  <c r="T34" i="1" s="1"/>
  <c r="AH34" i="1"/>
  <c r="AI34" i="1"/>
  <c r="AJ34" i="1"/>
  <c r="CX34" i="1" s="1"/>
  <c r="W34" i="1" s="1"/>
  <c r="CQ34" i="1"/>
  <c r="CR34" i="1"/>
  <c r="CS34" i="1"/>
  <c r="CT34" i="1"/>
  <c r="CV34" i="1"/>
  <c r="CW34" i="1"/>
  <c r="FR34" i="1"/>
  <c r="GL34" i="1"/>
  <c r="GO34" i="1"/>
  <c r="GP34" i="1"/>
  <c r="GV34" i="1"/>
  <c r="HC34" i="1" s="1"/>
  <c r="GX34" i="1"/>
  <c r="C35" i="1"/>
  <c r="D35" i="1"/>
  <c r="N35" i="1"/>
  <c r="U35" i="1"/>
  <c r="W35" i="1"/>
  <c r="AC35" i="1"/>
  <c r="AE35" i="1"/>
  <c r="AD35" i="1" s="1"/>
  <c r="AF35" i="1"/>
  <c r="AG35" i="1"/>
  <c r="CU35" i="1" s="1"/>
  <c r="T35" i="1" s="1"/>
  <c r="AH35" i="1"/>
  <c r="AI35" i="1"/>
  <c r="AJ35" i="1"/>
  <c r="CX35" i="1" s="1"/>
  <c r="CQ35" i="1"/>
  <c r="CR35" i="1"/>
  <c r="CS35" i="1"/>
  <c r="CT35" i="1"/>
  <c r="CV35" i="1"/>
  <c r="CW35" i="1"/>
  <c r="FR35" i="1"/>
  <c r="GL35" i="1"/>
  <c r="GO35" i="1"/>
  <c r="GP35" i="1"/>
  <c r="GV35" i="1"/>
  <c r="HC35" i="1"/>
  <c r="GX35" i="1" s="1"/>
  <c r="I36" i="1"/>
  <c r="V36" i="1" s="1"/>
  <c r="N36" i="1"/>
  <c r="AC36" i="1"/>
  <c r="AD36" i="1"/>
  <c r="AB36" i="1" s="1"/>
  <c r="AE36" i="1"/>
  <c r="AF36" i="1"/>
  <c r="AG36" i="1"/>
  <c r="AH36" i="1"/>
  <c r="CV36" i="1" s="1"/>
  <c r="U36" i="1" s="1"/>
  <c r="AI36" i="1"/>
  <c r="AJ36" i="1"/>
  <c r="CX36" i="1" s="1"/>
  <c r="W36" i="1" s="1"/>
  <c r="CQ36" i="1"/>
  <c r="P36" i="1" s="1"/>
  <c r="CR36" i="1"/>
  <c r="CS36" i="1"/>
  <c r="CT36" i="1"/>
  <c r="S36" i="1" s="1"/>
  <c r="CU36" i="1"/>
  <c r="T36" i="1" s="1"/>
  <c r="CW36" i="1"/>
  <c r="FR36" i="1"/>
  <c r="GL36" i="1"/>
  <c r="GO36" i="1"/>
  <c r="GP36" i="1"/>
  <c r="GV36" i="1"/>
  <c r="HC36" i="1" s="1"/>
  <c r="I37" i="1"/>
  <c r="T37" i="1" s="1"/>
  <c r="N37" i="1"/>
  <c r="AC37" i="1"/>
  <c r="AB37" i="1" s="1"/>
  <c r="AE37" i="1"/>
  <c r="AD37" i="1" s="1"/>
  <c r="AF37" i="1"/>
  <c r="AG37" i="1"/>
  <c r="AH37" i="1"/>
  <c r="CV37" i="1" s="1"/>
  <c r="AI37" i="1"/>
  <c r="AJ37" i="1"/>
  <c r="CQ37" i="1"/>
  <c r="CR37" i="1"/>
  <c r="Q37" i="1" s="1"/>
  <c r="CS37" i="1"/>
  <c r="R37" i="1" s="1"/>
  <c r="CT37" i="1"/>
  <c r="CU37" i="1"/>
  <c r="CW37" i="1"/>
  <c r="CX37" i="1"/>
  <c r="FR37" i="1"/>
  <c r="GL37" i="1"/>
  <c r="GO37" i="1"/>
  <c r="GP37" i="1"/>
  <c r="GV37" i="1"/>
  <c r="HC37" i="1"/>
  <c r="GX37" i="1" s="1"/>
  <c r="I38" i="1"/>
  <c r="N38" i="1"/>
  <c r="Q38" i="1"/>
  <c r="R38" i="1"/>
  <c r="S38" i="1"/>
  <c r="CZ38" i="1" s="1"/>
  <c r="Y38" i="1" s="1"/>
  <c r="X38" i="1"/>
  <c r="AC38" i="1"/>
  <c r="AD38" i="1"/>
  <c r="AE38" i="1"/>
  <c r="AF38" i="1"/>
  <c r="AG38" i="1"/>
  <c r="AH38" i="1"/>
  <c r="AI38" i="1"/>
  <c r="CW38" i="1" s="1"/>
  <c r="V38" i="1" s="1"/>
  <c r="AJ38" i="1"/>
  <c r="CQ38" i="1"/>
  <c r="P38" i="1" s="1"/>
  <c r="CP38" i="1" s="1"/>
  <c r="O38" i="1" s="1"/>
  <c r="CR38" i="1"/>
  <c r="CS38" i="1"/>
  <c r="CT38" i="1"/>
  <c r="CU38" i="1"/>
  <c r="T38" i="1" s="1"/>
  <c r="CV38" i="1"/>
  <c r="U38" i="1" s="1"/>
  <c r="CX38" i="1"/>
  <c r="W38" i="1" s="1"/>
  <c r="CY38" i="1"/>
  <c r="FR38" i="1"/>
  <c r="GL38" i="1"/>
  <c r="GO38" i="1"/>
  <c r="GP38" i="1"/>
  <c r="GV38" i="1"/>
  <c r="HC38" i="1" s="1"/>
  <c r="GX38" i="1" s="1"/>
  <c r="I39" i="1"/>
  <c r="N39" i="1"/>
  <c r="P39" i="1"/>
  <c r="Q39" i="1"/>
  <c r="R39" i="1"/>
  <c r="AB39" i="1"/>
  <c r="AC39" i="1"/>
  <c r="AD39" i="1"/>
  <c r="AE39" i="1"/>
  <c r="AF39" i="1"/>
  <c r="AG39" i="1"/>
  <c r="CU39" i="1" s="1"/>
  <c r="T39" i="1" s="1"/>
  <c r="AH39" i="1"/>
  <c r="AI39" i="1"/>
  <c r="CW39" i="1" s="1"/>
  <c r="V39" i="1" s="1"/>
  <c r="AJ39" i="1"/>
  <c r="CX39" i="1" s="1"/>
  <c r="W39" i="1" s="1"/>
  <c r="CQ39" i="1"/>
  <c r="CR39" i="1"/>
  <c r="CS39" i="1"/>
  <c r="CT39" i="1"/>
  <c r="S39" i="1" s="1"/>
  <c r="CV39" i="1"/>
  <c r="U39" i="1" s="1"/>
  <c r="FR39" i="1"/>
  <c r="GL39" i="1"/>
  <c r="GO39" i="1"/>
  <c r="GP39" i="1"/>
  <c r="GV39" i="1"/>
  <c r="HC39" i="1"/>
  <c r="GX39" i="1" s="1"/>
  <c r="I40" i="1"/>
  <c r="V40" i="1" s="1"/>
  <c r="N40" i="1"/>
  <c r="P40" i="1"/>
  <c r="AC40" i="1"/>
  <c r="AE40" i="1"/>
  <c r="AD40" i="1" s="1"/>
  <c r="AB40" i="1" s="1"/>
  <c r="AF40" i="1"/>
  <c r="AG40" i="1"/>
  <c r="AH40" i="1"/>
  <c r="CV40" i="1" s="1"/>
  <c r="U40" i="1" s="1"/>
  <c r="AI40" i="1"/>
  <c r="AJ40" i="1"/>
  <c r="CX40" i="1" s="1"/>
  <c r="W40" i="1" s="1"/>
  <c r="CQ40" i="1"/>
  <c r="CR40" i="1"/>
  <c r="Q40" i="1" s="1"/>
  <c r="CS40" i="1"/>
  <c r="R40" i="1" s="1"/>
  <c r="CZ40" i="1" s="1"/>
  <c r="Y40" i="1" s="1"/>
  <c r="CT40" i="1"/>
  <c r="S40" i="1" s="1"/>
  <c r="CY40" i="1" s="1"/>
  <c r="X40" i="1" s="1"/>
  <c r="CU40" i="1"/>
  <c r="T40" i="1" s="1"/>
  <c r="CW40" i="1"/>
  <c r="FR40" i="1"/>
  <c r="GL40" i="1"/>
  <c r="GO40" i="1"/>
  <c r="GP40" i="1"/>
  <c r="GV40" i="1"/>
  <c r="HC40" i="1" s="1"/>
  <c r="GX40" i="1"/>
  <c r="I41" i="1"/>
  <c r="T41" i="1" s="1"/>
  <c r="N41" i="1"/>
  <c r="S41" i="1"/>
  <c r="CY41" i="1" s="1"/>
  <c r="X41" i="1" s="1"/>
  <c r="AC41" i="1"/>
  <c r="AE41" i="1"/>
  <c r="AD41" i="1" s="1"/>
  <c r="AF41" i="1"/>
  <c r="AG41" i="1"/>
  <c r="AH41" i="1"/>
  <c r="CV41" i="1" s="1"/>
  <c r="U41" i="1" s="1"/>
  <c r="AI41" i="1"/>
  <c r="AJ41" i="1"/>
  <c r="CQ41" i="1"/>
  <c r="CR41" i="1"/>
  <c r="CS41" i="1"/>
  <c r="R41" i="1" s="1"/>
  <c r="CT41" i="1"/>
  <c r="CU41" i="1"/>
  <c r="CW41" i="1"/>
  <c r="V41" i="1" s="1"/>
  <c r="CX41" i="1"/>
  <c r="FR41" i="1"/>
  <c r="GL41" i="1"/>
  <c r="GO41" i="1"/>
  <c r="GP41" i="1"/>
  <c r="GV41" i="1"/>
  <c r="HC41" i="1"/>
  <c r="GX41" i="1" s="1"/>
  <c r="I42" i="1"/>
  <c r="N42" i="1"/>
  <c r="P42" i="1"/>
  <c r="Q42" i="1"/>
  <c r="R42" i="1"/>
  <c r="S42" i="1"/>
  <c r="X42" i="1"/>
  <c r="AC42" i="1"/>
  <c r="AB42" i="1" s="1"/>
  <c r="AD42" i="1"/>
  <c r="AE42" i="1"/>
  <c r="AF42" i="1"/>
  <c r="AG42" i="1"/>
  <c r="AH42" i="1"/>
  <c r="CV42" i="1" s="1"/>
  <c r="U42" i="1" s="1"/>
  <c r="AI42" i="1"/>
  <c r="AJ42" i="1"/>
  <c r="CP42" i="1"/>
  <c r="O42" i="1" s="1"/>
  <c r="CQ42" i="1"/>
  <c r="CR42" i="1"/>
  <c r="CS42" i="1"/>
  <c r="CT42" i="1"/>
  <c r="CU42" i="1"/>
  <c r="T42" i="1" s="1"/>
  <c r="CW42" i="1"/>
  <c r="V42" i="1" s="1"/>
  <c r="CX42" i="1"/>
  <c r="W42" i="1" s="1"/>
  <c r="CY42" i="1"/>
  <c r="FR42" i="1"/>
  <c r="GL42" i="1"/>
  <c r="GO42" i="1"/>
  <c r="GP42" i="1"/>
  <c r="GV42" i="1"/>
  <c r="HC42" i="1" s="1"/>
  <c r="GX42" i="1" s="1"/>
  <c r="I43" i="1"/>
  <c r="N43" i="1"/>
  <c r="P43" i="1"/>
  <c r="Q43" i="1"/>
  <c r="V43" i="1"/>
  <c r="W43" i="1"/>
  <c r="AC43" i="1"/>
  <c r="AD43" i="1"/>
  <c r="AE43" i="1"/>
  <c r="AF43" i="1"/>
  <c r="AB43" i="1" s="1"/>
  <c r="AG43" i="1"/>
  <c r="AH43" i="1"/>
  <c r="AI43" i="1"/>
  <c r="AJ43" i="1"/>
  <c r="CX43" i="1" s="1"/>
  <c r="CQ43" i="1"/>
  <c r="CR43" i="1"/>
  <c r="CS43" i="1"/>
  <c r="R43" i="1" s="1"/>
  <c r="CT43" i="1"/>
  <c r="S43" i="1" s="1"/>
  <c r="CU43" i="1"/>
  <c r="T43" i="1" s="1"/>
  <c r="CV43" i="1"/>
  <c r="U43" i="1" s="1"/>
  <c r="CW43" i="1"/>
  <c r="FR43" i="1"/>
  <c r="GL43" i="1"/>
  <c r="GO43" i="1"/>
  <c r="GP43" i="1"/>
  <c r="GV43" i="1"/>
  <c r="HC43" i="1"/>
  <c r="GX43" i="1" s="1"/>
  <c r="I44" i="1"/>
  <c r="N44" i="1"/>
  <c r="U44" i="1"/>
  <c r="V44" i="1"/>
  <c r="W44" i="1"/>
  <c r="AC44" i="1"/>
  <c r="AD44" i="1"/>
  <c r="AB44" i="1" s="1"/>
  <c r="AE44" i="1"/>
  <c r="AF44" i="1"/>
  <c r="AG44" i="1"/>
  <c r="AH44" i="1"/>
  <c r="CV44" i="1" s="1"/>
  <c r="AI44" i="1"/>
  <c r="AJ44" i="1"/>
  <c r="CX44" i="1" s="1"/>
  <c r="CQ44" i="1"/>
  <c r="P44" i="1" s="1"/>
  <c r="CR44" i="1"/>
  <c r="Q44" i="1" s="1"/>
  <c r="CS44" i="1"/>
  <c r="CT44" i="1"/>
  <c r="S44" i="1" s="1"/>
  <c r="CU44" i="1"/>
  <c r="T44" i="1" s="1"/>
  <c r="CW44" i="1"/>
  <c r="FR44" i="1"/>
  <c r="GL44" i="1"/>
  <c r="GO44" i="1"/>
  <c r="GP44" i="1"/>
  <c r="GV44" i="1"/>
  <c r="HC44" i="1" s="1"/>
  <c r="GX44" i="1" s="1"/>
  <c r="I45" i="1"/>
  <c r="S45" i="1" s="1"/>
  <c r="N45" i="1"/>
  <c r="T45" i="1"/>
  <c r="AC45" i="1"/>
  <c r="AB45" i="1" s="1"/>
  <c r="AD45" i="1"/>
  <c r="AE45" i="1"/>
  <c r="AF45" i="1"/>
  <c r="AG45" i="1"/>
  <c r="AH45" i="1"/>
  <c r="CV45" i="1" s="1"/>
  <c r="U45" i="1" s="1"/>
  <c r="AI45" i="1"/>
  <c r="AJ45" i="1"/>
  <c r="CQ45" i="1"/>
  <c r="P45" i="1" s="1"/>
  <c r="CR45" i="1"/>
  <c r="CS45" i="1"/>
  <c r="R45" i="1" s="1"/>
  <c r="CT45" i="1"/>
  <c r="CU45" i="1"/>
  <c r="CW45" i="1"/>
  <c r="V45" i="1" s="1"/>
  <c r="CX45" i="1"/>
  <c r="FR45" i="1"/>
  <c r="GL45" i="1"/>
  <c r="GO45" i="1"/>
  <c r="GP45" i="1"/>
  <c r="GV45" i="1"/>
  <c r="HC45" i="1"/>
  <c r="GX45" i="1" s="1"/>
  <c r="I46" i="1"/>
  <c r="N46" i="1"/>
  <c r="Q46" i="1"/>
  <c r="R46" i="1"/>
  <c r="S46" i="1"/>
  <c r="AC46" i="1"/>
  <c r="AB46" i="1" s="1"/>
  <c r="AD46" i="1"/>
  <c r="AE46" i="1"/>
  <c r="AF46" i="1"/>
  <c r="AG46" i="1"/>
  <c r="AH46" i="1"/>
  <c r="AI46" i="1"/>
  <c r="CW46" i="1" s="1"/>
  <c r="V46" i="1" s="1"/>
  <c r="AJ46" i="1"/>
  <c r="CQ46" i="1"/>
  <c r="P46" i="1" s="1"/>
  <c r="CP46" i="1" s="1"/>
  <c r="O46" i="1" s="1"/>
  <c r="CR46" i="1"/>
  <c r="CS46" i="1"/>
  <c r="CT46" i="1"/>
  <c r="CU46" i="1"/>
  <c r="T46" i="1" s="1"/>
  <c r="CV46" i="1"/>
  <c r="U46" i="1" s="1"/>
  <c r="CX46" i="1"/>
  <c r="W46" i="1" s="1"/>
  <c r="CY46" i="1"/>
  <c r="X46" i="1" s="1"/>
  <c r="FR46" i="1"/>
  <c r="GL46" i="1"/>
  <c r="GO46" i="1"/>
  <c r="GP46" i="1"/>
  <c r="GV46" i="1"/>
  <c r="HC46" i="1" s="1"/>
  <c r="GX46" i="1" s="1"/>
  <c r="I47" i="1"/>
  <c r="N47" i="1"/>
  <c r="P47" i="1"/>
  <c r="Q47" i="1"/>
  <c r="W47" i="1"/>
  <c r="AB47" i="1"/>
  <c r="AC47" i="1"/>
  <c r="AD47" i="1"/>
  <c r="AE47" i="1"/>
  <c r="AF47" i="1"/>
  <c r="AG47" i="1"/>
  <c r="AH47" i="1"/>
  <c r="AI47" i="1"/>
  <c r="AJ47" i="1"/>
  <c r="CX47" i="1" s="1"/>
  <c r="CQ47" i="1"/>
  <c r="CR47" i="1"/>
  <c r="CS47" i="1"/>
  <c r="R47" i="1" s="1"/>
  <c r="CT47" i="1"/>
  <c r="S47" i="1" s="1"/>
  <c r="CU47" i="1"/>
  <c r="T47" i="1" s="1"/>
  <c r="CV47" i="1"/>
  <c r="U47" i="1" s="1"/>
  <c r="CW47" i="1"/>
  <c r="V47" i="1" s="1"/>
  <c r="FR47" i="1"/>
  <c r="GL47" i="1"/>
  <c r="GO47" i="1"/>
  <c r="GP47" i="1"/>
  <c r="GV47" i="1"/>
  <c r="HC47" i="1"/>
  <c r="GX47" i="1" s="1"/>
  <c r="I48" i="1"/>
  <c r="N48" i="1"/>
  <c r="P48" i="1"/>
  <c r="V48" i="1"/>
  <c r="W48" i="1"/>
  <c r="AC48" i="1"/>
  <c r="AD48" i="1"/>
  <c r="AB48" i="1" s="1"/>
  <c r="AE48" i="1"/>
  <c r="AF48" i="1"/>
  <c r="AG48" i="1"/>
  <c r="AH48" i="1"/>
  <c r="CV48" i="1" s="1"/>
  <c r="U48" i="1" s="1"/>
  <c r="AI48" i="1"/>
  <c r="AJ48" i="1"/>
  <c r="CX48" i="1" s="1"/>
  <c r="CQ48" i="1"/>
  <c r="CR48" i="1"/>
  <c r="Q48" i="1" s="1"/>
  <c r="CS48" i="1"/>
  <c r="CT48" i="1"/>
  <c r="S48" i="1" s="1"/>
  <c r="CU48" i="1"/>
  <c r="T48" i="1" s="1"/>
  <c r="CW48" i="1"/>
  <c r="FR48" i="1"/>
  <c r="GL48" i="1"/>
  <c r="GO48" i="1"/>
  <c r="GP48" i="1"/>
  <c r="GV48" i="1"/>
  <c r="HC48" i="1" s="1"/>
  <c r="GX48" i="1" s="1"/>
  <c r="I49" i="1"/>
  <c r="U49" i="1" s="1"/>
  <c r="N49" i="1"/>
  <c r="S49" i="1"/>
  <c r="CY49" i="1" s="1"/>
  <c r="X49" i="1" s="1"/>
  <c r="T49" i="1"/>
  <c r="AC49" i="1"/>
  <c r="AE49" i="1"/>
  <c r="AD49" i="1" s="1"/>
  <c r="AB49" i="1" s="1"/>
  <c r="AF49" i="1"/>
  <c r="AG49" i="1"/>
  <c r="AH49" i="1"/>
  <c r="CV49" i="1" s="1"/>
  <c r="AI49" i="1"/>
  <c r="AJ49" i="1"/>
  <c r="CQ49" i="1"/>
  <c r="P49" i="1" s="1"/>
  <c r="CR49" i="1"/>
  <c r="Q49" i="1" s="1"/>
  <c r="CS49" i="1"/>
  <c r="R49" i="1" s="1"/>
  <c r="CT49" i="1"/>
  <c r="CU49" i="1"/>
  <c r="CW49" i="1"/>
  <c r="V49" i="1" s="1"/>
  <c r="CX49" i="1"/>
  <c r="W49" i="1" s="1"/>
  <c r="FR49" i="1"/>
  <c r="GL49" i="1"/>
  <c r="GO49" i="1"/>
  <c r="GP49" i="1"/>
  <c r="GV49" i="1"/>
  <c r="HC49" i="1" s="1"/>
  <c r="GX49" i="1" s="1"/>
  <c r="I50" i="1"/>
  <c r="N50" i="1"/>
  <c r="Q50" i="1"/>
  <c r="R50" i="1"/>
  <c r="S50" i="1"/>
  <c r="CZ50" i="1" s="1"/>
  <c r="Y50" i="1" s="1"/>
  <c r="AC50" i="1"/>
  <c r="AD50" i="1"/>
  <c r="AB50" i="1" s="1"/>
  <c r="AE50" i="1"/>
  <c r="AF50" i="1"/>
  <c r="AG50" i="1"/>
  <c r="AH50" i="1"/>
  <c r="CV50" i="1" s="1"/>
  <c r="U50" i="1" s="1"/>
  <c r="AI50" i="1"/>
  <c r="CW50" i="1" s="1"/>
  <c r="V50" i="1" s="1"/>
  <c r="AJ50" i="1"/>
  <c r="CX50" i="1" s="1"/>
  <c r="W50" i="1" s="1"/>
  <c r="CQ50" i="1"/>
  <c r="P50" i="1" s="1"/>
  <c r="CP50" i="1" s="1"/>
  <c r="O50" i="1" s="1"/>
  <c r="CR50" i="1"/>
  <c r="CS50" i="1"/>
  <c r="CT50" i="1"/>
  <c r="CU50" i="1"/>
  <c r="T50" i="1" s="1"/>
  <c r="FR50" i="1"/>
  <c r="GL50" i="1"/>
  <c r="GO50" i="1"/>
  <c r="GP50" i="1"/>
  <c r="GV50" i="1"/>
  <c r="HC50" i="1"/>
  <c r="GX50" i="1" s="1"/>
  <c r="I51" i="1"/>
  <c r="N51" i="1"/>
  <c r="P51" i="1"/>
  <c r="CP51" i="1" s="1"/>
  <c r="O51" i="1" s="1"/>
  <c r="Q51" i="1"/>
  <c r="R51" i="1"/>
  <c r="V51" i="1"/>
  <c r="AB51" i="1"/>
  <c r="AC51" i="1"/>
  <c r="AD51" i="1"/>
  <c r="AE51" i="1"/>
  <c r="AF51" i="1"/>
  <c r="AG51" i="1"/>
  <c r="AH51" i="1"/>
  <c r="AI51" i="1"/>
  <c r="AJ51" i="1"/>
  <c r="CX51" i="1" s="1"/>
  <c r="W51" i="1" s="1"/>
  <c r="CQ51" i="1"/>
  <c r="CR51" i="1"/>
  <c r="CS51" i="1"/>
  <c r="CT51" i="1"/>
  <c r="S51" i="1" s="1"/>
  <c r="CZ51" i="1" s="1"/>
  <c r="Y51" i="1" s="1"/>
  <c r="CU51" i="1"/>
  <c r="T51" i="1" s="1"/>
  <c r="CV51" i="1"/>
  <c r="U51" i="1" s="1"/>
  <c r="CW51" i="1"/>
  <c r="CY51" i="1"/>
  <c r="X51" i="1" s="1"/>
  <c r="FR51" i="1"/>
  <c r="GL51" i="1"/>
  <c r="GO51" i="1"/>
  <c r="GP51" i="1"/>
  <c r="GV51" i="1"/>
  <c r="HC51" i="1"/>
  <c r="GX51" i="1" s="1"/>
  <c r="C52" i="1"/>
  <c r="D52" i="1"/>
  <c r="N52" i="1"/>
  <c r="U52" i="1"/>
  <c r="V52" i="1"/>
  <c r="AC52" i="1"/>
  <c r="AE52" i="1"/>
  <c r="AD52" i="1" s="1"/>
  <c r="AF52" i="1"/>
  <c r="AG52" i="1"/>
  <c r="CU52" i="1" s="1"/>
  <c r="T52" i="1" s="1"/>
  <c r="AH52" i="1"/>
  <c r="AI52" i="1"/>
  <c r="AJ52" i="1"/>
  <c r="CQ52" i="1"/>
  <c r="CR52" i="1"/>
  <c r="CS52" i="1"/>
  <c r="CT52" i="1"/>
  <c r="CV52" i="1"/>
  <c r="CW52" i="1"/>
  <c r="CX52" i="1"/>
  <c r="W52" i="1" s="1"/>
  <c r="FR52" i="1"/>
  <c r="GL52" i="1"/>
  <c r="GO52" i="1"/>
  <c r="GP52" i="1"/>
  <c r="GV52" i="1"/>
  <c r="HC52" i="1"/>
  <c r="GX52" i="1" s="1"/>
  <c r="C53" i="1"/>
  <c r="D53" i="1"/>
  <c r="N53" i="1"/>
  <c r="T53" i="1"/>
  <c r="AC53" i="1"/>
  <c r="AE53" i="1"/>
  <c r="AD53" i="1" s="1"/>
  <c r="AF53" i="1"/>
  <c r="AG53" i="1"/>
  <c r="AH53" i="1"/>
  <c r="AI53" i="1"/>
  <c r="AJ53" i="1"/>
  <c r="CX53" i="1" s="1"/>
  <c r="W53" i="1" s="1"/>
  <c r="CQ53" i="1"/>
  <c r="CR53" i="1"/>
  <c r="CS53" i="1"/>
  <c r="CT53" i="1"/>
  <c r="CU53" i="1"/>
  <c r="CV53" i="1"/>
  <c r="CW53" i="1"/>
  <c r="FR53" i="1"/>
  <c r="GL53" i="1"/>
  <c r="GO53" i="1"/>
  <c r="GP53" i="1"/>
  <c r="GV53" i="1"/>
  <c r="GX53" i="1"/>
  <c r="HC53" i="1"/>
  <c r="I54" i="1"/>
  <c r="N54" i="1"/>
  <c r="Q54" i="1"/>
  <c r="R54" i="1"/>
  <c r="S54" i="1"/>
  <c r="CZ54" i="1" s="1"/>
  <c r="Y54" i="1" s="1"/>
  <c r="T54" i="1"/>
  <c r="AC54" i="1"/>
  <c r="AD54" i="1"/>
  <c r="AE54" i="1"/>
  <c r="AF54" i="1"/>
  <c r="AG54" i="1"/>
  <c r="AH54" i="1"/>
  <c r="AI54" i="1"/>
  <c r="CW54" i="1" s="1"/>
  <c r="V54" i="1" s="1"/>
  <c r="AJ54" i="1"/>
  <c r="CQ54" i="1"/>
  <c r="P54" i="1" s="1"/>
  <c r="CP54" i="1" s="1"/>
  <c r="O54" i="1" s="1"/>
  <c r="CR54" i="1"/>
  <c r="CS54" i="1"/>
  <c r="CT54" i="1"/>
  <c r="CU54" i="1"/>
  <c r="CV54" i="1"/>
  <c r="U54" i="1" s="1"/>
  <c r="CX54" i="1"/>
  <c r="W54" i="1" s="1"/>
  <c r="FR54" i="1"/>
  <c r="GL54" i="1"/>
  <c r="GO54" i="1"/>
  <c r="GP54" i="1"/>
  <c r="GV54" i="1"/>
  <c r="HC54" i="1"/>
  <c r="GX54" i="1" s="1"/>
  <c r="I55" i="1"/>
  <c r="P55" i="1" s="1"/>
  <c r="N55" i="1"/>
  <c r="Q55" i="1"/>
  <c r="U55" i="1"/>
  <c r="V55" i="1"/>
  <c r="AC55" i="1"/>
  <c r="AE55" i="1"/>
  <c r="AD55" i="1" s="1"/>
  <c r="AB55" i="1" s="1"/>
  <c r="AF55" i="1"/>
  <c r="AG55" i="1"/>
  <c r="AH55" i="1"/>
  <c r="AI55" i="1"/>
  <c r="AJ55" i="1"/>
  <c r="CX55" i="1" s="1"/>
  <c r="W55" i="1" s="1"/>
  <c r="CQ55" i="1"/>
  <c r="CR55" i="1"/>
  <c r="CS55" i="1"/>
  <c r="R55" i="1" s="1"/>
  <c r="CY55" i="1" s="1"/>
  <c r="X55" i="1" s="1"/>
  <c r="CT55" i="1"/>
  <c r="S55" i="1" s="1"/>
  <c r="CU55" i="1"/>
  <c r="CV55" i="1"/>
  <c r="CW55" i="1"/>
  <c r="FR55" i="1"/>
  <c r="GL55" i="1"/>
  <c r="GO55" i="1"/>
  <c r="GP55" i="1"/>
  <c r="GV55" i="1"/>
  <c r="HC55" i="1" s="1"/>
  <c r="GX55" i="1" s="1"/>
  <c r="I56" i="1"/>
  <c r="N56" i="1"/>
  <c r="V56" i="1"/>
  <c r="AC56" i="1"/>
  <c r="AD56" i="1"/>
  <c r="AE56" i="1"/>
  <c r="AF56" i="1"/>
  <c r="AG56" i="1"/>
  <c r="AH56" i="1"/>
  <c r="CV56" i="1" s="1"/>
  <c r="AI56" i="1"/>
  <c r="AJ56" i="1"/>
  <c r="CQ56" i="1"/>
  <c r="CR56" i="1"/>
  <c r="CS56" i="1"/>
  <c r="CT56" i="1"/>
  <c r="S56" i="1" s="1"/>
  <c r="CU56" i="1"/>
  <c r="T56" i="1" s="1"/>
  <c r="CW56" i="1"/>
  <c r="CX56" i="1"/>
  <c r="FR56" i="1"/>
  <c r="GL56" i="1"/>
  <c r="GO56" i="1"/>
  <c r="GP56" i="1"/>
  <c r="GV56" i="1"/>
  <c r="HC56" i="1"/>
  <c r="GX56" i="1" s="1"/>
  <c r="I57" i="1"/>
  <c r="N57" i="1"/>
  <c r="P57" i="1"/>
  <c r="Q57" i="1"/>
  <c r="R57" i="1"/>
  <c r="W57" i="1"/>
  <c r="AC57" i="1"/>
  <c r="AE57" i="1"/>
  <c r="AD57" i="1" s="1"/>
  <c r="AF57" i="1"/>
  <c r="AG57" i="1"/>
  <c r="AH57" i="1"/>
  <c r="AI57" i="1"/>
  <c r="CW57" i="1" s="1"/>
  <c r="V57" i="1" s="1"/>
  <c r="AJ57" i="1"/>
  <c r="CQ57" i="1"/>
  <c r="CR57" i="1"/>
  <c r="CS57" i="1"/>
  <c r="CT57" i="1"/>
  <c r="S57" i="1" s="1"/>
  <c r="CY57" i="1" s="1"/>
  <c r="X57" i="1" s="1"/>
  <c r="CU57" i="1"/>
  <c r="T57" i="1" s="1"/>
  <c r="CV57" i="1"/>
  <c r="U57" i="1" s="1"/>
  <c r="CX57" i="1"/>
  <c r="FR57" i="1"/>
  <c r="GL57" i="1"/>
  <c r="GO57" i="1"/>
  <c r="GP57" i="1"/>
  <c r="GV57" i="1"/>
  <c r="HC57" i="1" s="1"/>
  <c r="GX57" i="1"/>
  <c r="I58" i="1"/>
  <c r="P58" i="1" s="1"/>
  <c r="CP58" i="1" s="1"/>
  <c r="O58" i="1" s="1"/>
  <c r="N58" i="1"/>
  <c r="S58" i="1"/>
  <c r="U58" i="1"/>
  <c r="V58" i="1"/>
  <c r="AC58" i="1"/>
  <c r="AE58" i="1"/>
  <c r="AD58" i="1" s="1"/>
  <c r="AF58" i="1"/>
  <c r="AG58" i="1"/>
  <c r="CU58" i="1" s="1"/>
  <c r="T58" i="1" s="1"/>
  <c r="AH58" i="1"/>
  <c r="AI58" i="1"/>
  <c r="AJ58" i="1"/>
  <c r="CQ58" i="1"/>
  <c r="CR58" i="1"/>
  <c r="Q58" i="1" s="1"/>
  <c r="CS58" i="1"/>
  <c r="R58" i="1" s="1"/>
  <c r="CT58" i="1"/>
  <c r="CV58" i="1"/>
  <c r="CW58" i="1"/>
  <c r="CX58" i="1"/>
  <c r="W58" i="1" s="1"/>
  <c r="FR58" i="1"/>
  <c r="GL58" i="1"/>
  <c r="GO58" i="1"/>
  <c r="GP58" i="1"/>
  <c r="GV58" i="1"/>
  <c r="HC58" i="1"/>
  <c r="GX58" i="1" s="1"/>
  <c r="I59" i="1"/>
  <c r="S59" i="1" s="1"/>
  <c r="CY59" i="1" s="1"/>
  <c r="X59" i="1" s="1"/>
  <c r="N59" i="1"/>
  <c r="U59" i="1"/>
  <c r="AC59" i="1"/>
  <c r="AD59" i="1"/>
  <c r="AE59" i="1"/>
  <c r="AF59" i="1"/>
  <c r="AG59" i="1"/>
  <c r="AH59" i="1"/>
  <c r="AI59" i="1"/>
  <c r="CW59" i="1" s="1"/>
  <c r="V59" i="1" s="1"/>
  <c r="AJ59" i="1"/>
  <c r="CQ59" i="1"/>
  <c r="CR59" i="1"/>
  <c r="Q59" i="1" s="1"/>
  <c r="CS59" i="1"/>
  <c r="R59" i="1" s="1"/>
  <c r="CT59" i="1"/>
  <c r="CU59" i="1"/>
  <c r="CV59" i="1"/>
  <c r="CX59" i="1"/>
  <c r="W59" i="1" s="1"/>
  <c r="FR59" i="1"/>
  <c r="GL59" i="1"/>
  <c r="GO59" i="1"/>
  <c r="GP59" i="1"/>
  <c r="GV59" i="1"/>
  <c r="HC59" i="1" s="1"/>
  <c r="GX59" i="1" s="1"/>
  <c r="I60" i="1"/>
  <c r="N60" i="1"/>
  <c r="Q60" i="1"/>
  <c r="R60" i="1"/>
  <c r="S60" i="1"/>
  <c r="AC60" i="1"/>
  <c r="AB60" i="1" s="1"/>
  <c r="AE60" i="1"/>
  <c r="AD60" i="1" s="1"/>
  <c r="AF60" i="1"/>
  <c r="AG60" i="1"/>
  <c r="CU60" i="1" s="1"/>
  <c r="T60" i="1" s="1"/>
  <c r="AH60" i="1"/>
  <c r="AI60" i="1"/>
  <c r="AJ60" i="1"/>
  <c r="CQ60" i="1"/>
  <c r="P60" i="1" s="1"/>
  <c r="CP60" i="1" s="1"/>
  <c r="O60" i="1" s="1"/>
  <c r="CR60" i="1"/>
  <c r="CS60" i="1"/>
  <c r="CT60" i="1"/>
  <c r="CV60" i="1"/>
  <c r="U60" i="1" s="1"/>
  <c r="CW60" i="1"/>
  <c r="V60" i="1" s="1"/>
  <c r="CX60" i="1"/>
  <c r="W60" i="1" s="1"/>
  <c r="FR60" i="1"/>
  <c r="GL60" i="1"/>
  <c r="GO60" i="1"/>
  <c r="GP60" i="1"/>
  <c r="GV60" i="1"/>
  <c r="HC60" i="1"/>
  <c r="GX60" i="1" s="1"/>
  <c r="I61" i="1"/>
  <c r="W61" i="1" s="1"/>
  <c r="N61" i="1"/>
  <c r="AC61" i="1"/>
  <c r="AD61" i="1"/>
  <c r="AE61" i="1"/>
  <c r="AF61" i="1"/>
  <c r="AG61" i="1"/>
  <c r="AH61" i="1"/>
  <c r="AI61" i="1"/>
  <c r="CW61" i="1" s="1"/>
  <c r="AJ61" i="1"/>
  <c r="CQ61" i="1"/>
  <c r="P61" i="1" s="1"/>
  <c r="CR61" i="1"/>
  <c r="Q61" i="1" s="1"/>
  <c r="CS61" i="1"/>
  <c r="CT61" i="1"/>
  <c r="CU61" i="1"/>
  <c r="T61" i="1" s="1"/>
  <c r="CV61" i="1"/>
  <c r="U61" i="1" s="1"/>
  <c r="CX61" i="1"/>
  <c r="FR61" i="1"/>
  <c r="GL61" i="1"/>
  <c r="GO61" i="1"/>
  <c r="GP61" i="1"/>
  <c r="GV61" i="1"/>
  <c r="HC61" i="1" s="1"/>
  <c r="GX61" i="1"/>
  <c r="I62" i="1"/>
  <c r="N62" i="1"/>
  <c r="U62" i="1"/>
  <c r="AB62" i="1"/>
  <c r="AC62" i="1"/>
  <c r="AE62" i="1"/>
  <c r="AD62" i="1" s="1"/>
  <c r="AF62" i="1"/>
  <c r="AG62" i="1"/>
  <c r="CU62" i="1" s="1"/>
  <c r="T62" i="1" s="1"/>
  <c r="AH62" i="1"/>
  <c r="AI62" i="1"/>
  <c r="AJ62" i="1"/>
  <c r="CQ62" i="1"/>
  <c r="P62" i="1" s="1"/>
  <c r="CR62" i="1"/>
  <c r="Q62" i="1" s="1"/>
  <c r="CS62" i="1"/>
  <c r="R62" i="1" s="1"/>
  <c r="CT62" i="1"/>
  <c r="S62" i="1" s="1"/>
  <c r="CV62" i="1"/>
  <c r="CW62" i="1"/>
  <c r="V62" i="1" s="1"/>
  <c r="CX62" i="1"/>
  <c r="W62" i="1" s="1"/>
  <c r="FR62" i="1"/>
  <c r="GL62" i="1"/>
  <c r="GO62" i="1"/>
  <c r="GP62" i="1"/>
  <c r="GV62" i="1"/>
  <c r="HC62" i="1"/>
  <c r="GX62" i="1" s="1"/>
  <c r="I63" i="1"/>
  <c r="GX63" i="1" s="1"/>
  <c r="N63" i="1"/>
  <c r="AC63" i="1"/>
  <c r="AE63" i="1"/>
  <c r="AD63" i="1" s="1"/>
  <c r="AF63" i="1"/>
  <c r="AG63" i="1"/>
  <c r="AH63" i="1"/>
  <c r="AI63" i="1"/>
  <c r="CW63" i="1" s="1"/>
  <c r="AJ63" i="1"/>
  <c r="CQ63" i="1"/>
  <c r="P63" i="1" s="1"/>
  <c r="CR63" i="1"/>
  <c r="Q63" i="1" s="1"/>
  <c r="CS63" i="1"/>
  <c r="CT63" i="1"/>
  <c r="CU63" i="1"/>
  <c r="CV63" i="1"/>
  <c r="U63" i="1" s="1"/>
  <c r="CX63" i="1"/>
  <c r="W63" i="1" s="1"/>
  <c r="FR63" i="1"/>
  <c r="GL63" i="1"/>
  <c r="GO63" i="1"/>
  <c r="GP63" i="1"/>
  <c r="GV63" i="1"/>
  <c r="HC63" i="1" s="1"/>
  <c r="I64" i="1"/>
  <c r="N64" i="1"/>
  <c r="Q64" i="1"/>
  <c r="AB64" i="1"/>
  <c r="AC64" i="1"/>
  <c r="AE64" i="1"/>
  <c r="AD64" i="1" s="1"/>
  <c r="AF64" i="1"/>
  <c r="AG64" i="1"/>
  <c r="CU64" i="1" s="1"/>
  <c r="T64" i="1" s="1"/>
  <c r="AH64" i="1"/>
  <c r="AI64" i="1"/>
  <c r="AJ64" i="1"/>
  <c r="CQ64" i="1"/>
  <c r="P64" i="1" s="1"/>
  <c r="CR64" i="1"/>
  <c r="CS64" i="1"/>
  <c r="R64" i="1" s="1"/>
  <c r="CT64" i="1"/>
  <c r="S64" i="1" s="1"/>
  <c r="CV64" i="1"/>
  <c r="U64" i="1" s="1"/>
  <c r="CW64" i="1"/>
  <c r="V64" i="1" s="1"/>
  <c r="CX64" i="1"/>
  <c r="W64" i="1" s="1"/>
  <c r="FR64" i="1"/>
  <c r="GL64" i="1"/>
  <c r="GO64" i="1"/>
  <c r="GP64" i="1"/>
  <c r="GV64" i="1"/>
  <c r="HC64" i="1"/>
  <c r="GX64" i="1" s="1"/>
  <c r="I65" i="1"/>
  <c r="Q65" i="1" s="1"/>
  <c r="N65" i="1"/>
  <c r="T65" i="1"/>
  <c r="AC65" i="1"/>
  <c r="AE65" i="1"/>
  <c r="AD65" i="1" s="1"/>
  <c r="AF65" i="1"/>
  <c r="AG65" i="1"/>
  <c r="AH65" i="1"/>
  <c r="AI65" i="1"/>
  <c r="CW65" i="1" s="1"/>
  <c r="V65" i="1" s="1"/>
  <c r="AJ65" i="1"/>
  <c r="CQ65" i="1"/>
  <c r="P65" i="1" s="1"/>
  <c r="CR65" i="1"/>
  <c r="CS65" i="1"/>
  <c r="CT65" i="1"/>
  <c r="S65" i="1" s="1"/>
  <c r="CU65" i="1"/>
  <c r="CV65" i="1"/>
  <c r="U65" i="1" s="1"/>
  <c r="CX65" i="1"/>
  <c r="FR65" i="1"/>
  <c r="GL65" i="1"/>
  <c r="GO65" i="1"/>
  <c r="GP65" i="1"/>
  <c r="GV65" i="1"/>
  <c r="HC65" i="1" s="1"/>
  <c r="GX65" i="1" s="1"/>
  <c r="I66" i="1"/>
  <c r="N66" i="1"/>
  <c r="U66" i="1"/>
  <c r="AC66" i="1"/>
  <c r="AB66" i="1" s="1"/>
  <c r="AE66" i="1"/>
  <c r="AD66" i="1" s="1"/>
  <c r="AF66" i="1"/>
  <c r="AG66" i="1"/>
  <c r="CU66" i="1" s="1"/>
  <c r="T66" i="1" s="1"/>
  <c r="AH66" i="1"/>
  <c r="AI66" i="1"/>
  <c r="AJ66" i="1"/>
  <c r="CQ66" i="1"/>
  <c r="P66" i="1" s="1"/>
  <c r="CR66" i="1"/>
  <c r="Q66" i="1" s="1"/>
  <c r="CS66" i="1"/>
  <c r="R66" i="1" s="1"/>
  <c r="CT66" i="1"/>
  <c r="S66" i="1" s="1"/>
  <c r="CV66" i="1"/>
  <c r="CW66" i="1"/>
  <c r="V66" i="1" s="1"/>
  <c r="CX66" i="1"/>
  <c r="W66" i="1" s="1"/>
  <c r="FR66" i="1"/>
  <c r="GL66" i="1"/>
  <c r="GO66" i="1"/>
  <c r="GP66" i="1"/>
  <c r="GV66" i="1"/>
  <c r="GX66" i="1"/>
  <c r="HC66" i="1"/>
  <c r="I67" i="1"/>
  <c r="N67" i="1"/>
  <c r="P67" i="1"/>
  <c r="AC67" i="1"/>
  <c r="AE67" i="1"/>
  <c r="AD67" i="1" s="1"/>
  <c r="AF67" i="1"/>
  <c r="AG67" i="1"/>
  <c r="CU67" i="1" s="1"/>
  <c r="T67" i="1" s="1"/>
  <c r="AH67" i="1"/>
  <c r="CV67" i="1" s="1"/>
  <c r="U67" i="1" s="1"/>
  <c r="AI67" i="1"/>
  <c r="CW67" i="1" s="1"/>
  <c r="V67" i="1" s="1"/>
  <c r="AJ67" i="1"/>
  <c r="CQ67" i="1"/>
  <c r="CR67" i="1"/>
  <c r="Q67" i="1" s="1"/>
  <c r="CP67" i="1" s="1"/>
  <c r="O67" i="1" s="1"/>
  <c r="CS67" i="1"/>
  <c r="R67" i="1" s="1"/>
  <c r="CT67" i="1"/>
  <c r="S67" i="1" s="1"/>
  <c r="CX67" i="1"/>
  <c r="W67" i="1" s="1"/>
  <c r="FR67" i="1"/>
  <c r="GL67" i="1"/>
  <c r="GO67" i="1"/>
  <c r="GP67" i="1"/>
  <c r="GV67" i="1"/>
  <c r="HC67" i="1" s="1"/>
  <c r="GX67" i="1" s="1"/>
  <c r="I68" i="1"/>
  <c r="N68" i="1"/>
  <c r="Q68" i="1"/>
  <c r="U68" i="1"/>
  <c r="AB68" i="1"/>
  <c r="AC68" i="1"/>
  <c r="AE68" i="1"/>
  <c r="AD68" i="1" s="1"/>
  <c r="AF68" i="1"/>
  <c r="AG68" i="1"/>
  <c r="CU68" i="1" s="1"/>
  <c r="T68" i="1" s="1"/>
  <c r="AH68" i="1"/>
  <c r="AI68" i="1"/>
  <c r="AJ68" i="1"/>
  <c r="CQ68" i="1"/>
  <c r="P68" i="1" s="1"/>
  <c r="CR68" i="1"/>
  <c r="CS68" i="1"/>
  <c r="R68" i="1" s="1"/>
  <c r="CT68" i="1"/>
  <c r="S68" i="1" s="1"/>
  <c r="CV68" i="1"/>
  <c r="CW68" i="1"/>
  <c r="V68" i="1" s="1"/>
  <c r="CX68" i="1"/>
  <c r="W68" i="1" s="1"/>
  <c r="FR68" i="1"/>
  <c r="GL68" i="1"/>
  <c r="GO68" i="1"/>
  <c r="GP68" i="1"/>
  <c r="GV68" i="1"/>
  <c r="HC68" i="1" s="1"/>
  <c r="GX68" i="1" s="1"/>
  <c r="I69" i="1"/>
  <c r="P69" i="1" s="1"/>
  <c r="N69" i="1"/>
  <c r="Q69" i="1"/>
  <c r="AC69" i="1"/>
  <c r="AE69" i="1"/>
  <c r="AD69" i="1" s="1"/>
  <c r="AB69" i="1" s="1"/>
  <c r="AF69" i="1"/>
  <c r="AG69" i="1"/>
  <c r="AH69" i="1"/>
  <c r="AI69" i="1"/>
  <c r="CW69" i="1" s="1"/>
  <c r="V69" i="1" s="1"/>
  <c r="AJ69" i="1"/>
  <c r="CX69" i="1" s="1"/>
  <c r="W69" i="1" s="1"/>
  <c r="CQ69" i="1"/>
  <c r="CR69" i="1"/>
  <c r="CS69" i="1"/>
  <c r="R69" i="1" s="1"/>
  <c r="CT69" i="1"/>
  <c r="CU69" i="1"/>
  <c r="T69" i="1" s="1"/>
  <c r="CV69" i="1"/>
  <c r="U69" i="1" s="1"/>
  <c r="FR69" i="1"/>
  <c r="GL69" i="1"/>
  <c r="GO69" i="1"/>
  <c r="GP69" i="1"/>
  <c r="GV69" i="1"/>
  <c r="HC69" i="1"/>
  <c r="GX69" i="1" s="1"/>
  <c r="I70" i="1"/>
  <c r="N70" i="1"/>
  <c r="Q70" i="1"/>
  <c r="W70" i="1"/>
  <c r="AC70" i="1"/>
  <c r="AB70" i="1" s="1"/>
  <c r="AD70" i="1"/>
  <c r="AE70" i="1"/>
  <c r="AF70" i="1"/>
  <c r="AG70" i="1"/>
  <c r="CU70" i="1" s="1"/>
  <c r="T70" i="1" s="1"/>
  <c r="AH70" i="1"/>
  <c r="CV70" i="1" s="1"/>
  <c r="U70" i="1" s="1"/>
  <c r="AI70" i="1"/>
  <c r="CW70" i="1" s="1"/>
  <c r="V70" i="1" s="1"/>
  <c r="AJ70" i="1"/>
  <c r="CQ70" i="1"/>
  <c r="P70" i="1" s="1"/>
  <c r="CR70" i="1"/>
  <c r="CS70" i="1"/>
  <c r="R70" i="1" s="1"/>
  <c r="CT70" i="1"/>
  <c r="S70" i="1" s="1"/>
  <c r="CX70" i="1"/>
  <c r="FR70" i="1"/>
  <c r="GL70" i="1"/>
  <c r="GO70" i="1"/>
  <c r="GP70" i="1"/>
  <c r="GV70" i="1"/>
  <c r="HC70" i="1" s="1"/>
  <c r="GX70" i="1" s="1"/>
  <c r="I71" i="1"/>
  <c r="N71" i="1"/>
  <c r="R71" i="1"/>
  <c r="U71" i="1"/>
  <c r="AC71" i="1"/>
  <c r="AE71" i="1"/>
  <c r="AD71" i="1" s="1"/>
  <c r="AB71" i="1" s="1"/>
  <c r="AF71" i="1"/>
  <c r="AG71" i="1"/>
  <c r="CU71" i="1" s="1"/>
  <c r="T71" i="1" s="1"/>
  <c r="AH71" i="1"/>
  <c r="AI71" i="1"/>
  <c r="AJ71" i="1"/>
  <c r="CX71" i="1" s="1"/>
  <c r="W71" i="1" s="1"/>
  <c r="CQ71" i="1"/>
  <c r="P71" i="1" s="1"/>
  <c r="CR71" i="1"/>
  <c r="Q71" i="1" s="1"/>
  <c r="CS71" i="1"/>
  <c r="CT71" i="1"/>
  <c r="S71" i="1" s="1"/>
  <c r="CV71" i="1"/>
  <c r="CW71" i="1"/>
  <c r="V71" i="1" s="1"/>
  <c r="FR71" i="1"/>
  <c r="GL71" i="1"/>
  <c r="GO71" i="1"/>
  <c r="GP71" i="1"/>
  <c r="GV71" i="1"/>
  <c r="GX71" i="1"/>
  <c r="HC71" i="1"/>
  <c r="C72" i="1"/>
  <c r="D72" i="1"/>
  <c r="N72" i="1"/>
  <c r="U72" i="1"/>
  <c r="V72" i="1"/>
  <c r="AC72" i="1"/>
  <c r="AE72" i="1"/>
  <c r="AD72" i="1" s="1"/>
  <c r="AF72" i="1"/>
  <c r="AG72" i="1"/>
  <c r="CU72" i="1" s="1"/>
  <c r="T72" i="1" s="1"/>
  <c r="AH72" i="1"/>
  <c r="AI72" i="1"/>
  <c r="AJ72" i="1"/>
  <c r="CX72" i="1" s="1"/>
  <c r="W72" i="1" s="1"/>
  <c r="CQ72" i="1"/>
  <c r="CR72" i="1"/>
  <c r="CS72" i="1"/>
  <c r="CT72" i="1"/>
  <c r="CV72" i="1"/>
  <c r="CW72" i="1"/>
  <c r="FR72" i="1"/>
  <c r="GL72" i="1"/>
  <c r="GO72" i="1"/>
  <c r="GP72" i="1"/>
  <c r="GV72" i="1"/>
  <c r="HC72" i="1"/>
  <c r="GX72" i="1" s="1"/>
  <c r="C73" i="1"/>
  <c r="D73" i="1"/>
  <c r="N73" i="1"/>
  <c r="U73" i="1"/>
  <c r="V73" i="1"/>
  <c r="W73" i="1"/>
  <c r="AC73" i="1"/>
  <c r="AE73" i="1"/>
  <c r="AD73" i="1" s="1"/>
  <c r="AF73" i="1"/>
  <c r="AG73" i="1"/>
  <c r="CU73" i="1" s="1"/>
  <c r="T73" i="1" s="1"/>
  <c r="AH73" i="1"/>
  <c r="AI73" i="1"/>
  <c r="AJ73" i="1"/>
  <c r="CQ73" i="1"/>
  <c r="CR73" i="1"/>
  <c r="CS73" i="1"/>
  <c r="CT73" i="1"/>
  <c r="CV73" i="1"/>
  <c r="CW73" i="1"/>
  <c r="CX73" i="1"/>
  <c r="FR73" i="1"/>
  <c r="GL73" i="1"/>
  <c r="GO73" i="1"/>
  <c r="GP73" i="1"/>
  <c r="GV73" i="1"/>
  <c r="HC73" i="1" s="1"/>
  <c r="GX73" i="1"/>
  <c r="I74" i="1"/>
  <c r="N74" i="1"/>
  <c r="R74" i="1"/>
  <c r="S74" i="1"/>
  <c r="U74" i="1"/>
  <c r="AC74" i="1"/>
  <c r="AE74" i="1"/>
  <c r="AD74" i="1" s="1"/>
  <c r="AF74" i="1"/>
  <c r="AG74" i="1"/>
  <c r="CU74" i="1" s="1"/>
  <c r="T74" i="1" s="1"/>
  <c r="AH74" i="1"/>
  <c r="AI74" i="1"/>
  <c r="AJ74" i="1"/>
  <c r="CQ74" i="1"/>
  <c r="P74" i="1" s="1"/>
  <c r="CP74" i="1" s="1"/>
  <c r="O74" i="1" s="1"/>
  <c r="CR74" i="1"/>
  <c r="Q74" i="1" s="1"/>
  <c r="CS74" i="1"/>
  <c r="CT74" i="1"/>
  <c r="CV74" i="1"/>
  <c r="CW74" i="1"/>
  <c r="V74" i="1" s="1"/>
  <c r="CX74" i="1"/>
  <c r="W74" i="1" s="1"/>
  <c r="FR74" i="1"/>
  <c r="GL74" i="1"/>
  <c r="GO74" i="1"/>
  <c r="GP74" i="1"/>
  <c r="GV74" i="1"/>
  <c r="GX74" i="1"/>
  <c r="HC74" i="1"/>
  <c r="I75" i="1"/>
  <c r="R75" i="1" s="1"/>
  <c r="N75" i="1"/>
  <c r="P75" i="1"/>
  <c r="Q75" i="1"/>
  <c r="S75" i="1"/>
  <c r="AC75" i="1"/>
  <c r="AB75" i="1" s="1"/>
  <c r="AD75" i="1"/>
  <c r="AE75" i="1"/>
  <c r="AF75" i="1"/>
  <c r="AG75" i="1"/>
  <c r="AH75" i="1"/>
  <c r="AI75" i="1"/>
  <c r="CW75" i="1" s="1"/>
  <c r="V75" i="1" s="1"/>
  <c r="AJ75" i="1"/>
  <c r="CQ75" i="1"/>
  <c r="CR75" i="1"/>
  <c r="CS75" i="1"/>
  <c r="CT75" i="1"/>
  <c r="CU75" i="1"/>
  <c r="T75" i="1" s="1"/>
  <c r="CV75" i="1"/>
  <c r="U75" i="1" s="1"/>
  <c r="CX75" i="1"/>
  <c r="W75" i="1" s="1"/>
  <c r="FR75" i="1"/>
  <c r="GL75" i="1"/>
  <c r="GO75" i="1"/>
  <c r="GP75" i="1"/>
  <c r="GV75" i="1"/>
  <c r="HC75" i="1" s="1"/>
  <c r="GX75" i="1" s="1"/>
  <c r="I76" i="1"/>
  <c r="N76" i="1"/>
  <c r="Q76" i="1"/>
  <c r="W76" i="1"/>
  <c r="AC76" i="1"/>
  <c r="AE76" i="1"/>
  <c r="AD76" i="1" s="1"/>
  <c r="AB76" i="1" s="1"/>
  <c r="AF76" i="1"/>
  <c r="AG76" i="1"/>
  <c r="CU76" i="1" s="1"/>
  <c r="T76" i="1" s="1"/>
  <c r="AH76" i="1"/>
  <c r="AI76" i="1"/>
  <c r="CW76" i="1" s="1"/>
  <c r="V76" i="1" s="1"/>
  <c r="AJ76" i="1"/>
  <c r="CX76" i="1" s="1"/>
  <c r="CQ76" i="1"/>
  <c r="P76" i="1" s="1"/>
  <c r="CP76" i="1" s="1"/>
  <c r="O76" i="1" s="1"/>
  <c r="CR76" i="1"/>
  <c r="CS76" i="1"/>
  <c r="R76" i="1" s="1"/>
  <c r="CT76" i="1"/>
  <c r="S76" i="1" s="1"/>
  <c r="CV76" i="1"/>
  <c r="U76" i="1" s="1"/>
  <c r="FR76" i="1"/>
  <c r="GL76" i="1"/>
  <c r="GO76" i="1"/>
  <c r="GP76" i="1"/>
  <c r="GV76" i="1"/>
  <c r="HC76" i="1"/>
  <c r="GX76" i="1" s="1"/>
  <c r="I77" i="1"/>
  <c r="W77" i="1" s="1"/>
  <c r="N77" i="1"/>
  <c r="U77" i="1"/>
  <c r="AC77" i="1"/>
  <c r="AB77" i="1" s="1"/>
  <c r="AE77" i="1"/>
  <c r="AD77" i="1" s="1"/>
  <c r="AF77" i="1"/>
  <c r="AG77" i="1"/>
  <c r="CU77" i="1" s="1"/>
  <c r="T77" i="1" s="1"/>
  <c r="AH77" i="1"/>
  <c r="CV77" i="1" s="1"/>
  <c r="AI77" i="1"/>
  <c r="CW77" i="1" s="1"/>
  <c r="V77" i="1" s="1"/>
  <c r="AJ77" i="1"/>
  <c r="CQ77" i="1"/>
  <c r="P77" i="1" s="1"/>
  <c r="CR77" i="1"/>
  <c r="Q77" i="1" s="1"/>
  <c r="CS77" i="1"/>
  <c r="CT77" i="1"/>
  <c r="S77" i="1" s="1"/>
  <c r="CX77" i="1"/>
  <c r="FR77" i="1"/>
  <c r="GL77" i="1"/>
  <c r="GO77" i="1"/>
  <c r="GP77" i="1"/>
  <c r="GV77" i="1"/>
  <c r="HC77" i="1" s="1"/>
  <c r="GX77" i="1"/>
  <c r="I78" i="1"/>
  <c r="N78" i="1"/>
  <c r="R78" i="1"/>
  <c r="S78" i="1"/>
  <c r="U78" i="1"/>
  <c r="AC78" i="1"/>
  <c r="AE78" i="1"/>
  <c r="AD78" i="1" s="1"/>
  <c r="AB78" i="1" s="1"/>
  <c r="AF78" i="1"/>
  <c r="AG78" i="1"/>
  <c r="CU78" i="1" s="1"/>
  <c r="T78" i="1" s="1"/>
  <c r="AH78" i="1"/>
  <c r="AI78" i="1"/>
  <c r="AJ78" i="1"/>
  <c r="CQ78" i="1"/>
  <c r="P78" i="1" s="1"/>
  <c r="CR78" i="1"/>
  <c r="Q78" i="1" s="1"/>
  <c r="CP78" i="1" s="1"/>
  <c r="O78" i="1" s="1"/>
  <c r="CS78" i="1"/>
  <c r="CT78" i="1"/>
  <c r="CV78" i="1"/>
  <c r="CW78" i="1"/>
  <c r="V78" i="1" s="1"/>
  <c r="CX78" i="1"/>
  <c r="W78" i="1" s="1"/>
  <c r="FR78" i="1"/>
  <c r="GL78" i="1"/>
  <c r="GO78" i="1"/>
  <c r="GP78" i="1"/>
  <c r="GV78" i="1"/>
  <c r="GX78" i="1"/>
  <c r="HC78" i="1"/>
  <c r="I79" i="1"/>
  <c r="N79" i="1"/>
  <c r="P79" i="1"/>
  <c r="Q79" i="1"/>
  <c r="S79" i="1"/>
  <c r="CY79" i="1" s="1"/>
  <c r="X79" i="1" s="1"/>
  <c r="AC79" i="1"/>
  <c r="AB79" i="1" s="1"/>
  <c r="AD79" i="1"/>
  <c r="AE79" i="1"/>
  <c r="AF79" i="1"/>
  <c r="AG79" i="1"/>
  <c r="AH79" i="1"/>
  <c r="AI79" i="1"/>
  <c r="CW79" i="1" s="1"/>
  <c r="V79" i="1" s="1"/>
  <c r="AJ79" i="1"/>
  <c r="CQ79" i="1"/>
  <c r="CR79" i="1"/>
  <c r="CS79" i="1"/>
  <c r="R79" i="1" s="1"/>
  <c r="CT79" i="1"/>
  <c r="CU79" i="1"/>
  <c r="T79" i="1" s="1"/>
  <c r="CV79" i="1"/>
  <c r="U79" i="1" s="1"/>
  <c r="CX79" i="1"/>
  <c r="W79" i="1" s="1"/>
  <c r="FR79" i="1"/>
  <c r="GL79" i="1"/>
  <c r="GO79" i="1"/>
  <c r="GP79" i="1"/>
  <c r="GV79" i="1"/>
  <c r="HC79" i="1" s="1"/>
  <c r="GX79" i="1" s="1"/>
  <c r="I80" i="1"/>
  <c r="N80" i="1"/>
  <c r="Q80" i="1"/>
  <c r="AC80" i="1"/>
  <c r="AE80" i="1"/>
  <c r="AD80" i="1" s="1"/>
  <c r="AB80" i="1" s="1"/>
  <c r="AF80" i="1"/>
  <c r="AG80" i="1"/>
  <c r="CU80" i="1" s="1"/>
  <c r="T80" i="1" s="1"/>
  <c r="AH80" i="1"/>
  <c r="AI80" i="1"/>
  <c r="CW80" i="1" s="1"/>
  <c r="V80" i="1" s="1"/>
  <c r="AJ80" i="1"/>
  <c r="CX80" i="1" s="1"/>
  <c r="W80" i="1" s="1"/>
  <c r="CQ80" i="1"/>
  <c r="P80" i="1" s="1"/>
  <c r="CR80" i="1"/>
  <c r="CS80" i="1"/>
  <c r="R80" i="1" s="1"/>
  <c r="CT80" i="1"/>
  <c r="S80" i="1" s="1"/>
  <c r="CV80" i="1"/>
  <c r="U80" i="1" s="1"/>
  <c r="FR80" i="1"/>
  <c r="GL80" i="1"/>
  <c r="GO80" i="1"/>
  <c r="GP80" i="1"/>
  <c r="GV80" i="1"/>
  <c r="HC80" i="1"/>
  <c r="GX80" i="1" s="1"/>
  <c r="I81" i="1"/>
  <c r="W81" i="1" s="1"/>
  <c r="N81" i="1"/>
  <c r="T81" i="1"/>
  <c r="U81" i="1"/>
  <c r="AC81" i="1"/>
  <c r="AE81" i="1"/>
  <c r="AD81" i="1" s="1"/>
  <c r="AF81" i="1"/>
  <c r="AG81" i="1"/>
  <c r="CU81" i="1" s="1"/>
  <c r="AH81" i="1"/>
  <c r="CV81" i="1" s="1"/>
  <c r="AI81" i="1"/>
  <c r="CW81" i="1" s="1"/>
  <c r="V81" i="1" s="1"/>
  <c r="AJ81" i="1"/>
  <c r="CQ81" i="1"/>
  <c r="P81" i="1" s="1"/>
  <c r="CR81" i="1"/>
  <c r="Q81" i="1" s="1"/>
  <c r="CS81" i="1"/>
  <c r="R81" i="1" s="1"/>
  <c r="CT81" i="1"/>
  <c r="S81" i="1" s="1"/>
  <c r="CY81" i="1" s="1"/>
  <c r="X81" i="1" s="1"/>
  <c r="CX81" i="1"/>
  <c r="FR81" i="1"/>
  <c r="GL81" i="1"/>
  <c r="GO81" i="1"/>
  <c r="GP81" i="1"/>
  <c r="GV81" i="1"/>
  <c r="HC81" i="1" s="1"/>
  <c r="GX81" i="1" s="1"/>
  <c r="I82" i="1"/>
  <c r="U82" i="1" s="1"/>
  <c r="N82" i="1"/>
  <c r="R82" i="1"/>
  <c r="CZ82" i="1" s="1"/>
  <c r="Y82" i="1" s="1"/>
  <c r="S82" i="1"/>
  <c r="AC82" i="1"/>
  <c r="AB82" i="1" s="1"/>
  <c r="AE82" i="1"/>
  <c r="AD82" i="1" s="1"/>
  <c r="AF82" i="1"/>
  <c r="AG82" i="1"/>
  <c r="CU82" i="1" s="1"/>
  <c r="T82" i="1" s="1"/>
  <c r="AH82" i="1"/>
  <c r="AI82" i="1"/>
  <c r="AJ82" i="1"/>
  <c r="CQ82" i="1"/>
  <c r="P82" i="1" s="1"/>
  <c r="CR82" i="1"/>
  <c r="CS82" i="1"/>
  <c r="CT82" i="1"/>
  <c r="CV82" i="1"/>
  <c r="CW82" i="1"/>
  <c r="V82" i="1" s="1"/>
  <c r="CX82" i="1"/>
  <c r="FR82" i="1"/>
  <c r="GL82" i="1"/>
  <c r="GO82" i="1"/>
  <c r="GP82" i="1"/>
  <c r="GV82" i="1"/>
  <c r="GX82" i="1"/>
  <c r="HC82" i="1"/>
  <c r="I83" i="1"/>
  <c r="N83" i="1"/>
  <c r="P83" i="1"/>
  <c r="Q83" i="1"/>
  <c r="CP83" i="1" s="1"/>
  <c r="O83" i="1" s="1"/>
  <c r="S83" i="1"/>
  <c r="AC83" i="1"/>
  <c r="AB83" i="1" s="1"/>
  <c r="AD83" i="1"/>
  <c r="AE83" i="1"/>
  <c r="AF83" i="1"/>
  <c r="AG83" i="1"/>
  <c r="AH83" i="1"/>
  <c r="AI83" i="1"/>
  <c r="CW83" i="1" s="1"/>
  <c r="V83" i="1" s="1"/>
  <c r="AJ83" i="1"/>
  <c r="CQ83" i="1"/>
  <c r="CR83" i="1"/>
  <c r="CS83" i="1"/>
  <c r="R83" i="1" s="1"/>
  <c r="CT83" i="1"/>
  <c r="CU83" i="1"/>
  <c r="T83" i="1" s="1"/>
  <c r="CV83" i="1"/>
  <c r="U83" i="1" s="1"/>
  <c r="CX83" i="1"/>
  <c r="W83" i="1" s="1"/>
  <c r="FR83" i="1"/>
  <c r="GL83" i="1"/>
  <c r="GO83" i="1"/>
  <c r="GP83" i="1"/>
  <c r="GV83" i="1"/>
  <c r="HC83" i="1" s="1"/>
  <c r="GX83" i="1" s="1"/>
  <c r="I84" i="1"/>
  <c r="N84" i="1"/>
  <c r="Q84" i="1"/>
  <c r="AC84" i="1"/>
  <c r="AE84" i="1"/>
  <c r="AD84" i="1" s="1"/>
  <c r="AB84" i="1" s="1"/>
  <c r="AF84" i="1"/>
  <c r="AG84" i="1"/>
  <c r="CU84" i="1" s="1"/>
  <c r="T84" i="1" s="1"/>
  <c r="AH84" i="1"/>
  <c r="AI84" i="1"/>
  <c r="CW84" i="1" s="1"/>
  <c r="V84" i="1" s="1"/>
  <c r="AJ84" i="1"/>
  <c r="CX84" i="1" s="1"/>
  <c r="W84" i="1" s="1"/>
  <c r="CQ84" i="1"/>
  <c r="P84" i="1" s="1"/>
  <c r="CR84" i="1"/>
  <c r="CS84" i="1"/>
  <c r="R84" i="1" s="1"/>
  <c r="CT84" i="1"/>
  <c r="S84" i="1" s="1"/>
  <c r="CV84" i="1"/>
  <c r="U84" i="1" s="1"/>
  <c r="FR84" i="1"/>
  <c r="GL84" i="1"/>
  <c r="GO84" i="1"/>
  <c r="GP84" i="1"/>
  <c r="GV84" i="1"/>
  <c r="HC84" i="1"/>
  <c r="GX84" i="1" s="1"/>
  <c r="I85" i="1"/>
  <c r="T85" i="1" s="1"/>
  <c r="N85" i="1"/>
  <c r="U85" i="1"/>
  <c r="W85" i="1"/>
  <c r="AC85" i="1"/>
  <c r="AE85" i="1"/>
  <c r="AD85" i="1" s="1"/>
  <c r="AF85" i="1"/>
  <c r="AG85" i="1"/>
  <c r="CU85" i="1" s="1"/>
  <c r="AH85" i="1"/>
  <c r="CV85" i="1" s="1"/>
  <c r="AI85" i="1"/>
  <c r="CW85" i="1" s="1"/>
  <c r="V85" i="1" s="1"/>
  <c r="AJ85" i="1"/>
  <c r="CQ85" i="1"/>
  <c r="CR85" i="1"/>
  <c r="CS85" i="1"/>
  <c r="R85" i="1" s="1"/>
  <c r="CT85" i="1"/>
  <c r="S85" i="1" s="1"/>
  <c r="CY85" i="1" s="1"/>
  <c r="X85" i="1" s="1"/>
  <c r="CX85" i="1"/>
  <c r="FR85" i="1"/>
  <c r="GL85" i="1"/>
  <c r="GO85" i="1"/>
  <c r="GP85" i="1"/>
  <c r="GV85" i="1"/>
  <c r="HC85" i="1" s="1"/>
  <c r="GX85" i="1" s="1"/>
  <c r="I86" i="1"/>
  <c r="N86" i="1"/>
  <c r="R86" i="1"/>
  <c r="CZ86" i="1" s="1"/>
  <c r="Y86" i="1" s="1"/>
  <c r="S86" i="1"/>
  <c r="U86" i="1"/>
  <c r="AC86" i="1"/>
  <c r="AB86" i="1" s="1"/>
  <c r="AE86" i="1"/>
  <c r="AD86" i="1" s="1"/>
  <c r="AF86" i="1"/>
  <c r="AG86" i="1"/>
  <c r="CU86" i="1" s="1"/>
  <c r="T86" i="1" s="1"/>
  <c r="AH86" i="1"/>
  <c r="AI86" i="1"/>
  <c r="AJ86" i="1"/>
  <c r="CQ86" i="1"/>
  <c r="P86" i="1" s="1"/>
  <c r="CR86" i="1"/>
  <c r="CS86" i="1"/>
  <c r="CT86" i="1"/>
  <c r="CV86" i="1"/>
  <c r="CW86" i="1"/>
  <c r="V86" i="1" s="1"/>
  <c r="CX86" i="1"/>
  <c r="W86" i="1" s="1"/>
  <c r="FR86" i="1"/>
  <c r="GL86" i="1"/>
  <c r="GO86" i="1"/>
  <c r="GP86" i="1"/>
  <c r="GV86" i="1"/>
  <c r="GX86" i="1"/>
  <c r="HC86" i="1"/>
  <c r="I87" i="1"/>
  <c r="N87" i="1"/>
  <c r="P87" i="1"/>
  <c r="Q87" i="1"/>
  <c r="S87" i="1"/>
  <c r="CP87" i="1" s="1"/>
  <c r="O87" i="1" s="1"/>
  <c r="AC87" i="1"/>
  <c r="AB87" i="1" s="1"/>
  <c r="AD87" i="1"/>
  <c r="AE87" i="1"/>
  <c r="AF87" i="1"/>
  <c r="AG87" i="1"/>
  <c r="AH87" i="1"/>
  <c r="AI87" i="1"/>
  <c r="CW87" i="1" s="1"/>
  <c r="V87" i="1" s="1"/>
  <c r="AJ87" i="1"/>
  <c r="CQ87" i="1"/>
  <c r="CR87" i="1"/>
  <c r="CS87" i="1"/>
  <c r="R87" i="1" s="1"/>
  <c r="CT87" i="1"/>
  <c r="CU87" i="1"/>
  <c r="T87" i="1" s="1"/>
  <c r="CV87" i="1"/>
  <c r="U87" i="1" s="1"/>
  <c r="CX87" i="1"/>
  <c r="W87" i="1" s="1"/>
  <c r="FR87" i="1"/>
  <c r="GL87" i="1"/>
  <c r="GO87" i="1"/>
  <c r="GP87" i="1"/>
  <c r="GV87" i="1"/>
  <c r="HC87" i="1" s="1"/>
  <c r="GX87" i="1" s="1"/>
  <c r="I88" i="1"/>
  <c r="N88" i="1"/>
  <c r="Q88" i="1"/>
  <c r="AC88" i="1"/>
  <c r="AE88" i="1"/>
  <c r="AD88" i="1" s="1"/>
  <c r="AB88" i="1" s="1"/>
  <c r="AF88" i="1"/>
  <c r="AG88" i="1"/>
  <c r="CU88" i="1" s="1"/>
  <c r="T88" i="1" s="1"/>
  <c r="AH88" i="1"/>
  <c r="AI88" i="1"/>
  <c r="CW88" i="1" s="1"/>
  <c r="V88" i="1" s="1"/>
  <c r="AJ88" i="1"/>
  <c r="CX88" i="1" s="1"/>
  <c r="W88" i="1" s="1"/>
  <c r="CQ88" i="1"/>
  <c r="P88" i="1" s="1"/>
  <c r="CR88" i="1"/>
  <c r="CS88" i="1"/>
  <c r="R88" i="1" s="1"/>
  <c r="CT88" i="1"/>
  <c r="S88" i="1" s="1"/>
  <c r="CV88" i="1"/>
  <c r="U88" i="1" s="1"/>
  <c r="FR88" i="1"/>
  <c r="GL88" i="1"/>
  <c r="GO88" i="1"/>
  <c r="GP88" i="1"/>
  <c r="GV88" i="1"/>
  <c r="HC88" i="1"/>
  <c r="GX88" i="1" s="1"/>
  <c r="I89" i="1"/>
  <c r="N89" i="1"/>
  <c r="U89" i="1"/>
  <c r="W89" i="1"/>
  <c r="AC89" i="1"/>
  <c r="AD89" i="1"/>
  <c r="AE89" i="1"/>
  <c r="AF89" i="1"/>
  <c r="AG89" i="1"/>
  <c r="CU89" i="1" s="1"/>
  <c r="T89" i="1" s="1"/>
  <c r="AH89" i="1"/>
  <c r="CV89" i="1" s="1"/>
  <c r="AI89" i="1"/>
  <c r="CW89" i="1" s="1"/>
  <c r="V89" i="1" s="1"/>
  <c r="AJ89" i="1"/>
  <c r="CQ89" i="1"/>
  <c r="CR89" i="1"/>
  <c r="Q89" i="1" s="1"/>
  <c r="CS89" i="1"/>
  <c r="R89" i="1" s="1"/>
  <c r="CT89" i="1"/>
  <c r="S89" i="1" s="1"/>
  <c r="CY89" i="1" s="1"/>
  <c r="X89" i="1" s="1"/>
  <c r="CX89" i="1"/>
  <c r="FR89" i="1"/>
  <c r="GL89" i="1"/>
  <c r="GO89" i="1"/>
  <c r="GP89" i="1"/>
  <c r="GV89" i="1"/>
  <c r="HC89" i="1" s="1"/>
  <c r="GX89" i="1" s="1"/>
  <c r="I90" i="1"/>
  <c r="N90" i="1"/>
  <c r="R90" i="1"/>
  <c r="CZ90" i="1" s="1"/>
  <c r="Y90" i="1" s="1"/>
  <c r="S90" i="1"/>
  <c r="U90" i="1"/>
  <c r="AC90" i="1"/>
  <c r="AB90" i="1" s="1"/>
  <c r="AE90" i="1"/>
  <c r="AD90" i="1" s="1"/>
  <c r="AF90" i="1"/>
  <c r="AG90" i="1"/>
  <c r="CU90" i="1" s="1"/>
  <c r="T90" i="1" s="1"/>
  <c r="AH90" i="1"/>
  <c r="AI90" i="1"/>
  <c r="AJ90" i="1"/>
  <c r="CQ90" i="1"/>
  <c r="P90" i="1" s="1"/>
  <c r="CP90" i="1" s="1"/>
  <c r="O90" i="1" s="1"/>
  <c r="CR90" i="1"/>
  <c r="Q90" i="1" s="1"/>
  <c r="CS90" i="1"/>
  <c r="CT90" i="1"/>
  <c r="CV90" i="1"/>
  <c r="CW90" i="1"/>
  <c r="V90" i="1" s="1"/>
  <c r="CX90" i="1"/>
  <c r="W90" i="1" s="1"/>
  <c r="FR90" i="1"/>
  <c r="GL90" i="1"/>
  <c r="GO90" i="1"/>
  <c r="GP90" i="1"/>
  <c r="GV90" i="1"/>
  <c r="GX90" i="1"/>
  <c r="HC90" i="1"/>
  <c r="I91" i="1"/>
  <c r="N91" i="1"/>
  <c r="P91" i="1"/>
  <c r="Q91" i="1"/>
  <c r="S91" i="1"/>
  <c r="AC91" i="1"/>
  <c r="AB91" i="1" s="1"/>
  <c r="AD91" i="1"/>
  <c r="AE91" i="1"/>
  <c r="AF91" i="1"/>
  <c r="AG91" i="1"/>
  <c r="AH91" i="1"/>
  <c r="AI91" i="1"/>
  <c r="CW91" i="1" s="1"/>
  <c r="V91" i="1" s="1"/>
  <c r="AJ91" i="1"/>
  <c r="CP91" i="1"/>
  <c r="O91" i="1" s="1"/>
  <c r="CQ91" i="1"/>
  <c r="CR91" i="1"/>
  <c r="CS91" i="1"/>
  <c r="R91" i="1" s="1"/>
  <c r="CT91" i="1"/>
  <c r="CU91" i="1"/>
  <c r="T91" i="1" s="1"/>
  <c r="CV91" i="1"/>
  <c r="U91" i="1" s="1"/>
  <c r="CX91" i="1"/>
  <c r="W91" i="1" s="1"/>
  <c r="FR91" i="1"/>
  <c r="GL91" i="1"/>
  <c r="GO91" i="1"/>
  <c r="GP91" i="1"/>
  <c r="GV91" i="1"/>
  <c r="HC91" i="1" s="1"/>
  <c r="GX91" i="1" s="1"/>
  <c r="C92" i="1"/>
  <c r="D92" i="1"/>
  <c r="N92" i="1"/>
  <c r="U92" i="1"/>
  <c r="AC92" i="1"/>
  <c r="AE92" i="1"/>
  <c r="AD92" i="1" s="1"/>
  <c r="AF92" i="1"/>
  <c r="AG92" i="1"/>
  <c r="AH92" i="1"/>
  <c r="AI92" i="1"/>
  <c r="AJ92" i="1"/>
  <c r="CX92" i="1" s="1"/>
  <c r="W92" i="1" s="1"/>
  <c r="CQ92" i="1"/>
  <c r="CR92" i="1"/>
  <c r="CS92" i="1"/>
  <c r="CT92" i="1"/>
  <c r="CU92" i="1"/>
  <c r="T92" i="1" s="1"/>
  <c r="CV92" i="1"/>
  <c r="CW92" i="1"/>
  <c r="FR92" i="1"/>
  <c r="GL92" i="1"/>
  <c r="GO92" i="1"/>
  <c r="GP92" i="1"/>
  <c r="GV92" i="1"/>
  <c r="HC92" i="1"/>
  <c r="GX92" i="1" s="1"/>
  <c r="C93" i="1"/>
  <c r="D93" i="1"/>
  <c r="N93" i="1"/>
  <c r="U93" i="1"/>
  <c r="AC93" i="1"/>
  <c r="AE93" i="1"/>
  <c r="AD93" i="1" s="1"/>
  <c r="AF93" i="1"/>
  <c r="AG93" i="1"/>
  <c r="CU93" i="1" s="1"/>
  <c r="T93" i="1" s="1"/>
  <c r="AH93" i="1"/>
  <c r="AI93" i="1"/>
  <c r="AJ93" i="1"/>
  <c r="CQ93" i="1"/>
  <c r="CR93" i="1"/>
  <c r="CS93" i="1"/>
  <c r="CT93" i="1"/>
  <c r="CV93" i="1"/>
  <c r="CW93" i="1"/>
  <c r="CX93" i="1"/>
  <c r="W93" i="1" s="1"/>
  <c r="FR93" i="1"/>
  <c r="GL93" i="1"/>
  <c r="GO93" i="1"/>
  <c r="GP93" i="1"/>
  <c r="GV93" i="1"/>
  <c r="GX93" i="1"/>
  <c r="HC93" i="1"/>
  <c r="I94" i="1"/>
  <c r="N94" i="1"/>
  <c r="Q94" i="1"/>
  <c r="S94" i="1"/>
  <c r="CY94" i="1" s="1"/>
  <c r="X94" i="1" s="1"/>
  <c r="AC94" i="1"/>
  <c r="AD94" i="1"/>
  <c r="AE94" i="1"/>
  <c r="AF94" i="1"/>
  <c r="AG94" i="1"/>
  <c r="CU94" i="1" s="1"/>
  <c r="T94" i="1" s="1"/>
  <c r="AH94" i="1"/>
  <c r="AI94" i="1"/>
  <c r="CW94" i="1" s="1"/>
  <c r="V94" i="1" s="1"/>
  <c r="AJ94" i="1"/>
  <c r="CQ94" i="1"/>
  <c r="P94" i="1" s="1"/>
  <c r="CP94" i="1" s="1"/>
  <c r="O94" i="1" s="1"/>
  <c r="CR94" i="1"/>
  <c r="CS94" i="1"/>
  <c r="R94" i="1" s="1"/>
  <c r="CT94" i="1"/>
  <c r="CV94" i="1"/>
  <c r="U94" i="1" s="1"/>
  <c r="CX94" i="1"/>
  <c r="W94" i="1" s="1"/>
  <c r="FR94" i="1"/>
  <c r="GL94" i="1"/>
  <c r="GO94" i="1"/>
  <c r="GP94" i="1"/>
  <c r="GV94" i="1"/>
  <c r="HC94" i="1" s="1"/>
  <c r="GX94" i="1" s="1"/>
  <c r="I95" i="1"/>
  <c r="N95" i="1"/>
  <c r="Q95" i="1"/>
  <c r="W95" i="1"/>
  <c r="AB95" i="1"/>
  <c r="AC95" i="1"/>
  <c r="AE95" i="1"/>
  <c r="AD95" i="1" s="1"/>
  <c r="AF95" i="1"/>
  <c r="AG95" i="1"/>
  <c r="CU95" i="1" s="1"/>
  <c r="AH95" i="1"/>
  <c r="AI95" i="1"/>
  <c r="CW95" i="1" s="1"/>
  <c r="V95" i="1" s="1"/>
  <c r="AJ95" i="1"/>
  <c r="CX95" i="1" s="1"/>
  <c r="CQ95" i="1"/>
  <c r="P95" i="1" s="1"/>
  <c r="CR95" i="1"/>
  <c r="CS95" i="1"/>
  <c r="R95" i="1" s="1"/>
  <c r="CT95" i="1"/>
  <c r="CV95" i="1"/>
  <c r="U95" i="1" s="1"/>
  <c r="FR95" i="1"/>
  <c r="GL95" i="1"/>
  <c r="GO95" i="1"/>
  <c r="GP95" i="1"/>
  <c r="GV95" i="1"/>
  <c r="HC95" i="1"/>
  <c r="GX95" i="1" s="1"/>
  <c r="I96" i="1"/>
  <c r="N96" i="1"/>
  <c r="P96" i="1"/>
  <c r="AC96" i="1"/>
  <c r="AE96" i="1"/>
  <c r="AD96" i="1" s="1"/>
  <c r="AF96" i="1"/>
  <c r="AG96" i="1"/>
  <c r="AH96" i="1"/>
  <c r="CV96" i="1" s="1"/>
  <c r="U96" i="1" s="1"/>
  <c r="AI96" i="1"/>
  <c r="CW96" i="1" s="1"/>
  <c r="V96" i="1" s="1"/>
  <c r="AJ96" i="1"/>
  <c r="CQ96" i="1"/>
  <c r="CR96" i="1"/>
  <c r="Q96" i="1" s="1"/>
  <c r="CS96" i="1"/>
  <c r="CT96" i="1"/>
  <c r="S96" i="1" s="1"/>
  <c r="CU96" i="1"/>
  <c r="T96" i="1" s="1"/>
  <c r="CX96" i="1"/>
  <c r="W96" i="1" s="1"/>
  <c r="FR96" i="1"/>
  <c r="GL96" i="1"/>
  <c r="GO96" i="1"/>
  <c r="GP96" i="1"/>
  <c r="GV96" i="1"/>
  <c r="HC96" i="1" s="1"/>
  <c r="GX96" i="1" s="1"/>
  <c r="I97" i="1"/>
  <c r="S97" i="1" s="1"/>
  <c r="N97" i="1"/>
  <c r="AB97" i="1"/>
  <c r="AC97" i="1"/>
  <c r="AE97" i="1"/>
  <c r="AD97" i="1" s="1"/>
  <c r="AF97" i="1"/>
  <c r="AG97" i="1"/>
  <c r="CU97" i="1" s="1"/>
  <c r="AH97" i="1"/>
  <c r="AI97" i="1"/>
  <c r="AJ97" i="1"/>
  <c r="CQ97" i="1"/>
  <c r="CR97" i="1"/>
  <c r="Q97" i="1" s="1"/>
  <c r="CS97" i="1"/>
  <c r="R97" i="1" s="1"/>
  <c r="CZ97" i="1" s="1"/>
  <c r="Y97" i="1" s="1"/>
  <c r="CT97" i="1"/>
  <c r="CV97" i="1"/>
  <c r="U97" i="1" s="1"/>
  <c r="CW97" i="1"/>
  <c r="V97" i="1" s="1"/>
  <c r="CX97" i="1"/>
  <c r="FR97" i="1"/>
  <c r="GL97" i="1"/>
  <c r="GO97" i="1"/>
  <c r="GP97" i="1"/>
  <c r="GV97" i="1"/>
  <c r="HC97" i="1"/>
  <c r="GX97" i="1" s="1"/>
  <c r="I98" i="1"/>
  <c r="N98" i="1"/>
  <c r="Q98" i="1"/>
  <c r="S98" i="1"/>
  <c r="W98" i="1"/>
  <c r="AC98" i="1"/>
  <c r="AD98" i="1"/>
  <c r="AE98" i="1"/>
  <c r="AF98" i="1"/>
  <c r="AG98" i="1"/>
  <c r="AH98" i="1"/>
  <c r="CV98" i="1" s="1"/>
  <c r="U98" i="1" s="1"/>
  <c r="AI98" i="1"/>
  <c r="CW98" i="1" s="1"/>
  <c r="V98" i="1" s="1"/>
  <c r="AJ98" i="1"/>
  <c r="CQ98" i="1"/>
  <c r="P98" i="1" s="1"/>
  <c r="CP98" i="1" s="1"/>
  <c r="O98" i="1" s="1"/>
  <c r="CR98" i="1"/>
  <c r="CS98" i="1"/>
  <c r="R98" i="1" s="1"/>
  <c r="CT98" i="1"/>
  <c r="CU98" i="1"/>
  <c r="T98" i="1" s="1"/>
  <c r="CX98" i="1"/>
  <c r="FR98" i="1"/>
  <c r="GL98" i="1"/>
  <c r="GO98" i="1"/>
  <c r="GP98" i="1"/>
  <c r="GV98" i="1"/>
  <c r="HC98" i="1" s="1"/>
  <c r="GX98" i="1" s="1"/>
  <c r="I99" i="1"/>
  <c r="N99" i="1"/>
  <c r="Q99" i="1"/>
  <c r="W99" i="1"/>
  <c r="AC99" i="1"/>
  <c r="AE99" i="1"/>
  <c r="AD99" i="1" s="1"/>
  <c r="AB99" i="1" s="1"/>
  <c r="AF99" i="1"/>
  <c r="AG99" i="1"/>
  <c r="CU99" i="1" s="1"/>
  <c r="T99" i="1" s="1"/>
  <c r="AH99" i="1"/>
  <c r="AI99" i="1"/>
  <c r="CW99" i="1" s="1"/>
  <c r="V99" i="1" s="1"/>
  <c r="AJ99" i="1"/>
  <c r="CX99" i="1" s="1"/>
  <c r="CQ99" i="1"/>
  <c r="P99" i="1" s="1"/>
  <c r="CR99" i="1"/>
  <c r="CS99" i="1"/>
  <c r="R99" i="1" s="1"/>
  <c r="CZ99" i="1" s="1"/>
  <c r="Y99" i="1" s="1"/>
  <c r="CT99" i="1"/>
  <c r="S99" i="1" s="1"/>
  <c r="CV99" i="1"/>
  <c r="U99" i="1" s="1"/>
  <c r="FR99" i="1"/>
  <c r="GL99" i="1"/>
  <c r="GO99" i="1"/>
  <c r="GP99" i="1"/>
  <c r="GV99" i="1"/>
  <c r="HC99" i="1"/>
  <c r="GX99" i="1" s="1"/>
  <c r="I100" i="1"/>
  <c r="N100" i="1"/>
  <c r="P100" i="1"/>
  <c r="AC100" i="1"/>
  <c r="AE100" i="1"/>
  <c r="AD100" i="1" s="1"/>
  <c r="AF100" i="1"/>
  <c r="AG100" i="1"/>
  <c r="CU100" i="1" s="1"/>
  <c r="T100" i="1" s="1"/>
  <c r="AH100" i="1"/>
  <c r="CV100" i="1" s="1"/>
  <c r="U100" i="1" s="1"/>
  <c r="AI100" i="1"/>
  <c r="CW100" i="1" s="1"/>
  <c r="V100" i="1" s="1"/>
  <c r="AJ100" i="1"/>
  <c r="CQ100" i="1"/>
  <c r="CR100" i="1"/>
  <c r="Q100" i="1" s="1"/>
  <c r="CS100" i="1"/>
  <c r="R100" i="1" s="1"/>
  <c r="CT100" i="1"/>
  <c r="S100" i="1" s="1"/>
  <c r="CX100" i="1"/>
  <c r="W100" i="1" s="1"/>
  <c r="FR100" i="1"/>
  <c r="GL100" i="1"/>
  <c r="GO100" i="1"/>
  <c r="GP100" i="1"/>
  <c r="GV100" i="1"/>
  <c r="HC100" i="1" s="1"/>
  <c r="GX100" i="1" s="1"/>
  <c r="I101" i="1"/>
  <c r="N101" i="1"/>
  <c r="S101" i="1"/>
  <c r="AC101" i="1"/>
  <c r="AB101" i="1" s="1"/>
  <c r="AE101" i="1"/>
  <c r="AD101" i="1" s="1"/>
  <c r="AF101" i="1"/>
  <c r="AG101" i="1"/>
  <c r="CU101" i="1" s="1"/>
  <c r="T101" i="1" s="1"/>
  <c r="AH101" i="1"/>
  <c r="AI101" i="1"/>
  <c r="AJ101" i="1"/>
  <c r="CQ101" i="1"/>
  <c r="P101" i="1" s="1"/>
  <c r="CR101" i="1"/>
  <c r="Q101" i="1" s="1"/>
  <c r="CS101" i="1"/>
  <c r="R101" i="1" s="1"/>
  <c r="CT101" i="1"/>
  <c r="CV101" i="1"/>
  <c r="U101" i="1" s="1"/>
  <c r="CW101" i="1"/>
  <c r="V101" i="1" s="1"/>
  <c r="CX101" i="1"/>
  <c r="FR101" i="1"/>
  <c r="GL101" i="1"/>
  <c r="GO101" i="1"/>
  <c r="GP101" i="1"/>
  <c r="GV101" i="1"/>
  <c r="HC101" i="1"/>
  <c r="GX101" i="1" s="1"/>
  <c r="I102" i="1"/>
  <c r="N102" i="1"/>
  <c r="Q102" i="1"/>
  <c r="S102" i="1"/>
  <c r="CY102" i="1" s="1"/>
  <c r="X102" i="1" s="1"/>
  <c r="AC102" i="1"/>
  <c r="AD102" i="1"/>
  <c r="AE102" i="1"/>
  <c r="AF102" i="1"/>
  <c r="AG102" i="1"/>
  <c r="AH102" i="1"/>
  <c r="AI102" i="1"/>
  <c r="CW102" i="1" s="1"/>
  <c r="V102" i="1" s="1"/>
  <c r="AJ102" i="1"/>
  <c r="CQ102" i="1"/>
  <c r="P102" i="1" s="1"/>
  <c r="CP102" i="1" s="1"/>
  <c r="O102" i="1" s="1"/>
  <c r="CR102" i="1"/>
  <c r="CS102" i="1"/>
  <c r="R102" i="1" s="1"/>
  <c r="CT102" i="1"/>
  <c r="CU102" i="1"/>
  <c r="T102" i="1" s="1"/>
  <c r="CV102" i="1"/>
  <c r="U102" i="1" s="1"/>
  <c r="CX102" i="1"/>
  <c r="W102" i="1" s="1"/>
  <c r="FR102" i="1"/>
  <c r="GL102" i="1"/>
  <c r="GO102" i="1"/>
  <c r="GP102" i="1"/>
  <c r="GV102" i="1"/>
  <c r="HC102" i="1" s="1"/>
  <c r="GX102" i="1" s="1"/>
  <c r="I103" i="1"/>
  <c r="N103" i="1"/>
  <c r="Q103" i="1"/>
  <c r="AB103" i="1"/>
  <c r="AC103" i="1"/>
  <c r="AE103" i="1"/>
  <c r="AD103" i="1" s="1"/>
  <c r="AF103" i="1"/>
  <c r="AG103" i="1"/>
  <c r="CU103" i="1" s="1"/>
  <c r="AH103" i="1"/>
  <c r="AI103" i="1"/>
  <c r="CW103" i="1" s="1"/>
  <c r="V103" i="1" s="1"/>
  <c r="AJ103" i="1"/>
  <c r="CQ103" i="1"/>
  <c r="P103" i="1" s="1"/>
  <c r="CR103" i="1"/>
  <c r="CS103" i="1"/>
  <c r="R103" i="1" s="1"/>
  <c r="CT103" i="1"/>
  <c r="CV103" i="1"/>
  <c r="U103" i="1" s="1"/>
  <c r="CX103" i="1"/>
  <c r="W103" i="1" s="1"/>
  <c r="FR103" i="1"/>
  <c r="GL103" i="1"/>
  <c r="GO103" i="1"/>
  <c r="GP103" i="1"/>
  <c r="GV103" i="1"/>
  <c r="GX103" i="1"/>
  <c r="HC103" i="1"/>
  <c r="I104" i="1"/>
  <c r="W104" i="1" s="1"/>
  <c r="N104" i="1"/>
  <c r="AC104" i="1"/>
  <c r="AE104" i="1"/>
  <c r="AD104" i="1" s="1"/>
  <c r="AF104" i="1"/>
  <c r="AG104" i="1"/>
  <c r="AH104" i="1"/>
  <c r="CV104" i="1" s="1"/>
  <c r="AI104" i="1"/>
  <c r="CW104" i="1" s="1"/>
  <c r="AJ104" i="1"/>
  <c r="CQ104" i="1"/>
  <c r="CR104" i="1"/>
  <c r="CS104" i="1"/>
  <c r="CT104" i="1"/>
  <c r="CU104" i="1"/>
  <c r="CX104" i="1"/>
  <c r="FR104" i="1"/>
  <c r="GL104" i="1"/>
  <c r="GO104" i="1"/>
  <c r="GP104" i="1"/>
  <c r="GV104" i="1"/>
  <c r="HC104" i="1" s="1"/>
  <c r="I105" i="1"/>
  <c r="N105" i="1"/>
  <c r="Q105" i="1"/>
  <c r="S105" i="1"/>
  <c r="CZ105" i="1" s="1"/>
  <c r="Y105" i="1" s="1"/>
  <c r="AC105" i="1"/>
  <c r="AB105" i="1" s="1"/>
  <c r="AE105" i="1"/>
  <c r="AD105" i="1" s="1"/>
  <c r="AF105" i="1"/>
  <c r="AG105" i="1"/>
  <c r="CU105" i="1" s="1"/>
  <c r="AH105" i="1"/>
  <c r="AI105" i="1"/>
  <c r="AJ105" i="1"/>
  <c r="CQ105" i="1"/>
  <c r="P105" i="1" s="1"/>
  <c r="CR105" i="1"/>
  <c r="CS105" i="1"/>
  <c r="R105" i="1" s="1"/>
  <c r="CT105" i="1"/>
  <c r="CV105" i="1"/>
  <c r="U105" i="1" s="1"/>
  <c r="CW105" i="1"/>
  <c r="V105" i="1" s="1"/>
  <c r="CX105" i="1"/>
  <c r="W105" i="1" s="1"/>
  <c r="FR105" i="1"/>
  <c r="GL105" i="1"/>
  <c r="GO105" i="1"/>
  <c r="GP105" i="1"/>
  <c r="GV105" i="1"/>
  <c r="GX105" i="1"/>
  <c r="HC105" i="1"/>
  <c r="I106" i="1"/>
  <c r="N106" i="1"/>
  <c r="AC106" i="1"/>
  <c r="AE106" i="1"/>
  <c r="AD106" i="1" s="1"/>
  <c r="AF106" i="1"/>
  <c r="AG106" i="1"/>
  <c r="AH106" i="1"/>
  <c r="CV106" i="1" s="1"/>
  <c r="AI106" i="1"/>
  <c r="CW106" i="1" s="1"/>
  <c r="AJ106" i="1"/>
  <c r="CQ106" i="1"/>
  <c r="P106" i="1" s="1"/>
  <c r="CR106" i="1"/>
  <c r="CS106" i="1"/>
  <c r="CT106" i="1"/>
  <c r="CU106" i="1"/>
  <c r="T106" i="1" s="1"/>
  <c r="CX106" i="1"/>
  <c r="W106" i="1" s="1"/>
  <c r="FR106" i="1"/>
  <c r="GL106" i="1"/>
  <c r="GO106" i="1"/>
  <c r="GP106" i="1"/>
  <c r="GV106" i="1"/>
  <c r="HC106" i="1" s="1"/>
  <c r="I107" i="1"/>
  <c r="N107" i="1"/>
  <c r="Q107" i="1"/>
  <c r="S107" i="1"/>
  <c r="AC107" i="1"/>
  <c r="AB107" i="1" s="1"/>
  <c r="AE107" i="1"/>
  <c r="AD107" i="1" s="1"/>
  <c r="AF107" i="1"/>
  <c r="AG107" i="1"/>
  <c r="CU107" i="1" s="1"/>
  <c r="AH107" i="1"/>
  <c r="AI107" i="1"/>
  <c r="AJ107" i="1"/>
  <c r="CQ107" i="1"/>
  <c r="P107" i="1" s="1"/>
  <c r="CR107" i="1"/>
  <c r="CS107" i="1"/>
  <c r="R107" i="1" s="1"/>
  <c r="CT107" i="1"/>
  <c r="CV107" i="1"/>
  <c r="U107" i="1" s="1"/>
  <c r="CW107" i="1"/>
  <c r="V107" i="1" s="1"/>
  <c r="CX107" i="1"/>
  <c r="W107" i="1" s="1"/>
  <c r="FR107" i="1"/>
  <c r="GL107" i="1"/>
  <c r="GO107" i="1"/>
  <c r="GP107" i="1"/>
  <c r="GV107" i="1"/>
  <c r="GX107" i="1"/>
  <c r="HC107" i="1"/>
  <c r="I108" i="1"/>
  <c r="N108" i="1"/>
  <c r="W108" i="1"/>
  <c r="AC108" i="1"/>
  <c r="AE108" i="1"/>
  <c r="AD108" i="1" s="1"/>
  <c r="AF108" i="1"/>
  <c r="AG108" i="1"/>
  <c r="AH108" i="1"/>
  <c r="CV108" i="1" s="1"/>
  <c r="AI108" i="1"/>
  <c r="CW108" i="1" s="1"/>
  <c r="AJ108" i="1"/>
  <c r="CQ108" i="1"/>
  <c r="CR108" i="1"/>
  <c r="CS108" i="1"/>
  <c r="CT108" i="1"/>
  <c r="CU108" i="1"/>
  <c r="T108" i="1" s="1"/>
  <c r="CX108" i="1"/>
  <c r="FR108" i="1"/>
  <c r="GL108" i="1"/>
  <c r="GO108" i="1"/>
  <c r="GP108" i="1"/>
  <c r="GV108" i="1"/>
  <c r="HC108" i="1" s="1"/>
  <c r="I109" i="1"/>
  <c r="N109" i="1"/>
  <c r="Q109" i="1"/>
  <c r="S109" i="1"/>
  <c r="AC109" i="1"/>
  <c r="AE109" i="1"/>
  <c r="AD109" i="1" s="1"/>
  <c r="AF109" i="1"/>
  <c r="AG109" i="1"/>
  <c r="CU109" i="1" s="1"/>
  <c r="AH109" i="1"/>
  <c r="AI109" i="1"/>
  <c r="AJ109" i="1"/>
  <c r="CQ109" i="1"/>
  <c r="P109" i="1" s="1"/>
  <c r="CR109" i="1"/>
  <c r="CS109" i="1"/>
  <c r="R109" i="1" s="1"/>
  <c r="CT109" i="1"/>
  <c r="CV109" i="1"/>
  <c r="U109" i="1" s="1"/>
  <c r="CW109" i="1"/>
  <c r="V109" i="1" s="1"/>
  <c r="CX109" i="1"/>
  <c r="W109" i="1" s="1"/>
  <c r="FR109" i="1"/>
  <c r="GL109" i="1"/>
  <c r="GO109" i="1"/>
  <c r="GP109" i="1"/>
  <c r="GV109" i="1"/>
  <c r="GX109" i="1"/>
  <c r="HC109" i="1"/>
  <c r="I110" i="1"/>
  <c r="N110" i="1"/>
  <c r="AC110" i="1"/>
  <c r="AE110" i="1"/>
  <c r="AD110" i="1" s="1"/>
  <c r="AF110" i="1"/>
  <c r="AG110" i="1"/>
  <c r="AH110" i="1"/>
  <c r="CV110" i="1" s="1"/>
  <c r="AI110" i="1"/>
  <c r="CW110" i="1" s="1"/>
  <c r="AJ110" i="1"/>
  <c r="CQ110" i="1"/>
  <c r="CR110" i="1"/>
  <c r="CS110" i="1"/>
  <c r="CT110" i="1"/>
  <c r="CU110" i="1"/>
  <c r="T110" i="1" s="1"/>
  <c r="CX110" i="1"/>
  <c r="W110" i="1" s="1"/>
  <c r="FR110" i="1"/>
  <c r="GL110" i="1"/>
  <c r="GO110" i="1"/>
  <c r="GP110" i="1"/>
  <c r="GV110" i="1"/>
  <c r="HC110" i="1" s="1"/>
  <c r="I111" i="1"/>
  <c r="N111" i="1"/>
  <c r="Q111" i="1"/>
  <c r="S111" i="1"/>
  <c r="AC111" i="1"/>
  <c r="AB111" i="1" s="1"/>
  <c r="AE111" i="1"/>
  <c r="AD111" i="1" s="1"/>
  <c r="AF111" i="1"/>
  <c r="AG111" i="1"/>
  <c r="CU111" i="1" s="1"/>
  <c r="AH111" i="1"/>
  <c r="AI111" i="1"/>
  <c r="AJ111" i="1"/>
  <c r="CQ111" i="1"/>
  <c r="P111" i="1" s="1"/>
  <c r="CR111" i="1"/>
  <c r="CS111" i="1"/>
  <c r="R111" i="1" s="1"/>
  <c r="CT111" i="1"/>
  <c r="CV111" i="1"/>
  <c r="U111" i="1" s="1"/>
  <c r="CW111" i="1"/>
  <c r="V111" i="1" s="1"/>
  <c r="CX111" i="1"/>
  <c r="W111" i="1" s="1"/>
  <c r="FR111" i="1"/>
  <c r="GL111" i="1"/>
  <c r="GO111" i="1"/>
  <c r="GP111" i="1"/>
  <c r="GV111" i="1"/>
  <c r="GX111" i="1"/>
  <c r="HC111" i="1"/>
  <c r="C112" i="1"/>
  <c r="D112" i="1"/>
  <c r="N112" i="1"/>
  <c r="W112" i="1"/>
  <c r="AC112" i="1"/>
  <c r="AE112" i="1"/>
  <c r="AD112" i="1" s="1"/>
  <c r="AF112" i="1"/>
  <c r="AG112" i="1"/>
  <c r="CU112" i="1" s="1"/>
  <c r="T112" i="1" s="1"/>
  <c r="AH112" i="1"/>
  <c r="AI112" i="1"/>
  <c r="AJ112" i="1"/>
  <c r="CQ112" i="1"/>
  <c r="CR112" i="1"/>
  <c r="CS112" i="1"/>
  <c r="CT112" i="1"/>
  <c r="CV112" i="1"/>
  <c r="CW112" i="1"/>
  <c r="CX112" i="1"/>
  <c r="FR112" i="1"/>
  <c r="GL112" i="1"/>
  <c r="GO112" i="1"/>
  <c r="GP112" i="1"/>
  <c r="GV112" i="1"/>
  <c r="HC112" i="1"/>
  <c r="GX112" i="1" s="1"/>
  <c r="C113" i="1"/>
  <c r="D113" i="1"/>
  <c r="N113" i="1"/>
  <c r="V113" i="1"/>
  <c r="AC113" i="1"/>
  <c r="AE113" i="1"/>
  <c r="AD113" i="1" s="1"/>
  <c r="AF113" i="1"/>
  <c r="AG113" i="1"/>
  <c r="CU113" i="1" s="1"/>
  <c r="T113" i="1" s="1"/>
  <c r="AH113" i="1"/>
  <c r="AI113" i="1"/>
  <c r="AJ113" i="1"/>
  <c r="CQ113" i="1"/>
  <c r="CR113" i="1"/>
  <c r="CS113" i="1"/>
  <c r="CT113" i="1"/>
  <c r="CV113" i="1"/>
  <c r="CW113" i="1"/>
  <c r="CX113" i="1"/>
  <c r="W113" i="1" s="1"/>
  <c r="FR113" i="1"/>
  <c r="GL113" i="1"/>
  <c r="GO113" i="1"/>
  <c r="GP113" i="1"/>
  <c r="GV113" i="1"/>
  <c r="HC113" i="1" s="1"/>
  <c r="GX113" i="1"/>
  <c r="I114" i="1"/>
  <c r="N114" i="1"/>
  <c r="Q114" i="1"/>
  <c r="S114" i="1"/>
  <c r="AC114" i="1"/>
  <c r="AE114" i="1"/>
  <c r="AD114" i="1" s="1"/>
  <c r="AF114" i="1"/>
  <c r="AG114" i="1"/>
  <c r="CU114" i="1" s="1"/>
  <c r="AH114" i="1"/>
  <c r="AI114" i="1"/>
  <c r="AJ114" i="1"/>
  <c r="CQ114" i="1"/>
  <c r="P114" i="1" s="1"/>
  <c r="CR114" i="1"/>
  <c r="CS114" i="1"/>
  <c r="R114" i="1" s="1"/>
  <c r="CT114" i="1"/>
  <c r="CV114" i="1"/>
  <c r="U114" i="1" s="1"/>
  <c r="CW114" i="1"/>
  <c r="V114" i="1" s="1"/>
  <c r="CX114" i="1"/>
  <c r="W114" i="1" s="1"/>
  <c r="FR114" i="1"/>
  <c r="GL114" i="1"/>
  <c r="GO114" i="1"/>
  <c r="GP114" i="1"/>
  <c r="GV114" i="1"/>
  <c r="GX114" i="1"/>
  <c r="HC114" i="1"/>
  <c r="I115" i="1"/>
  <c r="N115" i="1"/>
  <c r="T115" i="1"/>
  <c r="AC115" i="1"/>
  <c r="AE115" i="1"/>
  <c r="AD115" i="1" s="1"/>
  <c r="AF115" i="1"/>
  <c r="AG115" i="1"/>
  <c r="AH115" i="1"/>
  <c r="CV115" i="1" s="1"/>
  <c r="AI115" i="1"/>
  <c r="CW115" i="1" s="1"/>
  <c r="AJ115" i="1"/>
  <c r="CQ115" i="1"/>
  <c r="CR115" i="1"/>
  <c r="CS115" i="1"/>
  <c r="CT115" i="1"/>
  <c r="CU115" i="1"/>
  <c r="CX115" i="1"/>
  <c r="FR115" i="1"/>
  <c r="GL115" i="1"/>
  <c r="GO115" i="1"/>
  <c r="GP115" i="1"/>
  <c r="GV115" i="1"/>
  <c r="HC115" i="1" s="1"/>
  <c r="I116" i="1"/>
  <c r="N116" i="1"/>
  <c r="Q116" i="1"/>
  <c r="S116" i="1"/>
  <c r="AC116" i="1"/>
  <c r="AE116" i="1"/>
  <c r="AD116" i="1" s="1"/>
  <c r="AF116" i="1"/>
  <c r="AG116" i="1"/>
  <c r="CU116" i="1" s="1"/>
  <c r="AH116" i="1"/>
  <c r="AI116" i="1"/>
  <c r="AJ116" i="1"/>
  <c r="CQ116" i="1"/>
  <c r="P116" i="1" s="1"/>
  <c r="CR116" i="1"/>
  <c r="CS116" i="1"/>
  <c r="R116" i="1" s="1"/>
  <c r="CT116" i="1"/>
  <c r="CV116" i="1"/>
  <c r="U116" i="1" s="1"/>
  <c r="CW116" i="1"/>
  <c r="V116" i="1" s="1"/>
  <c r="CX116" i="1"/>
  <c r="W116" i="1" s="1"/>
  <c r="FR116" i="1"/>
  <c r="GL116" i="1"/>
  <c r="GO116" i="1"/>
  <c r="GP116" i="1"/>
  <c r="GV116" i="1"/>
  <c r="GX116" i="1"/>
  <c r="HC116" i="1"/>
  <c r="I117" i="1"/>
  <c r="N117" i="1"/>
  <c r="T117" i="1"/>
  <c r="W117" i="1"/>
  <c r="AC117" i="1"/>
  <c r="AE117" i="1"/>
  <c r="AD117" i="1" s="1"/>
  <c r="AF117" i="1"/>
  <c r="AG117" i="1"/>
  <c r="AH117" i="1"/>
  <c r="CV117" i="1" s="1"/>
  <c r="AI117" i="1"/>
  <c r="CW117" i="1" s="1"/>
  <c r="AJ117" i="1"/>
  <c r="CQ117" i="1"/>
  <c r="CR117" i="1"/>
  <c r="CS117" i="1"/>
  <c r="R117" i="1" s="1"/>
  <c r="CT117" i="1"/>
  <c r="CU117" i="1"/>
  <c r="CX117" i="1"/>
  <c r="FR117" i="1"/>
  <c r="GL117" i="1"/>
  <c r="GO117" i="1"/>
  <c r="GP117" i="1"/>
  <c r="GV117" i="1"/>
  <c r="HC117" i="1" s="1"/>
  <c r="I118" i="1"/>
  <c r="N118" i="1"/>
  <c r="Q118" i="1"/>
  <c r="S118" i="1"/>
  <c r="AC118" i="1"/>
  <c r="AE118" i="1"/>
  <c r="AD118" i="1" s="1"/>
  <c r="AF118" i="1"/>
  <c r="AG118" i="1"/>
  <c r="CU118" i="1" s="1"/>
  <c r="AH118" i="1"/>
  <c r="AI118" i="1"/>
  <c r="AJ118" i="1"/>
  <c r="CQ118" i="1"/>
  <c r="P118" i="1" s="1"/>
  <c r="CR118" i="1"/>
  <c r="CS118" i="1"/>
  <c r="R118" i="1" s="1"/>
  <c r="CZ118" i="1" s="1"/>
  <c r="Y118" i="1" s="1"/>
  <c r="CT118" i="1"/>
  <c r="CV118" i="1"/>
  <c r="U118" i="1" s="1"/>
  <c r="CW118" i="1"/>
  <c r="V118" i="1" s="1"/>
  <c r="CX118" i="1"/>
  <c r="W118" i="1" s="1"/>
  <c r="FR118" i="1"/>
  <c r="GL118" i="1"/>
  <c r="GO118" i="1"/>
  <c r="GP118" i="1"/>
  <c r="GV118" i="1"/>
  <c r="HC118" i="1" s="1"/>
  <c r="GX118" i="1" s="1"/>
  <c r="I119" i="1"/>
  <c r="N119" i="1"/>
  <c r="T119" i="1"/>
  <c r="V119" i="1"/>
  <c r="AC119" i="1"/>
  <c r="AD119" i="1"/>
  <c r="AE119" i="1"/>
  <c r="AF119" i="1"/>
  <c r="AB119" i="1" s="1"/>
  <c r="AG119" i="1"/>
  <c r="AH119" i="1"/>
  <c r="AI119" i="1"/>
  <c r="AJ119" i="1"/>
  <c r="CX119" i="1" s="1"/>
  <c r="W119" i="1" s="1"/>
  <c r="CQ119" i="1"/>
  <c r="P119" i="1" s="1"/>
  <c r="CR119" i="1"/>
  <c r="Q119" i="1" s="1"/>
  <c r="CS119" i="1"/>
  <c r="R119" i="1" s="1"/>
  <c r="CT119" i="1"/>
  <c r="S119" i="1" s="1"/>
  <c r="CU119" i="1"/>
  <c r="CV119" i="1"/>
  <c r="U119" i="1" s="1"/>
  <c r="CW119" i="1"/>
  <c r="FR119" i="1"/>
  <c r="GL119" i="1"/>
  <c r="GO119" i="1"/>
  <c r="GP119" i="1"/>
  <c r="GV119" i="1"/>
  <c r="HC119" i="1" s="1"/>
  <c r="GX119" i="1" s="1"/>
  <c r="C120" i="1"/>
  <c r="D120" i="1"/>
  <c r="N120" i="1"/>
  <c r="V120" i="1"/>
  <c r="G85" i="7" s="1"/>
  <c r="AC120" i="1"/>
  <c r="AE120" i="1"/>
  <c r="AD120" i="1" s="1"/>
  <c r="AF120" i="1"/>
  <c r="AG120" i="1"/>
  <c r="CU120" i="1" s="1"/>
  <c r="T120" i="1" s="1"/>
  <c r="AH120" i="1"/>
  <c r="AI120" i="1"/>
  <c r="AJ120" i="1"/>
  <c r="CQ120" i="1"/>
  <c r="CR120" i="1"/>
  <c r="CS120" i="1"/>
  <c r="CT120" i="1"/>
  <c r="CV120" i="1"/>
  <c r="CW120" i="1"/>
  <c r="CX120" i="1"/>
  <c r="W120" i="1" s="1"/>
  <c r="FR120" i="1"/>
  <c r="GL120" i="1"/>
  <c r="GO120" i="1"/>
  <c r="GP120" i="1"/>
  <c r="GV120" i="1"/>
  <c r="HC120" i="1"/>
  <c r="GX120" i="1" s="1"/>
  <c r="C121" i="1"/>
  <c r="D121" i="1"/>
  <c r="N121" i="1"/>
  <c r="S121" i="1"/>
  <c r="U121" i="1"/>
  <c r="V121" i="1"/>
  <c r="AC121" i="1"/>
  <c r="AE121" i="1"/>
  <c r="AD121" i="1" s="1"/>
  <c r="AF121" i="1"/>
  <c r="AG121" i="1"/>
  <c r="AH121" i="1"/>
  <c r="AI121" i="1"/>
  <c r="AJ121" i="1"/>
  <c r="CQ121" i="1"/>
  <c r="CR121" i="1"/>
  <c r="CS121" i="1"/>
  <c r="CT121" i="1"/>
  <c r="CU121" i="1"/>
  <c r="T121" i="1" s="1"/>
  <c r="CV121" i="1"/>
  <c r="CW121" i="1"/>
  <c r="CX121" i="1"/>
  <c r="W121" i="1" s="1"/>
  <c r="FR121" i="1"/>
  <c r="GL121" i="1"/>
  <c r="GO121" i="1"/>
  <c r="GP121" i="1"/>
  <c r="GV121" i="1"/>
  <c r="HC121" i="1" s="1"/>
  <c r="GX121" i="1" s="1"/>
  <c r="I122" i="1"/>
  <c r="N122" i="1"/>
  <c r="Q122" i="1"/>
  <c r="T122" i="1"/>
  <c r="AC122" i="1"/>
  <c r="AD122" i="1"/>
  <c r="AB122" i="1" s="1"/>
  <c r="AE122" i="1"/>
  <c r="AF122" i="1"/>
  <c r="AG122" i="1"/>
  <c r="AH122" i="1"/>
  <c r="AI122" i="1"/>
  <c r="AJ122" i="1"/>
  <c r="CX122" i="1" s="1"/>
  <c r="W122" i="1" s="1"/>
  <c r="CQ122" i="1"/>
  <c r="P122" i="1" s="1"/>
  <c r="CR122" i="1"/>
  <c r="CS122" i="1"/>
  <c r="R122" i="1" s="1"/>
  <c r="CT122" i="1"/>
  <c r="S122" i="1" s="1"/>
  <c r="CU122" i="1"/>
  <c r="CV122" i="1"/>
  <c r="U122" i="1" s="1"/>
  <c r="CW122" i="1"/>
  <c r="V122" i="1" s="1"/>
  <c r="FR122" i="1"/>
  <c r="GL122" i="1"/>
  <c r="GO122" i="1"/>
  <c r="GP122" i="1"/>
  <c r="GV122" i="1"/>
  <c r="HC122" i="1"/>
  <c r="GX122" i="1" s="1"/>
  <c r="I123" i="1"/>
  <c r="N123" i="1"/>
  <c r="R123" i="1"/>
  <c r="CY123" i="1" s="1"/>
  <c r="X123" i="1" s="1"/>
  <c r="AC123" i="1"/>
  <c r="AD123" i="1"/>
  <c r="AB123" i="1" s="1"/>
  <c r="AE123" i="1"/>
  <c r="AF123" i="1"/>
  <c r="AG123" i="1"/>
  <c r="AH123" i="1"/>
  <c r="CV123" i="1" s="1"/>
  <c r="U123" i="1" s="1"/>
  <c r="AI123" i="1"/>
  <c r="AJ123" i="1"/>
  <c r="CX123" i="1" s="1"/>
  <c r="W123" i="1" s="1"/>
  <c r="CQ123" i="1"/>
  <c r="P123" i="1" s="1"/>
  <c r="CR123" i="1"/>
  <c r="Q123" i="1" s="1"/>
  <c r="CS123" i="1"/>
  <c r="CT123" i="1"/>
  <c r="S123" i="1" s="1"/>
  <c r="CU123" i="1"/>
  <c r="T123" i="1" s="1"/>
  <c r="CW123" i="1"/>
  <c r="V123" i="1" s="1"/>
  <c r="FR123" i="1"/>
  <c r="GL123" i="1"/>
  <c r="GO123" i="1"/>
  <c r="GP123" i="1"/>
  <c r="GV123" i="1"/>
  <c r="HC123" i="1" s="1"/>
  <c r="GX123" i="1" s="1"/>
  <c r="I124" i="1"/>
  <c r="N124" i="1"/>
  <c r="P124" i="1"/>
  <c r="R124" i="1"/>
  <c r="AC124" i="1"/>
  <c r="AE124" i="1"/>
  <c r="AD124" i="1" s="1"/>
  <c r="AB124" i="1" s="1"/>
  <c r="AF124" i="1"/>
  <c r="AG124" i="1"/>
  <c r="AH124" i="1"/>
  <c r="CV124" i="1" s="1"/>
  <c r="U124" i="1" s="1"/>
  <c r="AI124" i="1"/>
  <c r="AJ124" i="1"/>
  <c r="CX124" i="1" s="1"/>
  <c r="W124" i="1" s="1"/>
  <c r="CQ124" i="1"/>
  <c r="CR124" i="1"/>
  <c r="Q124" i="1" s="1"/>
  <c r="CS124" i="1"/>
  <c r="CT124" i="1"/>
  <c r="S124" i="1" s="1"/>
  <c r="CU124" i="1"/>
  <c r="T124" i="1" s="1"/>
  <c r="CW124" i="1"/>
  <c r="V124" i="1" s="1"/>
  <c r="FR124" i="1"/>
  <c r="GL124" i="1"/>
  <c r="GO124" i="1"/>
  <c r="GP124" i="1"/>
  <c r="GV124" i="1"/>
  <c r="HC124" i="1"/>
  <c r="GX124" i="1" s="1"/>
  <c r="I125" i="1"/>
  <c r="N125" i="1"/>
  <c r="P125" i="1"/>
  <c r="S125" i="1"/>
  <c r="T125" i="1"/>
  <c r="V125" i="1"/>
  <c r="AC125" i="1"/>
  <c r="AD125" i="1"/>
  <c r="AE125" i="1"/>
  <c r="AF125" i="1"/>
  <c r="AG125" i="1"/>
  <c r="AH125" i="1"/>
  <c r="CV125" i="1" s="1"/>
  <c r="U125" i="1" s="1"/>
  <c r="AI125" i="1"/>
  <c r="AJ125" i="1"/>
  <c r="CQ125" i="1"/>
  <c r="CR125" i="1"/>
  <c r="Q125" i="1" s="1"/>
  <c r="CS125" i="1"/>
  <c r="R125" i="1" s="1"/>
  <c r="CY125" i="1" s="1"/>
  <c r="X125" i="1" s="1"/>
  <c r="CT125" i="1"/>
  <c r="CU125" i="1"/>
  <c r="CW125" i="1"/>
  <c r="CX125" i="1"/>
  <c r="W125" i="1" s="1"/>
  <c r="FR125" i="1"/>
  <c r="GL125" i="1"/>
  <c r="GO125" i="1"/>
  <c r="GP125" i="1"/>
  <c r="GV125" i="1"/>
  <c r="HC125" i="1" s="1"/>
  <c r="GX125" i="1" s="1"/>
  <c r="C126" i="1"/>
  <c r="D126" i="1"/>
  <c r="N126" i="1"/>
  <c r="V126" i="1"/>
  <c r="G99" i="7" s="1"/>
  <c r="AC126" i="1"/>
  <c r="AE126" i="1"/>
  <c r="AD126" i="1" s="1"/>
  <c r="AF126" i="1"/>
  <c r="AG126" i="1"/>
  <c r="AH126" i="1"/>
  <c r="AI126" i="1"/>
  <c r="AJ126" i="1"/>
  <c r="CQ126" i="1"/>
  <c r="CR126" i="1"/>
  <c r="CS126" i="1"/>
  <c r="CT126" i="1"/>
  <c r="CU126" i="1"/>
  <c r="T126" i="1" s="1"/>
  <c r="CV126" i="1"/>
  <c r="CW126" i="1"/>
  <c r="CX126" i="1"/>
  <c r="W126" i="1" s="1"/>
  <c r="FR126" i="1"/>
  <c r="GL126" i="1"/>
  <c r="GN126" i="1"/>
  <c r="GP126" i="1"/>
  <c r="GV126" i="1"/>
  <c r="HC126" i="1" s="1"/>
  <c r="GX126" i="1"/>
  <c r="C127" i="1"/>
  <c r="D127" i="1"/>
  <c r="N127" i="1"/>
  <c r="U127" i="1"/>
  <c r="V127" i="1"/>
  <c r="AC127" i="1"/>
  <c r="AE127" i="1"/>
  <c r="AD127" i="1" s="1"/>
  <c r="AF127" i="1"/>
  <c r="AB127" i="1" s="1"/>
  <c r="AG127" i="1"/>
  <c r="AH127" i="1"/>
  <c r="AI127" i="1"/>
  <c r="AJ127" i="1"/>
  <c r="CX127" i="1" s="1"/>
  <c r="W127" i="1" s="1"/>
  <c r="CQ127" i="1"/>
  <c r="CR127" i="1"/>
  <c r="CS127" i="1"/>
  <c r="CT127" i="1"/>
  <c r="CU127" i="1"/>
  <c r="T127" i="1" s="1"/>
  <c r="CV127" i="1"/>
  <c r="CW127" i="1"/>
  <c r="FR127" i="1"/>
  <c r="GL127" i="1"/>
  <c r="GN127" i="1"/>
  <c r="GP127" i="1"/>
  <c r="GV127" i="1"/>
  <c r="HC127" i="1"/>
  <c r="GX127" i="1" s="1"/>
  <c r="I128" i="1"/>
  <c r="N128" i="1"/>
  <c r="P128" i="1"/>
  <c r="O128" i="1" s="1"/>
  <c r="GM128" i="1" s="1"/>
  <c r="GO128" i="1" s="1"/>
  <c r="Q128" i="1"/>
  <c r="S128" i="1"/>
  <c r="T128" i="1"/>
  <c r="V128" i="1"/>
  <c r="Y128" i="1"/>
  <c r="AC128" i="1"/>
  <c r="AD128" i="1"/>
  <c r="AE128" i="1"/>
  <c r="AF128" i="1"/>
  <c r="AG128" i="1"/>
  <c r="AH128" i="1"/>
  <c r="AI128" i="1"/>
  <c r="AJ128" i="1"/>
  <c r="CP128" i="1"/>
  <c r="CQ128" i="1"/>
  <c r="CR128" i="1"/>
  <c r="CS128" i="1"/>
  <c r="R128" i="1" s="1"/>
  <c r="CT128" i="1"/>
  <c r="CU128" i="1"/>
  <c r="CV128" i="1"/>
  <c r="U128" i="1" s="1"/>
  <c r="CW128" i="1"/>
  <c r="CX128" i="1"/>
  <c r="W128" i="1" s="1"/>
  <c r="CY128" i="1"/>
  <c r="X128" i="1" s="1"/>
  <c r="CZ128" i="1"/>
  <c r="FR128" i="1"/>
  <c r="GL128" i="1"/>
  <c r="GN128" i="1"/>
  <c r="GP128" i="1"/>
  <c r="GV128" i="1"/>
  <c r="HC128" i="1"/>
  <c r="GX128" i="1" s="1"/>
  <c r="I129" i="1"/>
  <c r="W129" i="1" s="1"/>
  <c r="N129" i="1"/>
  <c r="Q129" i="1"/>
  <c r="T129" i="1"/>
  <c r="V129" i="1"/>
  <c r="Y129" i="1"/>
  <c r="AC129" i="1"/>
  <c r="AD129" i="1"/>
  <c r="AB129" i="1" s="1"/>
  <c r="AE129" i="1"/>
  <c r="AF129" i="1"/>
  <c r="AG129" i="1"/>
  <c r="AH129" i="1"/>
  <c r="AI129" i="1"/>
  <c r="AJ129" i="1"/>
  <c r="CP129" i="1"/>
  <c r="CQ129" i="1"/>
  <c r="CR129" i="1"/>
  <c r="CS129" i="1"/>
  <c r="R129" i="1" s="1"/>
  <c r="CT129" i="1"/>
  <c r="S129" i="1" s="1"/>
  <c r="CU129" i="1"/>
  <c r="CV129" i="1"/>
  <c r="U129" i="1" s="1"/>
  <c r="CW129" i="1"/>
  <c r="CX129" i="1"/>
  <c r="CY129" i="1"/>
  <c r="X129" i="1" s="1"/>
  <c r="CZ129" i="1"/>
  <c r="FR129" i="1"/>
  <c r="GL129" i="1"/>
  <c r="GN129" i="1"/>
  <c r="GP129" i="1"/>
  <c r="GV129" i="1"/>
  <c r="HC129" i="1"/>
  <c r="GX129" i="1" s="1"/>
  <c r="I130" i="1"/>
  <c r="N130" i="1"/>
  <c r="R130" i="1"/>
  <c r="S130" i="1"/>
  <c r="CY130" i="1" s="1"/>
  <c r="X130" i="1" s="1"/>
  <c r="W130" i="1"/>
  <c r="AC130" i="1"/>
  <c r="AD130" i="1"/>
  <c r="AB130" i="1" s="1"/>
  <c r="AE130" i="1"/>
  <c r="AF130" i="1"/>
  <c r="AG130" i="1"/>
  <c r="AH130" i="1"/>
  <c r="CV130" i="1" s="1"/>
  <c r="U130" i="1" s="1"/>
  <c r="AI130" i="1"/>
  <c r="AJ130" i="1"/>
  <c r="CQ130" i="1"/>
  <c r="P130" i="1" s="1"/>
  <c r="CP130" i="1" s="1"/>
  <c r="O130" i="1" s="1"/>
  <c r="CR130" i="1"/>
  <c r="Q130" i="1" s="1"/>
  <c r="CS130" i="1"/>
  <c r="CT130" i="1"/>
  <c r="CU130" i="1"/>
  <c r="T130" i="1" s="1"/>
  <c r="CW130" i="1"/>
  <c r="V130" i="1" s="1"/>
  <c r="CX130" i="1"/>
  <c r="FR130" i="1"/>
  <c r="GL130" i="1"/>
  <c r="GN130" i="1"/>
  <c r="GP130" i="1"/>
  <c r="GV130" i="1"/>
  <c r="HC130" i="1" s="1"/>
  <c r="GX130" i="1" s="1"/>
  <c r="I131" i="1"/>
  <c r="R131" i="1" s="1"/>
  <c r="N131" i="1"/>
  <c r="AC131" i="1"/>
  <c r="AD131" i="1"/>
  <c r="AB131" i="1" s="1"/>
  <c r="AE131" i="1"/>
  <c r="AF131" i="1"/>
  <c r="AG131" i="1"/>
  <c r="AH131" i="1"/>
  <c r="AI131" i="1"/>
  <c r="AJ131" i="1"/>
  <c r="CX131" i="1" s="1"/>
  <c r="CQ131" i="1"/>
  <c r="CR131" i="1"/>
  <c r="Q131" i="1" s="1"/>
  <c r="CS131" i="1"/>
  <c r="CT131" i="1"/>
  <c r="CU131" i="1"/>
  <c r="CV131" i="1"/>
  <c r="CW131" i="1"/>
  <c r="FR131" i="1"/>
  <c r="GL131" i="1"/>
  <c r="GN131" i="1"/>
  <c r="GP131" i="1"/>
  <c r="GV131" i="1"/>
  <c r="HC131" i="1"/>
  <c r="C132" i="1"/>
  <c r="D132" i="1"/>
  <c r="N132" i="1"/>
  <c r="U132" i="1"/>
  <c r="V132" i="1"/>
  <c r="W132" i="1"/>
  <c r="AC132" i="1"/>
  <c r="AE132" i="1"/>
  <c r="AD132" i="1" s="1"/>
  <c r="AF132" i="1"/>
  <c r="AG132" i="1"/>
  <c r="CU132" i="1" s="1"/>
  <c r="T132" i="1" s="1"/>
  <c r="AH132" i="1"/>
  <c r="AI132" i="1"/>
  <c r="AJ132" i="1"/>
  <c r="CQ132" i="1"/>
  <c r="CR132" i="1"/>
  <c r="CS132" i="1"/>
  <c r="CT132" i="1"/>
  <c r="CV132" i="1"/>
  <c r="CW132" i="1"/>
  <c r="CX132" i="1"/>
  <c r="FR132" i="1"/>
  <c r="GL132" i="1"/>
  <c r="GO132" i="1"/>
  <c r="GP132" i="1"/>
  <c r="GV132" i="1"/>
  <c r="HC132" i="1"/>
  <c r="GX132" i="1" s="1"/>
  <c r="C133" i="1"/>
  <c r="D133" i="1"/>
  <c r="N133" i="1"/>
  <c r="T133" i="1"/>
  <c r="U133" i="1"/>
  <c r="AC133" i="1"/>
  <c r="AE133" i="1"/>
  <c r="AD133" i="1" s="1"/>
  <c r="AF133" i="1"/>
  <c r="AG133" i="1"/>
  <c r="CU133" i="1" s="1"/>
  <c r="AH133" i="1"/>
  <c r="AI133" i="1"/>
  <c r="AJ133" i="1"/>
  <c r="CX133" i="1" s="1"/>
  <c r="W133" i="1" s="1"/>
  <c r="CQ133" i="1"/>
  <c r="CR133" i="1"/>
  <c r="CS133" i="1"/>
  <c r="CT133" i="1"/>
  <c r="CV133" i="1"/>
  <c r="CW133" i="1"/>
  <c r="FR133" i="1"/>
  <c r="GL133" i="1"/>
  <c r="GO133" i="1"/>
  <c r="GP133" i="1"/>
  <c r="GV133" i="1"/>
  <c r="GX133" i="1"/>
  <c r="HC133" i="1"/>
  <c r="I134" i="1"/>
  <c r="N134" i="1"/>
  <c r="S134" i="1"/>
  <c r="AC134" i="1"/>
  <c r="AB134" i="1" s="1"/>
  <c r="AD134" i="1"/>
  <c r="AE134" i="1"/>
  <c r="AF134" i="1"/>
  <c r="AG134" i="1"/>
  <c r="CU134" i="1" s="1"/>
  <c r="T134" i="1" s="1"/>
  <c r="AH134" i="1"/>
  <c r="CV134" i="1" s="1"/>
  <c r="U134" i="1" s="1"/>
  <c r="AI134" i="1"/>
  <c r="CW134" i="1" s="1"/>
  <c r="V134" i="1" s="1"/>
  <c r="AJ134" i="1"/>
  <c r="CQ134" i="1"/>
  <c r="P134" i="1" s="1"/>
  <c r="CP134" i="1" s="1"/>
  <c r="O134" i="1" s="1"/>
  <c r="CR134" i="1"/>
  <c r="Q134" i="1" s="1"/>
  <c r="CS134" i="1"/>
  <c r="R134" i="1" s="1"/>
  <c r="CT134" i="1"/>
  <c r="CX134" i="1"/>
  <c r="W134" i="1" s="1"/>
  <c r="FR134" i="1"/>
  <c r="GL134" i="1"/>
  <c r="GO134" i="1"/>
  <c r="GP134" i="1"/>
  <c r="GV134" i="1"/>
  <c r="HC134" i="1" s="1"/>
  <c r="GX134" i="1" s="1"/>
  <c r="I135" i="1"/>
  <c r="Q135" i="1" s="1"/>
  <c r="N135" i="1"/>
  <c r="AC135" i="1"/>
  <c r="AE135" i="1"/>
  <c r="AD135" i="1" s="1"/>
  <c r="AB135" i="1" s="1"/>
  <c r="AF135" i="1"/>
  <c r="AG135" i="1"/>
  <c r="CU135" i="1" s="1"/>
  <c r="T135" i="1" s="1"/>
  <c r="AH135" i="1"/>
  <c r="AI135" i="1"/>
  <c r="CW135" i="1" s="1"/>
  <c r="AJ135" i="1"/>
  <c r="CX135" i="1" s="1"/>
  <c r="CQ135" i="1"/>
  <c r="CR135" i="1"/>
  <c r="CS135" i="1"/>
  <c r="CT135" i="1"/>
  <c r="CV135" i="1"/>
  <c r="U135" i="1" s="1"/>
  <c r="FR135" i="1"/>
  <c r="GL135" i="1"/>
  <c r="GO135" i="1"/>
  <c r="GP135" i="1"/>
  <c r="GV135" i="1"/>
  <c r="GX135" i="1"/>
  <c r="HC135" i="1"/>
  <c r="I136" i="1"/>
  <c r="R136" i="1" s="1"/>
  <c r="N136" i="1"/>
  <c r="P136" i="1"/>
  <c r="Q136" i="1"/>
  <c r="S136" i="1"/>
  <c r="CP136" i="1" s="1"/>
  <c r="O136" i="1" s="1"/>
  <c r="AC136" i="1"/>
  <c r="AB136" i="1" s="1"/>
  <c r="AD136" i="1"/>
  <c r="AE136" i="1"/>
  <c r="AF136" i="1"/>
  <c r="AG136" i="1"/>
  <c r="CU136" i="1" s="1"/>
  <c r="T136" i="1" s="1"/>
  <c r="AH136" i="1"/>
  <c r="CV136" i="1" s="1"/>
  <c r="U136" i="1" s="1"/>
  <c r="AI136" i="1"/>
  <c r="CW136" i="1" s="1"/>
  <c r="V136" i="1" s="1"/>
  <c r="AJ136" i="1"/>
  <c r="CQ136" i="1"/>
  <c r="CR136" i="1"/>
  <c r="CS136" i="1"/>
  <c r="CT136" i="1"/>
  <c r="CX136" i="1"/>
  <c r="W136" i="1" s="1"/>
  <c r="FR136" i="1"/>
  <c r="GL136" i="1"/>
  <c r="GO136" i="1"/>
  <c r="GP136" i="1"/>
  <c r="GV136" i="1"/>
  <c r="HC136" i="1" s="1"/>
  <c r="GX136" i="1" s="1"/>
  <c r="I137" i="1"/>
  <c r="N137" i="1"/>
  <c r="Q137" i="1"/>
  <c r="U137" i="1"/>
  <c r="AC137" i="1"/>
  <c r="AE137" i="1"/>
  <c r="AD137" i="1" s="1"/>
  <c r="AB137" i="1" s="1"/>
  <c r="AF137" i="1"/>
  <c r="AG137" i="1"/>
  <c r="CU137" i="1" s="1"/>
  <c r="T137" i="1" s="1"/>
  <c r="AH137" i="1"/>
  <c r="AI137" i="1"/>
  <c r="CW137" i="1" s="1"/>
  <c r="V137" i="1" s="1"/>
  <c r="AJ137" i="1"/>
  <c r="CX137" i="1" s="1"/>
  <c r="W137" i="1" s="1"/>
  <c r="CQ137" i="1"/>
  <c r="P137" i="1" s="1"/>
  <c r="CR137" i="1"/>
  <c r="CS137" i="1"/>
  <c r="R137" i="1" s="1"/>
  <c r="CT137" i="1"/>
  <c r="S137" i="1" s="1"/>
  <c r="CY137" i="1" s="1"/>
  <c r="X137" i="1" s="1"/>
  <c r="CV137" i="1"/>
  <c r="FR137" i="1"/>
  <c r="GL137" i="1"/>
  <c r="GO137" i="1"/>
  <c r="GP137" i="1"/>
  <c r="GV137" i="1"/>
  <c r="GX137" i="1"/>
  <c r="HC137" i="1"/>
  <c r="B139" i="1"/>
  <c r="B26" i="1" s="1"/>
  <c r="C139" i="1"/>
  <c r="C26" i="1" s="1"/>
  <c r="D139" i="1"/>
  <c r="D26" i="1" s="1"/>
  <c r="F139" i="1"/>
  <c r="F26" i="1" s="1"/>
  <c r="G139" i="1"/>
  <c r="G26" i="1" s="1"/>
  <c r="BX139" i="1"/>
  <c r="BX26" i="1" s="1"/>
  <c r="CK139" i="1"/>
  <c r="CK26" i="1" s="1"/>
  <c r="CL139" i="1"/>
  <c r="CL26" i="1" s="1"/>
  <c r="CM139" i="1"/>
  <c r="CM26" i="1" s="1"/>
  <c r="FP139" i="1"/>
  <c r="FP26" i="1" s="1"/>
  <c r="GC139" i="1"/>
  <c r="GC26" i="1" s="1"/>
  <c r="GD139" i="1"/>
  <c r="GD26" i="1" s="1"/>
  <c r="GE139" i="1"/>
  <c r="GE26" i="1" s="1"/>
  <c r="D169" i="1"/>
  <c r="E171" i="1"/>
  <c r="Z171" i="1"/>
  <c r="AA171" i="1"/>
  <c r="AM171" i="1"/>
  <c r="AN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CK171" i="1"/>
  <c r="CN171" i="1"/>
  <c r="CO171" i="1"/>
  <c r="CP171" i="1"/>
  <c r="CQ171" i="1"/>
  <c r="CR171" i="1"/>
  <c r="CS171" i="1"/>
  <c r="CT171" i="1"/>
  <c r="CU171" i="1"/>
  <c r="CV171" i="1"/>
  <c r="CW171" i="1"/>
  <c r="CX171" i="1"/>
  <c r="CY171" i="1"/>
  <c r="CZ171" i="1"/>
  <c r="DA171" i="1"/>
  <c r="DB171" i="1"/>
  <c r="DC171" i="1"/>
  <c r="DD171" i="1"/>
  <c r="DE171" i="1"/>
  <c r="DF171" i="1"/>
  <c r="DR171" i="1"/>
  <c r="DS171" i="1"/>
  <c r="EE171" i="1"/>
  <c r="EF171" i="1"/>
  <c r="EW171" i="1"/>
  <c r="EX171" i="1"/>
  <c r="EY171" i="1"/>
  <c r="EZ171" i="1"/>
  <c r="FA171" i="1"/>
  <c r="FB171" i="1"/>
  <c r="FC171" i="1"/>
  <c r="FD171" i="1"/>
  <c r="FE171" i="1"/>
  <c r="FF171" i="1"/>
  <c r="FG171" i="1"/>
  <c r="FH171" i="1"/>
  <c r="FI171" i="1"/>
  <c r="FJ171" i="1"/>
  <c r="FK171" i="1"/>
  <c r="FL171" i="1"/>
  <c r="FM171" i="1"/>
  <c r="FN171" i="1"/>
  <c r="FO171" i="1"/>
  <c r="GF171" i="1"/>
  <c r="GG171" i="1"/>
  <c r="GH171" i="1"/>
  <c r="GI171" i="1"/>
  <c r="GJ171" i="1"/>
  <c r="GK171" i="1"/>
  <c r="GL171" i="1"/>
  <c r="GM171" i="1"/>
  <c r="GN171" i="1"/>
  <c r="GO171" i="1"/>
  <c r="GP171" i="1"/>
  <c r="GQ171" i="1"/>
  <c r="GR171" i="1"/>
  <c r="GS171" i="1"/>
  <c r="GT171" i="1"/>
  <c r="GU171" i="1"/>
  <c r="GV171" i="1"/>
  <c r="GW171" i="1"/>
  <c r="GX171" i="1"/>
  <c r="C173" i="1"/>
  <c r="D173" i="1"/>
  <c r="N173" i="1"/>
  <c r="V173" i="1"/>
  <c r="AC173" i="1"/>
  <c r="AD173" i="1"/>
  <c r="AE173" i="1"/>
  <c r="AF173" i="1"/>
  <c r="AG173" i="1"/>
  <c r="AH173" i="1"/>
  <c r="AI173" i="1"/>
  <c r="AJ173" i="1"/>
  <c r="CX173" i="1" s="1"/>
  <c r="W173" i="1" s="1"/>
  <c r="CQ173" i="1"/>
  <c r="CR173" i="1"/>
  <c r="CS173" i="1"/>
  <c r="CT173" i="1"/>
  <c r="CU173" i="1"/>
  <c r="T173" i="1" s="1"/>
  <c r="CV173" i="1"/>
  <c r="CW173" i="1"/>
  <c r="FR173" i="1"/>
  <c r="GL173" i="1"/>
  <c r="GO173" i="1"/>
  <c r="GP173" i="1"/>
  <c r="GV173" i="1"/>
  <c r="HC173" i="1"/>
  <c r="GX173" i="1" s="1"/>
  <c r="C174" i="1"/>
  <c r="D174" i="1"/>
  <c r="N174" i="1"/>
  <c r="Q174" i="1"/>
  <c r="U174" i="1"/>
  <c r="V174" i="1"/>
  <c r="AC174" i="1"/>
  <c r="AE174" i="1"/>
  <c r="AD174" i="1" s="1"/>
  <c r="AF174" i="1"/>
  <c r="AG174" i="1"/>
  <c r="CU174" i="1" s="1"/>
  <c r="T174" i="1" s="1"/>
  <c r="AH174" i="1"/>
  <c r="AI174" i="1"/>
  <c r="AJ174" i="1"/>
  <c r="CQ174" i="1"/>
  <c r="CR174" i="1"/>
  <c r="CS174" i="1"/>
  <c r="CT174" i="1"/>
  <c r="CV174" i="1"/>
  <c r="CW174" i="1"/>
  <c r="CX174" i="1"/>
  <c r="W174" i="1" s="1"/>
  <c r="FR174" i="1"/>
  <c r="GL174" i="1"/>
  <c r="GO174" i="1"/>
  <c r="GP174" i="1"/>
  <c r="GV174" i="1"/>
  <c r="GX174" i="1"/>
  <c r="HC174" i="1"/>
  <c r="C175" i="1"/>
  <c r="D175" i="1"/>
  <c r="N175" i="1"/>
  <c r="Q175" i="1"/>
  <c r="R175" i="1"/>
  <c r="U175" i="1"/>
  <c r="V175" i="1"/>
  <c r="W175" i="1"/>
  <c r="AC175" i="1"/>
  <c r="AD175" i="1"/>
  <c r="AE175" i="1"/>
  <c r="AF175" i="1"/>
  <c r="AB175" i="1" s="1"/>
  <c r="AG175" i="1"/>
  <c r="AH175" i="1"/>
  <c r="AI175" i="1"/>
  <c r="AJ175" i="1"/>
  <c r="CX175" i="1" s="1"/>
  <c r="CQ175" i="1"/>
  <c r="CR175" i="1"/>
  <c r="CS175" i="1"/>
  <c r="CT175" i="1"/>
  <c r="CU175" i="1"/>
  <c r="T175" i="1" s="1"/>
  <c r="CV175" i="1"/>
  <c r="CW175" i="1"/>
  <c r="FR175" i="1"/>
  <c r="GL175" i="1"/>
  <c r="GO175" i="1"/>
  <c r="GP175" i="1"/>
  <c r="GV175" i="1"/>
  <c r="HC175" i="1"/>
  <c r="GX175" i="1" s="1"/>
  <c r="C176" i="1"/>
  <c r="D176" i="1"/>
  <c r="N176" i="1"/>
  <c r="U176" i="1"/>
  <c r="V176" i="1"/>
  <c r="AC176" i="1"/>
  <c r="AE176" i="1"/>
  <c r="AD176" i="1" s="1"/>
  <c r="AF176" i="1"/>
  <c r="AG176" i="1"/>
  <c r="CU176" i="1" s="1"/>
  <c r="T176" i="1" s="1"/>
  <c r="AH176" i="1"/>
  <c r="AI176" i="1"/>
  <c r="AJ176" i="1"/>
  <c r="CQ176" i="1"/>
  <c r="CR176" i="1"/>
  <c r="CS176" i="1"/>
  <c r="CT176" i="1"/>
  <c r="CV176" i="1"/>
  <c r="CW176" i="1"/>
  <c r="CX176" i="1"/>
  <c r="W176" i="1" s="1"/>
  <c r="FR176" i="1"/>
  <c r="GL176" i="1"/>
  <c r="GO176" i="1"/>
  <c r="GP176" i="1"/>
  <c r="GV176" i="1"/>
  <c r="HC176" i="1" s="1"/>
  <c r="GX176" i="1"/>
  <c r="C177" i="1"/>
  <c r="D177" i="1"/>
  <c r="N177" i="1"/>
  <c r="V177" i="1"/>
  <c r="AC177" i="1"/>
  <c r="AE177" i="1"/>
  <c r="AD177" i="1" s="1"/>
  <c r="AF177" i="1"/>
  <c r="AG177" i="1"/>
  <c r="AH177" i="1"/>
  <c r="AI177" i="1"/>
  <c r="AJ177" i="1"/>
  <c r="CX177" i="1" s="1"/>
  <c r="W177" i="1" s="1"/>
  <c r="CQ177" i="1"/>
  <c r="CR177" i="1"/>
  <c r="CS177" i="1"/>
  <c r="CT177" i="1"/>
  <c r="CU177" i="1"/>
  <c r="T177" i="1" s="1"/>
  <c r="CV177" i="1"/>
  <c r="CW177" i="1"/>
  <c r="FR177" i="1"/>
  <c r="GL177" i="1"/>
  <c r="GN177" i="1"/>
  <c r="GP177" i="1"/>
  <c r="GV177" i="1"/>
  <c r="HC177" i="1" s="1"/>
  <c r="GX177" i="1" s="1"/>
  <c r="C178" i="1"/>
  <c r="D178" i="1"/>
  <c r="N178" i="1"/>
  <c r="U178" i="1"/>
  <c r="AC178" i="1"/>
  <c r="AE178" i="1"/>
  <c r="AD178" i="1" s="1"/>
  <c r="AF178" i="1"/>
  <c r="AG178" i="1"/>
  <c r="CU178" i="1" s="1"/>
  <c r="T178" i="1" s="1"/>
  <c r="AH178" i="1"/>
  <c r="AI178" i="1"/>
  <c r="AJ178" i="1"/>
  <c r="CX178" i="1" s="1"/>
  <c r="W178" i="1" s="1"/>
  <c r="CQ178" i="1"/>
  <c r="CR178" i="1"/>
  <c r="CS178" i="1"/>
  <c r="CT178" i="1"/>
  <c r="CV178" i="1"/>
  <c r="CW178" i="1"/>
  <c r="FR178" i="1"/>
  <c r="GL178" i="1"/>
  <c r="GN178" i="1"/>
  <c r="GP178" i="1"/>
  <c r="GV178" i="1"/>
  <c r="GX178" i="1"/>
  <c r="HC178" i="1"/>
  <c r="I179" i="1"/>
  <c r="V179" i="1" s="1"/>
  <c r="N179" i="1"/>
  <c r="S179" i="1"/>
  <c r="U179" i="1"/>
  <c r="X179" i="1"/>
  <c r="AC179" i="1"/>
  <c r="AB179" i="1" s="1"/>
  <c r="AD179" i="1"/>
  <c r="AE179" i="1"/>
  <c r="AF179" i="1"/>
  <c r="AG179" i="1"/>
  <c r="AH179" i="1"/>
  <c r="AI179" i="1"/>
  <c r="AJ179" i="1"/>
  <c r="CP179" i="1"/>
  <c r="CQ179" i="1"/>
  <c r="CR179" i="1"/>
  <c r="CS179" i="1"/>
  <c r="R179" i="1" s="1"/>
  <c r="CT179" i="1"/>
  <c r="CU179" i="1"/>
  <c r="T179" i="1" s="1"/>
  <c r="CV179" i="1"/>
  <c r="CW179" i="1"/>
  <c r="CX179" i="1"/>
  <c r="W179" i="1" s="1"/>
  <c r="CY179" i="1"/>
  <c r="CZ179" i="1"/>
  <c r="Y179" i="1" s="1"/>
  <c r="FR179" i="1"/>
  <c r="GL179" i="1"/>
  <c r="GN179" i="1"/>
  <c r="GP179" i="1"/>
  <c r="GV179" i="1"/>
  <c r="HC179" i="1"/>
  <c r="I180" i="1"/>
  <c r="N180" i="1"/>
  <c r="W180" i="1"/>
  <c r="AB180" i="1"/>
  <c r="AC180" i="1"/>
  <c r="AE180" i="1"/>
  <c r="AD180" i="1" s="1"/>
  <c r="AF180" i="1"/>
  <c r="AG180" i="1"/>
  <c r="AH180" i="1"/>
  <c r="AI180" i="1"/>
  <c r="AJ180" i="1"/>
  <c r="CP180" i="1"/>
  <c r="CQ180" i="1"/>
  <c r="CR180" i="1"/>
  <c r="CS180" i="1"/>
  <c r="R180" i="1" s="1"/>
  <c r="CT180" i="1"/>
  <c r="CU180" i="1"/>
  <c r="CV180" i="1"/>
  <c r="CW180" i="1"/>
  <c r="V180" i="1" s="1"/>
  <c r="CX180" i="1"/>
  <c r="CY180" i="1"/>
  <c r="X180" i="1" s="1"/>
  <c r="CZ180" i="1"/>
  <c r="Y180" i="1" s="1"/>
  <c r="FR180" i="1"/>
  <c r="GL180" i="1"/>
  <c r="GN180" i="1"/>
  <c r="GP180" i="1"/>
  <c r="GV180" i="1"/>
  <c r="HC180" i="1"/>
  <c r="N181" i="1"/>
  <c r="R181" i="1"/>
  <c r="S181" i="1"/>
  <c r="T181" i="1"/>
  <c r="V181" i="1"/>
  <c r="X181" i="1"/>
  <c r="AC181" i="1"/>
  <c r="AD181" i="1"/>
  <c r="AB181" i="1" s="1"/>
  <c r="AE181" i="1"/>
  <c r="AF181" i="1"/>
  <c r="AG181" i="1"/>
  <c r="AH181" i="1"/>
  <c r="AI181" i="1"/>
  <c r="AJ181" i="1"/>
  <c r="CX181" i="1" s="1"/>
  <c r="W181" i="1" s="1"/>
  <c r="CQ181" i="1"/>
  <c r="P181" i="1" s="1"/>
  <c r="CP181" i="1" s="1"/>
  <c r="O181" i="1" s="1"/>
  <c r="CR181" i="1"/>
  <c r="Q181" i="1" s="1"/>
  <c r="CS181" i="1"/>
  <c r="CT181" i="1"/>
  <c r="CU181" i="1"/>
  <c r="CV181" i="1"/>
  <c r="U181" i="1" s="1"/>
  <c r="CW181" i="1"/>
  <c r="CY181" i="1"/>
  <c r="CZ181" i="1"/>
  <c r="Y181" i="1" s="1"/>
  <c r="FR181" i="1"/>
  <c r="GL181" i="1"/>
  <c r="GO181" i="1"/>
  <c r="GP181" i="1"/>
  <c r="GV181" i="1"/>
  <c r="GX181" i="1"/>
  <c r="HC181" i="1"/>
  <c r="HG181" i="1"/>
  <c r="N182" i="1"/>
  <c r="Q182" i="1"/>
  <c r="S182" i="1"/>
  <c r="V182" i="1"/>
  <c r="X182" i="1"/>
  <c r="Y182" i="1"/>
  <c r="AC182" i="1"/>
  <c r="AD182" i="1"/>
  <c r="AB182" i="1" s="1"/>
  <c r="AE182" i="1"/>
  <c r="AF182" i="1"/>
  <c r="AG182" i="1"/>
  <c r="AH182" i="1"/>
  <c r="CV182" i="1" s="1"/>
  <c r="U182" i="1" s="1"/>
  <c r="AI182" i="1"/>
  <c r="AJ182" i="1"/>
  <c r="CQ182" i="1"/>
  <c r="P182" i="1" s="1"/>
  <c r="CP182" i="1" s="1"/>
  <c r="O182" i="1" s="1"/>
  <c r="CR182" i="1"/>
  <c r="CS182" i="1"/>
  <c r="R182" i="1" s="1"/>
  <c r="CT182" i="1"/>
  <c r="CU182" i="1"/>
  <c r="T182" i="1" s="1"/>
  <c r="CW182" i="1"/>
  <c r="CX182" i="1"/>
  <c r="W182" i="1" s="1"/>
  <c r="CY182" i="1"/>
  <c r="CZ182" i="1"/>
  <c r="FR182" i="1"/>
  <c r="GL182" i="1"/>
  <c r="GO182" i="1"/>
  <c r="GP182" i="1"/>
  <c r="GV182" i="1"/>
  <c r="HC182" i="1" s="1"/>
  <c r="GX182" i="1" s="1"/>
  <c r="HG182" i="1"/>
  <c r="C183" i="1"/>
  <c r="D183" i="1"/>
  <c r="N183" i="1"/>
  <c r="U183" i="1"/>
  <c r="V183" i="1"/>
  <c r="AC183" i="1"/>
  <c r="AE183" i="1"/>
  <c r="AD183" i="1" s="1"/>
  <c r="AF183" i="1"/>
  <c r="AG183" i="1"/>
  <c r="CU183" i="1" s="1"/>
  <c r="T183" i="1" s="1"/>
  <c r="AH183" i="1"/>
  <c r="AI183" i="1"/>
  <c r="AJ183" i="1"/>
  <c r="CX183" i="1" s="1"/>
  <c r="W183" i="1" s="1"/>
  <c r="CQ183" i="1"/>
  <c r="CR183" i="1"/>
  <c r="CS183" i="1"/>
  <c r="CT183" i="1"/>
  <c r="CV183" i="1"/>
  <c r="CW183" i="1"/>
  <c r="FR183" i="1"/>
  <c r="GL183" i="1"/>
  <c r="GN183" i="1"/>
  <c r="GP183" i="1"/>
  <c r="GV183" i="1"/>
  <c r="HC183" i="1" s="1"/>
  <c r="GX183" i="1" s="1"/>
  <c r="C184" i="1"/>
  <c r="D184" i="1"/>
  <c r="N184" i="1"/>
  <c r="U184" i="1"/>
  <c r="V184" i="1"/>
  <c r="AC184" i="1"/>
  <c r="AE184" i="1"/>
  <c r="AD184" i="1" s="1"/>
  <c r="AF184" i="1"/>
  <c r="AG184" i="1"/>
  <c r="AH184" i="1"/>
  <c r="AI184" i="1"/>
  <c r="AJ184" i="1"/>
  <c r="CQ184" i="1"/>
  <c r="CR184" i="1"/>
  <c r="CS184" i="1"/>
  <c r="CT184" i="1"/>
  <c r="CU184" i="1"/>
  <c r="T184" i="1" s="1"/>
  <c r="CV184" i="1"/>
  <c r="CW184" i="1"/>
  <c r="CX184" i="1"/>
  <c r="W184" i="1" s="1"/>
  <c r="FR184" i="1"/>
  <c r="GL184" i="1"/>
  <c r="GN184" i="1"/>
  <c r="GP184" i="1"/>
  <c r="GV184" i="1"/>
  <c r="HC184" i="1" s="1"/>
  <c r="GX184" i="1" s="1"/>
  <c r="I185" i="1"/>
  <c r="P185" i="1" s="1"/>
  <c r="O185" i="1" s="1"/>
  <c r="N185" i="1"/>
  <c r="Q185" i="1"/>
  <c r="U185" i="1"/>
  <c r="Y185" i="1"/>
  <c r="AC185" i="1"/>
  <c r="AB185" i="1" s="1"/>
  <c r="AE185" i="1"/>
  <c r="AD185" i="1" s="1"/>
  <c r="AF185" i="1"/>
  <c r="AG185" i="1"/>
  <c r="AH185" i="1"/>
  <c r="AI185" i="1"/>
  <c r="AJ185" i="1"/>
  <c r="CP185" i="1"/>
  <c r="CQ185" i="1"/>
  <c r="CR185" i="1"/>
  <c r="CS185" i="1"/>
  <c r="R185" i="1" s="1"/>
  <c r="CT185" i="1"/>
  <c r="S185" i="1" s="1"/>
  <c r="CU185" i="1"/>
  <c r="T185" i="1" s="1"/>
  <c r="CV185" i="1"/>
  <c r="CW185" i="1"/>
  <c r="V185" i="1" s="1"/>
  <c r="CX185" i="1"/>
  <c r="W185" i="1" s="1"/>
  <c r="CY185" i="1"/>
  <c r="X185" i="1" s="1"/>
  <c r="CZ185" i="1"/>
  <c r="FR185" i="1"/>
  <c r="GL185" i="1"/>
  <c r="GN185" i="1"/>
  <c r="GP185" i="1"/>
  <c r="GV185" i="1"/>
  <c r="GX185" i="1"/>
  <c r="HC185" i="1"/>
  <c r="I186" i="1"/>
  <c r="S186" i="1" s="1"/>
  <c r="N186" i="1"/>
  <c r="Q186" i="1"/>
  <c r="T186" i="1"/>
  <c r="W186" i="1"/>
  <c r="Y186" i="1"/>
  <c r="AC186" i="1"/>
  <c r="AD186" i="1"/>
  <c r="AE186" i="1"/>
  <c r="AF186" i="1"/>
  <c r="AG186" i="1"/>
  <c r="AH186" i="1"/>
  <c r="AI186" i="1"/>
  <c r="AJ186" i="1"/>
  <c r="CP186" i="1"/>
  <c r="CQ186" i="1"/>
  <c r="CR186" i="1"/>
  <c r="CS186" i="1"/>
  <c r="R186" i="1" s="1"/>
  <c r="CT186" i="1"/>
  <c r="CU186" i="1"/>
  <c r="CV186" i="1"/>
  <c r="U186" i="1" s="1"/>
  <c r="CW186" i="1"/>
  <c r="CX186" i="1"/>
  <c r="CY186" i="1"/>
  <c r="X186" i="1" s="1"/>
  <c r="CZ186" i="1"/>
  <c r="FR186" i="1"/>
  <c r="GL186" i="1"/>
  <c r="GN186" i="1"/>
  <c r="GP186" i="1"/>
  <c r="GV186" i="1"/>
  <c r="GX186" i="1"/>
  <c r="HC186" i="1"/>
  <c r="N187" i="1"/>
  <c r="R187" i="1"/>
  <c r="V187" i="1"/>
  <c r="W187" i="1"/>
  <c r="X187" i="1"/>
  <c r="AC187" i="1"/>
  <c r="AB187" i="1" s="1"/>
  <c r="AD187" i="1"/>
  <c r="AE187" i="1"/>
  <c r="AF187" i="1"/>
  <c r="AG187" i="1"/>
  <c r="CU187" i="1" s="1"/>
  <c r="T187" i="1" s="1"/>
  <c r="AH187" i="1"/>
  <c r="CV187" i="1" s="1"/>
  <c r="U187" i="1" s="1"/>
  <c r="AI187" i="1"/>
  <c r="AJ187" i="1"/>
  <c r="CQ187" i="1"/>
  <c r="P187" i="1" s="1"/>
  <c r="CR187" i="1"/>
  <c r="Q187" i="1" s="1"/>
  <c r="CS187" i="1"/>
  <c r="CT187" i="1"/>
  <c r="S187" i="1" s="1"/>
  <c r="CW187" i="1"/>
  <c r="CX187" i="1"/>
  <c r="CY187" i="1"/>
  <c r="CZ187" i="1"/>
  <c r="Y187" i="1" s="1"/>
  <c r="FR187" i="1"/>
  <c r="GL187" i="1"/>
  <c r="GO187" i="1"/>
  <c r="GP187" i="1"/>
  <c r="GV187" i="1"/>
  <c r="HC187" i="1"/>
  <c r="GX187" i="1" s="1"/>
  <c r="HG187" i="1"/>
  <c r="N188" i="1"/>
  <c r="Q188" i="1"/>
  <c r="T188" i="1"/>
  <c r="V188" i="1"/>
  <c r="X188" i="1"/>
  <c r="AC188" i="1"/>
  <c r="AD188" i="1"/>
  <c r="AB188" i="1" s="1"/>
  <c r="AE188" i="1"/>
  <c r="AF188" i="1"/>
  <c r="AG188" i="1"/>
  <c r="AH188" i="1"/>
  <c r="AI188" i="1"/>
  <c r="AJ188" i="1"/>
  <c r="CX188" i="1" s="1"/>
  <c r="W188" i="1" s="1"/>
  <c r="CQ188" i="1"/>
  <c r="P188" i="1" s="1"/>
  <c r="CP188" i="1" s="1"/>
  <c r="O188" i="1" s="1"/>
  <c r="CR188" i="1"/>
  <c r="CS188" i="1"/>
  <c r="R188" i="1" s="1"/>
  <c r="CT188" i="1"/>
  <c r="S188" i="1" s="1"/>
  <c r="CU188" i="1"/>
  <c r="CV188" i="1"/>
  <c r="U188" i="1" s="1"/>
  <c r="CW188" i="1"/>
  <c r="CY188" i="1"/>
  <c r="CZ188" i="1"/>
  <c r="Y188" i="1" s="1"/>
  <c r="FR188" i="1"/>
  <c r="GL188" i="1"/>
  <c r="GO188" i="1"/>
  <c r="GP188" i="1"/>
  <c r="GV188" i="1"/>
  <c r="GX188" i="1"/>
  <c r="HC188" i="1"/>
  <c r="HG188" i="1"/>
  <c r="C189" i="1"/>
  <c r="D189" i="1"/>
  <c r="N189" i="1"/>
  <c r="S189" i="1"/>
  <c r="T189" i="1"/>
  <c r="U189" i="1"/>
  <c r="AC189" i="1"/>
  <c r="AE189" i="1"/>
  <c r="AD189" i="1" s="1"/>
  <c r="AF189" i="1"/>
  <c r="AG189" i="1"/>
  <c r="AH189" i="1"/>
  <c r="AI189" i="1"/>
  <c r="AJ189" i="1"/>
  <c r="CX189" i="1" s="1"/>
  <c r="W189" i="1" s="1"/>
  <c r="CQ189" i="1"/>
  <c r="CR189" i="1"/>
  <c r="CS189" i="1"/>
  <c r="CT189" i="1"/>
  <c r="CU189" i="1"/>
  <c r="CV189" i="1"/>
  <c r="CW189" i="1"/>
  <c r="FR189" i="1"/>
  <c r="GL189" i="1"/>
  <c r="GN189" i="1"/>
  <c r="GP189" i="1"/>
  <c r="GV189" i="1"/>
  <c r="GX189" i="1"/>
  <c r="HC189" i="1"/>
  <c r="C190" i="1"/>
  <c r="D190" i="1"/>
  <c r="N190" i="1"/>
  <c r="U190" i="1"/>
  <c r="AC190" i="1"/>
  <c r="AE190" i="1"/>
  <c r="AD190" i="1" s="1"/>
  <c r="AF190" i="1"/>
  <c r="AG190" i="1"/>
  <c r="CU190" i="1" s="1"/>
  <c r="T190" i="1" s="1"/>
  <c r="AH190" i="1"/>
  <c r="AI190" i="1"/>
  <c r="AJ190" i="1"/>
  <c r="CQ190" i="1"/>
  <c r="CR190" i="1"/>
  <c r="CS190" i="1"/>
  <c r="CT190" i="1"/>
  <c r="CV190" i="1"/>
  <c r="CW190" i="1"/>
  <c r="CX190" i="1"/>
  <c r="W190" i="1" s="1"/>
  <c r="FR190" i="1"/>
  <c r="GL190" i="1"/>
  <c r="GN190" i="1"/>
  <c r="GP190" i="1"/>
  <c r="GV190" i="1"/>
  <c r="HC190" i="1"/>
  <c r="GX190" i="1" s="1"/>
  <c r="I191" i="1"/>
  <c r="P191" i="1" s="1"/>
  <c r="O191" i="1" s="1"/>
  <c r="GM191" i="1" s="1"/>
  <c r="GO191" i="1" s="1"/>
  <c r="N191" i="1"/>
  <c r="Q191" i="1"/>
  <c r="T191" i="1"/>
  <c r="U191" i="1"/>
  <c r="W191" i="1"/>
  <c r="Y191" i="1"/>
  <c r="AC191" i="1"/>
  <c r="AD191" i="1"/>
  <c r="AE191" i="1"/>
  <c r="AF191" i="1"/>
  <c r="AG191" i="1"/>
  <c r="AH191" i="1"/>
  <c r="AI191" i="1"/>
  <c r="AJ191" i="1"/>
  <c r="CP191" i="1"/>
  <c r="CQ191" i="1"/>
  <c r="CR191" i="1"/>
  <c r="CS191" i="1"/>
  <c r="R191" i="1" s="1"/>
  <c r="CT191" i="1"/>
  <c r="S191" i="1" s="1"/>
  <c r="CU191" i="1"/>
  <c r="CV191" i="1"/>
  <c r="CW191" i="1"/>
  <c r="V191" i="1" s="1"/>
  <c r="CX191" i="1"/>
  <c r="CY191" i="1"/>
  <c r="X191" i="1" s="1"/>
  <c r="CZ191" i="1"/>
  <c r="FR191" i="1"/>
  <c r="GL191" i="1"/>
  <c r="GN191" i="1"/>
  <c r="GP191" i="1"/>
  <c r="GV191" i="1"/>
  <c r="GX191" i="1"/>
  <c r="HC191" i="1"/>
  <c r="I192" i="1"/>
  <c r="P192" i="1" s="1"/>
  <c r="O192" i="1" s="1"/>
  <c r="GM192" i="1" s="1"/>
  <c r="GO192" i="1" s="1"/>
  <c r="N192" i="1"/>
  <c r="R192" i="1"/>
  <c r="U192" i="1"/>
  <c r="W192" i="1"/>
  <c r="AC192" i="1"/>
  <c r="AE192" i="1"/>
  <c r="AD192" i="1" s="1"/>
  <c r="AB192" i="1" s="1"/>
  <c r="AF192" i="1"/>
  <c r="AG192" i="1"/>
  <c r="AH192" i="1"/>
  <c r="AI192" i="1"/>
  <c r="AJ192" i="1"/>
  <c r="CP192" i="1"/>
  <c r="CQ192" i="1"/>
  <c r="CR192" i="1"/>
  <c r="Q192" i="1" s="1"/>
  <c r="CS192" i="1"/>
  <c r="CT192" i="1"/>
  <c r="S192" i="1" s="1"/>
  <c r="CU192" i="1"/>
  <c r="CV192" i="1"/>
  <c r="CW192" i="1"/>
  <c r="V192" i="1" s="1"/>
  <c r="CX192" i="1"/>
  <c r="CY192" i="1"/>
  <c r="X192" i="1" s="1"/>
  <c r="CZ192" i="1"/>
  <c r="Y192" i="1" s="1"/>
  <c r="FR192" i="1"/>
  <c r="GL192" i="1"/>
  <c r="GN192" i="1"/>
  <c r="GP192" i="1"/>
  <c r="GV192" i="1"/>
  <c r="HC192" i="1"/>
  <c r="GX192" i="1" s="1"/>
  <c r="I193" i="1"/>
  <c r="N193" i="1"/>
  <c r="Q193" i="1"/>
  <c r="U193" i="1"/>
  <c r="W193" i="1"/>
  <c r="AC193" i="1"/>
  <c r="AD193" i="1"/>
  <c r="AE193" i="1"/>
  <c r="AF193" i="1"/>
  <c r="AG193" i="1"/>
  <c r="CU193" i="1" s="1"/>
  <c r="T193" i="1" s="1"/>
  <c r="AH193" i="1"/>
  <c r="AI193" i="1"/>
  <c r="CW193" i="1" s="1"/>
  <c r="V193" i="1" s="1"/>
  <c r="AJ193" i="1"/>
  <c r="CQ193" i="1"/>
  <c r="P193" i="1" s="1"/>
  <c r="CR193" i="1"/>
  <c r="CS193" i="1"/>
  <c r="CT193" i="1"/>
  <c r="S193" i="1" s="1"/>
  <c r="CV193" i="1"/>
  <c r="CX193" i="1"/>
  <c r="FR193" i="1"/>
  <c r="GL193" i="1"/>
  <c r="GN193" i="1"/>
  <c r="GP193" i="1"/>
  <c r="GV193" i="1"/>
  <c r="HC193" i="1" s="1"/>
  <c r="GX193" i="1"/>
  <c r="I194" i="1"/>
  <c r="S194" i="1" s="1"/>
  <c r="N194" i="1"/>
  <c r="Q194" i="1"/>
  <c r="W194" i="1"/>
  <c r="AC194" i="1"/>
  <c r="AB194" i="1" s="1"/>
  <c r="AE194" i="1"/>
  <c r="AD194" i="1" s="1"/>
  <c r="AF194" i="1"/>
  <c r="AG194" i="1"/>
  <c r="CU194" i="1" s="1"/>
  <c r="AH194" i="1"/>
  <c r="AI194" i="1"/>
  <c r="AJ194" i="1"/>
  <c r="CQ194" i="1"/>
  <c r="P194" i="1" s="1"/>
  <c r="CR194" i="1"/>
  <c r="CS194" i="1"/>
  <c r="R194" i="1" s="1"/>
  <c r="CT194" i="1"/>
  <c r="CV194" i="1"/>
  <c r="U194" i="1" s="1"/>
  <c r="CW194" i="1"/>
  <c r="V194" i="1" s="1"/>
  <c r="CX194" i="1"/>
  <c r="FR194" i="1"/>
  <c r="GL194" i="1"/>
  <c r="GN194" i="1"/>
  <c r="GP194" i="1"/>
  <c r="GV194" i="1"/>
  <c r="HC194" i="1"/>
  <c r="B196" i="1"/>
  <c r="B171" i="1" s="1"/>
  <c r="C196" i="1"/>
  <c r="C171" i="1" s="1"/>
  <c r="D196" i="1"/>
  <c r="D171" i="1" s="1"/>
  <c r="F196" i="1"/>
  <c r="F171" i="1" s="1"/>
  <c r="G196" i="1"/>
  <c r="G171" i="1" s="1"/>
  <c r="AO196" i="1"/>
  <c r="F200" i="1" s="1"/>
  <c r="BB196" i="1"/>
  <c r="BB171" i="1" s="1"/>
  <c r="BD196" i="1"/>
  <c r="BX196" i="1"/>
  <c r="BX171" i="1" s="1"/>
  <c r="CK196" i="1"/>
  <c r="CL196" i="1"/>
  <c r="CL171" i="1" s="1"/>
  <c r="CM196" i="1"/>
  <c r="CM171" i="1" s="1"/>
  <c r="ET196" i="1"/>
  <c r="EV196" i="1"/>
  <c r="EV171" i="1" s="1"/>
  <c r="FP196" i="1"/>
  <c r="FP171" i="1" s="1"/>
  <c r="GC196" i="1"/>
  <c r="GC171" i="1" s="1"/>
  <c r="GD196" i="1"/>
  <c r="GD171" i="1" s="1"/>
  <c r="GE196" i="1"/>
  <c r="GE171" i="1" s="1"/>
  <c r="F209" i="1"/>
  <c r="D226" i="1"/>
  <c r="E228" i="1"/>
  <c r="Z228" i="1"/>
  <c r="AA228" i="1"/>
  <c r="AM228" i="1"/>
  <c r="AN228" i="1"/>
  <c r="BE228" i="1"/>
  <c r="BF228" i="1"/>
  <c r="BG228" i="1"/>
  <c r="BH228" i="1"/>
  <c r="BI228" i="1"/>
  <c r="BJ228" i="1"/>
  <c r="BK228" i="1"/>
  <c r="BL228" i="1"/>
  <c r="BM228" i="1"/>
  <c r="BN228" i="1"/>
  <c r="BO228" i="1"/>
  <c r="BP228" i="1"/>
  <c r="BQ228" i="1"/>
  <c r="BR228" i="1"/>
  <c r="BS228" i="1"/>
  <c r="BT228" i="1"/>
  <c r="BU228" i="1"/>
  <c r="BV228" i="1"/>
  <c r="BW228" i="1"/>
  <c r="CN228" i="1"/>
  <c r="CO228" i="1"/>
  <c r="CP228" i="1"/>
  <c r="CQ228" i="1"/>
  <c r="CR228" i="1"/>
  <c r="CS228" i="1"/>
  <c r="CT228" i="1"/>
  <c r="CU228" i="1"/>
  <c r="CV228" i="1"/>
  <c r="CW228" i="1"/>
  <c r="CX228" i="1"/>
  <c r="CY228" i="1"/>
  <c r="CZ228" i="1"/>
  <c r="DA228" i="1"/>
  <c r="DB228" i="1"/>
  <c r="DC228" i="1"/>
  <c r="DD228" i="1"/>
  <c r="DE228" i="1"/>
  <c r="DF228" i="1"/>
  <c r="DR228" i="1"/>
  <c r="DS228" i="1"/>
  <c r="EE228" i="1"/>
  <c r="EF228" i="1"/>
  <c r="EW228" i="1"/>
  <c r="EX228" i="1"/>
  <c r="EY228" i="1"/>
  <c r="EZ228" i="1"/>
  <c r="FA228" i="1"/>
  <c r="FB228" i="1"/>
  <c r="FC228" i="1"/>
  <c r="FD228" i="1"/>
  <c r="FE228" i="1"/>
  <c r="FF228" i="1"/>
  <c r="FG228" i="1"/>
  <c r="FH228" i="1"/>
  <c r="FI228" i="1"/>
  <c r="FJ228" i="1"/>
  <c r="FK228" i="1"/>
  <c r="FL228" i="1"/>
  <c r="FM228" i="1"/>
  <c r="FN228" i="1"/>
  <c r="FO228" i="1"/>
  <c r="GF228" i="1"/>
  <c r="GG228" i="1"/>
  <c r="GH228" i="1"/>
  <c r="GI228" i="1"/>
  <c r="GJ228" i="1"/>
  <c r="GK228" i="1"/>
  <c r="GL228" i="1"/>
  <c r="GM228" i="1"/>
  <c r="GN228" i="1"/>
  <c r="GO228" i="1"/>
  <c r="GP228" i="1"/>
  <c r="GQ228" i="1"/>
  <c r="GR228" i="1"/>
  <c r="GS228" i="1"/>
  <c r="GT228" i="1"/>
  <c r="GU228" i="1"/>
  <c r="GV228" i="1"/>
  <c r="GW228" i="1"/>
  <c r="GX228" i="1"/>
  <c r="N230" i="1"/>
  <c r="P230" i="1"/>
  <c r="R230" i="1"/>
  <c r="AC230" i="1"/>
  <c r="AE230" i="1"/>
  <c r="AD230" i="1" s="1"/>
  <c r="AB230" i="1" s="1"/>
  <c r="AF230" i="1"/>
  <c r="AG230" i="1"/>
  <c r="AH230" i="1"/>
  <c r="CV230" i="1" s="1"/>
  <c r="U230" i="1" s="1"/>
  <c r="AI230" i="1"/>
  <c r="AJ230" i="1"/>
  <c r="CX230" i="1" s="1"/>
  <c r="W230" i="1" s="1"/>
  <c r="CQ230" i="1"/>
  <c r="CR230" i="1"/>
  <c r="Q230" i="1" s="1"/>
  <c r="CS230" i="1"/>
  <c r="CT230" i="1"/>
  <c r="S230" i="1" s="1"/>
  <c r="CU230" i="1"/>
  <c r="T230" i="1" s="1"/>
  <c r="CW230" i="1"/>
  <c r="V230" i="1" s="1"/>
  <c r="FR230" i="1"/>
  <c r="GL230" i="1"/>
  <c r="GO230" i="1"/>
  <c r="GP230" i="1"/>
  <c r="GV230" i="1"/>
  <c r="HC230" i="1" s="1"/>
  <c r="GX230" i="1" s="1"/>
  <c r="HG230" i="1"/>
  <c r="N231" i="1"/>
  <c r="P231" i="1"/>
  <c r="S231" i="1"/>
  <c r="V231" i="1"/>
  <c r="AC231" i="1"/>
  <c r="AD231" i="1"/>
  <c r="AE231" i="1"/>
  <c r="AF231" i="1"/>
  <c r="AG231" i="1"/>
  <c r="AH231" i="1"/>
  <c r="CV231" i="1" s="1"/>
  <c r="U231" i="1" s="1"/>
  <c r="AI231" i="1"/>
  <c r="AJ231" i="1"/>
  <c r="CQ231" i="1"/>
  <c r="CR231" i="1"/>
  <c r="Q231" i="1" s="1"/>
  <c r="CP231" i="1" s="1"/>
  <c r="O231" i="1" s="1"/>
  <c r="CS231" i="1"/>
  <c r="R231" i="1" s="1"/>
  <c r="CT231" i="1"/>
  <c r="CU231" i="1"/>
  <c r="T231" i="1" s="1"/>
  <c r="CW231" i="1"/>
  <c r="CX231" i="1"/>
  <c r="W231" i="1" s="1"/>
  <c r="FR231" i="1"/>
  <c r="GL231" i="1"/>
  <c r="GO231" i="1"/>
  <c r="GP231" i="1"/>
  <c r="GV231" i="1"/>
  <c r="HC231" i="1"/>
  <c r="GX231" i="1" s="1"/>
  <c r="HG231" i="1"/>
  <c r="N232" i="1"/>
  <c r="Q232" i="1"/>
  <c r="S232" i="1"/>
  <c r="T232" i="1"/>
  <c r="AC232" i="1"/>
  <c r="AD232" i="1"/>
  <c r="AB232" i="1" s="1"/>
  <c r="AE232" i="1"/>
  <c r="AF232" i="1"/>
  <c r="AG232" i="1"/>
  <c r="AH232" i="1"/>
  <c r="AI232" i="1"/>
  <c r="CW232" i="1" s="1"/>
  <c r="V232" i="1" s="1"/>
  <c r="AJ232" i="1"/>
  <c r="CX232" i="1" s="1"/>
  <c r="W232" i="1" s="1"/>
  <c r="CQ232" i="1"/>
  <c r="P232" i="1" s="1"/>
  <c r="CR232" i="1"/>
  <c r="CS232" i="1"/>
  <c r="R232" i="1" s="1"/>
  <c r="CZ232" i="1" s="1"/>
  <c r="Y232" i="1" s="1"/>
  <c r="CT232" i="1"/>
  <c r="CU232" i="1"/>
  <c r="CV232" i="1"/>
  <c r="U232" i="1" s="1"/>
  <c r="FR232" i="1"/>
  <c r="GL232" i="1"/>
  <c r="GO232" i="1"/>
  <c r="GP232" i="1"/>
  <c r="GV232" i="1"/>
  <c r="HC232" i="1" s="1"/>
  <c r="GX232" i="1" s="1"/>
  <c r="HG232" i="1"/>
  <c r="N233" i="1"/>
  <c r="Q233" i="1"/>
  <c r="R233" i="1"/>
  <c r="AB233" i="1"/>
  <c r="AC233" i="1"/>
  <c r="AD233" i="1"/>
  <c r="AE233" i="1"/>
  <c r="AF233" i="1"/>
  <c r="AG233" i="1"/>
  <c r="CU233" i="1" s="1"/>
  <c r="T233" i="1" s="1"/>
  <c r="AH233" i="1"/>
  <c r="CV233" i="1" s="1"/>
  <c r="U233" i="1" s="1"/>
  <c r="AI233" i="1"/>
  <c r="AJ233" i="1"/>
  <c r="CX233" i="1" s="1"/>
  <c r="W233" i="1" s="1"/>
  <c r="CQ233" i="1"/>
  <c r="P233" i="1" s="1"/>
  <c r="CP233" i="1" s="1"/>
  <c r="O233" i="1" s="1"/>
  <c r="CR233" i="1"/>
  <c r="CS233" i="1"/>
  <c r="CT233" i="1"/>
  <c r="S233" i="1" s="1"/>
  <c r="CW233" i="1"/>
  <c r="V233" i="1" s="1"/>
  <c r="FR233" i="1"/>
  <c r="GL233" i="1"/>
  <c r="GO233" i="1"/>
  <c r="GP233" i="1"/>
  <c r="GV233" i="1"/>
  <c r="HC233" i="1" s="1"/>
  <c r="GX233" i="1" s="1"/>
  <c r="HG233" i="1"/>
  <c r="N234" i="1"/>
  <c r="P234" i="1"/>
  <c r="R234" i="1"/>
  <c r="X234" i="1"/>
  <c r="AB234" i="1"/>
  <c r="AC234" i="1"/>
  <c r="AD234" i="1"/>
  <c r="AE234" i="1"/>
  <c r="AF234" i="1"/>
  <c r="AG234" i="1"/>
  <c r="AH234" i="1"/>
  <c r="CV234" i="1" s="1"/>
  <c r="U234" i="1" s="1"/>
  <c r="AI234" i="1"/>
  <c r="AJ234" i="1"/>
  <c r="CX234" i="1" s="1"/>
  <c r="W234" i="1" s="1"/>
  <c r="CQ234" i="1"/>
  <c r="CR234" i="1"/>
  <c r="Q234" i="1" s="1"/>
  <c r="CS234" i="1"/>
  <c r="CT234" i="1"/>
  <c r="S234" i="1" s="1"/>
  <c r="CU234" i="1"/>
  <c r="T234" i="1" s="1"/>
  <c r="CW234" i="1"/>
  <c r="V234" i="1" s="1"/>
  <c r="CY234" i="1"/>
  <c r="CZ234" i="1"/>
  <c r="Y234" i="1" s="1"/>
  <c r="FR234" i="1"/>
  <c r="GL234" i="1"/>
  <c r="GO234" i="1"/>
  <c r="GP234" i="1"/>
  <c r="GV234" i="1"/>
  <c r="HC234" i="1" s="1"/>
  <c r="GX234" i="1" s="1"/>
  <c r="HG234" i="1"/>
  <c r="N235" i="1"/>
  <c r="P235" i="1"/>
  <c r="S235" i="1"/>
  <c r="V235" i="1"/>
  <c r="X235" i="1"/>
  <c r="AC235" i="1"/>
  <c r="AD235" i="1"/>
  <c r="AE235" i="1"/>
  <c r="AF235" i="1"/>
  <c r="AG235" i="1"/>
  <c r="AH235" i="1"/>
  <c r="CV235" i="1" s="1"/>
  <c r="U235" i="1" s="1"/>
  <c r="AI235" i="1"/>
  <c r="AJ235" i="1"/>
  <c r="CQ235" i="1"/>
  <c r="CR235" i="1"/>
  <c r="Q235" i="1" s="1"/>
  <c r="CP235" i="1" s="1"/>
  <c r="O235" i="1" s="1"/>
  <c r="CS235" i="1"/>
  <c r="R235" i="1" s="1"/>
  <c r="CT235" i="1"/>
  <c r="CU235" i="1"/>
  <c r="T235" i="1" s="1"/>
  <c r="CW235" i="1"/>
  <c r="CX235" i="1"/>
  <c r="W235" i="1" s="1"/>
  <c r="CY235" i="1"/>
  <c r="CZ235" i="1"/>
  <c r="Y235" i="1" s="1"/>
  <c r="FR235" i="1"/>
  <c r="GL235" i="1"/>
  <c r="GO235" i="1"/>
  <c r="GP235" i="1"/>
  <c r="GV235" i="1"/>
  <c r="HC235" i="1"/>
  <c r="GX235" i="1" s="1"/>
  <c r="HG235" i="1"/>
  <c r="N236" i="1"/>
  <c r="Q236" i="1"/>
  <c r="S236" i="1"/>
  <c r="T236" i="1"/>
  <c r="Y236" i="1"/>
  <c r="AC236" i="1"/>
  <c r="AD236" i="1"/>
  <c r="AB236" i="1" s="1"/>
  <c r="AE236" i="1"/>
  <c r="AF236" i="1"/>
  <c r="AG236" i="1"/>
  <c r="AH236" i="1"/>
  <c r="AI236" i="1"/>
  <c r="CW236" i="1" s="1"/>
  <c r="V236" i="1" s="1"/>
  <c r="AJ236" i="1"/>
  <c r="CX236" i="1" s="1"/>
  <c r="W236" i="1" s="1"/>
  <c r="CQ236" i="1"/>
  <c r="P236" i="1" s="1"/>
  <c r="CR236" i="1"/>
  <c r="CS236" i="1"/>
  <c r="R236" i="1" s="1"/>
  <c r="CT236" i="1"/>
  <c r="CU236" i="1"/>
  <c r="CV236" i="1"/>
  <c r="U236" i="1" s="1"/>
  <c r="CY236" i="1"/>
  <c r="X236" i="1" s="1"/>
  <c r="CZ236" i="1"/>
  <c r="FR236" i="1"/>
  <c r="GL236" i="1"/>
  <c r="GO236" i="1"/>
  <c r="GP236" i="1"/>
  <c r="GV236" i="1"/>
  <c r="HC236" i="1" s="1"/>
  <c r="GX236" i="1" s="1"/>
  <c r="HG236" i="1"/>
  <c r="N237" i="1"/>
  <c r="Q237" i="1"/>
  <c r="R237" i="1"/>
  <c r="W237" i="1"/>
  <c r="Y237" i="1"/>
  <c r="AC237" i="1"/>
  <c r="AD237" i="1"/>
  <c r="AB237" i="1" s="1"/>
  <c r="AE237" i="1"/>
  <c r="AF237" i="1"/>
  <c r="AG237" i="1"/>
  <c r="CU237" i="1" s="1"/>
  <c r="T237" i="1" s="1"/>
  <c r="AH237" i="1"/>
  <c r="CV237" i="1" s="1"/>
  <c r="U237" i="1" s="1"/>
  <c r="AI237" i="1"/>
  <c r="AJ237" i="1"/>
  <c r="CX237" i="1" s="1"/>
  <c r="CQ237" i="1"/>
  <c r="P237" i="1" s="1"/>
  <c r="CP237" i="1" s="1"/>
  <c r="O237" i="1" s="1"/>
  <c r="GM237" i="1" s="1"/>
  <c r="GN237" i="1" s="1"/>
  <c r="CR237" i="1"/>
  <c r="CS237" i="1"/>
  <c r="CT237" i="1"/>
  <c r="S237" i="1" s="1"/>
  <c r="CW237" i="1"/>
  <c r="V237" i="1" s="1"/>
  <c r="CY237" i="1"/>
  <c r="X237" i="1" s="1"/>
  <c r="CZ237" i="1"/>
  <c r="FR237" i="1"/>
  <c r="GL237" i="1"/>
  <c r="GO237" i="1"/>
  <c r="GP237" i="1"/>
  <c r="GV237" i="1"/>
  <c r="HC237" i="1" s="1"/>
  <c r="GX237" i="1" s="1"/>
  <c r="HG237" i="1"/>
  <c r="N238" i="1"/>
  <c r="P238" i="1"/>
  <c r="R238" i="1"/>
  <c r="X238" i="1"/>
  <c r="AB238" i="1"/>
  <c r="AC238" i="1"/>
  <c r="AD238" i="1"/>
  <c r="AE238" i="1"/>
  <c r="AF238" i="1"/>
  <c r="AG238" i="1"/>
  <c r="AH238" i="1"/>
  <c r="CV238" i="1" s="1"/>
  <c r="U238" i="1" s="1"/>
  <c r="AI238" i="1"/>
  <c r="AJ238" i="1"/>
  <c r="CX238" i="1" s="1"/>
  <c r="W238" i="1" s="1"/>
  <c r="CQ238" i="1"/>
  <c r="CR238" i="1"/>
  <c r="Q238" i="1" s="1"/>
  <c r="CS238" i="1"/>
  <c r="CT238" i="1"/>
  <c r="S238" i="1" s="1"/>
  <c r="CU238" i="1"/>
  <c r="T238" i="1" s="1"/>
  <c r="CW238" i="1"/>
  <c r="V238" i="1" s="1"/>
  <c r="CY238" i="1"/>
  <c r="CZ238" i="1"/>
  <c r="Y238" i="1" s="1"/>
  <c r="FR238" i="1"/>
  <c r="GL238" i="1"/>
  <c r="GO238" i="1"/>
  <c r="GP238" i="1"/>
  <c r="GV238" i="1"/>
  <c r="HC238" i="1" s="1"/>
  <c r="GX238" i="1" s="1"/>
  <c r="HG238" i="1"/>
  <c r="N239" i="1"/>
  <c r="P239" i="1"/>
  <c r="S239" i="1"/>
  <c r="CP239" i="1" s="1"/>
  <c r="O239" i="1" s="1"/>
  <c r="GM239" i="1" s="1"/>
  <c r="GN239" i="1" s="1"/>
  <c r="V239" i="1"/>
  <c r="X239" i="1"/>
  <c r="AC239" i="1"/>
  <c r="AB239" i="1" s="1"/>
  <c r="AD239" i="1"/>
  <c r="AE239" i="1"/>
  <c r="AF239" i="1"/>
  <c r="AG239" i="1"/>
  <c r="AH239" i="1"/>
  <c r="CV239" i="1" s="1"/>
  <c r="U239" i="1" s="1"/>
  <c r="AI239" i="1"/>
  <c r="AJ239" i="1"/>
  <c r="CQ239" i="1"/>
  <c r="CR239" i="1"/>
  <c r="Q239" i="1" s="1"/>
  <c r="CS239" i="1"/>
  <c r="R239" i="1" s="1"/>
  <c r="CT239" i="1"/>
  <c r="CU239" i="1"/>
  <c r="T239" i="1" s="1"/>
  <c r="CW239" i="1"/>
  <c r="CX239" i="1"/>
  <c r="W239" i="1" s="1"/>
  <c r="CY239" i="1"/>
  <c r="CZ239" i="1"/>
  <c r="Y239" i="1" s="1"/>
  <c r="FR239" i="1"/>
  <c r="GL239" i="1"/>
  <c r="GO239" i="1"/>
  <c r="GP239" i="1"/>
  <c r="GV239" i="1"/>
  <c r="HC239" i="1"/>
  <c r="GX239" i="1" s="1"/>
  <c r="HG239" i="1"/>
  <c r="N240" i="1"/>
  <c r="Q240" i="1"/>
  <c r="S240" i="1"/>
  <c r="T240" i="1"/>
  <c r="Y240" i="1"/>
  <c r="AC240" i="1"/>
  <c r="AD240" i="1"/>
  <c r="AB240" i="1" s="1"/>
  <c r="AE240" i="1"/>
  <c r="AF240" i="1"/>
  <c r="AG240" i="1"/>
  <c r="AH240" i="1"/>
  <c r="AI240" i="1"/>
  <c r="CW240" i="1" s="1"/>
  <c r="V240" i="1" s="1"/>
  <c r="AJ240" i="1"/>
  <c r="CX240" i="1" s="1"/>
  <c r="W240" i="1" s="1"/>
  <c r="CQ240" i="1"/>
  <c r="P240" i="1" s="1"/>
  <c r="CP240" i="1" s="1"/>
  <c r="O240" i="1" s="1"/>
  <c r="CR240" i="1"/>
  <c r="CS240" i="1"/>
  <c r="R240" i="1" s="1"/>
  <c r="CT240" i="1"/>
  <c r="CU240" i="1"/>
  <c r="CV240" i="1"/>
  <c r="U240" i="1" s="1"/>
  <c r="CY240" i="1"/>
  <c r="X240" i="1" s="1"/>
  <c r="CZ240" i="1"/>
  <c r="FR240" i="1"/>
  <c r="GL240" i="1"/>
  <c r="GO240" i="1"/>
  <c r="GP240" i="1"/>
  <c r="GV240" i="1"/>
  <c r="HC240" i="1" s="1"/>
  <c r="GX240" i="1" s="1"/>
  <c r="HG240" i="1"/>
  <c r="N241" i="1"/>
  <c r="Q241" i="1"/>
  <c r="R241" i="1"/>
  <c r="W241" i="1"/>
  <c r="Y241" i="1"/>
  <c r="AC241" i="1"/>
  <c r="AD241" i="1"/>
  <c r="AB241" i="1" s="1"/>
  <c r="AE241" i="1"/>
  <c r="AF241" i="1"/>
  <c r="AG241" i="1"/>
  <c r="CU241" i="1" s="1"/>
  <c r="T241" i="1" s="1"/>
  <c r="AH241" i="1"/>
  <c r="CV241" i="1" s="1"/>
  <c r="U241" i="1" s="1"/>
  <c r="AI241" i="1"/>
  <c r="AJ241" i="1"/>
  <c r="CX241" i="1" s="1"/>
  <c r="CQ241" i="1"/>
  <c r="P241" i="1" s="1"/>
  <c r="CP241" i="1" s="1"/>
  <c r="O241" i="1" s="1"/>
  <c r="GM241" i="1" s="1"/>
  <c r="GN241" i="1" s="1"/>
  <c r="CR241" i="1"/>
  <c r="CS241" i="1"/>
  <c r="CT241" i="1"/>
  <c r="S241" i="1" s="1"/>
  <c r="CW241" i="1"/>
  <c r="V241" i="1" s="1"/>
  <c r="CY241" i="1"/>
  <c r="X241" i="1" s="1"/>
  <c r="CZ241" i="1"/>
  <c r="FR241" i="1"/>
  <c r="GL241" i="1"/>
  <c r="GO241" i="1"/>
  <c r="GP241" i="1"/>
  <c r="GV241" i="1"/>
  <c r="HC241" i="1" s="1"/>
  <c r="GX241" i="1" s="1"/>
  <c r="HG241" i="1"/>
  <c r="N242" i="1"/>
  <c r="P242" i="1"/>
  <c r="R242" i="1"/>
  <c r="X242" i="1"/>
  <c r="AB242" i="1"/>
  <c r="AC242" i="1"/>
  <c r="AD242" i="1"/>
  <c r="AE242" i="1"/>
  <c r="AF242" i="1"/>
  <c r="AG242" i="1"/>
  <c r="AH242" i="1"/>
  <c r="CV242" i="1" s="1"/>
  <c r="U242" i="1" s="1"/>
  <c r="AI242" i="1"/>
  <c r="AJ242" i="1"/>
  <c r="CX242" i="1" s="1"/>
  <c r="W242" i="1" s="1"/>
  <c r="CQ242" i="1"/>
  <c r="CR242" i="1"/>
  <c r="Q242" i="1" s="1"/>
  <c r="CS242" i="1"/>
  <c r="CT242" i="1"/>
  <c r="S242" i="1" s="1"/>
  <c r="CU242" i="1"/>
  <c r="T242" i="1" s="1"/>
  <c r="CW242" i="1"/>
  <c r="V242" i="1" s="1"/>
  <c r="CY242" i="1"/>
  <c r="CZ242" i="1"/>
  <c r="Y242" i="1" s="1"/>
  <c r="FR242" i="1"/>
  <c r="GL242" i="1"/>
  <c r="GO242" i="1"/>
  <c r="GP242" i="1"/>
  <c r="GV242" i="1"/>
  <c r="HC242" i="1" s="1"/>
  <c r="GX242" i="1" s="1"/>
  <c r="HG242" i="1"/>
  <c r="N243" i="1"/>
  <c r="P243" i="1"/>
  <c r="CP243" i="1" s="1"/>
  <c r="O243" i="1" s="1"/>
  <c r="GM243" i="1" s="1"/>
  <c r="GN243" i="1" s="1"/>
  <c r="S243" i="1"/>
  <c r="X243" i="1"/>
  <c r="AC243" i="1"/>
  <c r="AD243" i="1"/>
  <c r="AE243" i="1"/>
  <c r="AF243" i="1"/>
  <c r="AB243" i="1" s="1"/>
  <c r="AG243" i="1"/>
  <c r="AH243" i="1"/>
  <c r="CV243" i="1" s="1"/>
  <c r="U243" i="1" s="1"/>
  <c r="AI243" i="1"/>
  <c r="AJ243" i="1"/>
  <c r="CQ243" i="1"/>
  <c r="CR243" i="1"/>
  <c r="Q243" i="1" s="1"/>
  <c r="CS243" i="1"/>
  <c r="R243" i="1" s="1"/>
  <c r="CT243" i="1"/>
  <c r="CU243" i="1"/>
  <c r="T243" i="1" s="1"/>
  <c r="CW243" i="1"/>
  <c r="V243" i="1" s="1"/>
  <c r="CX243" i="1"/>
  <c r="W243" i="1" s="1"/>
  <c r="CY243" i="1"/>
  <c r="CZ243" i="1"/>
  <c r="Y243" i="1" s="1"/>
  <c r="FR243" i="1"/>
  <c r="GL243" i="1"/>
  <c r="GO243" i="1"/>
  <c r="GP243" i="1"/>
  <c r="GV243" i="1"/>
  <c r="HC243" i="1"/>
  <c r="GX243" i="1" s="1"/>
  <c r="HG243" i="1"/>
  <c r="N244" i="1"/>
  <c r="P244" i="1"/>
  <c r="CP244" i="1" s="1"/>
  <c r="O244" i="1" s="1"/>
  <c r="GM244" i="1" s="1"/>
  <c r="GN244" i="1" s="1"/>
  <c r="Q244" i="1"/>
  <c r="S244" i="1"/>
  <c r="V244" i="1"/>
  <c r="Y244" i="1"/>
  <c r="AC244" i="1"/>
  <c r="AD244" i="1"/>
  <c r="AB244" i="1" s="1"/>
  <c r="AE244" i="1"/>
  <c r="AF244" i="1"/>
  <c r="AG244" i="1"/>
  <c r="AH244" i="1"/>
  <c r="AI244" i="1"/>
  <c r="CW244" i="1" s="1"/>
  <c r="AJ244" i="1"/>
  <c r="CX244" i="1" s="1"/>
  <c r="W244" i="1" s="1"/>
  <c r="CQ244" i="1"/>
  <c r="CR244" i="1"/>
  <c r="CS244" i="1"/>
  <c r="R244" i="1" s="1"/>
  <c r="CT244" i="1"/>
  <c r="CU244" i="1"/>
  <c r="T244" i="1" s="1"/>
  <c r="CV244" i="1"/>
  <c r="U244" i="1" s="1"/>
  <c r="CY244" i="1"/>
  <c r="X244" i="1" s="1"/>
  <c r="CZ244" i="1"/>
  <c r="FR244" i="1"/>
  <c r="GL244" i="1"/>
  <c r="GO244" i="1"/>
  <c r="GP244" i="1"/>
  <c r="GV244" i="1"/>
  <c r="HC244" i="1" s="1"/>
  <c r="GX244" i="1" s="1"/>
  <c r="HG244" i="1"/>
  <c r="N245" i="1"/>
  <c r="Q245" i="1"/>
  <c r="T245" i="1"/>
  <c r="Y245" i="1"/>
  <c r="AB245" i="1"/>
  <c r="AC245" i="1"/>
  <c r="AD245" i="1"/>
  <c r="AE245" i="1"/>
  <c r="AF245" i="1"/>
  <c r="AG245" i="1"/>
  <c r="CU245" i="1" s="1"/>
  <c r="AH245" i="1"/>
  <c r="CV245" i="1" s="1"/>
  <c r="U245" i="1" s="1"/>
  <c r="AI245" i="1"/>
  <c r="AJ245" i="1"/>
  <c r="CX245" i="1" s="1"/>
  <c r="W245" i="1" s="1"/>
  <c r="CQ245" i="1"/>
  <c r="P245" i="1" s="1"/>
  <c r="CR245" i="1"/>
  <c r="CS245" i="1"/>
  <c r="R245" i="1" s="1"/>
  <c r="CT245" i="1"/>
  <c r="S245" i="1" s="1"/>
  <c r="CW245" i="1"/>
  <c r="V245" i="1" s="1"/>
  <c r="CY245" i="1"/>
  <c r="X245" i="1" s="1"/>
  <c r="CZ245" i="1"/>
  <c r="FR245" i="1"/>
  <c r="GL245" i="1"/>
  <c r="GO245" i="1"/>
  <c r="GP245" i="1"/>
  <c r="GV245" i="1"/>
  <c r="HC245" i="1" s="1"/>
  <c r="GX245" i="1" s="1"/>
  <c r="HG245" i="1"/>
  <c r="N246" i="1"/>
  <c r="P246" i="1"/>
  <c r="U246" i="1"/>
  <c r="AC246" i="1"/>
  <c r="AD246" i="1"/>
  <c r="AB246" i="1" s="1"/>
  <c r="AE246" i="1"/>
  <c r="AF246" i="1"/>
  <c r="AG246" i="1"/>
  <c r="AH246" i="1"/>
  <c r="CV246" i="1" s="1"/>
  <c r="AI246" i="1"/>
  <c r="AJ246" i="1"/>
  <c r="CX246" i="1" s="1"/>
  <c r="W246" i="1" s="1"/>
  <c r="CQ246" i="1"/>
  <c r="CR246" i="1"/>
  <c r="Q246" i="1" s="1"/>
  <c r="CS246" i="1"/>
  <c r="R246" i="1" s="1"/>
  <c r="CT246" i="1"/>
  <c r="S246" i="1" s="1"/>
  <c r="CU246" i="1"/>
  <c r="T246" i="1" s="1"/>
  <c r="CW246" i="1"/>
  <c r="V246" i="1" s="1"/>
  <c r="CY246" i="1"/>
  <c r="X246" i="1" s="1"/>
  <c r="CZ246" i="1"/>
  <c r="Y246" i="1" s="1"/>
  <c r="FR246" i="1"/>
  <c r="GL246" i="1"/>
  <c r="GO246" i="1"/>
  <c r="GP246" i="1"/>
  <c r="GV246" i="1"/>
  <c r="HC246" i="1" s="1"/>
  <c r="GX246" i="1" s="1"/>
  <c r="HG246" i="1"/>
  <c r="N247" i="1"/>
  <c r="S247" i="1"/>
  <c r="T247" i="1"/>
  <c r="V247" i="1"/>
  <c r="AC247" i="1"/>
  <c r="AB247" i="1" s="1"/>
  <c r="AD247" i="1"/>
  <c r="AE247" i="1"/>
  <c r="AF247" i="1"/>
  <c r="AG247" i="1"/>
  <c r="AH247" i="1"/>
  <c r="CV247" i="1" s="1"/>
  <c r="U247" i="1" s="1"/>
  <c r="AI247" i="1"/>
  <c r="AJ247" i="1"/>
  <c r="CQ247" i="1"/>
  <c r="P247" i="1" s="1"/>
  <c r="CR247" i="1"/>
  <c r="Q247" i="1" s="1"/>
  <c r="CS247" i="1"/>
  <c r="R247" i="1" s="1"/>
  <c r="DW277" i="1" s="1"/>
  <c r="CT247" i="1"/>
  <c r="CU247" i="1"/>
  <c r="CW247" i="1"/>
  <c r="CX247" i="1"/>
  <c r="W247" i="1" s="1"/>
  <c r="CY247" i="1"/>
  <c r="X247" i="1" s="1"/>
  <c r="CZ247" i="1"/>
  <c r="Y247" i="1" s="1"/>
  <c r="FR247" i="1"/>
  <c r="GL247" i="1"/>
  <c r="GO247" i="1"/>
  <c r="GP247" i="1"/>
  <c r="GV247" i="1"/>
  <c r="HC247" i="1"/>
  <c r="GX247" i="1" s="1"/>
  <c r="HG247" i="1"/>
  <c r="N248" i="1"/>
  <c r="P248" i="1"/>
  <c r="CP248" i="1" s="1"/>
  <c r="O248" i="1" s="1"/>
  <c r="Q248" i="1"/>
  <c r="R248" i="1"/>
  <c r="S248" i="1"/>
  <c r="V248" i="1"/>
  <c r="Y248" i="1"/>
  <c r="AB248" i="1"/>
  <c r="AC248" i="1"/>
  <c r="AD248" i="1"/>
  <c r="AE248" i="1"/>
  <c r="AF248" i="1"/>
  <c r="AG248" i="1"/>
  <c r="AH248" i="1"/>
  <c r="AI248" i="1"/>
  <c r="AJ248" i="1"/>
  <c r="CX248" i="1" s="1"/>
  <c r="W248" i="1" s="1"/>
  <c r="CQ248" i="1"/>
  <c r="CR248" i="1"/>
  <c r="CS248" i="1"/>
  <c r="CT248" i="1"/>
  <c r="CU248" i="1"/>
  <c r="T248" i="1" s="1"/>
  <c r="CV248" i="1"/>
  <c r="U248" i="1" s="1"/>
  <c r="CW248" i="1"/>
  <c r="CY248" i="1"/>
  <c r="X248" i="1" s="1"/>
  <c r="CZ248" i="1"/>
  <c r="FR248" i="1"/>
  <c r="GL248" i="1"/>
  <c r="GO248" i="1"/>
  <c r="GP248" i="1"/>
  <c r="GV248" i="1"/>
  <c r="HC248" i="1" s="1"/>
  <c r="GX248" i="1" s="1"/>
  <c r="HG248" i="1"/>
  <c r="N249" i="1"/>
  <c r="P249" i="1"/>
  <c r="Q249" i="1"/>
  <c r="T249" i="1"/>
  <c r="V249" i="1"/>
  <c r="Y249" i="1"/>
  <c r="AB249" i="1"/>
  <c r="AC249" i="1"/>
  <c r="AD249" i="1"/>
  <c r="AE249" i="1"/>
  <c r="AF249" i="1"/>
  <c r="AG249" i="1"/>
  <c r="AH249" i="1"/>
  <c r="CV249" i="1" s="1"/>
  <c r="U249" i="1" s="1"/>
  <c r="AI249" i="1"/>
  <c r="AJ249" i="1"/>
  <c r="CX249" i="1" s="1"/>
  <c r="W249" i="1" s="1"/>
  <c r="CQ249" i="1"/>
  <c r="CR249" i="1"/>
  <c r="CS249" i="1"/>
  <c r="R249" i="1" s="1"/>
  <c r="CT249" i="1"/>
  <c r="S249" i="1" s="1"/>
  <c r="CU249" i="1"/>
  <c r="CW249" i="1"/>
  <c r="CY249" i="1"/>
  <c r="X249" i="1" s="1"/>
  <c r="CZ249" i="1"/>
  <c r="FR249" i="1"/>
  <c r="GL249" i="1"/>
  <c r="GO249" i="1"/>
  <c r="GP249" i="1"/>
  <c r="GV249" i="1"/>
  <c r="HC249" i="1"/>
  <c r="GX249" i="1" s="1"/>
  <c r="HG249" i="1"/>
  <c r="N250" i="1"/>
  <c r="P250" i="1"/>
  <c r="CP250" i="1" s="1"/>
  <c r="O250" i="1" s="1"/>
  <c r="GM250" i="1" s="1"/>
  <c r="GN250" i="1" s="1"/>
  <c r="Q250" i="1"/>
  <c r="R250" i="1"/>
  <c r="U250" i="1"/>
  <c r="V250" i="1"/>
  <c r="AB250" i="1"/>
  <c r="AC250" i="1"/>
  <c r="AD250" i="1"/>
  <c r="AE250" i="1"/>
  <c r="AF250" i="1"/>
  <c r="AG250" i="1"/>
  <c r="AH250" i="1"/>
  <c r="AI250" i="1"/>
  <c r="AJ250" i="1"/>
  <c r="CX250" i="1" s="1"/>
  <c r="W250" i="1" s="1"/>
  <c r="CQ250" i="1"/>
  <c r="CR250" i="1"/>
  <c r="CS250" i="1"/>
  <c r="CT250" i="1"/>
  <c r="S250" i="1" s="1"/>
  <c r="CU250" i="1"/>
  <c r="T250" i="1" s="1"/>
  <c r="CV250" i="1"/>
  <c r="CW250" i="1"/>
  <c r="CY250" i="1"/>
  <c r="X250" i="1" s="1"/>
  <c r="CZ250" i="1"/>
  <c r="Y250" i="1" s="1"/>
  <c r="FR250" i="1"/>
  <c r="GL250" i="1"/>
  <c r="GO250" i="1"/>
  <c r="GP250" i="1"/>
  <c r="GV250" i="1"/>
  <c r="HC250" i="1" s="1"/>
  <c r="GX250" i="1" s="1"/>
  <c r="HG250" i="1"/>
  <c r="N251" i="1"/>
  <c r="P251" i="1"/>
  <c r="S251" i="1"/>
  <c r="X251" i="1"/>
  <c r="AB251" i="1"/>
  <c r="AC251" i="1"/>
  <c r="AD251" i="1"/>
  <c r="AE251" i="1"/>
  <c r="AF251" i="1"/>
  <c r="AG251" i="1"/>
  <c r="CU251" i="1" s="1"/>
  <c r="T251" i="1" s="1"/>
  <c r="AH251" i="1"/>
  <c r="CV251" i="1" s="1"/>
  <c r="U251" i="1" s="1"/>
  <c r="AI251" i="1"/>
  <c r="AJ251" i="1"/>
  <c r="CQ251" i="1"/>
  <c r="CR251" i="1"/>
  <c r="Q251" i="1" s="1"/>
  <c r="CS251" i="1"/>
  <c r="R251" i="1" s="1"/>
  <c r="CT251" i="1"/>
  <c r="CW251" i="1"/>
  <c r="V251" i="1" s="1"/>
  <c r="CX251" i="1"/>
  <c r="W251" i="1" s="1"/>
  <c r="CY251" i="1"/>
  <c r="CZ251" i="1"/>
  <c r="Y251" i="1" s="1"/>
  <c r="FR251" i="1"/>
  <c r="GL251" i="1"/>
  <c r="GO251" i="1"/>
  <c r="GP251" i="1"/>
  <c r="GV251" i="1"/>
  <c r="HC251" i="1" s="1"/>
  <c r="GX251" i="1" s="1"/>
  <c r="HG251" i="1"/>
  <c r="N252" i="1"/>
  <c r="P252" i="1"/>
  <c r="S252" i="1"/>
  <c r="T252" i="1"/>
  <c r="X252" i="1"/>
  <c r="Y252" i="1"/>
  <c r="AC252" i="1"/>
  <c r="AD252" i="1"/>
  <c r="AB252" i="1" s="1"/>
  <c r="AE252" i="1"/>
  <c r="AF252" i="1"/>
  <c r="AG252" i="1"/>
  <c r="AH252" i="1"/>
  <c r="AI252" i="1"/>
  <c r="AJ252" i="1"/>
  <c r="CX252" i="1" s="1"/>
  <c r="W252" i="1" s="1"/>
  <c r="CQ252" i="1"/>
  <c r="CR252" i="1"/>
  <c r="Q252" i="1" s="1"/>
  <c r="CS252" i="1"/>
  <c r="R252" i="1" s="1"/>
  <c r="CT252" i="1"/>
  <c r="CU252" i="1"/>
  <c r="CV252" i="1"/>
  <c r="U252" i="1" s="1"/>
  <c r="CW252" i="1"/>
  <c r="V252" i="1" s="1"/>
  <c r="CY252" i="1"/>
  <c r="CZ252" i="1"/>
  <c r="FR252" i="1"/>
  <c r="GL252" i="1"/>
  <c r="GO252" i="1"/>
  <c r="GP252" i="1"/>
  <c r="GV252" i="1"/>
  <c r="HC252" i="1"/>
  <c r="GX252" i="1" s="1"/>
  <c r="HG252" i="1"/>
  <c r="N253" i="1"/>
  <c r="P253" i="1"/>
  <c r="CP253" i="1" s="1"/>
  <c r="O253" i="1" s="1"/>
  <c r="GM253" i="1" s="1"/>
  <c r="GN253" i="1" s="1"/>
  <c r="Q253" i="1"/>
  <c r="Y253" i="1"/>
  <c r="AC253" i="1"/>
  <c r="AD253" i="1"/>
  <c r="AE253" i="1"/>
  <c r="AF253" i="1"/>
  <c r="AB253" i="1" s="1"/>
  <c r="AG253" i="1"/>
  <c r="CU253" i="1" s="1"/>
  <c r="T253" i="1" s="1"/>
  <c r="AH253" i="1"/>
  <c r="CV253" i="1" s="1"/>
  <c r="U253" i="1" s="1"/>
  <c r="AI253" i="1"/>
  <c r="AJ253" i="1"/>
  <c r="CQ253" i="1"/>
  <c r="CR253" i="1"/>
  <c r="CS253" i="1"/>
  <c r="R253" i="1" s="1"/>
  <c r="CT253" i="1"/>
  <c r="S253" i="1" s="1"/>
  <c r="CW253" i="1"/>
  <c r="V253" i="1" s="1"/>
  <c r="CX253" i="1"/>
  <c r="W253" i="1" s="1"/>
  <c r="CY253" i="1"/>
  <c r="X253" i="1" s="1"/>
  <c r="CZ253" i="1"/>
  <c r="FR253" i="1"/>
  <c r="GL253" i="1"/>
  <c r="GO253" i="1"/>
  <c r="GP253" i="1"/>
  <c r="GV253" i="1"/>
  <c r="HC253" i="1" s="1"/>
  <c r="GX253" i="1" s="1"/>
  <c r="HG253" i="1"/>
  <c r="N254" i="1"/>
  <c r="P254" i="1"/>
  <c r="Q254" i="1"/>
  <c r="T254" i="1"/>
  <c r="U254" i="1"/>
  <c r="Y254" i="1"/>
  <c r="AB254" i="1"/>
  <c r="AC254" i="1"/>
  <c r="AD254" i="1"/>
  <c r="AE254" i="1"/>
  <c r="AF254" i="1"/>
  <c r="AG254" i="1"/>
  <c r="AH254" i="1"/>
  <c r="AI254" i="1"/>
  <c r="AJ254" i="1"/>
  <c r="CX254" i="1" s="1"/>
  <c r="W254" i="1" s="1"/>
  <c r="CQ254" i="1"/>
  <c r="CR254" i="1"/>
  <c r="CS254" i="1"/>
  <c r="R254" i="1" s="1"/>
  <c r="CT254" i="1"/>
  <c r="S254" i="1" s="1"/>
  <c r="CU254" i="1"/>
  <c r="CV254" i="1"/>
  <c r="CW254" i="1"/>
  <c r="V254" i="1" s="1"/>
  <c r="CY254" i="1"/>
  <c r="X254" i="1" s="1"/>
  <c r="CZ254" i="1"/>
  <c r="FR254" i="1"/>
  <c r="GL254" i="1"/>
  <c r="GO254" i="1"/>
  <c r="GP254" i="1"/>
  <c r="GV254" i="1"/>
  <c r="HC254" i="1" s="1"/>
  <c r="GX254" i="1" s="1"/>
  <c r="HG254" i="1"/>
  <c r="N255" i="1"/>
  <c r="R255" i="1"/>
  <c r="S255" i="1"/>
  <c r="W255" i="1"/>
  <c r="X255" i="1"/>
  <c r="AC255" i="1"/>
  <c r="AD255" i="1"/>
  <c r="AB255" i="1" s="1"/>
  <c r="AE255" i="1"/>
  <c r="AF255" i="1"/>
  <c r="AG255" i="1"/>
  <c r="AH255" i="1"/>
  <c r="CV255" i="1" s="1"/>
  <c r="U255" i="1" s="1"/>
  <c r="AI255" i="1"/>
  <c r="AJ255" i="1"/>
  <c r="CQ255" i="1"/>
  <c r="P255" i="1" s="1"/>
  <c r="CP255" i="1" s="1"/>
  <c r="O255" i="1" s="1"/>
  <c r="CR255" i="1"/>
  <c r="Q255" i="1" s="1"/>
  <c r="CS255" i="1"/>
  <c r="CT255" i="1"/>
  <c r="CU255" i="1"/>
  <c r="T255" i="1" s="1"/>
  <c r="CW255" i="1"/>
  <c r="V255" i="1" s="1"/>
  <c r="CX255" i="1"/>
  <c r="CY255" i="1"/>
  <c r="CZ255" i="1"/>
  <c r="Y255" i="1" s="1"/>
  <c r="FR255" i="1"/>
  <c r="GL255" i="1"/>
  <c r="GO255" i="1"/>
  <c r="GP255" i="1"/>
  <c r="GV255" i="1"/>
  <c r="HC255" i="1" s="1"/>
  <c r="GX255" i="1" s="1"/>
  <c r="HG255" i="1"/>
  <c r="N256" i="1"/>
  <c r="R256" i="1"/>
  <c r="S256" i="1"/>
  <c r="V256" i="1"/>
  <c r="X256" i="1"/>
  <c r="AC256" i="1"/>
  <c r="AD256" i="1"/>
  <c r="AB256" i="1" s="1"/>
  <c r="AE256" i="1"/>
  <c r="AF256" i="1"/>
  <c r="AG256" i="1"/>
  <c r="AH256" i="1"/>
  <c r="AI256" i="1"/>
  <c r="AJ256" i="1"/>
  <c r="CX256" i="1" s="1"/>
  <c r="W256" i="1" s="1"/>
  <c r="CQ256" i="1"/>
  <c r="P256" i="1" s="1"/>
  <c r="CR256" i="1"/>
  <c r="Q256" i="1" s="1"/>
  <c r="CS256" i="1"/>
  <c r="CT256" i="1"/>
  <c r="CU256" i="1"/>
  <c r="T256" i="1" s="1"/>
  <c r="CV256" i="1"/>
  <c r="U256" i="1" s="1"/>
  <c r="CW256" i="1"/>
  <c r="CY256" i="1"/>
  <c r="CZ256" i="1"/>
  <c r="Y256" i="1" s="1"/>
  <c r="FR256" i="1"/>
  <c r="GL256" i="1"/>
  <c r="GO256" i="1"/>
  <c r="GP256" i="1"/>
  <c r="GV256" i="1"/>
  <c r="GX256" i="1"/>
  <c r="HC256" i="1"/>
  <c r="HG256" i="1"/>
  <c r="N257" i="1"/>
  <c r="Q257" i="1"/>
  <c r="S257" i="1"/>
  <c r="X257" i="1"/>
  <c r="Y257" i="1"/>
  <c r="AC257" i="1"/>
  <c r="AD257" i="1"/>
  <c r="AB257" i="1" s="1"/>
  <c r="AE257" i="1"/>
  <c r="AF257" i="1"/>
  <c r="AG257" i="1"/>
  <c r="AH257" i="1"/>
  <c r="CV257" i="1" s="1"/>
  <c r="U257" i="1" s="1"/>
  <c r="AI257" i="1"/>
  <c r="AJ257" i="1"/>
  <c r="CQ257" i="1"/>
  <c r="P257" i="1" s="1"/>
  <c r="CR257" i="1"/>
  <c r="CS257" i="1"/>
  <c r="R257" i="1" s="1"/>
  <c r="CT257" i="1"/>
  <c r="CU257" i="1"/>
  <c r="T257" i="1" s="1"/>
  <c r="CW257" i="1"/>
  <c r="V257" i="1" s="1"/>
  <c r="CX257" i="1"/>
  <c r="W257" i="1" s="1"/>
  <c r="CY257" i="1"/>
  <c r="CZ257" i="1"/>
  <c r="FR257" i="1"/>
  <c r="GL257" i="1"/>
  <c r="GO257" i="1"/>
  <c r="GP257" i="1"/>
  <c r="GV257" i="1"/>
  <c r="HC257" i="1" s="1"/>
  <c r="GX257" i="1" s="1"/>
  <c r="HG257" i="1"/>
  <c r="N258" i="1"/>
  <c r="P258" i="1"/>
  <c r="T258" i="1"/>
  <c r="X258" i="1"/>
  <c r="Y258" i="1"/>
  <c r="AC258" i="1"/>
  <c r="AD258" i="1"/>
  <c r="AB258" i="1" s="1"/>
  <c r="AE258" i="1"/>
  <c r="AF258" i="1"/>
  <c r="AG258" i="1"/>
  <c r="AH258" i="1"/>
  <c r="AI258" i="1"/>
  <c r="AJ258" i="1"/>
  <c r="CX258" i="1" s="1"/>
  <c r="W258" i="1" s="1"/>
  <c r="CQ258" i="1"/>
  <c r="CR258" i="1"/>
  <c r="Q258" i="1" s="1"/>
  <c r="CS258" i="1"/>
  <c r="R258" i="1" s="1"/>
  <c r="CT258" i="1"/>
  <c r="S258" i="1" s="1"/>
  <c r="CU258" i="1"/>
  <c r="CV258" i="1"/>
  <c r="U258" i="1" s="1"/>
  <c r="CW258" i="1"/>
  <c r="V258" i="1" s="1"/>
  <c r="CY258" i="1"/>
  <c r="CZ258" i="1"/>
  <c r="FR258" i="1"/>
  <c r="GL258" i="1"/>
  <c r="GO258" i="1"/>
  <c r="GP258" i="1"/>
  <c r="GV258" i="1"/>
  <c r="HC258" i="1"/>
  <c r="GX258" i="1" s="1"/>
  <c r="HG258" i="1"/>
  <c r="N259" i="1"/>
  <c r="P259" i="1"/>
  <c r="R259" i="1"/>
  <c r="V259" i="1"/>
  <c r="W259" i="1"/>
  <c r="AC259" i="1"/>
  <c r="AB259" i="1" s="1"/>
  <c r="AD259" i="1"/>
  <c r="AE259" i="1"/>
  <c r="AF259" i="1"/>
  <c r="AG259" i="1"/>
  <c r="AH259" i="1"/>
  <c r="CV259" i="1" s="1"/>
  <c r="U259" i="1" s="1"/>
  <c r="AI259" i="1"/>
  <c r="AJ259" i="1"/>
  <c r="CQ259" i="1"/>
  <c r="CR259" i="1"/>
  <c r="Q259" i="1" s="1"/>
  <c r="CS259" i="1"/>
  <c r="CT259" i="1"/>
  <c r="S259" i="1" s="1"/>
  <c r="CP259" i="1" s="1"/>
  <c r="O259" i="1" s="1"/>
  <c r="GM259" i="1" s="1"/>
  <c r="GN259" i="1" s="1"/>
  <c r="CU259" i="1"/>
  <c r="T259" i="1" s="1"/>
  <c r="CW259" i="1"/>
  <c r="CX259" i="1"/>
  <c r="CY259" i="1"/>
  <c r="X259" i="1" s="1"/>
  <c r="CZ259" i="1"/>
  <c r="Y259" i="1" s="1"/>
  <c r="FR259" i="1"/>
  <c r="GL259" i="1"/>
  <c r="GO259" i="1"/>
  <c r="GP259" i="1"/>
  <c r="GV259" i="1"/>
  <c r="HC259" i="1"/>
  <c r="GX259" i="1" s="1"/>
  <c r="HG259" i="1"/>
  <c r="N260" i="1"/>
  <c r="Q260" i="1"/>
  <c r="R260" i="1"/>
  <c r="S260" i="1"/>
  <c r="U260" i="1"/>
  <c r="V260" i="1"/>
  <c r="AC260" i="1"/>
  <c r="AD260" i="1"/>
  <c r="AE260" i="1"/>
  <c r="AF260" i="1"/>
  <c r="AB260" i="1" s="1"/>
  <c r="AG260" i="1"/>
  <c r="AH260" i="1"/>
  <c r="AI260" i="1"/>
  <c r="AJ260" i="1"/>
  <c r="CX260" i="1" s="1"/>
  <c r="W260" i="1" s="1"/>
  <c r="CQ260" i="1"/>
  <c r="P260" i="1" s="1"/>
  <c r="CP260" i="1" s="1"/>
  <c r="O260" i="1" s="1"/>
  <c r="CR260" i="1"/>
  <c r="CS260" i="1"/>
  <c r="CT260" i="1"/>
  <c r="CU260" i="1"/>
  <c r="T260" i="1" s="1"/>
  <c r="CV260" i="1"/>
  <c r="CW260" i="1"/>
  <c r="CY260" i="1"/>
  <c r="X260" i="1" s="1"/>
  <c r="CZ260" i="1"/>
  <c r="Y260" i="1" s="1"/>
  <c r="FR260" i="1"/>
  <c r="GL260" i="1"/>
  <c r="GO260" i="1"/>
  <c r="GP260" i="1"/>
  <c r="GV260" i="1"/>
  <c r="HC260" i="1" s="1"/>
  <c r="GX260" i="1" s="1"/>
  <c r="HG260" i="1"/>
  <c r="N261" i="1"/>
  <c r="P261" i="1"/>
  <c r="S261" i="1"/>
  <c r="X261" i="1"/>
  <c r="AC261" i="1"/>
  <c r="AD261" i="1"/>
  <c r="AE261" i="1"/>
  <c r="AF261" i="1"/>
  <c r="AB261" i="1" s="1"/>
  <c r="AG261" i="1"/>
  <c r="CU261" i="1" s="1"/>
  <c r="T261" i="1" s="1"/>
  <c r="AH261" i="1"/>
  <c r="CV261" i="1" s="1"/>
  <c r="U261" i="1" s="1"/>
  <c r="AI261" i="1"/>
  <c r="AJ261" i="1"/>
  <c r="CQ261" i="1"/>
  <c r="CR261" i="1"/>
  <c r="Q261" i="1" s="1"/>
  <c r="CP261" i="1" s="1"/>
  <c r="O261" i="1" s="1"/>
  <c r="GM261" i="1" s="1"/>
  <c r="GN261" i="1" s="1"/>
  <c r="CS261" i="1"/>
  <c r="R261" i="1" s="1"/>
  <c r="CT261" i="1"/>
  <c r="CW261" i="1"/>
  <c r="V261" i="1" s="1"/>
  <c r="CX261" i="1"/>
  <c r="W261" i="1" s="1"/>
  <c r="CY261" i="1"/>
  <c r="CZ261" i="1"/>
  <c r="Y261" i="1" s="1"/>
  <c r="FR261" i="1"/>
  <c r="GL261" i="1"/>
  <c r="FR277" i="1" s="1"/>
  <c r="GO261" i="1"/>
  <c r="GP261" i="1"/>
  <c r="FV277" i="1" s="1"/>
  <c r="GV261" i="1"/>
  <c r="HC261" i="1" s="1"/>
  <c r="GX261" i="1" s="1"/>
  <c r="HG261" i="1"/>
  <c r="N262" i="1"/>
  <c r="P262" i="1"/>
  <c r="Q262" i="1"/>
  <c r="T262" i="1"/>
  <c r="U262" i="1"/>
  <c r="Y262" i="1"/>
  <c r="AB262" i="1"/>
  <c r="AC262" i="1"/>
  <c r="AD262" i="1"/>
  <c r="AE262" i="1"/>
  <c r="AF262" i="1"/>
  <c r="AG262" i="1"/>
  <c r="AH262" i="1"/>
  <c r="AI262" i="1"/>
  <c r="AJ262" i="1"/>
  <c r="CX262" i="1" s="1"/>
  <c r="W262" i="1" s="1"/>
  <c r="CQ262" i="1"/>
  <c r="CR262" i="1"/>
  <c r="CS262" i="1"/>
  <c r="R262" i="1" s="1"/>
  <c r="CT262" i="1"/>
  <c r="S262" i="1" s="1"/>
  <c r="CU262" i="1"/>
  <c r="CV262" i="1"/>
  <c r="CW262" i="1"/>
  <c r="V262" i="1" s="1"/>
  <c r="CY262" i="1"/>
  <c r="X262" i="1" s="1"/>
  <c r="CZ262" i="1"/>
  <c r="FR262" i="1"/>
  <c r="GL262" i="1"/>
  <c r="GO262" i="1"/>
  <c r="GP262" i="1"/>
  <c r="GV262" i="1"/>
  <c r="HC262" i="1" s="1"/>
  <c r="GX262" i="1" s="1"/>
  <c r="HG262" i="1"/>
  <c r="N263" i="1"/>
  <c r="R263" i="1"/>
  <c r="S263" i="1"/>
  <c r="W263" i="1"/>
  <c r="X263" i="1"/>
  <c r="AC263" i="1"/>
  <c r="AD263" i="1"/>
  <c r="AB263" i="1" s="1"/>
  <c r="AE263" i="1"/>
  <c r="AF263" i="1"/>
  <c r="AG263" i="1"/>
  <c r="AH263" i="1"/>
  <c r="CV263" i="1" s="1"/>
  <c r="U263" i="1" s="1"/>
  <c r="AI263" i="1"/>
  <c r="AJ263" i="1"/>
  <c r="CQ263" i="1"/>
  <c r="P263" i="1" s="1"/>
  <c r="CP263" i="1" s="1"/>
  <c r="O263" i="1" s="1"/>
  <c r="GM263" i="1" s="1"/>
  <c r="GN263" i="1" s="1"/>
  <c r="CR263" i="1"/>
  <c r="Q263" i="1" s="1"/>
  <c r="CS263" i="1"/>
  <c r="CT263" i="1"/>
  <c r="CU263" i="1"/>
  <c r="T263" i="1" s="1"/>
  <c r="CW263" i="1"/>
  <c r="V263" i="1" s="1"/>
  <c r="CX263" i="1"/>
  <c r="CY263" i="1"/>
  <c r="CZ263" i="1"/>
  <c r="Y263" i="1" s="1"/>
  <c r="FR263" i="1"/>
  <c r="GL263" i="1"/>
  <c r="GO263" i="1"/>
  <c r="FU277" i="1" s="1"/>
  <c r="GP263" i="1"/>
  <c r="GV263" i="1"/>
  <c r="HC263" i="1"/>
  <c r="GX263" i="1" s="1"/>
  <c r="HG263" i="1"/>
  <c r="N264" i="1"/>
  <c r="Q264" i="1"/>
  <c r="AB264" i="1"/>
  <c r="AC264" i="1"/>
  <c r="AD264" i="1"/>
  <c r="AE264" i="1"/>
  <c r="AF264" i="1"/>
  <c r="AG264" i="1"/>
  <c r="CU264" i="1" s="1"/>
  <c r="T264" i="1" s="1"/>
  <c r="AH264" i="1"/>
  <c r="CV264" i="1" s="1"/>
  <c r="U264" i="1" s="1"/>
  <c r="AI264" i="1"/>
  <c r="AJ264" i="1"/>
  <c r="CX264" i="1" s="1"/>
  <c r="W264" i="1" s="1"/>
  <c r="CQ264" i="1"/>
  <c r="P264" i="1" s="1"/>
  <c r="CP264" i="1" s="1"/>
  <c r="O264" i="1" s="1"/>
  <c r="CR264" i="1"/>
  <c r="CS264" i="1"/>
  <c r="R264" i="1" s="1"/>
  <c r="CT264" i="1"/>
  <c r="S264" i="1" s="1"/>
  <c r="CW264" i="1"/>
  <c r="V264" i="1" s="1"/>
  <c r="CY264" i="1"/>
  <c r="X264" i="1" s="1"/>
  <c r="CZ264" i="1"/>
  <c r="Y264" i="1" s="1"/>
  <c r="FR264" i="1"/>
  <c r="GL264" i="1"/>
  <c r="GO264" i="1"/>
  <c r="GP264" i="1"/>
  <c r="GV264" i="1"/>
  <c r="HC264" i="1"/>
  <c r="GX264" i="1" s="1"/>
  <c r="HG264" i="1"/>
  <c r="N265" i="1"/>
  <c r="P265" i="1"/>
  <c r="S265" i="1"/>
  <c r="X265" i="1"/>
  <c r="AC265" i="1"/>
  <c r="AD265" i="1"/>
  <c r="AB265" i="1" s="1"/>
  <c r="AE265" i="1"/>
  <c r="AF265" i="1"/>
  <c r="AG265" i="1"/>
  <c r="AH265" i="1"/>
  <c r="CV265" i="1" s="1"/>
  <c r="U265" i="1" s="1"/>
  <c r="AI265" i="1"/>
  <c r="CW265" i="1" s="1"/>
  <c r="V265" i="1" s="1"/>
  <c r="AJ265" i="1"/>
  <c r="CX265" i="1" s="1"/>
  <c r="W265" i="1" s="1"/>
  <c r="CQ265" i="1"/>
  <c r="CR265" i="1"/>
  <c r="Q265" i="1" s="1"/>
  <c r="CS265" i="1"/>
  <c r="R265" i="1" s="1"/>
  <c r="CT265" i="1"/>
  <c r="CU265" i="1"/>
  <c r="T265" i="1" s="1"/>
  <c r="CY265" i="1"/>
  <c r="CZ265" i="1"/>
  <c r="Y265" i="1" s="1"/>
  <c r="FR265" i="1"/>
  <c r="GL265" i="1"/>
  <c r="GO265" i="1"/>
  <c r="GP265" i="1"/>
  <c r="GV265" i="1"/>
  <c r="HC265" i="1" s="1"/>
  <c r="GX265" i="1" s="1"/>
  <c r="HG265" i="1"/>
  <c r="N266" i="1"/>
  <c r="Q266" i="1"/>
  <c r="S266" i="1"/>
  <c r="V266" i="1"/>
  <c r="Y266" i="1"/>
  <c r="AC266" i="1"/>
  <c r="AB266" i="1" s="1"/>
  <c r="AD266" i="1"/>
  <c r="AE266" i="1"/>
  <c r="AF266" i="1"/>
  <c r="AG266" i="1"/>
  <c r="CU266" i="1" s="1"/>
  <c r="T266" i="1" s="1"/>
  <c r="AH266" i="1"/>
  <c r="CV266" i="1" s="1"/>
  <c r="U266" i="1" s="1"/>
  <c r="AI266" i="1"/>
  <c r="AJ266" i="1"/>
  <c r="CQ266" i="1"/>
  <c r="P266" i="1" s="1"/>
  <c r="CP266" i="1" s="1"/>
  <c r="O266" i="1" s="1"/>
  <c r="GM266" i="1" s="1"/>
  <c r="GN266" i="1" s="1"/>
  <c r="CR266" i="1"/>
  <c r="CS266" i="1"/>
  <c r="R266" i="1" s="1"/>
  <c r="CT266" i="1"/>
  <c r="CW266" i="1"/>
  <c r="CX266" i="1"/>
  <c r="W266" i="1" s="1"/>
  <c r="CY266" i="1"/>
  <c r="X266" i="1" s="1"/>
  <c r="CZ266" i="1"/>
  <c r="FR266" i="1"/>
  <c r="GL266" i="1"/>
  <c r="GO266" i="1"/>
  <c r="GP266" i="1"/>
  <c r="GV266" i="1"/>
  <c r="HC266" i="1"/>
  <c r="GX266" i="1" s="1"/>
  <c r="HG266" i="1"/>
  <c r="N267" i="1"/>
  <c r="Q267" i="1"/>
  <c r="R267" i="1"/>
  <c r="T267" i="1"/>
  <c r="Y267" i="1"/>
  <c r="AC267" i="1"/>
  <c r="AD267" i="1"/>
  <c r="AB267" i="1" s="1"/>
  <c r="AE267" i="1"/>
  <c r="AF267" i="1"/>
  <c r="AG267" i="1"/>
  <c r="AH267" i="1"/>
  <c r="AI267" i="1"/>
  <c r="CW267" i="1" s="1"/>
  <c r="V267" i="1" s="1"/>
  <c r="AJ267" i="1"/>
  <c r="CX267" i="1" s="1"/>
  <c r="W267" i="1" s="1"/>
  <c r="CQ267" i="1"/>
  <c r="P267" i="1" s="1"/>
  <c r="CP267" i="1" s="1"/>
  <c r="O267" i="1" s="1"/>
  <c r="CR267" i="1"/>
  <c r="CS267" i="1"/>
  <c r="CT267" i="1"/>
  <c r="S267" i="1" s="1"/>
  <c r="CU267" i="1"/>
  <c r="CV267" i="1"/>
  <c r="U267" i="1" s="1"/>
  <c r="DZ277" i="1" s="1"/>
  <c r="CY267" i="1"/>
  <c r="X267" i="1" s="1"/>
  <c r="CZ267" i="1"/>
  <c r="FR267" i="1"/>
  <c r="GL267" i="1"/>
  <c r="GO267" i="1"/>
  <c r="GP267" i="1"/>
  <c r="GV267" i="1"/>
  <c r="HC267" i="1" s="1"/>
  <c r="GX267" i="1" s="1"/>
  <c r="HG267" i="1"/>
  <c r="N268" i="1"/>
  <c r="R268" i="1"/>
  <c r="AB268" i="1"/>
  <c r="AC268" i="1"/>
  <c r="AD268" i="1"/>
  <c r="AE268" i="1"/>
  <c r="AF268" i="1"/>
  <c r="AG268" i="1"/>
  <c r="CU268" i="1" s="1"/>
  <c r="T268" i="1" s="1"/>
  <c r="AH268" i="1"/>
  <c r="CV268" i="1" s="1"/>
  <c r="U268" i="1" s="1"/>
  <c r="AI268" i="1"/>
  <c r="AJ268" i="1"/>
  <c r="CX268" i="1" s="1"/>
  <c r="W268" i="1" s="1"/>
  <c r="CQ268" i="1"/>
  <c r="P268" i="1" s="1"/>
  <c r="CR268" i="1"/>
  <c r="Q268" i="1" s="1"/>
  <c r="CS268" i="1"/>
  <c r="CT268" i="1"/>
  <c r="S268" i="1" s="1"/>
  <c r="AF277" i="1" s="1"/>
  <c r="CW268" i="1"/>
  <c r="V268" i="1" s="1"/>
  <c r="CY268" i="1"/>
  <c r="X268" i="1" s="1"/>
  <c r="CZ268" i="1"/>
  <c r="Y268" i="1" s="1"/>
  <c r="FR268" i="1"/>
  <c r="GL268" i="1"/>
  <c r="GO268" i="1"/>
  <c r="GP268" i="1"/>
  <c r="GV268" i="1"/>
  <c r="HC268" i="1"/>
  <c r="GX268" i="1" s="1"/>
  <c r="HG268" i="1"/>
  <c r="N269" i="1"/>
  <c r="P269" i="1"/>
  <c r="S269" i="1"/>
  <c r="X269" i="1"/>
  <c r="AC269" i="1"/>
  <c r="AD269" i="1"/>
  <c r="AB269" i="1" s="1"/>
  <c r="AE269" i="1"/>
  <c r="AF269" i="1"/>
  <c r="AG269" i="1"/>
  <c r="AH269" i="1"/>
  <c r="CV269" i="1" s="1"/>
  <c r="U269" i="1" s="1"/>
  <c r="AI269" i="1"/>
  <c r="CW269" i="1" s="1"/>
  <c r="V269" i="1" s="1"/>
  <c r="AJ269" i="1"/>
  <c r="CX269" i="1" s="1"/>
  <c r="W269" i="1" s="1"/>
  <c r="CQ269" i="1"/>
  <c r="CR269" i="1"/>
  <c r="Q269" i="1" s="1"/>
  <c r="CS269" i="1"/>
  <c r="R269" i="1" s="1"/>
  <c r="CT269" i="1"/>
  <c r="CU269" i="1"/>
  <c r="T269" i="1" s="1"/>
  <c r="CY269" i="1"/>
  <c r="CZ269" i="1"/>
  <c r="Y269" i="1" s="1"/>
  <c r="FR269" i="1"/>
  <c r="GL269" i="1"/>
  <c r="GO269" i="1"/>
  <c r="GP269" i="1"/>
  <c r="GV269" i="1"/>
  <c r="HC269" i="1" s="1"/>
  <c r="GX269" i="1" s="1"/>
  <c r="HG269" i="1"/>
  <c r="N270" i="1"/>
  <c r="Q270" i="1"/>
  <c r="S270" i="1"/>
  <c r="V270" i="1"/>
  <c r="Y270" i="1"/>
  <c r="AC270" i="1"/>
  <c r="AB270" i="1" s="1"/>
  <c r="AD270" i="1"/>
  <c r="AE270" i="1"/>
  <c r="AF270" i="1"/>
  <c r="AG270" i="1"/>
  <c r="CU270" i="1" s="1"/>
  <c r="T270" i="1" s="1"/>
  <c r="AH270" i="1"/>
  <c r="CV270" i="1" s="1"/>
  <c r="U270" i="1" s="1"/>
  <c r="AI270" i="1"/>
  <c r="AJ270" i="1"/>
  <c r="CQ270" i="1"/>
  <c r="P270" i="1" s="1"/>
  <c r="CP270" i="1" s="1"/>
  <c r="O270" i="1" s="1"/>
  <c r="GM270" i="1" s="1"/>
  <c r="GN270" i="1" s="1"/>
  <c r="CR270" i="1"/>
  <c r="CS270" i="1"/>
  <c r="R270" i="1" s="1"/>
  <c r="CT270" i="1"/>
  <c r="CW270" i="1"/>
  <c r="CX270" i="1"/>
  <c r="W270" i="1" s="1"/>
  <c r="CY270" i="1"/>
  <c r="X270" i="1" s="1"/>
  <c r="CZ270" i="1"/>
  <c r="FR270" i="1"/>
  <c r="GL270" i="1"/>
  <c r="GO270" i="1"/>
  <c r="GP270" i="1"/>
  <c r="GV270" i="1"/>
  <c r="HC270" i="1"/>
  <c r="GX270" i="1" s="1"/>
  <c r="HG270" i="1"/>
  <c r="N271" i="1"/>
  <c r="Q271" i="1"/>
  <c r="R271" i="1"/>
  <c r="T271" i="1"/>
  <c r="Y271" i="1"/>
  <c r="AC271" i="1"/>
  <c r="AD271" i="1"/>
  <c r="AB271" i="1" s="1"/>
  <c r="AE271" i="1"/>
  <c r="AF271" i="1"/>
  <c r="AG271" i="1"/>
  <c r="AH271" i="1"/>
  <c r="AI271" i="1"/>
  <c r="CW271" i="1" s="1"/>
  <c r="V271" i="1" s="1"/>
  <c r="AJ271" i="1"/>
  <c r="CX271" i="1" s="1"/>
  <c r="W271" i="1" s="1"/>
  <c r="CQ271" i="1"/>
  <c r="P271" i="1" s="1"/>
  <c r="CR271" i="1"/>
  <c r="CS271" i="1"/>
  <c r="CT271" i="1"/>
  <c r="S271" i="1" s="1"/>
  <c r="CU271" i="1"/>
  <c r="CV271" i="1"/>
  <c r="U271" i="1" s="1"/>
  <c r="CY271" i="1"/>
  <c r="X271" i="1" s="1"/>
  <c r="CZ271" i="1"/>
  <c r="FR271" i="1"/>
  <c r="GL271" i="1"/>
  <c r="GO271" i="1"/>
  <c r="GP271" i="1"/>
  <c r="GV271" i="1"/>
  <c r="HC271" i="1" s="1"/>
  <c r="GX271" i="1" s="1"/>
  <c r="HG271" i="1"/>
  <c r="N272" i="1"/>
  <c r="R272" i="1"/>
  <c r="AB272" i="1"/>
  <c r="AC272" i="1"/>
  <c r="AD272" i="1"/>
  <c r="AE272" i="1"/>
  <c r="AF272" i="1"/>
  <c r="AG272" i="1"/>
  <c r="CU272" i="1" s="1"/>
  <c r="T272" i="1" s="1"/>
  <c r="AH272" i="1"/>
  <c r="CV272" i="1" s="1"/>
  <c r="U272" i="1" s="1"/>
  <c r="AI272" i="1"/>
  <c r="AJ272" i="1"/>
  <c r="CX272" i="1" s="1"/>
  <c r="W272" i="1" s="1"/>
  <c r="CQ272" i="1"/>
  <c r="P272" i="1" s="1"/>
  <c r="CR272" i="1"/>
  <c r="Q272" i="1" s="1"/>
  <c r="CS272" i="1"/>
  <c r="CT272" i="1"/>
  <c r="S272" i="1" s="1"/>
  <c r="CW272" i="1"/>
  <c r="V272" i="1" s="1"/>
  <c r="CY272" i="1"/>
  <c r="X272" i="1" s="1"/>
  <c r="CZ272" i="1"/>
  <c r="Y272" i="1" s="1"/>
  <c r="FR272" i="1"/>
  <c r="GL272" i="1"/>
  <c r="BZ277" i="1" s="1"/>
  <c r="GO272" i="1"/>
  <c r="GP272" i="1"/>
  <c r="GV272" i="1"/>
  <c r="HC272" i="1"/>
  <c r="GX272" i="1" s="1"/>
  <c r="HG272" i="1"/>
  <c r="N273" i="1"/>
  <c r="P273" i="1"/>
  <c r="S273" i="1"/>
  <c r="X273" i="1"/>
  <c r="AC273" i="1"/>
  <c r="AD273" i="1"/>
  <c r="AB273" i="1" s="1"/>
  <c r="AE273" i="1"/>
  <c r="AF273" i="1"/>
  <c r="AG273" i="1"/>
  <c r="AH273" i="1"/>
  <c r="CV273" i="1" s="1"/>
  <c r="U273" i="1" s="1"/>
  <c r="AI273" i="1"/>
  <c r="CW273" i="1" s="1"/>
  <c r="V273" i="1" s="1"/>
  <c r="AJ273" i="1"/>
  <c r="CX273" i="1" s="1"/>
  <c r="W273" i="1" s="1"/>
  <c r="CQ273" i="1"/>
  <c r="CR273" i="1"/>
  <c r="Q273" i="1" s="1"/>
  <c r="DV277" i="1" s="1"/>
  <c r="CS273" i="1"/>
  <c r="R273" i="1" s="1"/>
  <c r="CT273" i="1"/>
  <c r="CU273" i="1"/>
  <c r="T273" i="1" s="1"/>
  <c r="CY273" i="1"/>
  <c r="CZ273" i="1"/>
  <c r="Y273" i="1" s="1"/>
  <c r="FR273" i="1"/>
  <c r="GL273" i="1"/>
  <c r="GO273" i="1"/>
  <c r="GP273" i="1"/>
  <c r="GV273" i="1"/>
  <c r="HC273" i="1" s="1"/>
  <c r="GX273" i="1" s="1"/>
  <c r="HG273" i="1"/>
  <c r="N274" i="1"/>
  <c r="Q274" i="1"/>
  <c r="S274" i="1"/>
  <c r="V274" i="1"/>
  <c r="Y274" i="1"/>
  <c r="AC274" i="1"/>
  <c r="AB274" i="1" s="1"/>
  <c r="AD274" i="1"/>
  <c r="AE274" i="1"/>
  <c r="AF274" i="1"/>
  <c r="AG274" i="1"/>
  <c r="CU274" i="1" s="1"/>
  <c r="T274" i="1" s="1"/>
  <c r="AH274" i="1"/>
  <c r="CV274" i="1" s="1"/>
  <c r="U274" i="1" s="1"/>
  <c r="AI274" i="1"/>
  <c r="AJ274" i="1"/>
  <c r="CQ274" i="1"/>
  <c r="P274" i="1" s="1"/>
  <c r="CR274" i="1"/>
  <c r="CS274" i="1"/>
  <c r="R274" i="1" s="1"/>
  <c r="CT274" i="1"/>
  <c r="CW274" i="1"/>
  <c r="CX274" i="1"/>
  <c r="W274" i="1" s="1"/>
  <c r="CY274" i="1"/>
  <c r="X274" i="1" s="1"/>
  <c r="CZ274" i="1"/>
  <c r="FR274" i="1"/>
  <c r="BY277" i="1" s="1"/>
  <c r="GL274" i="1"/>
  <c r="GO274" i="1"/>
  <c r="GP274" i="1"/>
  <c r="GV274" i="1"/>
  <c r="HC274" i="1"/>
  <c r="GX274" i="1" s="1"/>
  <c r="HG274" i="1"/>
  <c r="N275" i="1"/>
  <c r="Q275" i="1"/>
  <c r="R275" i="1"/>
  <c r="T275" i="1"/>
  <c r="Y275" i="1"/>
  <c r="AC275" i="1"/>
  <c r="AD275" i="1"/>
  <c r="AB275" i="1" s="1"/>
  <c r="AE275" i="1"/>
  <c r="AF275" i="1"/>
  <c r="AG275" i="1"/>
  <c r="AH275" i="1"/>
  <c r="AI275" i="1"/>
  <c r="CW275" i="1" s="1"/>
  <c r="V275" i="1" s="1"/>
  <c r="AJ275" i="1"/>
  <c r="CX275" i="1" s="1"/>
  <c r="W275" i="1" s="1"/>
  <c r="CQ275" i="1"/>
  <c r="P275" i="1" s="1"/>
  <c r="CP275" i="1" s="1"/>
  <c r="O275" i="1" s="1"/>
  <c r="CR275" i="1"/>
  <c r="CS275" i="1"/>
  <c r="CT275" i="1"/>
  <c r="S275" i="1" s="1"/>
  <c r="CU275" i="1"/>
  <c r="CV275" i="1"/>
  <c r="U275" i="1" s="1"/>
  <c r="CY275" i="1"/>
  <c r="X275" i="1" s="1"/>
  <c r="CZ275" i="1"/>
  <c r="FR275" i="1"/>
  <c r="GL275" i="1"/>
  <c r="GO275" i="1"/>
  <c r="GP275" i="1"/>
  <c r="GV275" i="1"/>
  <c r="HC275" i="1" s="1"/>
  <c r="GX275" i="1" s="1"/>
  <c r="HG275" i="1"/>
  <c r="B277" i="1"/>
  <c r="B228" i="1" s="1"/>
  <c r="C277" i="1"/>
  <c r="C228" i="1" s="1"/>
  <c r="D277" i="1"/>
  <c r="D228" i="1" s="1"/>
  <c r="F277" i="1"/>
  <c r="F228" i="1" s="1"/>
  <c r="G277" i="1"/>
  <c r="G228" i="1" s="1"/>
  <c r="BC277" i="1"/>
  <c r="BX277" i="1"/>
  <c r="BX228" i="1" s="1"/>
  <c r="CC277" i="1"/>
  <c r="CD277" i="1"/>
  <c r="CD228" i="1" s="1"/>
  <c r="CG277" i="1"/>
  <c r="CG228" i="1" s="1"/>
  <c r="CK277" i="1"/>
  <c r="CL277" i="1"/>
  <c r="CL228" i="1" s="1"/>
  <c r="CM277" i="1"/>
  <c r="CM228" i="1" s="1"/>
  <c r="EG277" i="1"/>
  <c r="FP277" i="1"/>
  <c r="FQ277" i="1"/>
  <c r="FQ228" i="1" s="1"/>
  <c r="GA277" i="1"/>
  <c r="GA228" i="1" s="1"/>
  <c r="GC277" i="1"/>
  <c r="GC228" i="1" s="1"/>
  <c r="GD277" i="1"/>
  <c r="GD228" i="1" s="1"/>
  <c r="GE277" i="1"/>
  <c r="GE228" i="1" s="1"/>
  <c r="B307" i="1"/>
  <c r="B22" i="1" s="1"/>
  <c r="C307" i="1"/>
  <c r="C22" i="1" s="1"/>
  <c r="D307" i="1"/>
  <c r="D22" i="1" s="1"/>
  <c r="F307" i="1"/>
  <c r="F22" i="1" s="1"/>
  <c r="G307" i="1"/>
  <c r="G22" i="1" s="1"/>
  <c r="D337" i="1"/>
  <c r="E339" i="1"/>
  <c r="Z339" i="1"/>
  <c r="AA339" i="1"/>
  <c r="AB339" i="1"/>
  <c r="AC339" i="1"/>
  <c r="AD339" i="1"/>
  <c r="AE339" i="1"/>
  <c r="AF339" i="1"/>
  <c r="AG339" i="1"/>
  <c r="AH339" i="1"/>
  <c r="AI339" i="1"/>
  <c r="AJ339" i="1"/>
  <c r="AK339" i="1"/>
  <c r="AL339" i="1"/>
  <c r="AM339" i="1"/>
  <c r="AN339" i="1"/>
  <c r="BE339" i="1"/>
  <c r="BF339" i="1"/>
  <c r="BG339" i="1"/>
  <c r="BH339" i="1"/>
  <c r="BI339" i="1"/>
  <c r="BJ339" i="1"/>
  <c r="BK339" i="1"/>
  <c r="BL339" i="1"/>
  <c r="BM339" i="1"/>
  <c r="BN339" i="1"/>
  <c r="BO339" i="1"/>
  <c r="BP339" i="1"/>
  <c r="BQ339" i="1"/>
  <c r="BR339" i="1"/>
  <c r="BS339" i="1"/>
  <c r="BT339" i="1"/>
  <c r="BU339" i="1"/>
  <c r="BV339" i="1"/>
  <c r="BW339" i="1"/>
  <c r="BX339" i="1"/>
  <c r="BY339" i="1"/>
  <c r="BZ339" i="1"/>
  <c r="CA339" i="1"/>
  <c r="CB339" i="1"/>
  <c r="CC339" i="1"/>
  <c r="CD339" i="1"/>
  <c r="CE339" i="1"/>
  <c r="CF339" i="1"/>
  <c r="CG339" i="1"/>
  <c r="CH339" i="1"/>
  <c r="CI339" i="1"/>
  <c r="CJ339" i="1"/>
  <c r="CK339" i="1"/>
  <c r="CL339" i="1"/>
  <c r="CM339" i="1"/>
  <c r="CN339" i="1"/>
  <c r="CO339" i="1"/>
  <c r="CP339" i="1"/>
  <c r="CQ339" i="1"/>
  <c r="CR339" i="1"/>
  <c r="CS339" i="1"/>
  <c r="CT339" i="1"/>
  <c r="CU339" i="1"/>
  <c r="CV339" i="1"/>
  <c r="CW339" i="1"/>
  <c r="CX339" i="1"/>
  <c r="CY339" i="1"/>
  <c r="CZ339" i="1"/>
  <c r="DA339" i="1"/>
  <c r="DB339" i="1"/>
  <c r="DC339" i="1"/>
  <c r="DD339" i="1"/>
  <c r="DE339" i="1"/>
  <c r="DF339" i="1"/>
  <c r="DR339" i="1"/>
  <c r="DS339" i="1"/>
  <c r="DT339" i="1"/>
  <c r="DU339" i="1"/>
  <c r="DV339" i="1"/>
  <c r="DW339" i="1"/>
  <c r="DX339" i="1"/>
  <c r="DY339" i="1"/>
  <c r="DZ339" i="1"/>
  <c r="EA339" i="1"/>
  <c r="EB339" i="1"/>
  <c r="EC339" i="1"/>
  <c r="ED339" i="1"/>
  <c r="EE339" i="1"/>
  <c r="EF339" i="1"/>
  <c r="EW339" i="1"/>
  <c r="EX339" i="1"/>
  <c r="EY339" i="1"/>
  <c r="EZ339" i="1"/>
  <c r="FA339" i="1"/>
  <c r="FB339" i="1"/>
  <c r="FC339" i="1"/>
  <c r="FD339" i="1"/>
  <c r="FE339" i="1"/>
  <c r="FF339" i="1"/>
  <c r="FG339" i="1"/>
  <c r="FH339" i="1"/>
  <c r="FI339" i="1"/>
  <c r="FJ339" i="1"/>
  <c r="FK339" i="1"/>
  <c r="FL339" i="1"/>
  <c r="FM339" i="1"/>
  <c r="FN339" i="1"/>
  <c r="FO339" i="1"/>
  <c r="FP339" i="1"/>
  <c r="FQ339" i="1"/>
  <c r="FR339" i="1"/>
  <c r="FS339" i="1"/>
  <c r="FT339" i="1"/>
  <c r="FU339" i="1"/>
  <c r="FV339" i="1"/>
  <c r="FW339" i="1"/>
  <c r="FX339" i="1"/>
  <c r="FY339" i="1"/>
  <c r="FZ339" i="1"/>
  <c r="GA339" i="1"/>
  <c r="GB339" i="1"/>
  <c r="GC339" i="1"/>
  <c r="GD339" i="1"/>
  <c r="GE339" i="1"/>
  <c r="GF339" i="1"/>
  <c r="GG339" i="1"/>
  <c r="GH339" i="1"/>
  <c r="GI339" i="1"/>
  <c r="GJ339" i="1"/>
  <c r="GK339" i="1"/>
  <c r="GL339" i="1"/>
  <c r="GM339" i="1"/>
  <c r="GN339" i="1"/>
  <c r="GO339" i="1"/>
  <c r="GP339" i="1"/>
  <c r="GQ339" i="1"/>
  <c r="GR339" i="1"/>
  <c r="GS339" i="1"/>
  <c r="GT339" i="1"/>
  <c r="GU339" i="1"/>
  <c r="GV339" i="1"/>
  <c r="GW339" i="1"/>
  <c r="GX339" i="1"/>
  <c r="D341" i="1"/>
  <c r="E343" i="1"/>
  <c r="Z343" i="1"/>
  <c r="AA343" i="1"/>
  <c r="AM343" i="1"/>
  <c r="AN343" i="1"/>
  <c r="BE343" i="1"/>
  <c r="BF343" i="1"/>
  <c r="BG343" i="1"/>
  <c r="BH343" i="1"/>
  <c r="BI343" i="1"/>
  <c r="BJ343" i="1"/>
  <c r="BK343" i="1"/>
  <c r="BL343" i="1"/>
  <c r="BM343" i="1"/>
  <c r="BN343" i="1"/>
  <c r="BO343" i="1"/>
  <c r="BP343" i="1"/>
  <c r="BQ343" i="1"/>
  <c r="BR343" i="1"/>
  <c r="BS343" i="1"/>
  <c r="BT343" i="1"/>
  <c r="BU343" i="1"/>
  <c r="BV343" i="1"/>
  <c r="BW343" i="1"/>
  <c r="CN343" i="1"/>
  <c r="CO343" i="1"/>
  <c r="CP343" i="1"/>
  <c r="CQ343" i="1"/>
  <c r="CR343" i="1"/>
  <c r="CS343" i="1"/>
  <c r="CT343" i="1"/>
  <c r="CU343" i="1"/>
  <c r="CV343" i="1"/>
  <c r="CW343" i="1"/>
  <c r="CX343" i="1"/>
  <c r="CY343" i="1"/>
  <c r="CZ343" i="1"/>
  <c r="DA343" i="1"/>
  <c r="DB343" i="1"/>
  <c r="DC343" i="1"/>
  <c r="DD343" i="1"/>
  <c r="DE343" i="1"/>
  <c r="DF343" i="1"/>
  <c r="DR343" i="1"/>
  <c r="DS343" i="1"/>
  <c r="EE343" i="1"/>
  <c r="EF343" i="1"/>
  <c r="EW343" i="1"/>
  <c r="EX343" i="1"/>
  <c r="EY343" i="1"/>
  <c r="EZ343" i="1"/>
  <c r="FA343" i="1"/>
  <c r="FB343" i="1"/>
  <c r="FC343" i="1"/>
  <c r="FD343" i="1"/>
  <c r="FE343" i="1"/>
  <c r="FF343" i="1"/>
  <c r="FG343" i="1"/>
  <c r="FH343" i="1"/>
  <c r="FI343" i="1"/>
  <c r="FJ343" i="1"/>
  <c r="FK343" i="1"/>
  <c r="FL343" i="1"/>
  <c r="FM343" i="1"/>
  <c r="FN343" i="1"/>
  <c r="FO343" i="1"/>
  <c r="GF343" i="1"/>
  <c r="GG343" i="1"/>
  <c r="GH343" i="1"/>
  <c r="GI343" i="1"/>
  <c r="GJ343" i="1"/>
  <c r="GK343" i="1"/>
  <c r="GL343" i="1"/>
  <c r="GM343" i="1"/>
  <c r="GN343" i="1"/>
  <c r="GO343" i="1"/>
  <c r="GP343" i="1"/>
  <c r="GQ343" i="1"/>
  <c r="GR343" i="1"/>
  <c r="GS343" i="1"/>
  <c r="GT343" i="1"/>
  <c r="GU343" i="1"/>
  <c r="GV343" i="1"/>
  <c r="GW343" i="1"/>
  <c r="GX343" i="1"/>
  <c r="C345" i="1"/>
  <c r="D345" i="1"/>
  <c r="N345" i="1"/>
  <c r="U345" i="1"/>
  <c r="G55" i="8" s="1"/>
  <c r="V345" i="1"/>
  <c r="W345" i="1"/>
  <c r="AC345" i="1"/>
  <c r="AD345" i="1"/>
  <c r="AE345" i="1"/>
  <c r="AF345" i="1"/>
  <c r="AG345" i="1"/>
  <c r="AH345" i="1"/>
  <c r="AI345" i="1"/>
  <c r="AJ345" i="1"/>
  <c r="CQ345" i="1"/>
  <c r="CR345" i="1"/>
  <c r="CS345" i="1"/>
  <c r="CT345" i="1"/>
  <c r="CU345" i="1"/>
  <c r="T345" i="1" s="1"/>
  <c r="CV345" i="1"/>
  <c r="CW345" i="1"/>
  <c r="CX345" i="1"/>
  <c r="FR345" i="1"/>
  <c r="GL345" i="1"/>
  <c r="GN345" i="1"/>
  <c r="GO345" i="1"/>
  <c r="GV345" i="1"/>
  <c r="HC345" i="1"/>
  <c r="GX345" i="1" s="1"/>
  <c r="C346" i="1"/>
  <c r="D346" i="1"/>
  <c r="N346" i="1"/>
  <c r="T346" i="1"/>
  <c r="U346" i="1"/>
  <c r="V346" i="1"/>
  <c r="W346" i="1"/>
  <c r="AC346" i="1"/>
  <c r="AE346" i="1"/>
  <c r="AD346" i="1" s="1"/>
  <c r="AF346" i="1"/>
  <c r="AG346" i="1"/>
  <c r="AH346" i="1"/>
  <c r="AI346" i="1"/>
  <c r="AJ346" i="1"/>
  <c r="CQ346" i="1"/>
  <c r="CR346" i="1"/>
  <c r="CS346" i="1"/>
  <c r="CT346" i="1"/>
  <c r="CU346" i="1"/>
  <c r="CV346" i="1"/>
  <c r="CW346" i="1"/>
  <c r="CX346" i="1"/>
  <c r="FR346" i="1"/>
  <c r="GL346" i="1"/>
  <c r="GN346" i="1"/>
  <c r="GO346" i="1"/>
  <c r="GV346" i="1"/>
  <c r="HC346" i="1" s="1"/>
  <c r="GX346" i="1"/>
  <c r="C347" i="1"/>
  <c r="D347" i="1"/>
  <c r="N347" i="1"/>
  <c r="U347" i="1"/>
  <c r="G64" i="8" s="1"/>
  <c r="V347" i="1"/>
  <c r="AC347" i="1"/>
  <c r="AE347" i="1"/>
  <c r="AD347" i="1" s="1"/>
  <c r="AF347" i="1"/>
  <c r="AG347" i="1"/>
  <c r="AH347" i="1"/>
  <c r="AI347" i="1"/>
  <c r="AJ347" i="1"/>
  <c r="CX347" i="1" s="1"/>
  <c r="W347" i="1" s="1"/>
  <c r="CQ347" i="1"/>
  <c r="CR347" i="1"/>
  <c r="CS347" i="1"/>
  <c r="CT347" i="1"/>
  <c r="CU347" i="1"/>
  <c r="T347" i="1" s="1"/>
  <c r="CV347" i="1"/>
  <c r="CW347" i="1"/>
  <c r="FR347" i="1"/>
  <c r="GL347" i="1"/>
  <c r="GN347" i="1"/>
  <c r="GO347" i="1"/>
  <c r="GV347" i="1"/>
  <c r="HC347" i="1"/>
  <c r="GX347" i="1" s="1"/>
  <c r="C348" i="1"/>
  <c r="D348" i="1"/>
  <c r="N348" i="1"/>
  <c r="V348" i="1"/>
  <c r="AC348" i="1"/>
  <c r="AE348" i="1"/>
  <c r="AD348" i="1" s="1"/>
  <c r="AF348" i="1"/>
  <c r="AG348" i="1"/>
  <c r="CU348" i="1" s="1"/>
  <c r="T348" i="1" s="1"/>
  <c r="AH348" i="1"/>
  <c r="AI348" i="1"/>
  <c r="AJ348" i="1"/>
  <c r="CQ348" i="1"/>
  <c r="CR348" i="1"/>
  <c r="CS348" i="1"/>
  <c r="CT348" i="1"/>
  <c r="CV348" i="1"/>
  <c r="CW348" i="1"/>
  <c r="CX348" i="1"/>
  <c r="W348" i="1" s="1"/>
  <c r="FR348" i="1"/>
  <c r="GL348" i="1"/>
  <c r="GN348" i="1"/>
  <c r="GO348" i="1"/>
  <c r="GV348" i="1"/>
  <c r="HC348" i="1"/>
  <c r="GX348" i="1" s="1"/>
  <c r="C349" i="1"/>
  <c r="D349" i="1"/>
  <c r="N349" i="1"/>
  <c r="U349" i="1"/>
  <c r="G73" i="8" s="1"/>
  <c r="V349" i="1"/>
  <c r="AC349" i="1"/>
  <c r="AD349" i="1"/>
  <c r="AE349" i="1"/>
  <c r="AF349" i="1"/>
  <c r="AG349" i="1"/>
  <c r="AH349" i="1"/>
  <c r="AI349" i="1"/>
  <c r="AJ349" i="1"/>
  <c r="CQ349" i="1"/>
  <c r="CR349" i="1"/>
  <c r="CS349" i="1"/>
  <c r="CT349" i="1"/>
  <c r="CU349" i="1"/>
  <c r="T349" i="1" s="1"/>
  <c r="CV349" i="1"/>
  <c r="CW349" i="1"/>
  <c r="CX349" i="1"/>
  <c r="W349" i="1" s="1"/>
  <c r="FR349" i="1"/>
  <c r="GL349" i="1"/>
  <c r="GN349" i="1"/>
  <c r="GO349" i="1"/>
  <c r="GV349" i="1"/>
  <c r="HC349" i="1" s="1"/>
  <c r="GX349" i="1" s="1"/>
  <c r="C350" i="1"/>
  <c r="D350" i="1"/>
  <c r="N350" i="1"/>
  <c r="U350" i="1"/>
  <c r="V350" i="1"/>
  <c r="AC350" i="1"/>
  <c r="AE350" i="1"/>
  <c r="AD350" i="1" s="1"/>
  <c r="AF350" i="1"/>
  <c r="AG350" i="1"/>
  <c r="AH350" i="1"/>
  <c r="AI350" i="1"/>
  <c r="AJ350" i="1"/>
  <c r="CQ350" i="1"/>
  <c r="CR350" i="1"/>
  <c r="CS350" i="1"/>
  <c r="CT350" i="1"/>
  <c r="CU350" i="1"/>
  <c r="T350" i="1" s="1"/>
  <c r="CV350" i="1"/>
  <c r="CW350" i="1"/>
  <c r="CX350" i="1"/>
  <c r="W350" i="1" s="1"/>
  <c r="FR350" i="1"/>
  <c r="GL350" i="1"/>
  <c r="GN350" i="1"/>
  <c r="GO350" i="1"/>
  <c r="GV350" i="1"/>
  <c r="HC350" i="1" s="1"/>
  <c r="GX350" i="1" s="1"/>
  <c r="C351" i="1"/>
  <c r="D351" i="1"/>
  <c r="N351" i="1"/>
  <c r="U351" i="1"/>
  <c r="G82" i="8" s="1"/>
  <c r="V351" i="1"/>
  <c r="AC351" i="1"/>
  <c r="AE351" i="1"/>
  <c r="AD351" i="1" s="1"/>
  <c r="AF351" i="1"/>
  <c r="AG351" i="1"/>
  <c r="AH351" i="1"/>
  <c r="AI351" i="1"/>
  <c r="AJ351" i="1"/>
  <c r="CX351" i="1" s="1"/>
  <c r="W351" i="1" s="1"/>
  <c r="CQ351" i="1"/>
  <c r="CR351" i="1"/>
  <c r="CS351" i="1"/>
  <c r="CT351" i="1"/>
  <c r="CU351" i="1"/>
  <c r="T351" i="1" s="1"/>
  <c r="CV351" i="1"/>
  <c r="CW351" i="1"/>
  <c r="FR351" i="1"/>
  <c r="GL351" i="1"/>
  <c r="GN351" i="1"/>
  <c r="GO351" i="1"/>
  <c r="GV351" i="1"/>
  <c r="HC351" i="1"/>
  <c r="GX351" i="1" s="1"/>
  <c r="C352" i="1"/>
  <c r="D352" i="1"/>
  <c r="N352" i="1"/>
  <c r="V352" i="1"/>
  <c r="AC352" i="1"/>
  <c r="AE352" i="1"/>
  <c r="AD352" i="1" s="1"/>
  <c r="AF352" i="1"/>
  <c r="AG352" i="1"/>
  <c r="CU352" i="1" s="1"/>
  <c r="T352" i="1" s="1"/>
  <c r="AH352" i="1"/>
  <c r="AI352" i="1"/>
  <c r="AJ352" i="1"/>
  <c r="CQ352" i="1"/>
  <c r="CR352" i="1"/>
  <c r="CS352" i="1"/>
  <c r="CT352" i="1"/>
  <c r="CV352" i="1"/>
  <c r="CW352" i="1"/>
  <c r="CX352" i="1"/>
  <c r="W352" i="1" s="1"/>
  <c r="FR352" i="1"/>
  <c r="GL352" i="1"/>
  <c r="GN352" i="1"/>
  <c r="GO352" i="1"/>
  <c r="GV352" i="1"/>
  <c r="HC352" i="1"/>
  <c r="GX352" i="1" s="1"/>
  <c r="C353" i="1"/>
  <c r="D353" i="1"/>
  <c r="N353" i="1"/>
  <c r="U353" i="1"/>
  <c r="G91" i="8" s="1"/>
  <c r="V353" i="1"/>
  <c r="W353" i="1"/>
  <c r="AC353" i="1"/>
  <c r="AD353" i="1"/>
  <c r="AE353" i="1"/>
  <c r="AF353" i="1"/>
  <c r="AG353" i="1"/>
  <c r="AH353" i="1"/>
  <c r="AI353" i="1"/>
  <c r="AJ353" i="1"/>
  <c r="CQ353" i="1"/>
  <c r="CR353" i="1"/>
  <c r="CS353" i="1"/>
  <c r="CT353" i="1"/>
  <c r="CU353" i="1"/>
  <c r="T353" i="1" s="1"/>
  <c r="CV353" i="1"/>
  <c r="CW353" i="1"/>
  <c r="CX353" i="1"/>
  <c r="FR353" i="1"/>
  <c r="GL353" i="1"/>
  <c r="GN353" i="1"/>
  <c r="GO353" i="1"/>
  <c r="GV353" i="1"/>
  <c r="HC353" i="1" s="1"/>
  <c r="GX353" i="1" s="1"/>
  <c r="C354" i="1"/>
  <c r="D354" i="1"/>
  <c r="N354" i="1"/>
  <c r="T354" i="1"/>
  <c r="U354" i="1"/>
  <c r="V354" i="1"/>
  <c r="AC354" i="1"/>
  <c r="AE354" i="1"/>
  <c r="AD354" i="1" s="1"/>
  <c r="AF354" i="1"/>
  <c r="AG354" i="1"/>
  <c r="AH354" i="1"/>
  <c r="AI354" i="1"/>
  <c r="AJ354" i="1"/>
  <c r="CQ354" i="1"/>
  <c r="CR354" i="1"/>
  <c r="CS354" i="1"/>
  <c r="CT354" i="1"/>
  <c r="CU354" i="1"/>
  <c r="CV354" i="1"/>
  <c r="CW354" i="1"/>
  <c r="CX354" i="1"/>
  <c r="W354" i="1" s="1"/>
  <c r="FR354" i="1"/>
  <c r="GL354" i="1"/>
  <c r="GN354" i="1"/>
  <c r="GO354" i="1"/>
  <c r="GV354" i="1"/>
  <c r="HC354" i="1" s="1"/>
  <c r="GX354" i="1" s="1"/>
  <c r="C355" i="1"/>
  <c r="D355" i="1"/>
  <c r="N355" i="1"/>
  <c r="U355" i="1"/>
  <c r="G100" i="8" s="1"/>
  <c r="V355" i="1"/>
  <c r="AC355" i="1"/>
  <c r="AE355" i="1"/>
  <c r="AD355" i="1" s="1"/>
  <c r="AF355" i="1"/>
  <c r="AG355" i="1"/>
  <c r="AH355" i="1"/>
  <c r="AI355" i="1"/>
  <c r="AJ355" i="1"/>
  <c r="CX355" i="1" s="1"/>
  <c r="W355" i="1" s="1"/>
  <c r="CQ355" i="1"/>
  <c r="CR355" i="1"/>
  <c r="CS355" i="1"/>
  <c r="CT355" i="1"/>
  <c r="CU355" i="1"/>
  <c r="T355" i="1" s="1"/>
  <c r="CV355" i="1"/>
  <c r="CW355" i="1"/>
  <c r="FR355" i="1"/>
  <c r="GL355" i="1"/>
  <c r="GN355" i="1"/>
  <c r="GO355" i="1"/>
  <c r="GV355" i="1"/>
  <c r="HC355" i="1"/>
  <c r="GX355" i="1" s="1"/>
  <c r="C356" i="1"/>
  <c r="D356" i="1"/>
  <c r="N356" i="1"/>
  <c r="V356" i="1"/>
  <c r="AC356" i="1"/>
  <c r="AE356" i="1"/>
  <c r="AD356" i="1" s="1"/>
  <c r="AF356" i="1"/>
  <c r="AG356" i="1"/>
  <c r="CU356" i="1" s="1"/>
  <c r="T356" i="1" s="1"/>
  <c r="AH356" i="1"/>
  <c r="AI356" i="1"/>
  <c r="AJ356" i="1"/>
  <c r="CQ356" i="1"/>
  <c r="CR356" i="1"/>
  <c r="CS356" i="1"/>
  <c r="CT356" i="1"/>
  <c r="CV356" i="1"/>
  <c r="CW356" i="1"/>
  <c r="CX356" i="1"/>
  <c r="W356" i="1" s="1"/>
  <c r="FR356" i="1"/>
  <c r="GL356" i="1"/>
  <c r="GN356" i="1"/>
  <c r="GO356" i="1"/>
  <c r="GV356" i="1"/>
  <c r="HC356" i="1"/>
  <c r="GX356" i="1" s="1"/>
  <c r="B358" i="1"/>
  <c r="B343" i="1" s="1"/>
  <c r="C358" i="1"/>
  <c r="C343" i="1" s="1"/>
  <c r="D358" i="1"/>
  <c r="D343" i="1" s="1"/>
  <c r="F358" i="1"/>
  <c r="F343" i="1" s="1"/>
  <c r="G358" i="1"/>
  <c r="G343" i="1" s="1"/>
  <c r="BX358" i="1"/>
  <c r="BX343" i="1" s="1"/>
  <c r="CK358" i="1"/>
  <c r="CK343" i="1" s="1"/>
  <c r="CL358" i="1"/>
  <c r="CL343" i="1" s="1"/>
  <c r="CM358" i="1"/>
  <c r="CM343" i="1" s="1"/>
  <c r="FP358" i="1"/>
  <c r="FP343" i="1" s="1"/>
  <c r="GC358" i="1"/>
  <c r="ET358" i="1" s="1"/>
  <c r="P371" i="1" s="1"/>
  <c r="GD358" i="1"/>
  <c r="GD343" i="1" s="1"/>
  <c r="GE358" i="1"/>
  <c r="GE343" i="1" s="1"/>
  <c r="B388" i="1"/>
  <c r="B339" i="1" s="1"/>
  <c r="C388" i="1"/>
  <c r="C339" i="1" s="1"/>
  <c r="D388" i="1"/>
  <c r="D339" i="1" s="1"/>
  <c r="F388" i="1"/>
  <c r="F339" i="1" s="1"/>
  <c r="G388" i="1"/>
  <c r="G339" i="1" s="1"/>
  <c r="B418" i="1"/>
  <c r="B18" i="1" s="1"/>
  <c r="C418" i="1"/>
  <c r="C18" i="1" s="1"/>
  <c r="D418" i="1"/>
  <c r="D18" i="1" s="1"/>
  <c r="F418" i="1"/>
  <c r="F18" i="1" s="1"/>
  <c r="G418" i="1"/>
  <c r="G18" i="1" s="1"/>
  <c r="F12" i="6"/>
  <c r="G12" i="6"/>
  <c r="CY12" i="6"/>
  <c r="L230" i="8" l="1"/>
  <c r="L305" i="7"/>
  <c r="FR358" i="1"/>
  <c r="FR343" i="1" s="1"/>
  <c r="AB189" i="1"/>
  <c r="AI358" i="1"/>
  <c r="AI343" i="1" s="1"/>
  <c r="AB177" i="1"/>
  <c r="AB132" i="1"/>
  <c r="L109" i="7"/>
  <c r="AB34" i="1"/>
  <c r="AB32" i="1"/>
  <c r="AB190" i="1"/>
  <c r="L302" i="7"/>
  <c r="AR94" i="7"/>
  <c r="L91" i="7" s="1"/>
  <c r="AR71" i="8"/>
  <c r="L68" i="8" s="1"/>
  <c r="L67" i="8"/>
  <c r="AR89" i="8"/>
  <c r="L86" i="8" s="1"/>
  <c r="L85" i="8"/>
  <c r="AR107" i="8"/>
  <c r="L104" i="8" s="1"/>
  <c r="L103" i="8"/>
  <c r="L287" i="7"/>
  <c r="L275" i="7"/>
  <c r="L111" i="7"/>
  <c r="L144" i="8"/>
  <c r="L142" i="8" s="1"/>
  <c r="AR78" i="7"/>
  <c r="AO114" i="7"/>
  <c r="L278" i="7" s="1"/>
  <c r="L276" i="7" s="1"/>
  <c r="L196" i="8"/>
  <c r="L164" i="8"/>
  <c r="L162" i="8" s="1"/>
  <c r="K40" i="7"/>
  <c r="L123" i="7"/>
  <c r="L260" i="7"/>
  <c r="L329" i="7"/>
  <c r="AR62" i="8"/>
  <c r="L58" i="8"/>
  <c r="AR80" i="8"/>
  <c r="L77" i="8" s="1"/>
  <c r="L76" i="8"/>
  <c r="AR98" i="8"/>
  <c r="L95" i="8" s="1"/>
  <c r="L94" i="8"/>
  <c r="L84" i="7"/>
  <c r="AO94" i="7" s="1"/>
  <c r="L108" i="7"/>
  <c r="AN184" i="7"/>
  <c r="AW186" i="7"/>
  <c r="L264" i="7" s="1"/>
  <c r="L262" i="7" s="1"/>
  <c r="AX192" i="7"/>
  <c r="L345" i="7" s="1"/>
  <c r="AN200" i="7"/>
  <c r="AW202" i="7"/>
  <c r="AX208" i="7"/>
  <c r="AN216" i="7"/>
  <c r="L200" i="8"/>
  <c r="AW192" i="7"/>
  <c r="AW208" i="7"/>
  <c r="L114" i="8"/>
  <c r="K40" i="8"/>
  <c r="K194" i="7"/>
  <c r="I194" i="7" s="1"/>
  <c r="K210" i="7"/>
  <c r="I210" i="7" s="1"/>
  <c r="L116" i="8"/>
  <c r="L224" i="8"/>
  <c r="L222" i="8" s="1"/>
  <c r="L60" i="7"/>
  <c r="AO78" i="7" s="1"/>
  <c r="AN186" i="7"/>
  <c r="AX194" i="7"/>
  <c r="L243" i="7" s="1"/>
  <c r="AN202" i="7"/>
  <c r="AX210" i="7"/>
  <c r="L204" i="8"/>
  <c r="L202" i="8" s="1"/>
  <c r="AN192" i="7"/>
  <c r="AN208" i="7"/>
  <c r="K186" i="7"/>
  <c r="I186" i="7" s="1"/>
  <c r="K202" i="7"/>
  <c r="I202" i="7" s="1"/>
  <c r="L220" i="7"/>
  <c r="L218" i="8"/>
  <c r="L216" i="8" s="1"/>
  <c r="V358" i="1"/>
  <c r="V343" i="1" s="1"/>
  <c r="FV196" i="1"/>
  <c r="AB33" i="1"/>
  <c r="AB174" i="1"/>
  <c r="FQ139" i="1"/>
  <c r="FQ26" i="1" s="1"/>
  <c r="AB72" i="1"/>
  <c r="AB353" i="1"/>
  <c r="FQ196" i="1"/>
  <c r="FR196" i="1"/>
  <c r="GA196" i="1" s="1"/>
  <c r="AB183" i="1"/>
  <c r="AB53" i="1"/>
  <c r="AB31" i="1"/>
  <c r="CC358" i="1"/>
  <c r="AT358" i="1" s="1"/>
  <c r="AT388" i="1" s="1"/>
  <c r="F406" i="1" s="1"/>
  <c r="AB355" i="1"/>
  <c r="FU358" i="1"/>
  <c r="EL358" i="1" s="1"/>
  <c r="CB358" i="1"/>
  <c r="CB343" i="1" s="1"/>
  <c r="BY358" i="1"/>
  <c r="AP358" i="1" s="1"/>
  <c r="AP388" i="1" s="1"/>
  <c r="AP339" i="1" s="1"/>
  <c r="BZ358" i="1"/>
  <c r="CG358" i="1" s="1"/>
  <c r="CG343" i="1" s="1"/>
  <c r="AB126" i="1"/>
  <c r="FR139" i="1"/>
  <c r="FR26" i="1" s="1"/>
  <c r="AB112" i="1"/>
  <c r="AB354" i="1"/>
  <c r="AB349" i="1"/>
  <c r="AB347" i="1"/>
  <c r="AB345" i="1"/>
  <c r="BZ139" i="1"/>
  <c r="CG139" i="1" s="1"/>
  <c r="FQ358" i="1"/>
  <c r="FQ343" i="1" s="1"/>
  <c r="AH358" i="1"/>
  <c r="U358" i="1" s="1"/>
  <c r="AB29" i="1"/>
  <c r="EA358" i="1"/>
  <c r="EA343" i="1" s="1"/>
  <c r="FT358" i="1"/>
  <c r="FT343" i="1" s="1"/>
  <c r="AB184" i="1"/>
  <c r="BY139" i="1"/>
  <c r="AB113" i="1"/>
  <c r="AB351" i="1"/>
  <c r="BY196" i="1"/>
  <c r="BY171" i="1" s="1"/>
  <c r="AB133" i="1"/>
  <c r="AB121" i="1"/>
  <c r="AB93" i="1"/>
  <c r="AB73" i="1"/>
  <c r="AB35" i="1"/>
  <c r="AB120" i="1"/>
  <c r="EB358" i="1"/>
  <c r="AB352" i="1"/>
  <c r="AB350" i="1"/>
  <c r="CJ358" i="1"/>
  <c r="AB356" i="1"/>
  <c r="BZ343" i="1"/>
  <c r="GB358" i="1"/>
  <c r="DW228" i="1"/>
  <c r="DJ277" i="1"/>
  <c r="AB348" i="1"/>
  <c r="AX358" i="1"/>
  <c r="EV358" i="1"/>
  <c r="F367" i="1"/>
  <c r="AJ358" i="1"/>
  <c r="BY228" i="1"/>
  <c r="CI277" i="1"/>
  <c r="AP277" i="1"/>
  <c r="DV228" i="1"/>
  <c r="DI277" i="1"/>
  <c r="DZ228" i="1"/>
  <c r="DM277" i="1"/>
  <c r="AF228" i="1"/>
  <c r="S277" i="1"/>
  <c r="AG358" i="1"/>
  <c r="ET343" i="1"/>
  <c r="ET388" i="1"/>
  <c r="DY358" i="1"/>
  <c r="V388" i="1"/>
  <c r="F381" i="1"/>
  <c r="G137" i="8" s="1"/>
  <c r="AO358" i="1"/>
  <c r="FY358" i="1"/>
  <c r="BD358" i="1"/>
  <c r="EG358" i="1"/>
  <c r="BC358" i="1"/>
  <c r="GC343" i="1"/>
  <c r="EV277" i="1"/>
  <c r="CK228" i="1"/>
  <c r="BB277" i="1"/>
  <c r="AU277" i="1"/>
  <c r="BZ228" i="1"/>
  <c r="AQ277" i="1"/>
  <c r="CP272" i="1"/>
  <c r="O272" i="1" s="1"/>
  <c r="GM272" i="1" s="1"/>
  <c r="GN272" i="1" s="1"/>
  <c r="CP257" i="1"/>
  <c r="O257" i="1" s="1"/>
  <c r="GM257" i="1" s="1"/>
  <c r="GN257" i="1" s="1"/>
  <c r="DX277" i="1"/>
  <c r="BB358" i="1"/>
  <c r="ER277" i="1"/>
  <c r="CP273" i="1"/>
  <c r="O273" i="1" s="1"/>
  <c r="GM273" i="1" s="1"/>
  <c r="GN273" i="1" s="1"/>
  <c r="CP271" i="1"/>
  <c r="O271" i="1" s="1"/>
  <c r="GM271" i="1" s="1"/>
  <c r="GN271" i="1" s="1"/>
  <c r="CP268" i="1"/>
  <c r="O268" i="1" s="1"/>
  <c r="GM268" i="1" s="1"/>
  <c r="GN268" i="1" s="1"/>
  <c r="GM260" i="1"/>
  <c r="GN260" i="1" s="1"/>
  <c r="EA277" i="1"/>
  <c r="BY343" i="1"/>
  <c r="CP269" i="1"/>
  <c r="O269" i="1" s="1"/>
  <c r="GM269" i="1" s="1"/>
  <c r="GN269" i="1" s="1"/>
  <c r="GM267" i="1"/>
  <c r="GN267" i="1" s="1"/>
  <c r="GM264" i="1"/>
  <c r="GN264" i="1" s="1"/>
  <c r="FU228" i="1"/>
  <c r="EL277" i="1"/>
  <c r="GM255" i="1"/>
  <c r="GN255" i="1" s="1"/>
  <c r="CP251" i="1"/>
  <c r="O251" i="1" s="1"/>
  <c r="GM251" i="1" s="1"/>
  <c r="GN251" i="1" s="1"/>
  <c r="GM248" i="1"/>
  <c r="GN248" i="1" s="1"/>
  <c r="GB277" i="1"/>
  <c r="EU358" i="1"/>
  <c r="AS358" i="1"/>
  <c r="CC228" i="1"/>
  <c r="AT277" i="1"/>
  <c r="CP274" i="1"/>
  <c r="O274" i="1" s="1"/>
  <c r="GM274" i="1" s="1"/>
  <c r="GN274" i="1" s="1"/>
  <c r="CP265" i="1"/>
  <c r="O265" i="1" s="1"/>
  <c r="GM265" i="1" s="1"/>
  <c r="GN265" i="1" s="1"/>
  <c r="AJ277" i="1"/>
  <c r="FV228" i="1"/>
  <c r="EM277" i="1"/>
  <c r="DU277" i="1"/>
  <c r="CP247" i="1"/>
  <c r="O247" i="1" s="1"/>
  <c r="GM247" i="1" s="1"/>
  <c r="GN247" i="1" s="1"/>
  <c r="AE277" i="1"/>
  <c r="DY277" i="1"/>
  <c r="AG277" i="1"/>
  <c r="EG228" i="1"/>
  <c r="P281" i="1"/>
  <c r="FR228" i="1"/>
  <c r="EI277" i="1"/>
  <c r="AH277" i="1"/>
  <c r="EI358" i="1"/>
  <c r="BC228" i="1"/>
  <c r="F293" i="1"/>
  <c r="CP256" i="1"/>
  <c r="O256" i="1" s="1"/>
  <c r="GM256" i="1" s="1"/>
  <c r="GN256" i="1" s="1"/>
  <c r="AC277" i="1"/>
  <c r="AD277" i="1"/>
  <c r="EB277" i="1"/>
  <c r="GM235" i="1"/>
  <c r="GN235" i="1" s="1"/>
  <c r="CJ277" i="1"/>
  <c r="AB346" i="1"/>
  <c r="FP228" i="1"/>
  <c r="FY277" i="1"/>
  <c r="AX277" i="1"/>
  <c r="GM275" i="1"/>
  <c r="GN275" i="1" s="1"/>
  <c r="AI277" i="1"/>
  <c r="AO277" i="1"/>
  <c r="CY233" i="1"/>
  <c r="X233" i="1" s="1"/>
  <c r="GM233" i="1" s="1"/>
  <c r="GN233" i="1" s="1"/>
  <c r="CZ233" i="1"/>
  <c r="Y233" i="1" s="1"/>
  <c r="CY231" i="1"/>
  <c r="X231" i="1" s="1"/>
  <c r="ET171" i="1"/>
  <c r="P209" i="1"/>
  <c r="CP194" i="1"/>
  <c r="O194" i="1" s="1"/>
  <c r="CP187" i="1"/>
  <c r="O187" i="1" s="1"/>
  <c r="GM187" i="1" s="1"/>
  <c r="GN187" i="1" s="1"/>
  <c r="U180" i="1"/>
  <c r="EH277" i="1"/>
  <c r="BD277" i="1"/>
  <c r="CP245" i="1"/>
  <c r="O245" i="1" s="1"/>
  <c r="GM245" i="1" s="1"/>
  <c r="GN245" i="1" s="1"/>
  <c r="CP242" i="1"/>
  <c r="O242" i="1" s="1"/>
  <c r="GM242" i="1" s="1"/>
  <c r="GN242" i="1" s="1"/>
  <c r="CP238" i="1"/>
  <c r="O238" i="1" s="1"/>
  <c r="GM238" i="1" s="1"/>
  <c r="GN238" i="1" s="1"/>
  <c r="CP230" i="1"/>
  <c r="O230" i="1" s="1"/>
  <c r="BD171" i="1"/>
  <c r="F221" i="1"/>
  <c r="FQ171" i="1"/>
  <c r="EH196" i="1"/>
  <c r="T180" i="1"/>
  <c r="DY196" i="1" s="1"/>
  <c r="P180" i="1"/>
  <c r="O180" i="1" s="1"/>
  <c r="GM180" i="1" s="1"/>
  <c r="GO180" i="1" s="1"/>
  <c r="S180" i="1"/>
  <c r="CP262" i="1"/>
  <c r="O262" i="1" s="1"/>
  <c r="GM262" i="1" s="1"/>
  <c r="GN262" i="1" s="1"/>
  <c r="CP254" i="1"/>
  <c r="O254" i="1" s="1"/>
  <c r="GM254" i="1" s="1"/>
  <c r="GN254" i="1" s="1"/>
  <c r="CP249" i="1"/>
  <c r="O249" i="1" s="1"/>
  <c r="GM249" i="1" s="1"/>
  <c r="GN249" i="1" s="1"/>
  <c r="CP246" i="1"/>
  <c r="O246" i="1" s="1"/>
  <c r="GM246" i="1" s="1"/>
  <c r="GN246" i="1" s="1"/>
  <c r="AG196" i="1"/>
  <c r="CY194" i="1"/>
  <c r="X194" i="1" s="1"/>
  <c r="CZ194" i="1"/>
  <c r="Y194" i="1" s="1"/>
  <c r="GM188" i="1"/>
  <c r="GN188" i="1" s="1"/>
  <c r="AP196" i="1"/>
  <c r="EU277" i="1"/>
  <c r="CP232" i="1"/>
  <c r="O232" i="1" s="1"/>
  <c r="CY230" i="1"/>
  <c r="X230" i="1" s="1"/>
  <c r="AK277" i="1" s="1"/>
  <c r="CZ230" i="1"/>
  <c r="Y230" i="1" s="1"/>
  <c r="AL277" i="1" s="1"/>
  <c r="FV171" i="1"/>
  <c r="EM196" i="1"/>
  <c r="Q180" i="1"/>
  <c r="GM136" i="1"/>
  <c r="GN136" i="1" s="1"/>
  <c r="ET277" i="1"/>
  <c r="CP258" i="1"/>
  <c r="O258" i="1" s="1"/>
  <c r="GM258" i="1" s="1"/>
  <c r="GN258" i="1" s="1"/>
  <c r="AB235" i="1"/>
  <c r="GM231" i="1"/>
  <c r="CZ193" i="1"/>
  <c r="Y193" i="1" s="1"/>
  <c r="GX180" i="1"/>
  <c r="GB196" i="1" s="1"/>
  <c r="DZ196" i="1"/>
  <c r="CP252" i="1"/>
  <c r="O252" i="1" s="1"/>
  <c r="GM252" i="1" s="1"/>
  <c r="GN252" i="1" s="1"/>
  <c r="CY232" i="1"/>
  <c r="X232" i="1" s="1"/>
  <c r="AB231" i="1"/>
  <c r="GM181" i="1"/>
  <c r="GN181" i="1" s="1"/>
  <c r="GM240" i="1"/>
  <c r="GN240" i="1" s="1"/>
  <c r="CP236" i="1"/>
  <c r="O236" i="1" s="1"/>
  <c r="GM236" i="1" s="1"/>
  <c r="GN236" i="1" s="1"/>
  <c r="CP234" i="1"/>
  <c r="O234" i="1" s="1"/>
  <c r="GM234" i="1" s="1"/>
  <c r="GN234" i="1" s="1"/>
  <c r="GM182" i="1"/>
  <c r="GN182" i="1" s="1"/>
  <c r="EB196" i="1"/>
  <c r="AJ196" i="1"/>
  <c r="GM134" i="1"/>
  <c r="GN134" i="1" s="1"/>
  <c r="GB139" i="1"/>
  <c r="CZ231" i="1"/>
  <c r="Y231" i="1" s="1"/>
  <c r="ED277" i="1" s="1"/>
  <c r="R193" i="1"/>
  <c r="CY193" i="1" s="1"/>
  <c r="X193" i="1" s="1"/>
  <c r="AB186" i="1"/>
  <c r="P186" i="1"/>
  <c r="O186" i="1" s="1"/>
  <c r="GM186" i="1" s="1"/>
  <c r="GO186" i="1" s="1"/>
  <c r="Q179" i="1"/>
  <c r="P179" i="1"/>
  <c r="O179" i="1" s="1"/>
  <c r="AB178" i="1"/>
  <c r="CD196" i="1"/>
  <c r="CZ137" i="1"/>
  <c r="Y137" i="1" s="1"/>
  <c r="V131" i="1"/>
  <c r="GX110" i="1"/>
  <c r="S110" i="1"/>
  <c r="GX194" i="1"/>
  <c r="V186" i="1"/>
  <c r="GX179" i="1"/>
  <c r="CJ196" i="1" s="1"/>
  <c r="AB173" i="1"/>
  <c r="ET139" i="1"/>
  <c r="BD139" i="1"/>
  <c r="P135" i="1"/>
  <c r="GX131" i="1"/>
  <c r="U131" i="1"/>
  <c r="CY122" i="1"/>
  <c r="X122" i="1" s="1"/>
  <c r="W135" i="1"/>
  <c r="CY134" i="1"/>
  <c r="X134" i="1" s="1"/>
  <c r="CZ134" i="1"/>
  <c r="Y134" i="1" s="1"/>
  <c r="P131" i="1"/>
  <c r="CP131" i="1" s="1"/>
  <c r="O131" i="1" s="1"/>
  <c r="T131" i="1"/>
  <c r="AB193" i="1"/>
  <c r="BZ196" i="1"/>
  <c r="V135" i="1"/>
  <c r="CD139" i="1"/>
  <c r="P221" i="1"/>
  <c r="T194" i="1"/>
  <c r="T192" i="1"/>
  <c r="AB176" i="1"/>
  <c r="AO171" i="1"/>
  <c r="CP123" i="1"/>
  <c r="O123" i="1" s="1"/>
  <c r="FY196" i="1"/>
  <c r="CP137" i="1"/>
  <c r="O137" i="1" s="1"/>
  <c r="GM137" i="1" s="1"/>
  <c r="GN137" i="1" s="1"/>
  <c r="R135" i="1"/>
  <c r="S135" i="1"/>
  <c r="FV139" i="1"/>
  <c r="EU196" i="1"/>
  <c r="AB191" i="1"/>
  <c r="GM185" i="1"/>
  <c r="GO185" i="1" s="1"/>
  <c r="CY136" i="1"/>
  <c r="X136" i="1" s="1"/>
  <c r="CZ136" i="1"/>
  <c r="Y136" i="1" s="1"/>
  <c r="EG196" i="1"/>
  <c r="BC196" i="1"/>
  <c r="CZ125" i="1"/>
  <c r="Y125" i="1" s="1"/>
  <c r="CZ123" i="1"/>
  <c r="Y123" i="1" s="1"/>
  <c r="CP122" i="1"/>
  <c r="O122" i="1" s="1"/>
  <c r="GM122" i="1" s="1"/>
  <c r="GN122" i="1" s="1"/>
  <c r="AB118" i="1"/>
  <c r="Q117" i="1"/>
  <c r="U115" i="1"/>
  <c r="AB114" i="1"/>
  <c r="U108" i="1"/>
  <c r="CP107" i="1"/>
  <c r="O107" i="1" s="1"/>
  <c r="CY107" i="1"/>
  <c r="X107" i="1" s="1"/>
  <c r="CZ107" i="1"/>
  <c r="Y107" i="1" s="1"/>
  <c r="Q104" i="1"/>
  <c r="CY97" i="1"/>
  <c r="X97" i="1" s="1"/>
  <c r="GM90" i="1"/>
  <c r="GN90" i="1" s="1"/>
  <c r="S131" i="1"/>
  <c r="CP125" i="1"/>
  <c r="O125" i="1" s="1"/>
  <c r="GM125" i="1" s="1"/>
  <c r="GN125" i="1" s="1"/>
  <c r="CP118" i="1"/>
  <c r="O118" i="1" s="1"/>
  <c r="GM118" i="1" s="1"/>
  <c r="GN118" i="1" s="1"/>
  <c r="P117" i="1"/>
  <c r="CP114" i="1"/>
  <c r="O114" i="1" s="1"/>
  <c r="CY114" i="1"/>
  <c r="X114" i="1" s="1"/>
  <c r="CZ114" i="1"/>
  <c r="Y114" i="1" s="1"/>
  <c r="GX108" i="1"/>
  <c r="S108" i="1"/>
  <c r="P104" i="1"/>
  <c r="CP101" i="1"/>
  <c r="O101" i="1" s="1"/>
  <c r="GM101" i="1" s="1"/>
  <c r="GN101" i="1" s="1"/>
  <c r="CY101" i="1"/>
  <c r="X101" i="1" s="1"/>
  <c r="CZ101" i="1"/>
  <c r="Y101" i="1" s="1"/>
  <c r="AO139" i="1"/>
  <c r="CZ119" i="1"/>
  <c r="Y119" i="1" s="1"/>
  <c r="CY118" i="1"/>
  <c r="X118" i="1" s="1"/>
  <c r="R115" i="1"/>
  <c r="GX115" i="1"/>
  <c r="S115" i="1"/>
  <c r="Q110" i="1"/>
  <c r="U106" i="1"/>
  <c r="CP105" i="1"/>
  <c r="O105" i="1" s="1"/>
  <c r="CY100" i="1"/>
  <c r="X100" i="1" s="1"/>
  <c r="CZ100" i="1"/>
  <c r="Y100" i="1" s="1"/>
  <c r="GM98" i="1"/>
  <c r="GN98" i="1" s="1"/>
  <c r="CZ88" i="1"/>
  <c r="Y88" i="1" s="1"/>
  <c r="CY88" i="1"/>
  <c r="X88" i="1" s="1"/>
  <c r="GM83" i="1"/>
  <c r="GN83" i="1" s="1"/>
  <c r="P110" i="1"/>
  <c r="GX106" i="1"/>
  <c r="S106" i="1"/>
  <c r="GX104" i="1"/>
  <c r="S104" i="1"/>
  <c r="CZ77" i="1"/>
  <c r="Y77" i="1" s="1"/>
  <c r="GM76" i="1"/>
  <c r="GN76" i="1" s="1"/>
  <c r="EG139" i="1"/>
  <c r="BC139" i="1"/>
  <c r="AB125" i="1"/>
  <c r="CP124" i="1"/>
  <c r="O124" i="1" s="1"/>
  <c r="U117" i="1"/>
  <c r="AB116" i="1"/>
  <c r="Q115" i="1"/>
  <c r="CP111" i="1"/>
  <c r="O111" i="1" s="1"/>
  <c r="CY111" i="1"/>
  <c r="X111" i="1" s="1"/>
  <c r="CZ111" i="1"/>
  <c r="Y111" i="1" s="1"/>
  <c r="Q108" i="1"/>
  <c r="U104" i="1"/>
  <c r="AB96" i="1"/>
  <c r="GM87" i="1"/>
  <c r="GN87" i="1" s="1"/>
  <c r="EV139" i="1"/>
  <c r="BB139" i="1"/>
  <c r="W131" i="1"/>
  <c r="CZ130" i="1"/>
  <c r="Y130" i="1" s="1"/>
  <c r="GM130" i="1" s="1"/>
  <c r="GO130" i="1" s="1"/>
  <c r="CY124" i="1"/>
  <c r="X124" i="1" s="1"/>
  <c r="CZ124" i="1"/>
  <c r="Y124" i="1" s="1"/>
  <c r="CZ122" i="1"/>
  <c r="Y122" i="1" s="1"/>
  <c r="CP119" i="1"/>
  <c r="O119" i="1" s="1"/>
  <c r="GM119" i="1" s="1"/>
  <c r="GN119" i="1" s="1"/>
  <c r="CP116" i="1"/>
  <c r="O116" i="1" s="1"/>
  <c r="P115" i="1"/>
  <c r="AB109" i="1"/>
  <c r="P108" i="1"/>
  <c r="T104" i="1"/>
  <c r="AG139" i="1" s="1"/>
  <c r="EU139" i="1"/>
  <c r="AB128" i="1"/>
  <c r="CY119" i="1"/>
  <c r="X119" i="1" s="1"/>
  <c r="GX117" i="1"/>
  <c r="S117" i="1"/>
  <c r="CY116" i="1"/>
  <c r="X116" i="1" s="1"/>
  <c r="CZ116" i="1"/>
  <c r="Y116" i="1" s="1"/>
  <c r="W115" i="1"/>
  <c r="U110" i="1"/>
  <c r="CP109" i="1"/>
  <c r="O109" i="1" s="1"/>
  <c r="GM109" i="1" s="1"/>
  <c r="GN109" i="1" s="1"/>
  <c r="CY109" i="1"/>
  <c r="X109" i="1" s="1"/>
  <c r="CZ109" i="1"/>
  <c r="Y109" i="1" s="1"/>
  <c r="Q106" i="1"/>
  <c r="CP106" i="1" s="1"/>
  <c r="O106" i="1" s="1"/>
  <c r="CP100" i="1"/>
  <c r="O100" i="1" s="1"/>
  <c r="GM100" i="1" s="1"/>
  <c r="GN100" i="1" s="1"/>
  <c r="CP86" i="1"/>
  <c r="O86" i="1" s="1"/>
  <c r="GM86" i="1" s="1"/>
  <c r="GN86" i="1" s="1"/>
  <c r="Q85" i="1"/>
  <c r="CZ84" i="1"/>
  <c r="Y84" i="1" s="1"/>
  <c r="CY84" i="1"/>
  <c r="X84" i="1" s="1"/>
  <c r="W82" i="1"/>
  <c r="CP80" i="1"/>
  <c r="O80" i="1" s="1"/>
  <c r="CP79" i="1"/>
  <c r="O79" i="1" s="1"/>
  <c r="R77" i="1"/>
  <c r="CP77" i="1" s="1"/>
  <c r="O77" i="1" s="1"/>
  <c r="GM77" i="1" s="1"/>
  <c r="GN77" i="1" s="1"/>
  <c r="CY71" i="1"/>
  <c r="X71" i="1" s="1"/>
  <c r="CZ71" i="1"/>
  <c r="Y71" i="1" s="1"/>
  <c r="CP70" i="1"/>
  <c r="O70" i="1" s="1"/>
  <c r="GM70" i="1" s="1"/>
  <c r="GN70" i="1" s="1"/>
  <c r="AB102" i="1"/>
  <c r="CY99" i="1"/>
  <c r="X99" i="1" s="1"/>
  <c r="W97" i="1"/>
  <c r="AB94" i="1"/>
  <c r="AB92" i="1"/>
  <c r="CY90" i="1"/>
  <c r="X90" i="1" s="1"/>
  <c r="P89" i="1"/>
  <c r="CP89" i="1" s="1"/>
  <c r="O89" i="1" s="1"/>
  <c r="AB89" i="1"/>
  <c r="CY86" i="1"/>
  <c r="X86" i="1" s="1"/>
  <c r="P85" i="1"/>
  <c r="AB85" i="1"/>
  <c r="CY82" i="1"/>
  <c r="X82" i="1" s="1"/>
  <c r="CP81" i="1"/>
  <c r="O81" i="1" s="1"/>
  <c r="AB81" i="1"/>
  <c r="CY67" i="1"/>
  <c r="X67" i="1" s="1"/>
  <c r="GM67" i="1" s="1"/>
  <c r="GN67" i="1" s="1"/>
  <c r="CZ67" i="1"/>
  <c r="Y67" i="1" s="1"/>
  <c r="CY66" i="1"/>
  <c r="X66" i="1" s="1"/>
  <c r="CZ66" i="1"/>
  <c r="Y66" i="1" s="1"/>
  <c r="GM58" i="1"/>
  <c r="GN58" i="1" s="1"/>
  <c r="R110" i="1"/>
  <c r="R108" i="1"/>
  <c r="R106" i="1"/>
  <c r="R104" i="1"/>
  <c r="CZ98" i="1"/>
  <c r="Y98" i="1" s="1"/>
  <c r="CY75" i="1"/>
  <c r="X75" i="1" s="1"/>
  <c r="CP69" i="1"/>
  <c r="O69" i="1" s="1"/>
  <c r="CY91" i="1"/>
  <c r="X91" i="1" s="1"/>
  <c r="CZ91" i="1"/>
  <c r="Y91" i="1" s="1"/>
  <c r="GM91" i="1" s="1"/>
  <c r="GN91" i="1" s="1"/>
  <c r="CZ89" i="1"/>
  <c r="Y89" i="1" s="1"/>
  <c r="CP88" i="1"/>
  <c r="O88" i="1" s="1"/>
  <c r="CY87" i="1"/>
  <c r="X87" i="1" s="1"/>
  <c r="CZ87" i="1"/>
  <c r="Y87" i="1" s="1"/>
  <c r="CZ85" i="1"/>
  <c r="Y85" i="1" s="1"/>
  <c r="CP84" i="1"/>
  <c r="O84" i="1" s="1"/>
  <c r="CY83" i="1"/>
  <c r="X83" i="1" s="1"/>
  <c r="CZ83" i="1"/>
  <c r="Y83" i="1" s="1"/>
  <c r="CZ81" i="1"/>
  <c r="Y81" i="1" s="1"/>
  <c r="CY78" i="1"/>
  <c r="X78" i="1" s="1"/>
  <c r="GM78" i="1" s="1"/>
  <c r="GN78" i="1" s="1"/>
  <c r="CZ78" i="1"/>
  <c r="Y78" i="1" s="1"/>
  <c r="CP71" i="1"/>
  <c r="O71" i="1" s="1"/>
  <c r="CP68" i="1"/>
  <c r="O68" i="1" s="1"/>
  <c r="GM68" i="1" s="1"/>
  <c r="GN68" i="1" s="1"/>
  <c r="CY68" i="1"/>
  <c r="X68" i="1" s="1"/>
  <c r="CZ68" i="1"/>
  <c r="Y68" i="1" s="1"/>
  <c r="CY62" i="1"/>
  <c r="X62" i="1" s="1"/>
  <c r="CP62" i="1"/>
  <c r="O62" i="1" s="1"/>
  <c r="CZ62" i="1"/>
  <c r="Y62" i="1" s="1"/>
  <c r="P129" i="1"/>
  <c r="O129" i="1" s="1"/>
  <c r="GM129" i="1" s="1"/>
  <c r="GO129" i="1" s="1"/>
  <c r="T103" i="1"/>
  <c r="AB100" i="1"/>
  <c r="CP99" i="1"/>
  <c r="O99" i="1" s="1"/>
  <c r="T97" i="1"/>
  <c r="T95" i="1"/>
  <c r="CZ76" i="1"/>
  <c r="Y76" i="1" s="1"/>
  <c r="CY76" i="1"/>
  <c r="X76" i="1" s="1"/>
  <c r="CP75" i="1"/>
  <c r="O75" i="1" s="1"/>
  <c r="GM75" i="1" s="1"/>
  <c r="GN75" i="1" s="1"/>
  <c r="AB74" i="1"/>
  <c r="CP66" i="1"/>
  <c r="O66" i="1" s="1"/>
  <c r="T118" i="1"/>
  <c r="AB117" i="1"/>
  <c r="T116" i="1"/>
  <c r="AB115" i="1"/>
  <c r="T114" i="1"/>
  <c r="T111" i="1"/>
  <c r="AB110" i="1"/>
  <c r="T109" i="1"/>
  <c r="AB108" i="1"/>
  <c r="T107" i="1"/>
  <c r="AB106" i="1"/>
  <c r="T105" i="1"/>
  <c r="AB104" i="1"/>
  <c r="S103" i="1"/>
  <c r="W101" i="1"/>
  <c r="CY98" i="1"/>
  <c r="X98" i="1" s="1"/>
  <c r="AB98" i="1"/>
  <c r="R96" i="1"/>
  <c r="S95" i="1"/>
  <c r="CP95" i="1" s="1"/>
  <c r="O95" i="1" s="1"/>
  <c r="Q86" i="1"/>
  <c r="Q82" i="1"/>
  <c r="CP82" i="1" s="1"/>
  <c r="O82" i="1" s="1"/>
  <c r="GM82" i="1" s="1"/>
  <c r="GN82" i="1" s="1"/>
  <c r="CZ80" i="1"/>
  <c r="Y80" i="1" s="1"/>
  <c r="CY80" i="1"/>
  <c r="X80" i="1" s="1"/>
  <c r="CY70" i="1"/>
  <c r="X70" i="1" s="1"/>
  <c r="CZ70" i="1"/>
  <c r="Y70" i="1" s="1"/>
  <c r="CY56" i="1"/>
  <c r="X56" i="1" s="1"/>
  <c r="CY105" i="1"/>
  <c r="X105" i="1" s="1"/>
  <c r="CZ102" i="1"/>
  <c r="Y102" i="1" s="1"/>
  <c r="GM102" i="1" s="1"/>
  <c r="GN102" i="1" s="1"/>
  <c r="CZ94" i="1"/>
  <c r="Y94" i="1" s="1"/>
  <c r="GM94" i="1" s="1"/>
  <c r="GN94" i="1" s="1"/>
  <c r="CY74" i="1"/>
  <c r="X74" i="1" s="1"/>
  <c r="GM74" i="1" s="1"/>
  <c r="GN74" i="1" s="1"/>
  <c r="CZ74" i="1"/>
  <c r="Y74" i="1" s="1"/>
  <c r="CY64" i="1"/>
  <c r="X64" i="1" s="1"/>
  <c r="CZ64" i="1"/>
  <c r="Y64" i="1" s="1"/>
  <c r="CP64" i="1"/>
  <c r="O64" i="1" s="1"/>
  <c r="V117" i="1"/>
  <c r="V115" i="1"/>
  <c r="V110" i="1"/>
  <c r="V108" i="1"/>
  <c r="V106" i="1"/>
  <c r="V104" i="1"/>
  <c r="P97" i="1"/>
  <c r="CP97" i="1" s="1"/>
  <c r="O97" i="1" s="1"/>
  <c r="CY77" i="1"/>
  <c r="X77" i="1" s="1"/>
  <c r="U56" i="1"/>
  <c r="CY54" i="1"/>
  <c r="X54" i="1" s="1"/>
  <c r="CZ79" i="1"/>
  <c r="Y79" i="1" s="1"/>
  <c r="CZ75" i="1"/>
  <c r="Y75" i="1" s="1"/>
  <c r="S69" i="1"/>
  <c r="AB65" i="1"/>
  <c r="T63" i="1"/>
  <c r="V61" i="1"/>
  <c r="R56" i="1"/>
  <c r="CZ56" i="1" s="1"/>
  <c r="Y56" i="1" s="1"/>
  <c r="W56" i="1"/>
  <c r="AJ139" i="1" s="1"/>
  <c r="CP55" i="1"/>
  <c r="O55" i="1" s="1"/>
  <c r="CP49" i="1"/>
  <c r="O49" i="1" s="1"/>
  <c r="CY45" i="1"/>
  <c r="X45" i="1" s="1"/>
  <c r="CZ45" i="1"/>
  <c r="Y45" i="1" s="1"/>
  <c r="R63" i="1"/>
  <c r="S63" i="1"/>
  <c r="CP63" i="1" s="1"/>
  <c r="O63" i="1" s="1"/>
  <c r="CZ55" i="1"/>
  <c r="Y55" i="1" s="1"/>
  <c r="CY58" i="1"/>
  <c r="X58" i="1" s="1"/>
  <c r="CZ58" i="1"/>
  <c r="Y58" i="1" s="1"/>
  <c r="GM51" i="1"/>
  <c r="GN51" i="1" s="1"/>
  <c r="W65" i="1"/>
  <c r="S61" i="1"/>
  <c r="CP61" i="1" s="1"/>
  <c r="O61" i="1" s="1"/>
  <c r="CZ59" i="1"/>
  <c r="Y59" i="1" s="1"/>
  <c r="P59" i="1"/>
  <c r="CP59" i="1" s="1"/>
  <c r="O59" i="1" s="1"/>
  <c r="AB59" i="1"/>
  <c r="CP57" i="1"/>
  <c r="O57" i="1" s="1"/>
  <c r="CY48" i="1"/>
  <c r="X48" i="1" s="1"/>
  <c r="GM38" i="1"/>
  <c r="GN38" i="1" s="1"/>
  <c r="AB63" i="1"/>
  <c r="R61" i="1"/>
  <c r="AB57" i="1"/>
  <c r="P56" i="1"/>
  <c r="AB56" i="1"/>
  <c r="AB41" i="1"/>
  <c r="AB67" i="1"/>
  <c r="R65" i="1"/>
  <c r="CY65" i="1" s="1"/>
  <c r="X65" i="1" s="1"/>
  <c r="V63" i="1"/>
  <c r="AB61" i="1"/>
  <c r="CY60" i="1"/>
  <c r="X60" i="1" s="1"/>
  <c r="GM60" i="1" s="1"/>
  <c r="GN60" i="1" s="1"/>
  <c r="CZ60" i="1"/>
  <c r="Y60" i="1" s="1"/>
  <c r="T59" i="1"/>
  <c r="AB58" i="1"/>
  <c r="CZ57" i="1"/>
  <c r="Y57" i="1" s="1"/>
  <c r="GM54" i="1"/>
  <c r="GN54" i="1" s="1"/>
  <c r="AB54" i="1"/>
  <c r="CZ48" i="1"/>
  <c r="Y48" i="1" s="1"/>
  <c r="CP47" i="1"/>
  <c r="O47" i="1" s="1"/>
  <c r="W45" i="1"/>
  <c r="CZ42" i="1"/>
  <c r="Y42" i="1" s="1"/>
  <c r="GM42" i="1" s="1"/>
  <c r="GN42" i="1" s="1"/>
  <c r="S37" i="1"/>
  <c r="R36" i="1"/>
  <c r="CZ36" i="1" s="1"/>
  <c r="Y36" i="1" s="1"/>
  <c r="DI287" i="3"/>
  <c r="DF287" i="3"/>
  <c r="DG287" i="3"/>
  <c r="DH287" i="3"/>
  <c r="CZ46" i="1"/>
  <c r="Y46" i="1" s="1"/>
  <c r="GM46" i="1" s="1"/>
  <c r="GN46" i="1" s="1"/>
  <c r="CP39" i="1"/>
  <c r="O39" i="1" s="1"/>
  <c r="GM39" i="1" s="1"/>
  <c r="GN39" i="1" s="1"/>
  <c r="Q36" i="1"/>
  <c r="DF324" i="3"/>
  <c r="DI324" i="3"/>
  <c r="DG324" i="3"/>
  <c r="DH324" i="3"/>
  <c r="R352" i="1" s="1"/>
  <c r="CP40" i="1"/>
  <c r="O40" i="1" s="1"/>
  <c r="GM40" i="1" s="1"/>
  <c r="GN40" i="1" s="1"/>
  <c r="T55" i="1"/>
  <c r="CZ49" i="1"/>
  <c r="Y49" i="1" s="1"/>
  <c r="CY43" i="1"/>
  <c r="X43" i="1" s="1"/>
  <c r="CZ43" i="1"/>
  <c r="Y43" i="1" s="1"/>
  <c r="Q41" i="1"/>
  <c r="AB38" i="1"/>
  <c r="P37" i="1"/>
  <c r="GX36" i="1"/>
  <c r="AB28" i="1"/>
  <c r="Q56" i="1"/>
  <c r="R48" i="1"/>
  <c r="CY47" i="1"/>
  <c r="X47" i="1" s="1"/>
  <c r="CZ47" i="1"/>
  <c r="Y47" i="1" s="1"/>
  <c r="Q45" i="1"/>
  <c r="CP45" i="1" s="1"/>
  <c r="O45" i="1" s="1"/>
  <c r="GM45" i="1" s="1"/>
  <c r="GN45" i="1" s="1"/>
  <c r="R44" i="1"/>
  <c r="CP44" i="1" s="1"/>
  <c r="O44" i="1" s="1"/>
  <c r="CZ41" i="1"/>
  <c r="Y41" i="1" s="1"/>
  <c r="P41" i="1"/>
  <c r="CP41" i="1" s="1"/>
  <c r="O41" i="1" s="1"/>
  <c r="GM41" i="1" s="1"/>
  <c r="GN41" i="1" s="1"/>
  <c r="DF332" i="3"/>
  <c r="DI332" i="3"/>
  <c r="DG332" i="3"/>
  <c r="DH332" i="3"/>
  <c r="R356" i="1" s="1"/>
  <c r="DF316" i="3"/>
  <c r="DI316" i="3"/>
  <c r="DG316" i="3"/>
  <c r="DH316" i="3"/>
  <c r="R348" i="1" s="1"/>
  <c r="DI280" i="3"/>
  <c r="DF280" i="3"/>
  <c r="DJ280" i="3" s="1"/>
  <c r="DG280" i="3"/>
  <c r="DH280" i="3"/>
  <c r="AB52" i="1"/>
  <c r="CP48" i="1"/>
  <c r="O48" i="1" s="1"/>
  <c r="W37" i="1"/>
  <c r="V37" i="1"/>
  <c r="CY50" i="1"/>
  <c r="X50" i="1" s="1"/>
  <c r="GM50" i="1" s="1"/>
  <c r="GN50" i="1" s="1"/>
  <c r="CP43" i="1"/>
  <c r="O43" i="1" s="1"/>
  <c r="W41" i="1"/>
  <c r="CY39" i="1"/>
  <c r="X39" i="1" s="1"/>
  <c r="CZ39" i="1"/>
  <c r="Y39" i="1" s="1"/>
  <c r="U37" i="1"/>
  <c r="AB30" i="1"/>
  <c r="CV332" i="3"/>
  <c r="U356" i="1" s="1"/>
  <c r="CV324" i="3"/>
  <c r="U352" i="1" s="1"/>
  <c r="CV316" i="3"/>
  <c r="U348" i="1" s="1"/>
  <c r="DH308" i="3"/>
  <c r="DG306" i="3"/>
  <c r="CW303" i="3"/>
  <c r="V190" i="1" s="1"/>
  <c r="DI301" i="3"/>
  <c r="DI299" i="3"/>
  <c r="DH294" i="3"/>
  <c r="DJ294" i="3" s="1"/>
  <c r="DG292" i="3"/>
  <c r="Q189" i="1" s="1"/>
  <c r="DG290" i="3"/>
  <c r="DF288" i="3"/>
  <c r="DJ288" i="3" s="1"/>
  <c r="DF284" i="3"/>
  <c r="DF282" i="3"/>
  <c r="DJ282" i="3" s="1"/>
  <c r="DH279" i="3"/>
  <c r="DJ279" i="3" s="1"/>
  <c r="DG277" i="3"/>
  <c r="DG272" i="3"/>
  <c r="CX271" i="3"/>
  <c r="CW271" i="3"/>
  <c r="DG260" i="3"/>
  <c r="DF260" i="3"/>
  <c r="CW248" i="3"/>
  <c r="V133" i="1" s="1"/>
  <c r="CX248" i="3"/>
  <c r="DF247" i="3"/>
  <c r="DG247" i="3"/>
  <c r="DJ247" i="3" s="1"/>
  <c r="DI247" i="3"/>
  <c r="DI274" i="3"/>
  <c r="DH274" i="3"/>
  <c r="DF270" i="3"/>
  <c r="DI270" i="3"/>
  <c r="DG327" i="3"/>
  <c r="DG319" i="3"/>
  <c r="DG311" i="3"/>
  <c r="DG305" i="3"/>
  <c r="DG303" i="3"/>
  <c r="DJ303" i="3" s="1"/>
  <c r="DH296" i="3"/>
  <c r="DG285" i="3"/>
  <c r="DI281" i="3"/>
  <c r="DF266" i="3"/>
  <c r="DJ266" i="3" s="1"/>
  <c r="DI266" i="3"/>
  <c r="DH263" i="3"/>
  <c r="DI263" i="3"/>
  <c r="DI246" i="3"/>
  <c r="DJ246" i="3" s="1"/>
  <c r="DG246" i="3"/>
  <c r="DH246" i="3"/>
  <c r="DF202" i="3"/>
  <c r="DJ202" i="3" s="1"/>
  <c r="DG202" i="3"/>
  <c r="DH202" i="3"/>
  <c r="DI202" i="3"/>
  <c r="DI183" i="3"/>
  <c r="DH183" i="3"/>
  <c r="DF183" i="3"/>
  <c r="DG183" i="3"/>
  <c r="CX328" i="3"/>
  <c r="DF327" i="3"/>
  <c r="CX325" i="3"/>
  <c r="CX320" i="3"/>
  <c r="DF319" i="3"/>
  <c r="CX317" i="3"/>
  <c r="CX312" i="3"/>
  <c r="DF311" i="3"/>
  <c r="CX309" i="3"/>
  <c r="DF305" i="3"/>
  <c r="DJ305" i="3" s="1"/>
  <c r="DF303" i="3"/>
  <c r="DG300" i="3"/>
  <c r="DG298" i="3"/>
  <c r="DF296" i="3"/>
  <c r="DJ296" i="3" s="1"/>
  <c r="DH291" i="3"/>
  <c r="DH289" i="3"/>
  <c r="DF285" i="3"/>
  <c r="DG281" i="3"/>
  <c r="DI276" i="3"/>
  <c r="DG274" i="3"/>
  <c r="DF273" i="3"/>
  <c r="DJ273" i="3" s="1"/>
  <c r="DI273" i="3"/>
  <c r="DG270" i="3"/>
  <c r="DJ270" i="3" s="1"/>
  <c r="DH266" i="3"/>
  <c r="DG263" i="3"/>
  <c r="DJ263" i="3" s="1"/>
  <c r="DF262" i="3"/>
  <c r="DG262" i="3"/>
  <c r="DJ262" i="3" s="1"/>
  <c r="CV259" i="3"/>
  <c r="U177" i="1" s="1"/>
  <c r="CX259" i="3"/>
  <c r="DF243" i="3"/>
  <c r="DJ243" i="3" s="1"/>
  <c r="DG243" i="3"/>
  <c r="DH243" i="3"/>
  <c r="DI243" i="3"/>
  <c r="DF172" i="3"/>
  <c r="DJ172" i="3" s="1"/>
  <c r="DG172" i="3"/>
  <c r="DH172" i="3"/>
  <c r="DI172" i="3"/>
  <c r="DH307" i="3"/>
  <c r="DH302" i="3"/>
  <c r="R190" i="1" s="1"/>
  <c r="DF300" i="3"/>
  <c r="DF298" i="3"/>
  <c r="DJ298" i="3" s="1"/>
  <c r="CW295" i="3"/>
  <c r="V189" i="1" s="1"/>
  <c r="AI196" i="1" s="1"/>
  <c r="DF291" i="3"/>
  <c r="DF289" i="3"/>
  <c r="DJ289" i="3" s="1"/>
  <c r="DF283" i="3"/>
  <c r="DF281" i="3"/>
  <c r="DJ281" i="3" s="1"/>
  <c r="DG276" i="3"/>
  <c r="DF274" i="3"/>
  <c r="DJ274" i="3" s="1"/>
  <c r="DH273" i="3"/>
  <c r="CW269" i="3"/>
  <c r="V178" i="1" s="1"/>
  <c r="CX269" i="3"/>
  <c r="DG266" i="3"/>
  <c r="DF265" i="3"/>
  <c r="DJ265" i="3" s="1"/>
  <c r="DG265" i="3"/>
  <c r="DF263" i="3"/>
  <c r="DI262" i="3"/>
  <c r="CX258" i="3"/>
  <c r="DI252" i="3"/>
  <c r="DH252" i="3"/>
  <c r="DF251" i="3"/>
  <c r="DJ251" i="3" s="1"/>
  <c r="DH251" i="3"/>
  <c r="DI251" i="3"/>
  <c r="DF244" i="3"/>
  <c r="DJ244" i="3" s="1"/>
  <c r="DG244" i="3"/>
  <c r="DH244" i="3"/>
  <c r="DI244" i="3"/>
  <c r="DF239" i="3"/>
  <c r="DJ239" i="3" s="1"/>
  <c r="DG239" i="3"/>
  <c r="DH239" i="3"/>
  <c r="DI239" i="3"/>
  <c r="DF231" i="3"/>
  <c r="DJ231" i="3" s="1"/>
  <c r="DG231" i="3"/>
  <c r="DH231" i="3"/>
  <c r="DI231" i="3"/>
  <c r="DI227" i="3"/>
  <c r="DJ227" i="3" s="1"/>
  <c r="DF227" i="3"/>
  <c r="DG227" i="3"/>
  <c r="DH227" i="3"/>
  <c r="DJ302" i="3"/>
  <c r="DF268" i="3"/>
  <c r="DI268" i="3"/>
  <c r="DJ268" i="3" s="1"/>
  <c r="DI256" i="3"/>
  <c r="DH256" i="3"/>
  <c r="R174" i="1" s="1"/>
  <c r="DF250" i="3"/>
  <c r="DJ250" i="3" s="1"/>
  <c r="DG250" i="3"/>
  <c r="DI240" i="3"/>
  <c r="DF240" i="3"/>
  <c r="DJ240" i="3" s="1"/>
  <c r="DG240" i="3"/>
  <c r="DH240" i="3"/>
  <c r="DF232" i="3"/>
  <c r="DJ232" i="3" s="1"/>
  <c r="DG232" i="3"/>
  <c r="DH232" i="3"/>
  <c r="DI232" i="3"/>
  <c r="DF224" i="3"/>
  <c r="DJ224" i="3" s="1"/>
  <c r="DG224" i="3"/>
  <c r="DH224" i="3"/>
  <c r="DI224" i="3"/>
  <c r="DI208" i="3"/>
  <c r="DF208" i="3"/>
  <c r="DJ208" i="3" s="1"/>
  <c r="DG208" i="3"/>
  <c r="DH208" i="3"/>
  <c r="DG331" i="3"/>
  <c r="Q356" i="1" s="1"/>
  <c r="DG323" i="3"/>
  <c r="DG315" i="3"/>
  <c r="Q348" i="1" s="1"/>
  <c r="DJ304" i="3"/>
  <c r="DH297" i="3"/>
  <c r="DG295" i="3"/>
  <c r="DJ295" i="3" s="1"/>
  <c r="DI288" i="3"/>
  <c r="DH286" i="3"/>
  <c r="DJ286" i="3" s="1"/>
  <c r="DG275" i="3"/>
  <c r="Q183" i="1" s="1"/>
  <c r="DH268" i="3"/>
  <c r="DF256" i="3"/>
  <c r="P174" i="1" s="1"/>
  <c r="DI250" i="3"/>
  <c r="DF225" i="3"/>
  <c r="DJ225" i="3" s="1"/>
  <c r="DG225" i="3"/>
  <c r="DH225" i="3"/>
  <c r="DI225" i="3"/>
  <c r="DI181" i="3"/>
  <c r="DJ181" i="3" s="1"/>
  <c r="DF181" i="3"/>
  <c r="DG181" i="3"/>
  <c r="DH181" i="3"/>
  <c r="DF331" i="3"/>
  <c r="P356" i="1" s="1"/>
  <c r="CX329" i="3"/>
  <c r="DF323" i="3"/>
  <c r="P352" i="1" s="1"/>
  <c r="CX321" i="3"/>
  <c r="DF315" i="3"/>
  <c r="P348" i="1" s="1"/>
  <c r="CX313" i="3"/>
  <c r="DI306" i="3"/>
  <c r="DG297" i="3"/>
  <c r="DF295" i="3"/>
  <c r="DH292" i="3"/>
  <c r="DH290" i="3"/>
  <c r="DG288" i="3"/>
  <c r="DF286" i="3"/>
  <c r="DH284" i="3"/>
  <c r="DH282" i="3"/>
  <c r="DH277" i="3"/>
  <c r="R183" i="1" s="1"/>
  <c r="DF275" i="3"/>
  <c r="P183" i="1" s="1"/>
  <c r="DH272" i="3"/>
  <c r="DG268" i="3"/>
  <c r="CX267" i="3"/>
  <c r="DI261" i="3"/>
  <c r="DH261" i="3"/>
  <c r="DJ261" i="3" s="1"/>
  <c r="DF257" i="3"/>
  <c r="P175" i="1" s="1"/>
  <c r="DI257" i="3"/>
  <c r="CX255" i="3"/>
  <c r="CV255" i="3"/>
  <c r="U173" i="1" s="1"/>
  <c r="DG254" i="3"/>
  <c r="DI254" i="3"/>
  <c r="DF254" i="3"/>
  <c r="DJ254" i="3" s="1"/>
  <c r="DH250" i="3"/>
  <c r="DH217" i="3"/>
  <c r="DI217" i="3"/>
  <c r="DF217" i="3"/>
  <c r="DG217" i="3"/>
  <c r="DF242" i="3"/>
  <c r="DJ242" i="3" s="1"/>
  <c r="CX237" i="3"/>
  <c r="DF236" i="3"/>
  <c r="DF230" i="3"/>
  <c r="DF223" i="3"/>
  <c r="DJ223" i="3" s="1"/>
  <c r="CX221" i="3"/>
  <c r="DF220" i="3"/>
  <c r="CV217" i="3"/>
  <c r="U126" i="1" s="1"/>
  <c r="G96" i="7" s="1"/>
  <c r="DF216" i="3"/>
  <c r="DJ216" i="3" s="1"/>
  <c r="DF212" i="3"/>
  <c r="P121" i="1" s="1"/>
  <c r="DF209" i="3"/>
  <c r="DJ209" i="3" s="1"/>
  <c r="DI206" i="3"/>
  <c r="DJ206" i="3" s="1"/>
  <c r="DI204" i="3"/>
  <c r="DJ204" i="3" s="1"/>
  <c r="DI200" i="3"/>
  <c r="DH198" i="3"/>
  <c r="DJ198" i="3" s="1"/>
  <c r="CX196" i="3"/>
  <c r="DG187" i="3"/>
  <c r="DF185" i="3"/>
  <c r="CW183" i="3"/>
  <c r="V112" i="1" s="1"/>
  <c r="G61" i="7" s="1"/>
  <c r="DH175" i="3"/>
  <c r="DI174" i="3"/>
  <c r="DH174" i="3"/>
  <c r="DF169" i="3"/>
  <c r="DJ169" i="3" s="1"/>
  <c r="DG168" i="3"/>
  <c r="DF168" i="3"/>
  <c r="DJ168" i="3" s="1"/>
  <c r="DF164" i="3"/>
  <c r="DJ164" i="3" s="1"/>
  <c r="DG164" i="3"/>
  <c r="DH144" i="3"/>
  <c r="DF144" i="3"/>
  <c r="DJ144" i="3" s="1"/>
  <c r="DG144" i="3"/>
  <c r="DI144" i="3"/>
  <c r="DI143" i="3"/>
  <c r="DF143" i="3"/>
  <c r="DJ143" i="3" s="1"/>
  <c r="DH143" i="3"/>
  <c r="DI238" i="3"/>
  <c r="DI234" i="3"/>
  <c r="DI228" i="3"/>
  <c r="DI218" i="3"/>
  <c r="DJ218" i="3" s="1"/>
  <c r="CX160" i="3"/>
  <c r="CW160" i="3"/>
  <c r="V93" i="1" s="1"/>
  <c r="DG156" i="3"/>
  <c r="DF156" i="3"/>
  <c r="DJ156" i="3" s="1"/>
  <c r="DI121" i="3"/>
  <c r="DJ121" i="3" s="1"/>
  <c r="DF121" i="3"/>
  <c r="DG121" i="3"/>
  <c r="DH121" i="3"/>
  <c r="DF87" i="3"/>
  <c r="DJ87" i="3" s="1"/>
  <c r="DI87" i="3"/>
  <c r="DG87" i="3"/>
  <c r="DH87" i="3"/>
  <c r="DF204" i="3"/>
  <c r="DH194" i="3"/>
  <c r="DH192" i="3"/>
  <c r="DG179" i="3"/>
  <c r="CX177" i="3"/>
  <c r="CV177" i="3"/>
  <c r="U112" i="1" s="1"/>
  <c r="G55" i="7" s="1"/>
  <c r="DF173" i="3"/>
  <c r="DJ173" i="3" s="1"/>
  <c r="DI173" i="3"/>
  <c r="DF159" i="3"/>
  <c r="DI159" i="3"/>
  <c r="DJ159" i="3" s="1"/>
  <c r="DI156" i="3"/>
  <c r="DF120" i="3"/>
  <c r="DG120" i="3"/>
  <c r="DH120" i="3"/>
  <c r="DI120" i="3"/>
  <c r="DF118" i="3"/>
  <c r="DJ118" i="3" s="1"/>
  <c r="DG118" i="3"/>
  <c r="DH118" i="3"/>
  <c r="DI118" i="3"/>
  <c r="DF95" i="3"/>
  <c r="DJ95" i="3" s="1"/>
  <c r="DI95" i="3"/>
  <c r="DG95" i="3"/>
  <c r="DH95" i="3"/>
  <c r="DG238" i="3"/>
  <c r="DJ238" i="3" s="1"/>
  <c r="CX235" i="3"/>
  <c r="DG234" i="3"/>
  <c r="DG228" i="3"/>
  <c r="DJ228" i="3" s="1"/>
  <c r="DG218" i="3"/>
  <c r="DH213" i="3"/>
  <c r="DH211" i="3"/>
  <c r="DG205" i="3"/>
  <c r="DG199" i="3"/>
  <c r="DJ199" i="3" s="1"/>
  <c r="CX197" i="3"/>
  <c r="DF194" i="3"/>
  <c r="DF192" i="3"/>
  <c r="DH186" i="3"/>
  <c r="DJ186" i="3" s="1"/>
  <c r="CX180" i="3"/>
  <c r="DF179" i="3"/>
  <c r="DG176" i="3"/>
  <c r="DF176" i="3"/>
  <c r="DJ176" i="3" s="1"/>
  <c r="DH173" i="3"/>
  <c r="DH159" i="3"/>
  <c r="DH156" i="3"/>
  <c r="DF150" i="3"/>
  <c r="DJ150" i="3" s="1"/>
  <c r="DH150" i="3"/>
  <c r="DG150" i="3"/>
  <c r="DI245" i="3"/>
  <c r="CX229" i="3"/>
  <c r="DI226" i="3"/>
  <c r="CX219" i="3"/>
  <c r="DG213" i="3"/>
  <c r="DG211" i="3"/>
  <c r="Q121" i="1" s="1"/>
  <c r="DH207" i="3"/>
  <c r="DJ207" i="3" s="1"/>
  <c r="DF205" i="3"/>
  <c r="CX203" i="3"/>
  <c r="DF199" i="3"/>
  <c r="CX195" i="3"/>
  <c r="CV193" i="3"/>
  <c r="U113" i="1" s="1"/>
  <c r="DG190" i="3"/>
  <c r="DG188" i="3"/>
  <c r="DF186" i="3"/>
  <c r="DH184" i="3"/>
  <c r="DJ184" i="3" s="1"/>
  <c r="CX182" i="3"/>
  <c r="DI176" i="3"/>
  <c r="DG173" i="3"/>
  <c r="DG159" i="3"/>
  <c r="CX158" i="3"/>
  <c r="DI242" i="3"/>
  <c r="DI236" i="3"/>
  <c r="DJ236" i="3" s="1"/>
  <c r="DI230" i="3"/>
  <c r="DI223" i="3"/>
  <c r="DI220" i="3"/>
  <c r="DI216" i="3"/>
  <c r="DI193" i="3"/>
  <c r="DI166" i="3"/>
  <c r="DH166" i="3"/>
  <c r="DH162" i="3"/>
  <c r="DI162" i="3"/>
  <c r="DG149" i="3"/>
  <c r="DF149" i="3"/>
  <c r="DJ149" i="3" s="1"/>
  <c r="DH149" i="3"/>
  <c r="DI147" i="3"/>
  <c r="DH147" i="3"/>
  <c r="DF134" i="3"/>
  <c r="DJ134" i="3" s="1"/>
  <c r="DG134" i="3"/>
  <c r="DH134" i="3"/>
  <c r="DI134" i="3"/>
  <c r="DF165" i="3"/>
  <c r="DJ165" i="3" s="1"/>
  <c r="DI165" i="3"/>
  <c r="DF161" i="3"/>
  <c r="DI161" i="3"/>
  <c r="DI154" i="3"/>
  <c r="DH154" i="3"/>
  <c r="DI135" i="3"/>
  <c r="DF135" i="3"/>
  <c r="DJ135" i="3" s="1"/>
  <c r="DG135" i="3"/>
  <c r="DH135" i="3"/>
  <c r="DF99" i="3"/>
  <c r="DJ99" i="3" s="1"/>
  <c r="DI99" i="3"/>
  <c r="DG99" i="3"/>
  <c r="DH99" i="3"/>
  <c r="DH212" i="3"/>
  <c r="DG209" i="3"/>
  <c r="CV204" i="3"/>
  <c r="U120" i="1" s="1"/>
  <c r="G80" i="7" s="1"/>
  <c r="DF193" i="3"/>
  <c r="DG191" i="3"/>
  <c r="DH187" i="3"/>
  <c r="DG185" i="3"/>
  <c r="DJ185" i="3" s="1"/>
  <c r="DI178" i="3"/>
  <c r="DJ178" i="3" s="1"/>
  <c r="DH178" i="3"/>
  <c r="DI175" i="3"/>
  <c r="DG169" i="3"/>
  <c r="DG166" i="3"/>
  <c r="DH165" i="3"/>
  <c r="DG162" i="3"/>
  <c r="DH161" i="3"/>
  <c r="DJ161" i="3" s="1"/>
  <c r="DF157" i="3"/>
  <c r="DJ157" i="3" s="1"/>
  <c r="DI157" i="3"/>
  <c r="DF153" i="3"/>
  <c r="DJ153" i="3" s="1"/>
  <c r="DI153" i="3"/>
  <c r="DI149" i="3"/>
  <c r="DG147" i="3"/>
  <c r="DF130" i="3"/>
  <c r="DJ130" i="3" s="1"/>
  <c r="DG130" i="3"/>
  <c r="DH130" i="3"/>
  <c r="DI130" i="3"/>
  <c r="DF148" i="3"/>
  <c r="DJ148" i="3" s="1"/>
  <c r="DH145" i="3"/>
  <c r="DH140" i="3"/>
  <c r="DH138" i="3"/>
  <c r="DG136" i="3"/>
  <c r="DF131" i="3"/>
  <c r="DJ131" i="3" s="1"/>
  <c r="DG126" i="3"/>
  <c r="DF124" i="3"/>
  <c r="DJ124" i="3" s="1"/>
  <c r="CX123" i="3"/>
  <c r="DG115" i="3"/>
  <c r="DG112" i="3"/>
  <c r="DG108" i="3"/>
  <c r="DG103" i="3"/>
  <c r="DF103" i="3"/>
  <c r="DI100" i="3"/>
  <c r="DH100" i="3"/>
  <c r="DH96" i="3"/>
  <c r="DI96" i="3"/>
  <c r="DI92" i="3"/>
  <c r="DH92" i="3"/>
  <c r="DF91" i="3"/>
  <c r="DJ91" i="3" s="1"/>
  <c r="DH91" i="3"/>
  <c r="DI91" i="3"/>
  <c r="DF65" i="3"/>
  <c r="DI65" i="3"/>
  <c r="DG65" i="3"/>
  <c r="DJ65" i="3" s="1"/>
  <c r="DH65" i="3"/>
  <c r="DF136" i="3"/>
  <c r="DJ136" i="3" s="1"/>
  <c r="DG114" i="3"/>
  <c r="DF114" i="3"/>
  <c r="DJ114" i="3" s="1"/>
  <c r="DF110" i="3"/>
  <c r="DJ110" i="3" s="1"/>
  <c r="DG110" i="3"/>
  <c r="DG106" i="3"/>
  <c r="DF106" i="3"/>
  <c r="DJ106" i="3" s="1"/>
  <c r="DF90" i="3"/>
  <c r="DJ90" i="3" s="1"/>
  <c r="DG90" i="3"/>
  <c r="DF76" i="3"/>
  <c r="DJ76" i="3" s="1"/>
  <c r="DG76" i="3"/>
  <c r="DI76" i="3"/>
  <c r="DG75" i="3"/>
  <c r="DF75" i="3"/>
  <c r="DJ75" i="3" s="1"/>
  <c r="DH75" i="3"/>
  <c r="CX139" i="3"/>
  <c r="DH125" i="3"/>
  <c r="DG119" i="3"/>
  <c r="DF117" i="3"/>
  <c r="DJ117" i="3" s="1"/>
  <c r="DH114" i="3"/>
  <c r="DH110" i="3"/>
  <c r="DH106" i="3"/>
  <c r="DH102" i="3"/>
  <c r="DI102" i="3"/>
  <c r="DJ102" i="3" s="1"/>
  <c r="DF98" i="3"/>
  <c r="DJ98" i="3" s="1"/>
  <c r="DG98" i="3"/>
  <c r="DG94" i="3"/>
  <c r="DF94" i="3"/>
  <c r="DJ94" i="3" s="1"/>
  <c r="DH90" i="3"/>
  <c r="DG151" i="3"/>
  <c r="DH146" i="3"/>
  <c r="CW141" i="3"/>
  <c r="V92" i="1" s="1"/>
  <c r="DH137" i="3"/>
  <c r="DI132" i="3"/>
  <c r="DG127" i="3"/>
  <c r="DF125" i="3"/>
  <c r="DJ125" i="3" s="1"/>
  <c r="DF119" i="3"/>
  <c r="DJ119" i="3" s="1"/>
  <c r="DF101" i="3"/>
  <c r="DI101" i="3"/>
  <c r="DI98" i="3"/>
  <c r="DI94" i="3"/>
  <c r="DG88" i="3"/>
  <c r="DH88" i="3"/>
  <c r="DI88" i="3"/>
  <c r="DH76" i="3"/>
  <c r="DI75" i="3"/>
  <c r="CX122" i="3"/>
  <c r="DI83" i="3"/>
  <c r="DJ83" i="3" s="1"/>
  <c r="DG83" i="3"/>
  <c r="DH83" i="3"/>
  <c r="DI112" i="3"/>
  <c r="DH112" i="3"/>
  <c r="DH108" i="3"/>
  <c r="DI108" i="3"/>
  <c r="DG86" i="3"/>
  <c r="DI86" i="3"/>
  <c r="DF86" i="3"/>
  <c r="DJ86" i="3" s="1"/>
  <c r="CW84" i="3"/>
  <c r="V53" i="1" s="1"/>
  <c r="CX84" i="3"/>
  <c r="DF82" i="3"/>
  <c r="DI82" i="3"/>
  <c r="DH82" i="3"/>
  <c r="DI81" i="3"/>
  <c r="DF81" i="3"/>
  <c r="DJ81" i="3" s="1"/>
  <c r="DH81" i="3"/>
  <c r="DF80" i="3"/>
  <c r="DJ80" i="3" s="1"/>
  <c r="DG80" i="3"/>
  <c r="DI80" i="3"/>
  <c r="DI69" i="3"/>
  <c r="DG69" i="3"/>
  <c r="DF69" i="3"/>
  <c r="DJ69" i="3" s="1"/>
  <c r="DH69" i="3"/>
  <c r="DG148" i="3"/>
  <c r="DF141" i="3"/>
  <c r="DI136" i="3"/>
  <c r="DG131" i="3"/>
  <c r="DF129" i="3"/>
  <c r="DJ129" i="3" s="1"/>
  <c r="DH126" i="3"/>
  <c r="DG124" i="3"/>
  <c r="DF111" i="3"/>
  <c r="DJ111" i="3" s="1"/>
  <c r="DI111" i="3"/>
  <c r="DF107" i="3"/>
  <c r="DJ107" i="3" s="1"/>
  <c r="DI107" i="3"/>
  <c r="DI104" i="3"/>
  <c r="DH104" i="3"/>
  <c r="DJ104" i="3" s="1"/>
  <c r="DG82" i="3"/>
  <c r="CV82" i="3"/>
  <c r="U53" i="1" s="1"/>
  <c r="DI78" i="3"/>
  <c r="DG73" i="3"/>
  <c r="DF71" i="3"/>
  <c r="DJ71" i="3" s="1"/>
  <c r="DG70" i="3"/>
  <c r="DH70" i="3"/>
  <c r="DH66" i="3"/>
  <c r="DJ66" i="3" s="1"/>
  <c r="DF66" i="3"/>
  <c r="DH62" i="3"/>
  <c r="DF62" i="3"/>
  <c r="DJ62" i="3" s="1"/>
  <c r="DF52" i="3"/>
  <c r="DJ52" i="3" s="1"/>
  <c r="DH52" i="3"/>
  <c r="DF36" i="3"/>
  <c r="DJ36" i="3" s="1"/>
  <c r="DG36" i="3"/>
  <c r="DI36" i="3"/>
  <c r="DF35" i="3"/>
  <c r="DJ35" i="3" s="1"/>
  <c r="DG35" i="3"/>
  <c r="DI35" i="3"/>
  <c r="DG34" i="3"/>
  <c r="DH34" i="3"/>
  <c r="DI34" i="3"/>
  <c r="DF34" i="3"/>
  <c r="DJ34" i="3" s="1"/>
  <c r="DF33" i="3"/>
  <c r="DJ33" i="3" s="1"/>
  <c r="DH33" i="3"/>
  <c r="DI33" i="3"/>
  <c r="DI32" i="3"/>
  <c r="DF32" i="3"/>
  <c r="DJ32" i="3" s="1"/>
  <c r="DH32" i="3"/>
  <c r="DF56" i="3"/>
  <c r="DJ56" i="3" s="1"/>
  <c r="DI56" i="3"/>
  <c r="DH61" i="3"/>
  <c r="DI61" i="3"/>
  <c r="DH56" i="3"/>
  <c r="CW26" i="3"/>
  <c r="V33" i="1" s="1"/>
  <c r="CX26" i="3"/>
  <c r="DG12" i="3"/>
  <c r="DH12" i="3"/>
  <c r="DI12" i="3"/>
  <c r="DJ12" i="3" s="1"/>
  <c r="DF12" i="3"/>
  <c r="DF6" i="3"/>
  <c r="DG6" i="3"/>
  <c r="DI6" i="3"/>
  <c r="DF2" i="3"/>
  <c r="DG2" i="3"/>
  <c r="DH2" i="3"/>
  <c r="DH1" i="3"/>
  <c r="R28" i="1" s="1"/>
  <c r="DI1" i="3"/>
  <c r="DG1" i="3"/>
  <c r="CX85" i="3"/>
  <c r="DG77" i="3"/>
  <c r="DH72" i="3"/>
  <c r="DF68" i="3"/>
  <c r="DJ68" i="3" s="1"/>
  <c r="DI68" i="3"/>
  <c r="DG64" i="3"/>
  <c r="DH64" i="3"/>
  <c r="DG61" i="3"/>
  <c r="DF60" i="3"/>
  <c r="DJ60" i="3" s="1"/>
  <c r="DH60" i="3"/>
  <c r="DG56" i="3"/>
  <c r="DF55" i="3"/>
  <c r="DJ55" i="3" s="1"/>
  <c r="DG55" i="3"/>
  <c r="DI55" i="3"/>
  <c r="DH51" i="3"/>
  <c r="DG50" i="3"/>
  <c r="DH50" i="3"/>
  <c r="DI49" i="3"/>
  <c r="DG49" i="3"/>
  <c r="DF44" i="3"/>
  <c r="DJ44" i="3" s="1"/>
  <c r="DG44" i="3"/>
  <c r="DI44" i="3"/>
  <c r="CW22" i="3"/>
  <c r="V32" i="1" s="1"/>
  <c r="CX22" i="3"/>
  <c r="DG16" i="3"/>
  <c r="DH16" i="3"/>
  <c r="DI16" i="3"/>
  <c r="DF16" i="3"/>
  <c r="DF77" i="3"/>
  <c r="DJ77" i="3" s="1"/>
  <c r="DG72" i="3"/>
  <c r="DH68" i="3"/>
  <c r="DI63" i="3"/>
  <c r="DG63" i="3"/>
  <c r="DF61" i="3"/>
  <c r="DJ61" i="3" s="1"/>
  <c r="DI60" i="3"/>
  <c r="DF51" i="3"/>
  <c r="DJ51" i="3" s="1"/>
  <c r="DF48" i="3"/>
  <c r="DG48" i="3"/>
  <c r="DJ48" i="3" s="1"/>
  <c r="DI48" i="3"/>
  <c r="DF43" i="3"/>
  <c r="DJ43" i="3" s="1"/>
  <c r="DG43" i="3"/>
  <c r="DI43" i="3"/>
  <c r="DG42" i="3"/>
  <c r="DH42" i="3"/>
  <c r="DI42" i="3"/>
  <c r="DF42" i="3"/>
  <c r="DJ42" i="3" s="1"/>
  <c r="DF41" i="3"/>
  <c r="DJ41" i="3" s="1"/>
  <c r="DH41" i="3"/>
  <c r="DI41" i="3"/>
  <c r="DI40" i="3"/>
  <c r="DF40" i="3"/>
  <c r="DJ40" i="3" s="1"/>
  <c r="DH40" i="3"/>
  <c r="CW30" i="3"/>
  <c r="V34" i="1" s="1"/>
  <c r="CX30" i="3"/>
  <c r="DG28" i="3"/>
  <c r="DH28" i="3"/>
  <c r="DI28" i="3"/>
  <c r="DF28" i="3"/>
  <c r="CW18" i="3"/>
  <c r="V31" i="1" s="1"/>
  <c r="CX18" i="3"/>
  <c r="DI2" i="3"/>
  <c r="DJ2" i="3" s="1"/>
  <c r="DF1" i="3"/>
  <c r="P28" i="1" s="1"/>
  <c r="DF67" i="3"/>
  <c r="DJ67" i="3" s="1"/>
  <c r="DG67" i="3"/>
  <c r="DI67" i="3"/>
  <c r="DH54" i="3"/>
  <c r="DF54" i="3"/>
  <c r="DJ54" i="3" s="1"/>
  <c r="DI29" i="3"/>
  <c r="DF29" i="3"/>
  <c r="DH29" i="3"/>
  <c r="DG24" i="3"/>
  <c r="DH24" i="3"/>
  <c r="DI24" i="3"/>
  <c r="DF24" i="3"/>
  <c r="DI17" i="3"/>
  <c r="DF17" i="3"/>
  <c r="DH17" i="3"/>
  <c r="DJ17" i="3" s="1"/>
  <c r="DH6" i="3"/>
  <c r="DI5" i="3"/>
  <c r="DF5" i="3"/>
  <c r="DH5" i="3"/>
  <c r="DJ5" i="3" s="1"/>
  <c r="DG58" i="3"/>
  <c r="DH58" i="3"/>
  <c r="CW47" i="3"/>
  <c r="V35" i="1" s="1"/>
  <c r="CX47" i="3"/>
  <c r="DJ29" i="3"/>
  <c r="DG20" i="3"/>
  <c r="DH20" i="3"/>
  <c r="DI20" i="3"/>
  <c r="DF20" i="3"/>
  <c r="DH71" i="3"/>
  <c r="DH67" i="3"/>
  <c r="DF59" i="3"/>
  <c r="DJ59" i="3" s="1"/>
  <c r="DI57" i="3"/>
  <c r="DG57" i="3"/>
  <c r="DI54" i="3"/>
  <c r="DH53" i="3"/>
  <c r="DI53" i="3"/>
  <c r="DF46" i="3"/>
  <c r="DH46" i="3"/>
  <c r="DG38" i="3"/>
  <c r="DH38" i="3"/>
  <c r="DI9" i="3"/>
  <c r="DF9" i="3"/>
  <c r="DH9" i="3"/>
  <c r="DJ9" i="3" s="1"/>
  <c r="DG37" i="3"/>
  <c r="CV1" i="3"/>
  <c r="U28" i="1" s="1"/>
  <c r="CX14" i="3"/>
  <c r="DI11" i="3"/>
  <c r="CX10" i="3"/>
  <c r="DI7" i="3"/>
  <c r="DJ7" i="3" s="1"/>
  <c r="DI3" i="3"/>
  <c r="DG7" i="3"/>
  <c r="DG3" i="3"/>
  <c r="DJ3" i="3" s="1"/>
  <c r="EH139" i="1" l="1"/>
  <c r="CI196" i="1"/>
  <c r="FY139" i="1"/>
  <c r="GA358" i="1"/>
  <c r="F376" i="1"/>
  <c r="AQ139" i="1"/>
  <c r="AH343" i="1"/>
  <c r="AH139" i="1"/>
  <c r="EI139" i="1"/>
  <c r="AN109" i="7"/>
  <c r="AW109" i="7"/>
  <c r="BZ26" i="1"/>
  <c r="AT343" i="1"/>
  <c r="FR171" i="1"/>
  <c r="F17" i="2"/>
  <c r="C42" i="8"/>
  <c r="FU343" i="1"/>
  <c r="CI139" i="1"/>
  <c r="EH358" i="1"/>
  <c r="L229" i="7"/>
  <c r="L227" i="7" s="1"/>
  <c r="L207" i="8"/>
  <c r="L227" i="8"/>
  <c r="L195" i="8"/>
  <c r="L193" i="8" s="1"/>
  <c r="L215" i="8"/>
  <c r="L213" i="8" s="1"/>
  <c r="L123" i="8"/>
  <c r="L59" i="8"/>
  <c r="K39" i="8"/>
  <c r="L111" i="8"/>
  <c r="L218" i="7"/>
  <c r="L241" i="7" s="1"/>
  <c r="L121" i="7"/>
  <c r="L119" i="7" s="1"/>
  <c r="L258" i="7"/>
  <c r="L256" i="7" s="1"/>
  <c r="L327" i="7"/>
  <c r="L325" i="7" s="1"/>
  <c r="L112" i="8"/>
  <c r="K39" i="7"/>
  <c r="L130" i="7"/>
  <c r="L267" i="7"/>
  <c r="L118" i="7"/>
  <c r="L75" i="7"/>
  <c r="L336" i="7"/>
  <c r="L255" i="7"/>
  <c r="L324" i="7"/>
  <c r="L90" i="7"/>
  <c r="L74" i="7"/>
  <c r="L300" i="7"/>
  <c r="L296" i="7"/>
  <c r="L343" i="7" s="1"/>
  <c r="F397" i="1"/>
  <c r="AT339" i="1"/>
  <c r="EI196" i="1"/>
  <c r="AP139" i="1"/>
  <c r="AP26" i="1" s="1"/>
  <c r="GA139" i="1"/>
  <c r="EA196" i="1"/>
  <c r="BY26" i="1"/>
  <c r="CI358" i="1"/>
  <c r="CI343" i="1" s="1"/>
  <c r="CC343" i="1"/>
  <c r="AQ358" i="1"/>
  <c r="AP343" i="1"/>
  <c r="DN358" i="1"/>
  <c r="P381" i="1" s="1"/>
  <c r="AH196" i="1"/>
  <c r="EK358" i="1"/>
  <c r="FY26" i="1"/>
  <c r="EP139" i="1"/>
  <c r="AG26" i="1"/>
  <c r="T139" i="1"/>
  <c r="CJ171" i="1"/>
  <c r="BA196" i="1"/>
  <c r="AZ196" i="1"/>
  <c r="CI171" i="1"/>
  <c r="V196" i="1"/>
  <c r="AI171" i="1"/>
  <c r="ES196" i="1"/>
  <c r="GB171" i="1"/>
  <c r="DL196" i="1"/>
  <c r="DY171" i="1"/>
  <c r="DH177" i="3"/>
  <c r="DG177" i="3"/>
  <c r="DF177" i="3"/>
  <c r="DI177" i="3"/>
  <c r="DJ11" i="3"/>
  <c r="AI139" i="1"/>
  <c r="R52" i="1"/>
  <c r="DJ1" i="3"/>
  <c r="S28" i="1"/>
  <c r="DJ82" i="3"/>
  <c r="DF219" i="3"/>
  <c r="DG219" i="3"/>
  <c r="DH219" i="3"/>
  <c r="DI219" i="3"/>
  <c r="R184" i="1"/>
  <c r="DG313" i="3"/>
  <c r="Q347" i="1" s="1"/>
  <c r="DI313" i="3"/>
  <c r="DF313" i="3"/>
  <c r="P347" i="1" s="1"/>
  <c r="DH313" i="3"/>
  <c r="R347" i="1" s="1"/>
  <c r="Q352" i="1"/>
  <c r="P346" i="1"/>
  <c r="DJ183" i="3"/>
  <c r="R133" i="1"/>
  <c r="DJ285" i="3"/>
  <c r="Q184" i="1"/>
  <c r="DG248" i="3"/>
  <c r="DJ248" i="3" s="1"/>
  <c r="DH248" i="3"/>
  <c r="DI248" i="3"/>
  <c r="DF248" i="3"/>
  <c r="DJ301" i="3"/>
  <c r="S190" i="1"/>
  <c r="DZ139" i="1"/>
  <c r="GM48" i="1"/>
  <c r="GN48" i="1" s="1"/>
  <c r="DJ316" i="3"/>
  <c r="S348" i="1"/>
  <c r="CP348" i="1" s="1"/>
  <c r="O348" i="1" s="1"/>
  <c r="CP37" i="1"/>
  <c r="O37" i="1" s="1"/>
  <c r="CZ44" i="1"/>
  <c r="Y44" i="1" s="1"/>
  <c r="CP36" i="1"/>
  <c r="O36" i="1" s="1"/>
  <c r="CY44" i="1"/>
  <c r="X44" i="1" s="1"/>
  <c r="GM44" i="1" s="1"/>
  <c r="GN44" i="1" s="1"/>
  <c r="GM66" i="1"/>
  <c r="GN66" i="1" s="1"/>
  <c r="GM84" i="1"/>
  <c r="GN84" i="1" s="1"/>
  <c r="CP65" i="1"/>
  <c r="O65" i="1" s="1"/>
  <c r="CY104" i="1"/>
  <c r="X104" i="1" s="1"/>
  <c r="CZ104" i="1"/>
  <c r="Y104" i="1" s="1"/>
  <c r="CP117" i="1"/>
  <c r="O117" i="1" s="1"/>
  <c r="ED228" i="1"/>
  <c r="DQ277" i="1"/>
  <c r="EB171" i="1"/>
  <c r="DO196" i="1"/>
  <c r="ET228" i="1"/>
  <c r="P290" i="1"/>
  <c r="EU228" i="1"/>
  <c r="P293" i="1"/>
  <c r="AG171" i="1"/>
  <c r="T196" i="1"/>
  <c r="AG228" i="1"/>
  <c r="T277" i="1"/>
  <c r="AJ228" i="1"/>
  <c r="W277" i="1"/>
  <c r="DX228" i="1"/>
  <c r="DK277" i="1"/>
  <c r="EV228" i="1"/>
  <c r="P302" i="1"/>
  <c r="AJ343" i="1"/>
  <c r="W358" i="1"/>
  <c r="CJ343" i="1"/>
  <c r="BA358" i="1"/>
  <c r="DI123" i="3"/>
  <c r="DF123" i="3"/>
  <c r="DG123" i="3"/>
  <c r="DH123" i="3"/>
  <c r="DJ226" i="3"/>
  <c r="DF235" i="3"/>
  <c r="DG235" i="3"/>
  <c r="DH235" i="3"/>
  <c r="DI235" i="3"/>
  <c r="R127" i="1"/>
  <c r="R189" i="1"/>
  <c r="DF312" i="3"/>
  <c r="DG312" i="3"/>
  <c r="DH312" i="3"/>
  <c r="R346" i="1" s="1"/>
  <c r="DI312" i="3"/>
  <c r="GM79" i="1"/>
  <c r="GN79" i="1" s="1"/>
  <c r="GM124" i="1"/>
  <c r="GN124" i="1" s="1"/>
  <c r="CI26" i="1"/>
  <c r="AZ139" i="1"/>
  <c r="CD171" i="1"/>
  <c r="AU196" i="1"/>
  <c r="GB26" i="1"/>
  <c r="ES139" i="1"/>
  <c r="DZ171" i="1"/>
  <c r="DM196" i="1"/>
  <c r="AP171" i="1"/>
  <c r="F205" i="1"/>
  <c r="CJ228" i="1"/>
  <c r="BA277" i="1"/>
  <c r="EA228" i="1"/>
  <c r="DN277" i="1"/>
  <c r="V339" i="1"/>
  <c r="F411" i="1"/>
  <c r="DM228" i="1"/>
  <c r="P299" i="1"/>
  <c r="DN343" i="1"/>
  <c r="DJ228" i="1"/>
  <c r="P291" i="1"/>
  <c r="DF14" i="3"/>
  <c r="P30" i="1" s="1"/>
  <c r="DG14" i="3"/>
  <c r="DJ14" i="3" s="1"/>
  <c r="DH14" i="3"/>
  <c r="DI14" i="3"/>
  <c r="S30" i="1" s="1"/>
  <c r="DG30" i="3"/>
  <c r="DJ30" i="3" s="1"/>
  <c r="DH30" i="3"/>
  <c r="DF30" i="3"/>
  <c r="DI30" i="3"/>
  <c r="DI195" i="3"/>
  <c r="DF195" i="3"/>
  <c r="DG195" i="3"/>
  <c r="DJ195" i="3" s="1"/>
  <c r="DH195" i="3"/>
  <c r="DG47" i="3"/>
  <c r="DH47" i="3"/>
  <c r="R35" i="1" s="1"/>
  <c r="DF47" i="3"/>
  <c r="P35" i="1" s="1"/>
  <c r="DI47" i="3"/>
  <c r="S35" i="1" s="1"/>
  <c r="DG84" i="3"/>
  <c r="DJ84" i="3" s="1"/>
  <c r="DF84" i="3"/>
  <c r="P53" i="1" s="1"/>
  <c r="DI84" i="3"/>
  <c r="S53" i="1" s="1"/>
  <c r="DH84" i="3"/>
  <c r="P52" i="1"/>
  <c r="DF229" i="3"/>
  <c r="DG229" i="3"/>
  <c r="DH229" i="3"/>
  <c r="DI229" i="3"/>
  <c r="S127" i="1" s="1"/>
  <c r="DI237" i="3"/>
  <c r="DF237" i="3"/>
  <c r="DG237" i="3"/>
  <c r="DH237" i="3"/>
  <c r="DG267" i="3"/>
  <c r="DF267" i="3"/>
  <c r="DH267" i="3"/>
  <c r="DI267" i="3"/>
  <c r="DG321" i="3"/>
  <c r="Q351" i="1" s="1"/>
  <c r="DI321" i="3"/>
  <c r="DF321" i="3"/>
  <c r="P351" i="1" s="1"/>
  <c r="DH321" i="3"/>
  <c r="R351" i="1" s="1"/>
  <c r="Q127" i="1"/>
  <c r="P184" i="1"/>
  <c r="DG317" i="3"/>
  <c r="Q349" i="1" s="1"/>
  <c r="DF317" i="3"/>
  <c r="P349" i="1" s="1"/>
  <c r="DH317" i="3"/>
  <c r="R349" i="1" s="1"/>
  <c r="DI317" i="3"/>
  <c r="DJ324" i="3"/>
  <c r="S352" i="1"/>
  <c r="DJ287" i="3"/>
  <c r="GM47" i="1"/>
  <c r="GN47" i="1" s="1"/>
  <c r="CP56" i="1"/>
  <c r="O56" i="1" s="1"/>
  <c r="GM56" i="1" s="1"/>
  <c r="GN56" i="1" s="1"/>
  <c r="GM57" i="1"/>
  <c r="GN57" i="1" s="1"/>
  <c r="CZ65" i="1"/>
  <c r="Y65" i="1" s="1"/>
  <c r="CY103" i="1"/>
  <c r="X103" i="1" s="1"/>
  <c r="CZ103" i="1"/>
  <c r="Y103" i="1" s="1"/>
  <c r="GM71" i="1"/>
  <c r="GN71" i="1" s="1"/>
  <c r="CP85" i="1"/>
  <c r="O85" i="1" s="1"/>
  <c r="GM85" i="1" s="1"/>
  <c r="GN85" i="1" s="1"/>
  <c r="GM80" i="1"/>
  <c r="GN80" i="1" s="1"/>
  <c r="CY117" i="1"/>
  <c r="X117" i="1" s="1"/>
  <c r="CZ117" i="1"/>
  <c r="Y117" i="1" s="1"/>
  <c r="CP108" i="1"/>
  <c r="O108" i="1" s="1"/>
  <c r="CY106" i="1"/>
  <c r="X106" i="1" s="1"/>
  <c r="GM106" i="1" s="1"/>
  <c r="GN106" i="1" s="1"/>
  <c r="CZ106" i="1"/>
  <c r="Y106" i="1" s="1"/>
  <c r="CP104" i="1"/>
  <c r="O104" i="1" s="1"/>
  <c r="GM104" i="1" s="1"/>
  <c r="GN104" i="1" s="1"/>
  <c r="FY171" i="1"/>
  <c r="EP196" i="1"/>
  <c r="AQ26" i="1"/>
  <c r="F149" i="1"/>
  <c r="GM230" i="1"/>
  <c r="AB277" i="1"/>
  <c r="AO228" i="1"/>
  <c r="F281" i="1"/>
  <c r="DT277" i="1"/>
  <c r="EI343" i="1"/>
  <c r="P368" i="1"/>
  <c r="EI388" i="1"/>
  <c r="DY228" i="1"/>
  <c r="DL277" i="1"/>
  <c r="DY343" i="1"/>
  <c r="DL358" i="1"/>
  <c r="EL388" i="1"/>
  <c r="EL343" i="1"/>
  <c r="P376" i="1"/>
  <c r="DI197" i="3"/>
  <c r="DF197" i="3"/>
  <c r="DG197" i="3"/>
  <c r="DH197" i="3"/>
  <c r="DG18" i="3"/>
  <c r="DJ18" i="3" s="1"/>
  <c r="DH18" i="3"/>
  <c r="R31" i="1" s="1"/>
  <c r="DF18" i="3"/>
  <c r="DI18" i="3"/>
  <c r="P31" i="1"/>
  <c r="DG182" i="3"/>
  <c r="DF182" i="3"/>
  <c r="DH182" i="3"/>
  <c r="DI182" i="3"/>
  <c r="DG203" i="3"/>
  <c r="Q120" i="1" s="1"/>
  <c r="DF203" i="3"/>
  <c r="P120" i="1" s="1"/>
  <c r="DH203" i="3"/>
  <c r="R120" i="1" s="1"/>
  <c r="DI203" i="3"/>
  <c r="DJ245" i="3"/>
  <c r="S133" i="1"/>
  <c r="DJ120" i="3"/>
  <c r="P127" i="1"/>
  <c r="DG259" i="3"/>
  <c r="Q177" i="1" s="1"/>
  <c r="DH259" i="3"/>
  <c r="R177" i="1" s="1"/>
  <c r="DF259" i="3"/>
  <c r="P177" i="1" s="1"/>
  <c r="DI259" i="3"/>
  <c r="P350" i="1"/>
  <c r="GM49" i="1"/>
  <c r="GN49" i="1" s="1"/>
  <c r="CZ69" i="1"/>
  <c r="Y69" i="1" s="1"/>
  <c r="CY69" i="1"/>
  <c r="X69" i="1" s="1"/>
  <c r="GM69" i="1" s="1"/>
  <c r="GN69" i="1" s="1"/>
  <c r="BC26" i="1"/>
  <c r="F155" i="1"/>
  <c r="BC307" i="1"/>
  <c r="CY108" i="1"/>
  <c r="X108" i="1" s="1"/>
  <c r="CZ108" i="1"/>
  <c r="Y108" i="1" s="1"/>
  <c r="CY131" i="1"/>
  <c r="X131" i="1" s="1"/>
  <c r="GM131" i="1" s="1"/>
  <c r="GO131" i="1" s="1"/>
  <c r="CZ131" i="1"/>
  <c r="Y131" i="1" s="1"/>
  <c r="GM107" i="1"/>
  <c r="GN107" i="1" s="1"/>
  <c r="P212" i="1"/>
  <c r="EU171" i="1"/>
  <c r="GM123" i="1"/>
  <c r="GN123" i="1" s="1"/>
  <c r="CD26" i="1"/>
  <c r="AU139" i="1"/>
  <c r="GM179" i="1"/>
  <c r="GO179" i="1" s="1"/>
  <c r="P215" i="1"/>
  <c r="EM171" i="1"/>
  <c r="EH171" i="1"/>
  <c r="P205" i="1"/>
  <c r="CP193" i="1"/>
  <c r="O193" i="1" s="1"/>
  <c r="GM193" i="1" s="1"/>
  <c r="GO193" i="1" s="1"/>
  <c r="AI228" i="1"/>
  <c r="V277" i="1"/>
  <c r="AH228" i="1"/>
  <c r="U277" i="1"/>
  <c r="AE228" i="1"/>
  <c r="R277" i="1"/>
  <c r="AT228" i="1"/>
  <c r="F295" i="1"/>
  <c r="EL228" i="1"/>
  <c r="P295" i="1"/>
  <c r="AQ228" i="1"/>
  <c r="F287" i="1"/>
  <c r="BC343" i="1"/>
  <c r="F374" i="1"/>
  <c r="BC388" i="1"/>
  <c r="GA343" i="1"/>
  <c r="ER358" i="1"/>
  <c r="DI228" i="1"/>
  <c r="P289" i="1"/>
  <c r="EV343" i="1"/>
  <c r="EV388" i="1"/>
  <c r="P383" i="1"/>
  <c r="U388" i="1"/>
  <c r="U343" i="1"/>
  <c r="F380" i="1"/>
  <c r="G136" i="8" s="1"/>
  <c r="GB343" i="1"/>
  <c r="ES358" i="1"/>
  <c r="AH26" i="1"/>
  <c r="U139" i="1"/>
  <c r="R30" i="1"/>
  <c r="EA139" i="1"/>
  <c r="DJ16" i="3"/>
  <c r="S31" i="1"/>
  <c r="DG26" i="3"/>
  <c r="DJ26" i="3" s="1"/>
  <c r="DH26" i="3"/>
  <c r="DF26" i="3"/>
  <c r="P33" i="1" s="1"/>
  <c r="DI26" i="3"/>
  <c r="R121" i="1"/>
  <c r="DG196" i="3"/>
  <c r="DJ196" i="3" s="1"/>
  <c r="DF196" i="3"/>
  <c r="DH196" i="3"/>
  <c r="DI196" i="3"/>
  <c r="AH171" i="1"/>
  <c r="U196" i="1"/>
  <c r="DG329" i="3"/>
  <c r="Q355" i="1" s="1"/>
  <c r="DI329" i="3"/>
  <c r="DF329" i="3"/>
  <c r="P355" i="1" s="1"/>
  <c r="DH329" i="3"/>
  <c r="R355" i="1" s="1"/>
  <c r="DG269" i="3"/>
  <c r="DH269" i="3"/>
  <c r="DF269" i="3"/>
  <c r="DI269" i="3"/>
  <c r="P189" i="1"/>
  <c r="Q190" i="1"/>
  <c r="DF320" i="3"/>
  <c r="DG320" i="3"/>
  <c r="DH320" i="3"/>
  <c r="R350" i="1" s="1"/>
  <c r="DI320" i="3"/>
  <c r="Q346" i="1"/>
  <c r="DZ358" i="1"/>
  <c r="GM43" i="1"/>
  <c r="GN43" i="1" s="1"/>
  <c r="DJ332" i="3"/>
  <c r="S356" i="1"/>
  <c r="CP356" i="1" s="1"/>
  <c r="O356" i="1" s="1"/>
  <c r="S184" i="1"/>
  <c r="GM59" i="1"/>
  <c r="GN59" i="1" s="1"/>
  <c r="GM55" i="1"/>
  <c r="GN55" i="1" s="1"/>
  <c r="GM97" i="1"/>
  <c r="GN97" i="1" s="1"/>
  <c r="GM64" i="1"/>
  <c r="GN64" i="1" s="1"/>
  <c r="GM62" i="1"/>
  <c r="GN62" i="1" s="1"/>
  <c r="GM88" i="1"/>
  <c r="GN88" i="1" s="1"/>
  <c r="CP115" i="1"/>
  <c r="O115" i="1" s="1"/>
  <c r="BB26" i="1"/>
  <c r="F152" i="1"/>
  <c r="BB307" i="1"/>
  <c r="GM111" i="1"/>
  <c r="GN111" i="1" s="1"/>
  <c r="EG26" i="1"/>
  <c r="P143" i="1"/>
  <c r="EG307" i="1"/>
  <c r="CP110" i="1"/>
  <c r="O110" i="1" s="1"/>
  <c r="GM105" i="1"/>
  <c r="GN105" i="1" s="1"/>
  <c r="AO26" i="1"/>
  <c r="F143" i="1"/>
  <c r="AO307" i="1"/>
  <c r="CG26" i="1"/>
  <c r="AX139" i="1"/>
  <c r="F212" i="1"/>
  <c r="BC171" i="1"/>
  <c r="EH26" i="1"/>
  <c r="P148" i="1"/>
  <c r="EH307" i="1"/>
  <c r="CP135" i="1"/>
  <c r="O135" i="1" s="1"/>
  <c r="GA26" i="1"/>
  <c r="ER139" i="1"/>
  <c r="GA171" i="1"/>
  <c r="ER196" i="1"/>
  <c r="GM194" i="1"/>
  <c r="GO194" i="1" s="1"/>
  <c r="EB228" i="1"/>
  <c r="DO277" i="1"/>
  <c r="EI228" i="1"/>
  <c r="P287" i="1"/>
  <c r="EG388" i="1"/>
  <c r="EG343" i="1"/>
  <c r="P362" i="1"/>
  <c r="ET339" i="1"/>
  <c r="P401" i="1"/>
  <c r="EK388" i="1"/>
  <c r="EK343" i="1"/>
  <c r="P375" i="1"/>
  <c r="AX343" i="1"/>
  <c r="F365" i="1"/>
  <c r="AX388" i="1"/>
  <c r="P34" i="1"/>
  <c r="DJ6" i="3"/>
  <c r="DH160" i="3"/>
  <c r="DG160" i="3"/>
  <c r="DF160" i="3"/>
  <c r="DI160" i="3"/>
  <c r="DH255" i="3"/>
  <c r="R173" i="1" s="1"/>
  <c r="DG255" i="3"/>
  <c r="Q173" i="1" s="1"/>
  <c r="DF255" i="3"/>
  <c r="P173" i="1" s="1"/>
  <c r="DI255" i="3"/>
  <c r="DJ256" i="3"/>
  <c r="S174" i="1"/>
  <c r="DN196" i="1"/>
  <c r="EA171" i="1"/>
  <c r="DJ276" i="3"/>
  <c r="S183" i="1"/>
  <c r="CP183" i="1" s="1"/>
  <c r="O183" i="1" s="1"/>
  <c r="DG325" i="3"/>
  <c r="Q353" i="1" s="1"/>
  <c r="DF325" i="3"/>
  <c r="P353" i="1" s="1"/>
  <c r="DH325" i="3"/>
  <c r="R353" i="1" s="1"/>
  <c r="DI325" i="3"/>
  <c r="Q350" i="1"/>
  <c r="DH271" i="3"/>
  <c r="DG271" i="3"/>
  <c r="DF271" i="3"/>
  <c r="DI271" i="3"/>
  <c r="AJ26" i="1"/>
  <c r="W139" i="1"/>
  <c r="CY95" i="1"/>
  <c r="X95" i="1" s="1"/>
  <c r="GM95" i="1" s="1"/>
  <c r="GN95" i="1" s="1"/>
  <c r="CZ95" i="1"/>
  <c r="Y95" i="1" s="1"/>
  <c r="GM89" i="1"/>
  <c r="GN89" i="1" s="1"/>
  <c r="GM116" i="1"/>
  <c r="GN116" i="1" s="1"/>
  <c r="EV26" i="1"/>
  <c r="P164" i="1"/>
  <c r="EV307" i="1"/>
  <c r="EI26" i="1"/>
  <c r="P149" i="1"/>
  <c r="EI307" i="1"/>
  <c r="EG171" i="1"/>
  <c r="P200" i="1"/>
  <c r="FV26" i="1"/>
  <c r="EM139" i="1"/>
  <c r="AQ196" i="1"/>
  <c r="AQ307" i="1" s="1"/>
  <c r="BZ171" i="1"/>
  <c r="CG196" i="1"/>
  <c r="BD26" i="1"/>
  <c r="F164" i="1"/>
  <c r="BD307" i="1"/>
  <c r="CY110" i="1"/>
  <c r="X110" i="1" s="1"/>
  <c r="CZ110" i="1"/>
  <c r="Y110" i="1" s="1"/>
  <c r="GN231" i="1"/>
  <c r="FT277" i="1" s="1"/>
  <c r="FS277" i="1"/>
  <c r="AL228" i="1"/>
  <c r="Y277" i="1"/>
  <c r="AX228" i="1"/>
  <c r="F284" i="1"/>
  <c r="AD228" i="1"/>
  <c r="Q277" i="1"/>
  <c r="DU228" i="1"/>
  <c r="FZ277" i="1"/>
  <c r="DH277" i="1"/>
  <c r="FW277" i="1"/>
  <c r="FX277" i="1"/>
  <c r="AS388" i="1"/>
  <c r="AS343" i="1"/>
  <c r="F375" i="1"/>
  <c r="AU228" i="1"/>
  <c r="F296" i="1"/>
  <c r="BD343" i="1"/>
  <c r="BD388" i="1"/>
  <c r="F383" i="1"/>
  <c r="AP228" i="1"/>
  <c r="F286" i="1"/>
  <c r="AQ343" i="1"/>
  <c r="F368" i="1"/>
  <c r="AQ388" i="1"/>
  <c r="EB343" i="1"/>
  <c r="DO358" i="1"/>
  <c r="DJ103" i="3"/>
  <c r="Q72" i="1"/>
  <c r="Q52" i="1"/>
  <c r="DJ101" i="3"/>
  <c r="S72" i="1"/>
  <c r="DG139" i="3"/>
  <c r="Q92" i="1" s="1"/>
  <c r="DF139" i="3"/>
  <c r="P92" i="1" s="1"/>
  <c r="DH139" i="3"/>
  <c r="R92" i="1" s="1"/>
  <c r="DI139" i="3"/>
  <c r="P73" i="1"/>
  <c r="DI221" i="3"/>
  <c r="DF221" i="3"/>
  <c r="P126" i="1" s="1"/>
  <c r="DG221" i="3"/>
  <c r="DJ221" i="3" s="1"/>
  <c r="DH221" i="3"/>
  <c r="DJ217" i="3"/>
  <c r="S126" i="1"/>
  <c r="DJ257" i="3"/>
  <c r="S175" i="1"/>
  <c r="DF258" i="3"/>
  <c r="P176" i="1" s="1"/>
  <c r="DG258" i="3"/>
  <c r="Q176" i="1" s="1"/>
  <c r="DH258" i="3"/>
  <c r="R176" i="1" s="1"/>
  <c r="DI258" i="3"/>
  <c r="P354" i="1"/>
  <c r="DY139" i="1"/>
  <c r="CY37" i="1"/>
  <c r="X37" i="1" s="1"/>
  <c r="CZ37" i="1"/>
  <c r="Y37" i="1" s="1"/>
  <c r="CZ61" i="1"/>
  <c r="Y61" i="1" s="1"/>
  <c r="CY61" i="1"/>
  <c r="X61" i="1" s="1"/>
  <c r="GM61" i="1" s="1"/>
  <c r="GN61" i="1" s="1"/>
  <c r="CY63" i="1"/>
  <c r="X63" i="1" s="1"/>
  <c r="GM63" i="1" s="1"/>
  <c r="GN63" i="1" s="1"/>
  <c r="CZ63" i="1"/>
  <c r="Y63" i="1" s="1"/>
  <c r="CY36" i="1"/>
  <c r="X36" i="1" s="1"/>
  <c r="CZ96" i="1"/>
  <c r="Y96" i="1" s="1"/>
  <c r="CP96" i="1"/>
  <c r="O96" i="1" s="1"/>
  <c r="GM96" i="1" s="1"/>
  <c r="GN96" i="1" s="1"/>
  <c r="EU26" i="1"/>
  <c r="P155" i="1"/>
  <c r="EU307" i="1"/>
  <c r="CY96" i="1"/>
  <c r="X96" i="1" s="1"/>
  <c r="CY135" i="1"/>
  <c r="X135" i="1" s="1"/>
  <c r="CZ135" i="1"/>
  <c r="Y135" i="1" s="1"/>
  <c r="ET26" i="1"/>
  <c r="P152" i="1"/>
  <c r="ET307" i="1"/>
  <c r="AK228" i="1"/>
  <c r="X277" i="1"/>
  <c r="BD228" i="1"/>
  <c r="F302" i="1"/>
  <c r="FY228" i="1"/>
  <c r="EP277" i="1"/>
  <c r="AC228" i="1"/>
  <c r="CH277" i="1"/>
  <c r="P277" i="1"/>
  <c r="CE277" i="1"/>
  <c r="CF277" i="1"/>
  <c r="EM228" i="1"/>
  <c r="P296" i="1"/>
  <c r="EU343" i="1"/>
  <c r="P374" i="1"/>
  <c r="EU388" i="1"/>
  <c r="ER228" i="1"/>
  <c r="P288" i="1"/>
  <c r="BB228" i="1"/>
  <c r="F290" i="1"/>
  <c r="EP358" i="1"/>
  <c r="FY343" i="1"/>
  <c r="AG343" i="1"/>
  <c r="T358" i="1"/>
  <c r="CI228" i="1"/>
  <c r="AZ277" i="1"/>
  <c r="DF180" i="3"/>
  <c r="DG180" i="3"/>
  <c r="DH180" i="3"/>
  <c r="DI180" i="3"/>
  <c r="DJ180" i="3" s="1"/>
  <c r="DJ20" i="3"/>
  <c r="S32" i="1"/>
  <c r="DJ24" i="3"/>
  <c r="S33" i="1"/>
  <c r="DJ28" i="3"/>
  <c r="S34" i="1"/>
  <c r="Q31" i="1"/>
  <c r="DF85" i="3"/>
  <c r="DG85" i="3"/>
  <c r="DJ85" i="3" s="1"/>
  <c r="DH85" i="3"/>
  <c r="DI85" i="3"/>
  <c r="DG122" i="3"/>
  <c r="Q73" i="1" s="1"/>
  <c r="DF122" i="3"/>
  <c r="DH122" i="3"/>
  <c r="R73" i="1" s="1"/>
  <c r="DI122" i="3"/>
  <c r="S73" i="1" s="1"/>
  <c r="DF10" i="3"/>
  <c r="DG10" i="3"/>
  <c r="DJ10" i="3" s="1"/>
  <c r="DH10" i="3"/>
  <c r="R29" i="1" s="1"/>
  <c r="DI10" i="3"/>
  <c r="S29" i="1" s="1"/>
  <c r="R33" i="1"/>
  <c r="R34" i="1"/>
  <c r="DJ63" i="3"/>
  <c r="S52" i="1"/>
  <c r="DG22" i="3"/>
  <c r="DJ22" i="3" s="1"/>
  <c r="DH22" i="3"/>
  <c r="R32" i="1" s="1"/>
  <c r="DF22" i="3"/>
  <c r="P32" i="1" s="1"/>
  <c r="DI22" i="3"/>
  <c r="Q28" i="1"/>
  <c r="CP28" i="1" s="1"/>
  <c r="O28" i="1" s="1"/>
  <c r="P29" i="1"/>
  <c r="Q53" i="1"/>
  <c r="R53" i="1"/>
  <c r="P72" i="1"/>
  <c r="R72" i="1"/>
  <c r="DJ193" i="3"/>
  <c r="S113" i="1"/>
  <c r="DF158" i="3"/>
  <c r="P93" i="1" s="1"/>
  <c r="DG158" i="3"/>
  <c r="Q93" i="1" s="1"/>
  <c r="DH158" i="3"/>
  <c r="R93" i="1" s="1"/>
  <c r="DI158" i="3"/>
  <c r="Q113" i="1"/>
  <c r="P113" i="1"/>
  <c r="R113" i="1"/>
  <c r="R126" i="1"/>
  <c r="CP174" i="1"/>
  <c r="O174" i="1" s="1"/>
  <c r="P190" i="1"/>
  <c r="DG309" i="3"/>
  <c r="Q345" i="1" s="1"/>
  <c r="DF309" i="3"/>
  <c r="P345" i="1" s="1"/>
  <c r="DH309" i="3"/>
  <c r="R345" i="1" s="1"/>
  <c r="DI309" i="3"/>
  <c r="DF328" i="3"/>
  <c r="DG328" i="3"/>
  <c r="Q354" i="1" s="1"/>
  <c r="DH328" i="3"/>
  <c r="R354" i="1" s="1"/>
  <c r="DI328" i="3"/>
  <c r="P133" i="1"/>
  <c r="DJ277" i="3"/>
  <c r="EB139" i="1"/>
  <c r="CJ139" i="1"/>
  <c r="GM99" i="1"/>
  <c r="GN99" i="1" s="1"/>
  <c r="GM81" i="1"/>
  <c r="GN81" i="1" s="1"/>
  <c r="CY115" i="1"/>
  <c r="X115" i="1" s="1"/>
  <c r="CZ115" i="1"/>
  <c r="Y115" i="1" s="1"/>
  <c r="GM114" i="1"/>
  <c r="GN114" i="1" s="1"/>
  <c r="CP103" i="1"/>
  <c r="O103" i="1" s="1"/>
  <c r="GM103" i="1" s="1"/>
  <c r="GN103" i="1" s="1"/>
  <c r="F148" i="1"/>
  <c r="AP307" i="1"/>
  <c r="W196" i="1"/>
  <c r="AJ171" i="1"/>
  <c r="GM232" i="1"/>
  <c r="GN232" i="1" s="1"/>
  <c r="EH228" i="1"/>
  <c r="P286" i="1"/>
  <c r="EC277" i="1"/>
  <c r="GB228" i="1"/>
  <c r="ES277" i="1"/>
  <c r="BB343" i="1"/>
  <c r="F371" i="1"/>
  <c r="BB388" i="1"/>
  <c r="AO343" i="1"/>
  <c r="F362" i="1"/>
  <c r="AO388" i="1"/>
  <c r="S228" i="1"/>
  <c r="F292" i="1"/>
  <c r="EH343" i="1"/>
  <c r="EH388" i="1"/>
  <c r="P367" i="1"/>
  <c r="AE358" i="1" l="1"/>
  <c r="DN388" i="1"/>
  <c r="G17" i="2"/>
  <c r="C43" i="8"/>
  <c r="G239" i="8"/>
  <c r="K42" i="8"/>
  <c r="L284" i="7"/>
  <c r="L282" i="7" s="1"/>
  <c r="L273" i="7" s="1"/>
  <c r="L333" i="7"/>
  <c r="L331" i="7" s="1"/>
  <c r="L322" i="7" s="1"/>
  <c r="L127" i="7"/>
  <c r="L125" i="7" s="1"/>
  <c r="L116" i="7" s="1"/>
  <c r="L109" i="8"/>
  <c r="L253" i="7"/>
  <c r="AZ358" i="1"/>
  <c r="AZ343" i="1" s="1"/>
  <c r="EI171" i="1"/>
  <c r="P206" i="1"/>
  <c r="AD196" i="1"/>
  <c r="DW139" i="1"/>
  <c r="DW26" i="1" s="1"/>
  <c r="EP26" i="1"/>
  <c r="P146" i="1"/>
  <c r="CP72" i="1"/>
  <c r="O72" i="1" s="1"/>
  <c r="CP189" i="1"/>
  <c r="O189" i="1" s="1"/>
  <c r="AD358" i="1"/>
  <c r="AD343" i="1" s="1"/>
  <c r="AE196" i="1"/>
  <c r="R196" i="1" s="1"/>
  <c r="CP190" i="1"/>
  <c r="O190" i="1" s="1"/>
  <c r="CY29" i="1"/>
  <c r="X29" i="1" s="1"/>
  <c r="CZ29" i="1"/>
  <c r="Y29" i="1" s="1"/>
  <c r="CY30" i="1"/>
  <c r="X30" i="1" s="1"/>
  <c r="CZ30" i="1"/>
  <c r="Y30" i="1" s="1"/>
  <c r="CY127" i="1"/>
  <c r="X127" i="1" s="1"/>
  <c r="CZ127" i="1"/>
  <c r="Y127" i="1" s="1"/>
  <c r="CY73" i="1"/>
  <c r="X73" i="1" s="1"/>
  <c r="CZ73" i="1"/>
  <c r="Y73" i="1" s="1"/>
  <c r="CY53" i="1"/>
  <c r="X53" i="1" s="1"/>
  <c r="CZ53" i="1"/>
  <c r="Y53" i="1" s="1"/>
  <c r="AQ22" i="1"/>
  <c r="F317" i="1"/>
  <c r="AQ418" i="1"/>
  <c r="CP53" i="1"/>
  <c r="O53" i="1" s="1"/>
  <c r="EC228" i="1"/>
  <c r="DP277" i="1"/>
  <c r="AC358" i="1"/>
  <c r="CP113" i="1"/>
  <c r="O113" i="1" s="1"/>
  <c r="CY32" i="1"/>
  <c r="X32" i="1" s="1"/>
  <c r="CZ32" i="1"/>
  <c r="Y32" i="1" s="1"/>
  <c r="T343" i="1"/>
  <c r="F379" i="1"/>
  <c r="T388" i="1"/>
  <c r="EU339" i="1"/>
  <c r="P404" i="1"/>
  <c r="CH228" i="1"/>
  <c r="AY277" i="1"/>
  <c r="ET22" i="1"/>
  <c r="P320" i="1"/>
  <c r="ET418" i="1"/>
  <c r="Q29" i="1"/>
  <c r="Q228" i="1"/>
  <c r="F289" i="1"/>
  <c r="EM26" i="1"/>
  <c r="P158" i="1"/>
  <c r="EM307" i="1"/>
  <c r="DJ160" i="3"/>
  <c r="P392" i="1"/>
  <c r="EG339" i="1"/>
  <c r="ER26" i="1"/>
  <c r="P150" i="1"/>
  <c r="ER307" i="1"/>
  <c r="AX26" i="1"/>
  <c r="F146" i="1"/>
  <c r="DJ329" i="3"/>
  <c r="S355" i="1"/>
  <c r="ER343" i="1"/>
  <c r="ER388" i="1"/>
  <c r="P369" i="1"/>
  <c r="DJ259" i="3"/>
  <c r="S177" i="1"/>
  <c r="CP177" i="1" s="1"/>
  <c r="O177" i="1" s="1"/>
  <c r="CY133" i="1"/>
  <c r="X133" i="1" s="1"/>
  <c r="CZ133" i="1"/>
  <c r="Y133" i="1" s="1"/>
  <c r="EL339" i="1"/>
  <c r="P406" i="1"/>
  <c r="U17" i="2" s="1"/>
  <c r="DT228" i="1"/>
  <c r="DG277" i="1"/>
  <c r="R178" i="1"/>
  <c r="DW196" i="1" s="1"/>
  <c r="DZ26" i="1"/>
  <c r="DM139" i="1"/>
  <c r="DL171" i="1"/>
  <c r="P217" i="1"/>
  <c r="AZ171" i="1"/>
  <c r="F207" i="1"/>
  <c r="CY175" i="1"/>
  <c r="X175" i="1" s="1"/>
  <c r="CZ175" i="1"/>
  <c r="Y175" i="1" s="1"/>
  <c r="CP73" i="1"/>
  <c r="O73" i="1" s="1"/>
  <c r="CZ183" i="1"/>
  <c r="Y183" i="1" s="1"/>
  <c r="CY183" i="1"/>
  <c r="X183" i="1" s="1"/>
  <c r="DJ255" i="3"/>
  <c r="S173" i="1"/>
  <c r="CP173" i="1" s="1"/>
  <c r="O173" i="1" s="1"/>
  <c r="DZ343" i="1"/>
  <c r="DM358" i="1"/>
  <c r="EA26" i="1"/>
  <c r="DN139" i="1"/>
  <c r="BC22" i="1"/>
  <c r="F323" i="1"/>
  <c r="BC418" i="1"/>
  <c r="DJ182" i="3"/>
  <c r="DJ197" i="3"/>
  <c r="DL343" i="1"/>
  <c r="P379" i="1"/>
  <c r="DL388" i="1"/>
  <c r="EP171" i="1"/>
  <c r="P203" i="1"/>
  <c r="EP307" i="1"/>
  <c r="CP184" i="1"/>
  <c r="O184" i="1" s="1"/>
  <c r="P178" i="1"/>
  <c r="CY35" i="1"/>
  <c r="X35" i="1" s="1"/>
  <c r="CZ35" i="1"/>
  <c r="Y35" i="1" s="1"/>
  <c r="F369" i="1"/>
  <c r="ES26" i="1"/>
  <c r="P159" i="1"/>
  <c r="ES307" i="1"/>
  <c r="DJ123" i="3"/>
  <c r="T171" i="1"/>
  <c r="F217" i="1"/>
  <c r="DQ228" i="1"/>
  <c r="P304" i="1"/>
  <c r="CY190" i="1"/>
  <c r="X190" i="1" s="1"/>
  <c r="CZ190" i="1"/>
  <c r="Y190" i="1" s="1"/>
  <c r="CY28" i="1"/>
  <c r="X28" i="1" s="1"/>
  <c r="CZ28" i="1"/>
  <c r="Y28" i="1" s="1"/>
  <c r="F216" i="1"/>
  <c r="BA171" i="1"/>
  <c r="BB339" i="1"/>
  <c r="F401" i="1"/>
  <c r="DJ328" i="3"/>
  <c r="S354" i="1"/>
  <c r="CP354" i="1" s="1"/>
  <c r="O354" i="1" s="1"/>
  <c r="DJ158" i="3"/>
  <c r="S93" i="1"/>
  <c r="DX139" i="1" s="1"/>
  <c r="CY52" i="1"/>
  <c r="X52" i="1" s="1"/>
  <c r="CZ52" i="1"/>
  <c r="Y52" i="1" s="1"/>
  <c r="EP228" i="1"/>
  <c r="P284" i="1"/>
  <c r="DY26" i="1"/>
  <c r="DL139" i="1"/>
  <c r="DJ139" i="3"/>
  <c r="S92" i="1"/>
  <c r="CP92" i="1" s="1"/>
  <c r="O92" i="1" s="1"/>
  <c r="AS339" i="1"/>
  <c r="F405" i="1"/>
  <c r="BD22" i="1"/>
  <c r="BD418" i="1"/>
  <c r="F332" i="1"/>
  <c r="DJ271" i="3"/>
  <c r="AC196" i="1"/>
  <c r="GM135" i="1"/>
  <c r="GN135" i="1" s="1"/>
  <c r="AO22" i="1"/>
  <c r="F311" i="1"/>
  <c r="AO418" i="1"/>
  <c r="DV358" i="1"/>
  <c r="U171" i="1"/>
  <c r="F218" i="1"/>
  <c r="G176" i="7" s="1"/>
  <c r="CY121" i="1"/>
  <c r="X121" i="1" s="1"/>
  <c r="CZ121" i="1"/>
  <c r="Y121" i="1" s="1"/>
  <c r="F410" i="1"/>
  <c r="U339" i="1"/>
  <c r="BC339" i="1"/>
  <c r="F404" i="1"/>
  <c r="DJ203" i="3"/>
  <c r="S120" i="1"/>
  <c r="CP120" i="1" s="1"/>
  <c r="O120" i="1" s="1"/>
  <c r="Q30" i="1"/>
  <c r="CP30" i="1" s="1"/>
  <c r="O30" i="1" s="1"/>
  <c r="Q178" i="1"/>
  <c r="DV196" i="1" s="1"/>
  <c r="DJ229" i="3"/>
  <c r="DN339" i="1"/>
  <c r="P411" i="1"/>
  <c r="Q133" i="1"/>
  <c r="CP133" i="1" s="1"/>
  <c r="O133" i="1" s="1"/>
  <c r="DJ235" i="3"/>
  <c r="S132" i="1"/>
  <c r="GM36" i="1"/>
  <c r="GN36" i="1" s="1"/>
  <c r="DJ177" i="3"/>
  <c r="S112" i="1"/>
  <c r="ES171" i="1"/>
  <c r="P216" i="1"/>
  <c r="CY126" i="1"/>
  <c r="X126" i="1" s="1"/>
  <c r="AZ114" i="7" s="1"/>
  <c r="CZ126" i="1"/>
  <c r="Y126" i="1" s="1"/>
  <c r="BA114" i="7" s="1"/>
  <c r="FX228" i="1"/>
  <c r="EO277" i="1"/>
  <c r="AD171" i="1"/>
  <c r="Q196" i="1"/>
  <c r="EK339" i="1"/>
  <c r="P405" i="1"/>
  <c r="T17" i="2" s="1"/>
  <c r="DO228" i="1"/>
  <c r="P301" i="1"/>
  <c r="EH22" i="1"/>
  <c r="P316" i="1"/>
  <c r="V16" i="2" s="1"/>
  <c r="EH418" i="1"/>
  <c r="BB22" i="1"/>
  <c r="F320" i="1"/>
  <c r="BB418" i="1"/>
  <c r="DJ320" i="3"/>
  <c r="S350" i="1"/>
  <c r="CP350" i="1" s="1"/>
  <c r="O350" i="1" s="1"/>
  <c r="U26" i="1"/>
  <c r="F161" i="1"/>
  <c r="G143" i="7" s="1"/>
  <c r="U307" i="1"/>
  <c r="R228" i="1"/>
  <c r="F291" i="1"/>
  <c r="CP31" i="1"/>
  <c r="O31" i="1" s="1"/>
  <c r="DL228" i="1"/>
  <c r="P298" i="1"/>
  <c r="AB228" i="1"/>
  <c r="O277" i="1"/>
  <c r="CZ352" i="1"/>
  <c r="Y352" i="1" s="1"/>
  <c r="CY352" i="1"/>
  <c r="X352" i="1" s="1"/>
  <c r="BA228" i="1"/>
  <c r="F297" i="1"/>
  <c r="F215" i="1"/>
  <c r="AU171" i="1"/>
  <c r="DJ312" i="3"/>
  <c r="S346" i="1"/>
  <c r="CP346" i="1" s="1"/>
  <c r="O346" i="1" s="1"/>
  <c r="R132" i="1"/>
  <c r="DK228" i="1"/>
  <c r="P292" i="1"/>
  <c r="GM117" i="1"/>
  <c r="GN117" i="1" s="1"/>
  <c r="DU358" i="1"/>
  <c r="P112" i="1"/>
  <c r="EH339" i="1"/>
  <c r="P397" i="1"/>
  <c r="V17" i="2" s="1"/>
  <c r="F220" i="1"/>
  <c r="W171" i="1"/>
  <c r="DO343" i="1"/>
  <c r="P382" i="1"/>
  <c r="DO388" i="1"/>
  <c r="BD339" i="1"/>
  <c r="F413" i="1"/>
  <c r="FW228" i="1"/>
  <c r="EN277" i="1"/>
  <c r="Y228" i="1"/>
  <c r="F304" i="1"/>
  <c r="EI22" i="1"/>
  <c r="P317" i="1"/>
  <c r="EI418" i="1"/>
  <c r="DN171" i="1"/>
  <c r="P219" i="1"/>
  <c r="AE171" i="1"/>
  <c r="DJ269" i="3"/>
  <c r="Q126" i="1"/>
  <c r="CP126" i="1" s="1"/>
  <c r="O126" i="1" s="1"/>
  <c r="EV339" i="1"/>
  <c r="P413" i="1"/>
  <c r="CP127" i="1"/>
  <c r="O127" i="1" s="1"/>
  <c r="GN230" i="1"/>
  <c r="CB277" i="1" s="1"/>
  <c r="CA277" i="1"/>
  <c r="DJ237" i="3"/>
  <c r="CP52" i="1"/>
  <c r="O52" i="1" s="1"/>
  <c r="DJ47" i="3"/>
  <c r="Q35" i="1"/>
  <c r="CP35" i="1" s="1"/>
  <c r="O35" i="1" s="1"/>
  <c r="DW358" i="1"/>
  <c r="Q132" i="1"/>
  <c r="GM37" i="1"/>
  <c r="GN37" i="1" s="1"/>
  <c r="DJ219" i="3"/>
  <c r="AI26" i="1"/>
  <c r="V139" i="1"/>
  <c r="Q112" i="1"/>
  <c r="AO339" i="1"/>
  <c r="F392" i="1"/>
  <c r="EP343" i="1"/>
  <c r="EP388" i="1"/>
  <c r="P365" i="1"/>
  <c r="DU139" i="1"/>
  <c r="CY34" i="1"/>
  <c r="X34" i="1" s="1"/>
  <c r="CZ34" i="1"/>
  <c r="Y34" i="1" s="1"/>
  <c r="ES228" i="1"/>
  <c r="P297" i="1"/>
  <c r="AP22" i="1"/>
  <c r="F316" i="1"/>
  <c r="AP418" i="1"/>
  <c r="CP175" i="1"/>
  <c r="O175" i="1" s="1"/>
  <c r="GM175" i="1" s="1"/>
  <c r="GN175" i="1" s="1"/>
  <c r="CF228" i="1"/>
  <c r="AW277" i="1"/>
  <c r="DJ258" i="3"/>
  <c r="S176" i="1"/>
  <c r="CP176" i="1" s="1"/>
  <c r="O176" i="1" s="1"/>
  <c r="DH228" i="1"/>
  <c r="P280" i="1"/>
  <c r="CG171" i="1"/>
  <c r="AX196" i="1"/>
  <c r="DJ325" i="3"/>
  <c r="S353" i="1"/>
  <c r="CY174" i="1"/>
  <c r="X174" i="1" s="1"/>
  <c r="CZ174" i="1"/>
  <c r="Y174" i="1" s="1"/>
  <c r="CY184" i="1"/>
  <c r="X184" i="1" s="1"/>
  <c r="CZ184" i="1"/>
  <c r="Y184" i="1" s="1"/>
  <c r="U228" i="1"/>
  <c r="F299" i="1"/>
  <c r="CP352" i="1"/>
  <c r="O352" i="1" s="1"/>
  <c r="EI339" i="1"/>
  <c r="P398" i="1"/>
  <c r="DJ317" i="3"/>
  <c r="S349" i="1"/>
  <c r="DJ321" i="3"/>
  <c r="S351" i="1"/>
  <c r="CP351" i="1" s="1"/>
  <c r="O351" i="1" s="1"/>
  <c r="AZ26" i="1"/>
  <c r="F150" i="1"/>
  <c r="AZ307" i="1"/>
  <c r="P132" i="1"/>
  <c r="BA343" i="1"/>
  <c r="F378" i="1"/>
  <c r="BA388" i="1"/>
  <c r="W228" i="1"/>
  <c r="F301" i="1"/>
  <c r="CY348" i="1"/>
  <c r="X348" i="1" s="1"/>
  <c r="CZ348" i="1"/>
  <c r="Y348" i="1" s="1"/>
  <c r="Q34" i="1"/>
  <c r="CP34" i="1" s="1"/>
  <c r="O34" i="1" s="1"/>
  <c r="R112" i="1"/>
  <c r="CJ26" i="1"/>
  <c r="BA139" i="1"/>
  <c r="DJ309" i="3"/>
  <c r="S345" i="1"/>
  <c r="CY113" i="1"/>
  <c r="X113" i="1" s="1"/>
  <c r="CZ113" i="1"/>
  <c r="Y113" i="1" s="1"/>
  <c r="DJ122" i="3"/>
  <c r="CY33" i="1"/>
  <c r="X33" i="1" s="1"/>
  <c r="CZ33" i="1"/>
  <c r="Y33" i="1" s="1"/>
  <c r="AZ228" i="1"/>
  <c r="F288" i="1"/>
  <c r="CE228" i="1"/>
  <c r="AV277" i="1"/>
  <c r="X228" i="1"/>
  <c r="F303" i="1"/>
  <c r="EU22" i="1"/>
  <c r="P323" i="1"/>
  <c r="EU418" i="1"/>
  <c r="CY72" i="1"/>
  <c r="X72" i="1" s="1"/>
  <c r="CZ72" i="1"/>
  <c r="Y72" i="1" s="1"/>
  <c r="AQ339" i="1"/>
  <c r="F398" i="1"/>
  <c r="FZ228" i="1"/>
  <c r="EQ277" i="1"/>
  <c r="FS228" i="1"/>
  <c r="EJ277" i="1"/>
  <c r="W26" i="1"/>
  <c r="F163" i="1"/>
  <c r="W307" i="1"/>
  <c r="AX339" i="1"/>
  <c r="F395" i="1"/>
  <c r="ER171" i="1"/>
  <c r="P207" i="1"/>
  <c r="GM110" i="1"/>
  <c r="GN110" i="1" s="1"/>
  <c r="GM115" i="1"/>
  <c r="GN115" i="1" s="1"/>
  <c r="CY356" i="1"/>
  <c r="X356" i="1" s="1"/>
  <c r="CZ356" i="1"/>
  <c r="Y356" i="1" s="1"/>
  <c r="ES343" i="1"/>
  <c r="P378" i="1"/>
  <c r="ES388" i="1"/>
  <c r="GM108" i="1"/>
  <c r="GN108" i="1" s="1"/>
  <c r="GM65" i="1"/>
  <c r="GN65" i="1" s="1"/>
  <c r="Q33" i="1"/>
  <c r="CP33" i="1" s="1"/>
  <c r="O33" i="1" s="1"/>
  <c r="V171" i="1"/>
  <c r="F219" i="1"/>
  <c r="G177" i="7" s="1"/>
  <c r="T26" i="1"/>
  <c r="F160" i="1"/>
  <c r="T307" i="1"/>
  <c r="EB26" i="1"/>
  <c r="DO139" i="1"/>
  <c r="AE343" i="1"/>
  <c r="R358" i="1"/>
  <c r="P228" i="1"/>
  <c r="F280" i="1"/>
  <c r="FT228" i="1"/>
  <c r="EK277" i="1"/>
  <c r="F206" i="1"/>
  <c r="AQ171" i="1"/>
  <c r="EV22" i="1"/>
  <c r="P332" i="1"/>
  <c r="EV418" i="1"/>
  <c r="CP353" i="1"/>
  <c r="O353" i="1" s="1"/>
  <c r="EG22" i="1"/>
  <c r="P311" i="1"/>
  <c r="EG418" i="1"/>
  <c r="CP355" i="1"/>
  <c r="O355" i="1" s="1"/>
  <c r="CY31" i="1"/>
  <c r="X31" i="1" s="1"/>
  <c r="CZ31" i="1"/>
  <c r="Y31" i="1" s="1"/>
  <c r="V228" i="1"/>
  <c r="F300" i="1"/>
  <c r="AU26" i="1"/>
  <c r="F158" i="1"/>
  <c r="AU307" i="1"/>
  <c r="DJ267" i="3"/>
  <c r="S178" i="1"/>
  <c r="CP121" i="1"/>
  <c r="O121" i="1" s="1"/>
  <c r="DN228" i="1"/>
  <c r="P300" i="1"/>
  <c r="DM171" i="1"/>
  <c r="P218" i="1"/>
  <c r="CY189" i="1"/>
  <c r="X189" i="1" s="1"/>
  <c r="CZ189" i="1"/>
  <c r="Y189" i="1" s="1"/>
  <c r="W343" i="1"/>
  <c r="F382" i="1"/>
  <c r="W388" i="1"/>
  <c r="T228" i="1"/>
  <c r="F298" i="1"/>
  <c r="P220" i="1"/>
  <c r="DO171" i="1"/>
  <c r="DJ313" i="3"/>
  <c r="S347" i="1"/>
  <c r="CP347" i="1" s="1"/>
  <c r="O347" i="1" s="1"/>
  <c r="Q32" i="1"/>
  <c r="CP32" i="1" s="1"/>
  <c r="O32" i="1" s="1"/>
  <c r="GM73" i="1" l="1"/>
  <c r="GN73" i="1" s="1"/>
  <c r="GM189" i="1"/>
  <c r="GO189" i="1" s="1"/>
  <c r="AZ388" i="1"/>
  <c r="GM183" i="1"/>
  <c r="GO183" i="1" s="1"/>
  <c r="L288" i="7"/>
  <c r="L112" i="7"/>
  <c r="G16" i="2"/>
  <c r="C43" i="7"/>
  <c r="E17" i="2"/>
  <c r="C41" i="8"/>
  <c r="G238" i="8"/>
  <c r="K41" i="8"/>
  <c r="GM356" i="1"/>
  <c r="GP356" i="1" s="1"/>
  <c r="CP93" i="1"/>
  <c r="O93" i="1" s="1"/>
  <c r="L113" i="7"/>
  <c r="L289" i="7"/>
  <c r="AF139" i="1"/>
  <c r="AF26" i="1" s="1"/>
  <c r="GM190" i="1"/>
  <c r="GO190" i="1" s="1"/>
  <c r="AC139" i="1"/>
  <c r="P139" i="1" s="1"/>
  <c r="GM53" i="1"/>
  <c r="GN53" i="1" s="1"/>
  <c r="GM33" i="1"/>
  <c r="GN33" i="1" s="1"/>
  <c r="GM72" i="1"/>
  <c r="GN72" i="1" s="1"/>
  <c r="GM126" i="1"/>
  <c r="GO126" i="1" s="1"/>
  <c r="CC139" i="1" s="1"/>
  <c r="CC26" i="1" s="1"/>
  <c r="GM133" i="1"/>
  <c r="GN133" i="1" s="1"/>
  <c r="AE139" i="1"/>
  <c r="AE26" i="1" s="1"/>
  <c r="DJ139" i="1"/>
  <c r="DJ26" i="1" s="1"/>
  <c r="GM32" i="1"/>
  <c r="GN32" i="1" s="1"/>
  <c r="GM121" i="1"/>
  <c r="GN121" i="1" s="1"/>
  <c r="Q358" i="1"/>
  <c r="GM348" i="1"/>
  <c r="GP348" i="1" s="1"/>
  <c r="GM352" i="1"/>
  <c r="GP352" i="1" s="1"/>
  <c r="GM35" i="1"/>
  <c r="GN35" i="1" s="1"/>
  <c r="GM127" i="1"/>
  <c r="GO127" i="1" s="1"/>
  <c r="FU139" i="1" s="1"/>
  <c r="FU26" i="1" s="1"/>
  <c r="DT358" i="1"/>
  <c r="CF139" i="1"/>
  <c r="GM30" i="1"/>
  <c r="GN30" i="1" s="1"/>
  <c r="AB196" i="1"/>
  <c r="T22" i="1"/>
  <c r="T418" i="1"/>
  <c r="F328" i="1"/>
  <c r="W22" i="1"/>
  <c r="F331" i="1"/>
  <c r="W418" i="1"/>
  <c r="AU22" i="1"/>
  <c r="F326" i="1"/>
  <c r="C44" i="7" s="1"/>
  <c r="EG18" i="1"/>
  <c r="P422" i="1"/>
  <c r="CZ345" i="1"/>
  <c r="Y345" i="1" s="1"/>
  <c r="BA62" i="8" s="1"/>
  <c r="CY345" i="1"/>
  <c r="X345" i="1" s="1"/>
  <c r="AZ62" i="8" s="1"/>
  <c r="AF358" i="1"/>
  <c r="AW228" i="1"/>
  <c r="F283" i="1"/>
  <c r="DO26" i="1"/>
  <c r="P163" i="1"/>
  <c r="DO307" i="1"/>
  <c r="CY351" i="1"/>
  <c r="X351" i="1" s="1"/>
  <c r="AZ89" i="8" s="1"/>
  <c r="L87" i="8" s="1"/>
  <c r="CZ351" i="1"/>
  <c r="Y351" i="1" s="1"/>
  <c r="EP339" i="1"/>
  <c r="P395" i="1"/>
  <c r="CA228" i="1"/>
  <c r="AR277" i="1"/>
  <c r="R171" i="1"/>
  <c r="F210" i="1"/>
  <c r="DU343" i="1"/>
  <c r="FX358" i="1"/>
  <c r="FZ358" i="1"/>
  <c r="DH358" i="1"/>
  <c r="FW358" i="1"/>
  <c r="CY350" i="1"/>
  <c r="X350" i="1" s="1"/>
  <c r="CZ350" i="1"/>
  <c r="Y350" i="1" s="1"/>
  <c r="CH196" i="1"/>
  <c r="AC171" i="1"/>
  <c r="P196" i="1"/>
  <c r="CE196" i="1"/>
  <c r="CF196" i="1"/>
  <c r="CY92" i="1"/>
  <c r="X92" i="1" s="1"/>
  <c r="CZ92" i="1"/>
  <c r="Y92" i="1" s="1"/>
  <c r="CY93" i="1"/>
  <c r="X93" i="1" s="1"/>
  <c r="EC139" i="1" s="1"/>
  <c r="CZ93" i="1"/>
  <c r="Y93" i="1" s="1"/>
  <c r="ED139" i="1" s="1"/>
  <c r="AZ339" i="1"/>
  <c r="F399" i="1"/>
  <c r="CY355" i="1"/>
  <c r="X355" i="1" s="1"/>
  <c r="AZ107" i="8" s="1"/>
  <c r="L105" i="8" s="1"/>
  <c r="CZ355" i="1"/>
  <c r="Y355" i="1" s="1"/>
  <c r="BA107" i="8" s="1"/>
  <c r="L106" i="8" s="1"/>
  <c r="CE358" i="1"/>
  <c r="AC343" i="1"/>
  <c r="CH358" i="1"/>
  <c r="P358" i="1"/>
  <c r="CF358" i="1"/>
  <c r="EU18" i="1"/>
  <c r="P434" i="1"/>
  <c r="BA26" i="1"/>
  <c r="F159" i="1"/>
  <c r="BA307" i="1"/>
  <c r="BA339" i="1"/>
  <c r="F408" i="1"/>
  <c r="AX171" i="1"/>
  <c r="F203" i="1"/>
  <c r="AD139" i="1"/>
  <c r="CB228" i="1"/>
  <c r="AS277" i="1"/>
  <c r="EN228" i="1"/>
  <c r="P282" i="1"/>
  <c r="CY132" i="1"/>
  <c r="X132" i="1" s="1"/>
  <c r="CZ132" i="1"/>
  <c r="Y132" i="1" s="1"/>
  <c r="CY120" i="1"/>
  <c r="X120" i="1" s="1"/>
  <c r="AZ94" i="7" s="1"/>
  <c r="L92" i="7" s="1"/>
  <c r="CZ120" i="1"/>
  <c r="Y120" i="1" s="1"/>
  <c r="BA94" i="7" s="1"/>
  <c r="L93" i="7" s="1"/>
  <c r="DL339" i="1"/>
  <c r="P409" i="1"/>
  <c r="DV139" i="1"/>
  <c r="CP345" i="1"/>
  <c r="O345" i="1" s="1"/>
  <c r="P153" i="1"/>
  <c r="CY349" i="1"/>
  <c r="X349" i="1" s="1"/>
  <c r="AZ80" i="8" s="1"/>
  <c r="L78" i="8" s="1"/>
  <c r="CZ349" i="1"/>
  <c r="Y349" i="1" s="1"/>
  <c r="BA80" i="8" s="1"/>
  <c r="L79" i="8" s="1"/>
  <c r="DW343" i="1"/>
  <c r="DJ358" i="1"/>
  <c r="GM31" i="1"/>
  <c r="GN31" i="1" s="1"/>
  <c r="BB18" i="1"/>
  <c r="F431" i="1"/>
  <c r="Q343" i="1"/>
  <c r="F370" i="1"/>
  <c r="Q388" i="1"/>
  <c r="DL26" i="1"/>
  <c r="P160" i="1"/>
  <c r="DL307" i="1"/>
  <c r="DN26" i="1"/>
  <c r="P162" i="1"/>
  <c r="DN307" i="1"/>
  <c r="DM26" i="1"/>
  <c r="P161" i="1"/>
  <c r="DM307" i="1"/>
  <c r="T339" i="1"/>
  <c r="F409" i="1"/>
  <c r="DP228" i="1"/>
  <c r="P303" i="1"/>
  <c r="DW171" i="1"/>
  <c r="DJ196" i="1"/>
  <c r="W339" i="1"/>
  <c r="F412" i="1"/>
  <c r="DI196" i="1"/>
  <c r="DV171" i="1"/>
  <c r="ES339" i="1"/>
  <c r="P408" i="1"/>
  <c r="GM34" i="1"/>
  <c r="GN34" i="1" s="1"/>
  <c r="DU26" i="1"/>
  <c r="FW139" i="1"/>
  <c r="FX139" i="1"/>
  <c r="FZ139" i="1"/>
  <c r="DH139" i="1"/>
  <c r="CY354" i="1"/>
  <c r="X354" i="1" s="1"/>
  <c r="CZ354" i="1"/>
  <c r="Y354" i="1" s="1"/>
  <c r="CZ177" i="1"/>
  <c r="Y177" i="1" s="1"/>
  <c r="CY177" i="1"/>
  <c r="X177" i="1" s="1"/>
  <c r="AX307" i="1"/>
  <c r="ET18" i="1"/>
  <c r="P431" i="1"/>
  <c r="DX26" i="1"/>
  <c r="DK139" i="1"/>
  <c r="EQ228" i="1"/>
  <c r="P285" i="1"/>
  <c r="DV343" i="1"/>
  <c r="DI358" i="1"/>
  <c r="EV18" i="1"/>
  <c r="P443" i="1"/>
  <c r="CP132" i="1"/>
  <c r="O132" i="1" s="1"/>
  <c r="AP18" i="1"/>
  <c r="F427" i="1"/>
  <c r="CP29" i="1"/>
  <c r="O29" i="1" s="1"/>
  <c r="EI18" i="1"/>
  <c r="P428" i="1"/>
  <c r="F208" i="1"/>
  <c r="Q171" i="1"/>
  <c r="AO18" i="1"/>
  <c r="F422" i="1"/>
  <c r="BD18" i="1"/>
  <c r="F443" i="1"/>
  <c r="ES22" i="1"/>
  <c r="P327" i="1"/>
  <c r="ES418" i="1"/>
  <c r="CP178" i="1"/>
  <c r="O178" i="1" s="1"/>
  <c r="DT196" i="1" s="1"/>
  <c r="DU196" i="1"/>
  <c r="DM388" i="1"/>
  <c r="DM343" i="1"/>
  <c r="P380" i="1"/>
  <c r="EM22" i="1"/>
  <c r="P326" i="1"/>
  <c r="W16" i="2" s="1"/>
  <c r="EJ228" i="1"/>
  <c r="P305" i="1"/>
  <c r="CY178" i="1"/>
  <c r="X178" i="1" s="1"/>
  <c r="CZ178" i="1"/>
  <c r="Y178" i="1" s="1"/>
  <c r="CP349" i="1"/>
  <c r="O349" i="1" s="1"/>
  <c r="AZ22" i="1"/>
  <c r="F318" i="1"/>
  <c r="AZ418" i="1"/>
  <c r="DX196" i="1"/>
  <c r="CY176" i="1"/>
  <c r="X176" i="1" s="1"/>
  <c r="CZ176" i="1"/>
  <c r="Y176" i="1" s="1"/>
  <c r="V26" i="1"/>
  <c r="F162" i="1"/>
  <c r="G144" i="7" s="1"/>
  <c r="V307" i="1"/>
  <c r="GM52" i="1"/>
  <c r="GN52" i="1" s="1"/>
  <c r="DO339" i="1"/>
  <c r="P412" i="1"/>
  <c r="U22" i="1"/>
  <c r="F329" i="1"/>
  <c r="U418" i="1"/>
  <c r="EH18" i="1"/>
  <c r="P427" i="1"/>
  <c r="GM184" i="1"/>
  <c r="GO184" i="1" s="1"/>
  <c r="DG228" i="1"/>
  <c r="P279" i="1"/>
  <c r="GM28" i="1"/>
  <c r="EK228" i="1"/>
  <c r="P294" i="1"/>
  <c r="DX358" i="1"/>
  <c r="CY346" i="1"/>
  <c r="X346" i="1" s="1"/>
  <c r="CZ346" i="1"/>
  <c r="Y346" i="1" s="1"/>
  <c r="O228" i="1"/>
  <c r="F279" i="1"/>
  <c r="CZ112" i="1"/>
  <c r="Y112" i="1" s="1"/>
  <c r="BA78" i="7" s="1"/>
  <c r="CY112" i="1"/>
  <c r="X112" i="1" s="1"/>
  <c r="AZ78" i="7" s="1"/>
  <c r="EP22" i="1"/>
  <c r="P314" i="1"/>
  <c r="EP418" i="1"/>
  <c r="CY173" i="1"/>
  <c r="X173" i="1" s="1"/>
  <c r="CZ173" i="1"/>
  <c r="Y173" i="1" s="1"/>
  <c r="AF196" i="1"/>
  <c r="P399" i="1"/>
  <c r="ER339" i="1"/>
  <c r="ER22" i="1"/>
  <c r="P318" i="1"/>
  <c r="ER418" i="1"/>
  <c r="AY228" i="1"/>
  <c r="F285" i="1"/>
  <c r="CY347" i="1"/>
  <c r="X347" i="1" s="1"/>
  <c r="CZ347" i="1"/>
  <c r="Y347" i="1" s="1"/>
  <c r="BA71" i="8" s="1"/>
  <c r="L70" i="8" s="1"/>
  <c r="R343" i="1"/>
  <c r="R388" i="1"/>
  <c r="F372" i="1"/>
  <c r="AV228" i="1"/>
  <c r="F282" i="1"/>
  <c r="GM174" i="1"/>
  <c r="EO228" i="1"/>
  <c r="P283" i="1"/>
  <c r="CY353" i="1"/>
  <c r="X353" i="1" s="1"/>
  <c r="AZ98" i="8" s="1"/>
  <c r="L96" i="8" s="1"/>
  <c r="CZ353" i="1"/>
  <c r="Y353" i="1" s="1"/>
  <c r="BA98" i="8" s="1"/>
  <c r="L97" i="8" s="1"/>
  <c r="CP112" i="1"/>
  <c r="O112" i="1" s="1"/>
  <c r="BC18" i="1"/>
  <c r="F434" i="1"/>
  <c r="GM113" i="1"/>
  <c r="GN113" i="1" s="1"/>
  <c r="AQ18" i="1"/>
  <c r="F428" i="1"/>
  <c r="GM92" i="1" l="1"/>
  <c r="GN92" i="1" s="1"/>
  <c r="L271" i="7"/>
  <c r="N271" i="7" s="1"/>
  <c r="L269" i="7"/>
  <c r="L77" i="7"/>
  <c r="L132" i="7"/>
  <c r="L338" i="7"/>
  <c r="K41" i="7"/>
  <c r="G347" i="7"/>
  <c r="AN114" i="7"/>
  <c r="K114" i="7"/>
  <c r="I114" i="7" s="1"/>
  <c r="GM347" i="1"/>
  <c r="GP347" i="1" s="1"/>
  <c r="AZ71" i="8"/>
  <c r="L69" i="8" s="1"/>
  <c r="ED358" i="1"/>
  <c r="ED343" i="1" s="1"/>
  <c r="CE139" i="1"/>
  <c r="K98" i="8"/>
  <c r="AN98" i="8"/>
  <c r="AN107" i="8"/>
  <c r="K107" i="8"/>
  <c r="CH139" i="1"/>
  <c r="L229" i="8"/>
  <c r="L61" i="8"/>
  <c r="L131" i="7"/>
  <c r="L76" i="7"/>
  <c r="L337" i="7"/>
  <c r="L268" i="7"/>
  <c r="DJ307" i="1"/>
  <c r="AN80" i="8"/>
  <c r="K80" i="8"/>
  <c r="AN94" i="7"/>
  <c r="K94" i="7"/>
  <c r="I94" i="7" s="1"/>
  <c r="GM351" i="1"/>
  <c r="GP351" i="1" s="1"/>
  <c r="BA89" i="8"/>
  <c r="L88" i="8" s="1"/>
  <c r="K89" i="8" s="1"/>
  <c r="L228" i="8"/>
  <c r="L60" i="8"/>
  <c r="L124" i="8"/>
  <c r="L208" i="8"/>
  <c r="GM177" i="1"/>
  <c r="GO177" i="1" s="1"/>
  <c r="CC196" i="1" s="1"/>
  <c r="AT196" i="1" s="1"/>
  <c r="GM176" i="1"/>
  <c r="GN176" i="1" s="1"/>
  <c r="EC196" i="1"/>
  <c r="GM354" i="1"/>
  <c r="GP354" i="1" s="1"/>
  <c r="GM93" i="1"/>
  <c r="GN93" i="1" s="1"/>
  <c r="AC26" i="1"/>
  <c r="AT139" i="1"/>
  <c r="AT26" i="1" s="1"/>
  <c r="R139" i="1"/>
  <c r="F153" i="1" s="1"/>
  <c r="S139" i="1"/>
  <c r="S26" i="1" s="1"/>
  <c r="GM355" i="1"/>
  <c r="GP355" i="1" s="1"/>
  <c r="AL196" i="1"/>
  <c r="GM132" i="1"/>
  <c r="GN132" i="1" s="1"/>
  <c r="AL139" i="1"/>
  <c r="AL26" i="1" s="1"/>
  <c r="GM350" i="1"/>
  <c r="GP350" i="1" s="1"/>
  <c r="GM353" i="1"/>
  <c r="GP353" i="1" s="1"/>
  <c r="GM349" i="1"/>
  <c r="GP349" i="1" s="1"/>
  <c r="EL139" i="1"/>
  <c r="EL26" i="1" s="1"/>
  <c r="AK139" i="1"/>
  <c r="AK26" i="1" s="1"/>
  <c r="ED196" i="1"/>
  <c r="DQ196" i="1" s="1"/>
  <c r="GM120" i="1"/>
  <c r="GN120" i="1" s="1"/>
  <c r="DT171" i="1"/>
  <c r="DG196" i="1"/>
  <c r="DJ22" i="1"/>
  <c r="P321" i="1"/>
  <c r="EC171" i="1"/>
  <c r="DP196" i="1"/>
  <c r="ER18" i="1"/>
  <c r="P429" i="1"/>
  <c r="AZ18" i="1"/>
  <c r="F429" i="1"/>
  <c r="Q339" i="1"/>
  <c r="F400" i="1"/>
  <c r="GM345" i="1"/>
  <c r="AB358" i="1"/>
  <c r="EC358" i="1"/>
  <c r="ES18" i="1"/>
  <c r="P438" i="1"/>
  <c r="DN22" i="1"/>
  <c r="DN418" i="1"/>
  <c r="P330" i="1"/>
  <c r="CH343" i="1"/>
  <c r="AY358" i="1"/>
  <c r="DO22" i="1"/>
  <c r="P331" i="1"/>
  <c r="DO418" i="1"/>
  <c r="DX343" i="1"/>
  <c r="DK358" i="1"/>
  <c r="V22" i="1"/>
  <c r="F330" i="1"/>
  <c r="V418" i="1"/>
  <c r="BA22" i="1"/>
  <c r="F327" i="1"/>
  <c r="BA418" i="1"/>
  <c r="R26" i="1"/>
  <c r="DK26" i="1"/>
  <c r="P154" i="1"/>
  <c r="AS228" i="1"/>
  <c r="F294" i="1"/>
  <c r="CE343" i="1"/>
  <c r="AV358" i="1"/>
  <c r="FW343" i="1"/>
  <c r="EN358" i="1"/>
  <c r="AR228" i="1"/>
  <c r="F305" i="1"/>
  <c r="CF171" i="1"/>
  <c r="AW196" i="1"/>
  <c r="DH343" i="1"/>
  <c r="P361" i="1"/>
  <c r="DH388" i="1"/>
  <c r="T18" i="1"/>
  <c r="F439" i="1"/>
  <c r="AB139" i="1"/>
  <c r="GN174" i="1"/>
  <c r="FT196" i="1" s="1"/>
  <c r="EC26" i="1"/>
  <c r="DP139" i="1"/>
  <c r="FZ26" i="1"/>
  <c r="EQ139" i="1"/>
  <c r="DI171" i="1"/>
  <c r="P208" i="1"/>
  <c r="DL22" i="1"/>
  <c r="DL418" i="1"/>
  <c r="P328" i="1"/>
  <c r="H16" i="2"/>
  <c r="F154" i="1"/>
  <c r="AF171" i="1"/>
  <c r="S196" i="1"/>
  <c r="U18" i="1"/>
  <c r="F440" i="1"/>
  <c r="GM29" i="1"/>
  <c r="DT139" i="1"/>
  <c r="DI343" i="1"/>
  <c r="P370" i="1"/>
  <c r="DI388" i="1"/>
  <c r="DH26" i="1"/>
  <c r="P142" i="1"/>
  <c r="AL171" i="1"/>
  <c r="Y196" i="1"/>
  <c r="AD26" i="1"/>
  <c r="Q139" i="1"/>
  <c r="AV196" i="1"/>
  <c r="CE171" i="1"/>
  <c r="EQ358" i="1"/>
  <c r="FZ343" i="1"/>
  <c r="GM112" i="1"/>
  <c r="GN112" i="1" s="1"/>
  <c r="AK196" i="1"/>
  <c r="GN28" i="1"/>
  <c r="CB139" i="1" s="1"/>
  <c r="P410" i="1"/>
  <c r="DM339" i="1"/>
  <c r="FX26" i="1"/>
  <c r="EO139" i="1"/>
  <c r="DM22" i="1"/>
  <c r="P329" i="1"/>
  <c r="DM418" i="1"/>
  <c r="P171" i="1"/>
  <c r="F199" i="1"/>
  <c r="FX343" i="1"/>
  <c r="EO358" i="1"/>
  <c r="GM173" i="1"/>
  <c r="P26" i="1"/>
  <c r="F142" i="1"/>
  <c r="P307" i="1"/>
  <c r="DU171" i="1"/>
  <c r="FX196" i="1"/>
  <c r="FW196" i="1"/>
  <c r="FZ196" i="1"/>
  <c r="DH196" i="1"/>
  <c r="AX22" i="1"/>
  <c r="F314" i="1"/>
  <c r="AX418" i="1"/>
  <c r="FW26" i="1"/>
  <c r="EN139" i="1"/>
  <c r="CF343" i="1"/>
  <c r="AW358" i="1"/>
  <c r="AF343" i="1"/>
  <c r="S358" i="1"/>
  <c r="W18" i="1"/>
  <c r="F442" i="1"/>
  <c r="O196" i="1"/>
  <c r="AB171" i="1"/>
  <c r="CE26" i="1"/>
  <c r="AV139" i="1"/>
  <c r="GM346" i="1"/>
  <c r="ED26" i="1"/>
  <c r="DQ139" i="1"/>
  <c r="P343" i="1"/>
  <c r="P388" i="1"/>
  <c r="F361" i="1"/>
  <c r="AY196" i="1"/>
  <c r="CH171" i="1"/>
  <c r="AK358" i="1"/>
  <c r="CH26" i="1"/>
  <c r="AY139" i="1"/>
  <c r="DT343" i="1"/>
  <c r="DG358" i="1"/>
  <c r="DX171" i="1"/>
  <c r="DK196" i="1"/>
  <c r="DK307" i="1" s="1"/>
  <c r="R339" i="1"/>
  <c r="F402" i="1"/>
  <c r="EP18" i="1"/>
  <c r="P425" i="1"/>
  <c r="GM178" i="1"/>
  <c r="GO178" i="1" s="1"/>
  <c r="FU196" i="1" s="1"/>
  <c r="DJ171" i="1"/>
  <c r="P210" i="1"/>
  <c r="DJ343" i="1"/>
  <c r="P372" i="1"/>
  <c r="DJ388" i="1"/>
  <c r="DV26" i="1"/>
  <c r="DI139" i="1"/>
  <c r="AL358" i="1"/>
  <c r="CF26" i="1"/>
  <c r="AW139" i="1"/>
  <c r="L209" i="8" l="1"/>
  <c r="L191" i="8" s="1"/>
  <c r="DQ358" i="1"/>
  <c r="L125" i="8"/>
  <c r="AN89" i="8"/>
  <c r="L132" i="8"/>
  <c r="F157" i="1"/>
  <c r="L139" i="7"/>
  <c r="BR89" i="8"/>
  <c r="I89" i="8"/>
  <c r="BU89" i="8"/>
  <c r="BV89" i="8" s="1"/>
  <c r="BU98" i="8"/>
  <c r="BV98" i="8" s="1"/>
  <c r="BR98" i="8"/>
  <c r="I98" i="8"/>
  <c r="ED171" i="1"/>
  <c r="BR80" i="8"/>
  <c r="I80" i="8"/>
  <c r="BU80" i="8"/>
  <c r="BV80" i="8" s="1"/>
  <c r="CC171" i="1"/>
  <c r="K62" i="8"/>
  <c r="AN62" i="8"/>
  <c r="K42" i="7"/>
  <c r="G348" i="7"/>
  <c r="L251" i="7"/>
  <c r="BU107" i="8"/>
  <c r="BV107" i="8" s="1"/>
  <c r="BR107" i="8"/>
  <c r="I107" i="8"/>
  <c r="AN71" i="8"/>
  <c r="K71" i="8"/>
  <c r="AN78" i="7"/>
  <c r="K78" i="7"/>
  <c r="I78" i="7" s="1"/>
  <c r="CA139" i="1"/>
  <c r="CA26" i="1" s="1"/>
  <c r="R307" i="1"/>
  <c r="F321" i="1" s="1"/>
  <c r="X139" i="1"/>
  <c r="Y139" i="1"/>
  <c r="P157" i="1"/>
  <c r="DK22" i="1"/>
  <c r="P322" i="1"/>
  <c r="Y16" i="2" s="1"/>
  <c r="AW26" i="1"/>
  <c r="F145" i="1"/>
  <c r="AW307" i="1"/>
  <c r="DT26" i="1"/>
  <c r="DG139" i="1"/>
  <c r="DH339" i="1"/>
  <c r="P391" i="1"/>
  <c r="BA18" i="1"/>
  <c r="F438" i="1"/>
  <c r="DO18" i="1"/>
  <c r="P442" i="1"/>
  <c r="DH171" i="1"/>
  <c r="P199" i="1"/>
  <c r="EO26" i="1"/>
  <c r="P145" i="1"/>
  <c r="FX171" i="1"/>
  <c r="EO196" i="1"/>
  <c r="EO307" i="1" s="1"/>
  <c r="P339" i="1"/>
  <c r="F391" i="1"/>
  <c r="GN29" i="1"/>
  <c r="FT139" i="1" s="1"/>
  <c r="FS139" i="1"/>
  <c r="DP26" i="1"/>
  <c r="P165" i="1"/>
  <c r="DP307" i="1"/>
  <c r="DQ343" i="1"/>
  <c r="DQ388" i="1"/>
  <c r="P385" i="1"/>
  <c r="X358" i="1"/>
  <c r="AK343" i="1"/>
  <c r="DI339" i="1"/>
  <c r="P400" i="1"/>
  <c r="F204" i="1"/>
  <c r="AY171" i="1"/>
  <c r="EN196" i="1"/>
  <c r="EN307" i="1" s="1"/>
  <c r="FW171" i="1"/>
  <c r="EN26" i="1"/>
  <c r="P144" i="1"/>
  <c r="Y171" i="1"/>
  <c r="F223" i="1"/>
  <c r="EL196" i="1"/>
  <c r="FU171" i="1"/>
  <c r="AX18" i="1"/>
  <c r="F425" i="1"/>
  <c r="DH307" i="1"/>
  <c r="EC343" i="1"/>
  <c r="DP358" i="1"/>
  <c r="AK171" i="1"/>
  <c r="X196" i="1"/>
  <c r="X307" i="1" s="1"/>
  <c r="DG343" i="1"/>
  <c r="DG388" i="1"/>
  <c r="P360" i="1"/>
  <c r="F198" i="1"/>
  <c r="O171" i="1"/>
  <c r="DI26" i="1"/>
  <c r="P151" i="1"/>
  <c r="DI307" i="1"/>
  <c r="DQ26" i="1"/>
  <c r="P166" i="1"/>
  <c r="DQ307" i="1"/>
  <c r="AT171" i="1"/>
  <c r="F214" i="1"/>
  <c r="EQ343" i="1"/>
  <c r="P366" i="1"/>
  <c r="EQ388" i="1"/>
  <c r="DL18" i="1"/>
  <c r="P439" i="1"/>
  <c r="FS196" i="1"/>
  <c r="F202" i="1"/>
  <c r="AW171" i="1"/>
  <c r="V18" i="1"/>
  <c r="F441" i="1"/>
  <c r="AY343" i="1"/>
  <c r="F366" i="1"/>
  <c r="AY388" i="1"/>
  <c r="AB343" i="1"/>
  <c r="O358" i="1"/>
  <c r="DQ171" i="1"/>
  <c r="P223" i="1"/>
  <c r="GP346" i="1"/>
  <c r="FV358" i="1" s="1"/>
  <c r="FS358" i="1"/>
  <c r="P211" i="1"/>
  <c r="DK171" i="1"/>
  <c r="EO343" i="1"/>
  <c r="P364" i="1"/>
  <c r="EO388" i="1"/>
  <c r="Y358" i="1"/>
  <c r="AL343" i="1"/>
  <c r="AY26" i="1"/>
  <c r="F147" i="1"/>
  <c r="AY307" i="1"/>
  <c r="S343" i="1"/>
  <c r="F373" i="1"/>
  <c r="S388" i="1"/>
  <c r="P22" i="1"/>
  <c r="F310" i="1"/>
  <c r="P418" i="1"/>
  <c r="DM18" i="1"/>
  <c r="P440" i="1"/>
  <c r="S171" i="1"/>
  <c r="F211" i="1"/>
  <c r="EK196" i="1"/>
  <c r="FT171" i="1"/>
  <c r="EN343" i="1"/>
  <c r="EN388" i="1"/>
  <c r="P363" i="1"/>
  <c r="GP345" i="1"/>
  <c r="CD358" i="1" s="1"/>
  <c r="CA358" i="1"/>
  <c r="X26" i="1"/>
  <c r="F165" i="1"/>
  <c r="AB26" i="1"/>
  <c r="O139" i="1"/>
  <c r="Y26" i="1"/>
  <c r="F166" i="1"/>
  <c r="Y307" i="1"/>
  <c r="R22" i="1"/>
  <c r="R418" i="1"/>
  <c r="DP171" i="1"/>
  <c r="P222" i="1"/>
  <c r="DJ339" i="1"/>
  <c r="P402" i="1"/>
  <c r="AV26" i="1"/>
  <c r="F144" i="1"/>
  <c r="AV307" i="1"/>
  <c r="AW388" i="1"/>
  <c r="AW343" i="1"/>
  <c r="F364" i="1"/>
  <c r="FZ171" i="1"/>
  <c r="EQ196" i="1"/>
  <c r="Q26" i="1"/>
  <c r="F151" i="1"/>
  <c r="Q307" i="1"/>
  <c r="S307" i="1"/>
  <c r="AV343" i="1"/>
  <c r="AV388" i="1"/>
  <c r="F363" i="1"/>
  <c r="DK343" i="1"/>
  <c r="DK388" i="1"/>
  <c r="DK418" i="1" s="1"/>
  <c r="P373" i="1"/>
  <c r="DN18" i="1"/>
  <c r="P441" i="1"/>
  <c r="DG171" i="1"/>
  <c r="P198" i="1"/>
  <c r="AV171" i="1"/>
  <c r="F201" i="1"/>
  <c r="GN173" i="1"/>
  <c r="CB196" i="1" s="1"/>
  <c r="CA196" i="1"/>
  <c r="CB26" i="1"/>
  <c r="AS139" i="1"/>
  <c r="EQ26" i="1"/>
  <c r="P147" i="1"/>
  <c r="EQ307" i="1"/>
  <c r="AT307" i="1"/>
  <c r="DJ418" i="1"/>
  <c r="L187" i="8" l="1"/>
  <c r="N187" i="8" s="1"/>
  <c r="L320" i="7"/>
  <c r="N320" i="7" s="1"/>
  <c r="N251" i="7"/>
  <c r="BU62" i="8"/>
  <c r="BV62" i="8" s="1"/>
  <c r="BR62" i="8"/>
  <c r="I62" i="8"/>
  <c r="AR139" i="1"/>
  <c r="BR71" i="8"/>
  <c r="I71" i="8"/>
  <c r="BU71" i="8"/>
  <c r="BV71" i="8" s="1"/>
  <c r="L211" i="8"/>
  <c r="CB171" i="1"/>
  <c r="AS196" i="1"/>
  <c r="AS307" i="1" s="1"/>
  <c r="CA343" i="1"/>
  <c r="AR358" i="1"/>
  <c r="EJ196" i="1"/>
  <c r="FS171" i="1"/>
  <c r="DQ22" i="1"/>
  <c r="DQ418" i="1"/>
  <c r="P334" i="1"/>
  <c r="X343" i="1"/>
  <c r="X388" i="1"/>
  <c r="F384" i="1"/>
  <c r="FT26" i="1"/>
  <c r="EK139" i="1"/>
  <c r="DG26" i="1"/>
  <c r="P141" i="1"/>
  <c r="DG307" i="1"/>
  <c r="X22" i="1"/>
  <c r="F333" i="1"/>
  <c r="AW339" i="1"/>
  <c r="F394" i="1"/>
  <c r="DP343" i="1"/>
  <c r="P384" i="1"/>
  <c r="DP388" i="1"/>
  <c r="DP418" i="1" s="1"/>
  <c r="DK339" i="1"/>
  <c r="P403" i="1"/>
  <c r="Y17" i="2" s="1"/>
  <c r="EQ22" i="1"/>
  <c r="P315" i="1"/>
  <c r="EQ418" i="1"/>
  <c r="CD343" i="1"/>
  <c r="AU358" i="1"/>
  <c r="DG339" i="1"/>
  <c r="P390" i="1"/>
  <c r="P415" i="1"/>
  <c r="DQ339" i="1"/>
  <c r="AS26" i="1"/>
  <c r="F156" i="1"/>
  <c r="S22" i="1"/>
  <c r="F322" i="1"/>
  <c r="J16" i="2" s="1"/>
  <c r="S418" i="1"/>
  <c r="O26" i="1"/>
  <c r="F141" i="1"/>
  <c r="O307" i="1"/>
  <c r="EN339" i="1"/>
  <c r="P393" i="1"/>
  <c r="P18" i="1"/>
  <c r="F421" i="1"/>
  <c r="FS343" i="1"/>
  <c r="EJ358" i="1"/>
  <c r="EQ339" i="1"/>
  <c r="P396" i="1"/>
  <c r="DI22" i="1"/>
  <c r="P319" i="1"/>
  <c r="DI418" i="1"/>
  <c r="X171" i="1"/>
  <c r="F222" i="1"/>
  <c r="EL171" i="1"/>
  <c r="P214" i="1"/>
  <c r="EL307" i="1"/>
  <c r="EO171" i="1"/>
  <c r="P202" i="1"/>
  <c r="EO22" i="1"/>
  <c r="P313" i="1"/>
  <c r="EO418" i="1"/>
  <c r="DJ18" i="1"/>
  <c r="P432" i="1"/>
  <c r="Y22" i="1"/>
  <c r="F334" i="1"/>
  <c r="AV339" i="1"/>
  <c r="F393" i="1"/>
  <c r="P204" i="1"/>
  <c r="EQ171" i="1"/>
  <c r="AY22" i="1"/>
  <c r="F315" i="1"/>
  <c r="AY418" i="1"/>
  <c r="AY339" i="1"/>
  <c r="F396" i="1"/>
  <c r="EN171" i="1"/>
  <c r="P201" i="1"/>
  <c r="AW22" i="1"/>
  <c r="F313" i="1"/>
  <c r="AW418" i="1"/>
  <c r="Q22" i="1"/>
  <c r="F319" i="1"/>
  <c r="Q418" i="1"/>
  <c r="FV343" i="1"/>
  <c r="EM358" i="1"/>
  <c r="DP22" i="1"/>
  <c r="P333" i="1"/>
  <c r="CA171" i="1"/>
  <c r="AR196" i="1"/>
  <c r="AR307" i="1" s="1"/>
  <c r="R18" i="1"/>
  <c r="F432" i="1"/>
  <c r="Y388" i="1"/>
  <c r="Y418" i="1" s="1"/>
  <c r="Y343" i="1"/>
  <c r="F385" i="1"/>
  <c r="DK18" i="1"/>
  <c r="P433" i="1"/>
  <c r="AV22" i="1"/>
  <c r="F312" i="1"/>
  <c r="AV418" i="1"/>
  <c r="EK171" i="1"/>
  <c r="P213" i="1"/>
  <c r="S339" i="1"/>
  <c r="F403" i="1"/>
  <c r="J17" i="2" s="1"/>
  <c r="EO339" i="1"/>
  <c r="P394" i="1"/>
  <c r="EN22" i="1"/>
  <c r="EN418" i="1"/>
  <c r="P312" i="1"/>
  <c r="AT22" i="1"/>
  <c r="F325" i="1"/>
  <c r="AT418" i="1"/>
  <c r="AR26" i="1"/>
  <c r="F167" i="1"/>
  <c r="O343" i="1"/>
  <c r="F360" i="1"/>
  <c r="O388" i="1"/>
  <c r="DH22" i="1"/>
  <c r="P310" i="1"/>
  <c r="DH418" i="1"/>
  <c r="FS26" i="1"/>
  <c r="EJ139" i="1"/>
  <c r="L234" i="8" l="1"/>
  <c r="F16" i="2"/>
  <c r="C42" i="7"/>
  <c r="AR22" i="1"/>
  <c r="F335" i="1"/>
  <c r="O339" i="1"/>
  <c r="F390" i="1"/>
  <c r="X339" i="1"/>
  <c r="F414" i="1"/>
  <c r="Y339" i="1"/>
  <c r="F415" i="1"/>
  <c r="EO18" i="1"/>
  <c r="P424" i="1"/>
  <c r="EN18" i="1"/>
  <c r="P423" i="1"/>
  <c r="DP339" i="1"/>
  <c r="P414" i="1"/>
  <c r="EJ26" i="1"/>
  <c r="P167" i="1"/>
  <c r="EJ307" i="1"/>
  <c r="Q18" i="1"/>
  <c r="F430" i="1"/>
  <c r="DI18" i="1"/>
  <c r="P430" i="1"/>
  <c r="AU343" i="1"/>
  <c r="AU388" i="1"/>
  <c r="F377" i="1"/>
  <c r="DQ18" i="1"/>
  <c r="P445" i="1"/>
  <c r="F224" i="1"/>
  <c r="AR171" i="1"/>
  <c r="Y18" i="1"/>
  <c r="F445" i="1"/>
  <c r="DH18" i="1"/>
  <c r="P421" i="1"/>
  <c r="EK26" i="1"/>
  <c r="P156" i="1"/>
  <c r="EK307" i="1"/>
  <c r="AT18" i="1"/>
  <c r="F436" i="1"/>
  <c r="DP18" i="1"/>
  <c r="P444" i="1"/>
  <c r="EL22" i="1"/>
  <c r="P325" i="1"/>
  <c r="U16" i="2" s="1"/>
  <c r="EL418" i="1"/>
  <c r="EJ171" i="1"/>
  <c r="P224" i="1"/>
  <c r="AS22" i="1"/>
  <c r="F324" i="1"/>
  <c r="AS418" i="1"/>
  <c r="AY18" i="1"/>
  <c r="F426" i="1"/>
  <c r="EQ18" i="1"/>
  <c r="P426" i="1"/>
  <c r="AW18" i="1"/>
  <c r="F424" i="1"/>
  <c r="O22" i="1"/>
  <c r="F309" i="1"/>
  <c r="O418" i="1"/>
  <c r="X418" i="1"/>
  <c r="AR343" i="1"/>
  <c r="AR388" i="1"/>
  <c r="F386" i="1"/>
  <c r="EJ343" i="1"/>
  <c r="EJ388" i="1"/>
  <c r="P386" i="1"/>
  <c r="EM343" i="1"/>
  <c r="P377" i="1"/>
  <c r="EM388" i="1"/>
  <c r="S18" i="1"/>
  <c r="F433" i="1"/>
  <c r="AS171" i="1"/>
  <c r="F213" i="1"/>
  <c r="AV18" i="1"/>
  <c r="F423" i="1"/>
  <c r="DG22" i="1"/>
  <c r="P309" i="1"/>
  <c r="DG418" i="1"/>
  <c r="E16" i="2" l="1"/>
  <c r="I16" i="2" s="1"/>
  <c r="C41" i="7"/>
  <c r="C38" i="7" s="1"/>
  <c r="AS18" i="1"/>
  <c r="F435" i="1"/>
  <c r="AU339" i="1"/>
  <c r="F407" i="1"/>
  <c r="AU418" i="1"/>
  <c r="O18" i="1"/>
  <c r="F420" i="1"/>
  <c r="EJ339" i="1"/>
  <c r="P416" i="1"/>
  <c r="DG18" i="1"/>
  <c r="P420" i="1"/>
  <c r="F416" i="1"/>
  <c r="AR339" i="1"/>
  <c r="EK22" i="1"/>
  <c r="P324" i="1"/>
  <c r="T16" i="2" s="1"/>
  <c r="X16" i="2" s="1"/>
  <c r="EK418" i="1"/>
  <c r="EM339" i="1"/>
  <c r="P407" i="1"/>
  <c r="W17" i="2" s="1"/>
  <c r="X17" i="2" s="1"/>
  <c r="EM418" i="1"/>
  <c r="EL18" i="1"/>
  <c r="P436" i="1"/>
  <c r="AR418" i="1"/>
  <c r="X18" i="1"/>
  <c r="F444" i="1"/>
  <c r="EJ22" i="1"/>
  <c r="P335" i="1"/>
  <c r="EJ418" i="1"/>
  <c r="H17" i="2" l="1"/>
  <c r="I17" i="2" s="1"/>
  <c r="C44" i="8"/>
  <c r="C38" i="8" s="1"/>
  <c r="AR18" i="1"/>
  <c r="F446" i="1"/>
  <c r="AU18" i="1"/>
  <c r="F437" i="1"/>
  <c r="EJ18" i="1"/>
  <c r="P446" i="1"/>
  <c r="EM18" i="1"/>
  <c r="P437" i="1"/>
  <c r="EK18" i="1"/>
  <c r="P435" i="1"/>
</calcChain>
</file>

<file path=xl/sharedStrings.xml><?xml version="1.0" encoding="utf-8"?>
<sst xmlns="http://schemas.openxmlformats.org/spreadsheetml/2006/main" count="15925" uniqueCount="666">
  <si>
    <t>Smeta.RU Flash  (495) 974-1589</t>
  </si>
  <si>
    <t>_PS_</t>
  </si>
  <si>
    <t>Smeta.RU Flash</t>
  </si>
  <si>
    <t/>
  </si>
  <si>
    <t>I-353148_Швецова (СтРЭС)_Стр ЛЭП-0,4кВ</t>
  </si>
  <si>
    <t>I-353148_Швецова</t>
  </si>
  <si>
    <t>Каячева С.Д.</t>
  </si>
  <si>
    <t>ПАО Россети МР</t>
  </si>
  <si>
    <t>Сметные нормы списания</t>
  </si>
  <si>
    <t>Коды ценников</t>
  </si>
  <si>
    <t>ФСНБ-2022_И17</t>
  </si>
  <si>
    <t>Версия 1.17.0 для ФСНБ-2022 И17</t>
  </si>
  <si>
    <t>ФСНБ-2022 - Изменения И17</t>
  </si>
  <si>
    <t>Поправки для ФСНБ-2022 от 25.02.2026 г И17 (55/пр) Строительство</t>
  </si>
  <si>
    <t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t>
  </si>
  <si>
    <t>ГСН</t>
  </si>
  <si>
    <t>Май, 2026 г.</t>
  </si>
  <si>
    <t>Строительство ВЛИ-0,4 кВ</t>
  </si>
  <si>
    <t>02-01-01</t>
  </si>
  <si>
    <t>Новый раздел</t>
  </si>
  <si>
    <t>СМР</t>
  </si>
  <si>
    <t>1</t>
  </si>
  <si>
    <t>33-04-016-02</t>
  </si>
  <si>
    <t>Развозка конструкций и материалов опор ВЛ 0,38-10 кВ по трассе: одностоечных железобетонных опор</t>
  </si>
  <si>
    <t>ШТ</t>
  </si>
  <si>
    <t>ГЭСН-2022, 33-04-016-02, приказ Минстроя России от 18.05.2022 г. № 378/пр</t>
  </si>
  <si>
    <t>Общестроительные работы</t>
  </si>
  <si>
    <t>Линии электропередачи</t>
  </si>
  <si>
    <t>ФЕР-33</t>
  </si>
  <si>
    <t>Пр/812-027.0-1</t>
  </si>
  <si>
    <t>Пр/774-027.0</t>
  </si>
  <si>
    <t>2</t>
  </si>
  <si>
    <t>33-04-016-05</t>
  </si>
  <si>
    <t>Развозка конструкций и материалов опор ВЛ 0,38-10 кВ по трассе: материалов оснастки одностоечных опор</t>
  </si>
  <si>
    <t>ГЭСН-2022, 33-04-016-05, приказ Минстроя России от 18.05.2022 г. № 378/пр</t>
  </si>
  <si>
    <t>3</t>
  </si>
  <si>
    <t>33-04-016-06</t>
  </si>
  <si>
    <t>Развозка конструкций и материалов опор ВЛ 0,38-10 кВ по трассе: материалов оснастки сложных опор</t>
  </si>
  <si>
    <t>ГЭСН-2022, 33-04-016-06, приказ Минстроя России от 18.05.2022 г. № 378/пр</t>
  </si>
  <si>
    <t>4</t>
  </si>
  <si>
    <t>33-04-003-01</t>
  </si>
  <si>
    <t>Установка железобетонных опор ВЛ 0,38; 6-10 кВ с траверсами без приставок: одностоечных</t>
  </si>
  <si>
    <t>ГЭСН-2022 доп.17, 33-04-003-01, приказ Минстроя России от 17.02.2026 г. № 91/пр</t>
  </si>
  <si>
    <t>4,1</t>
  </si>
  <si>
    <t>01.7.15.03-0042</t>
  </si>
  <si>
    <t>Болты с гайками и шайбами строительные</t>
  </si>
  <si>
    <t>кг</t>
  </si>
  <si>
    <t>ФСБЦ-2022, 01.7.15.03-0042, приказ Минстроя России от 18.05.2022 г. № 378/пр</t>
  </si>
  <si>
    <t>4,2</t>
  </si>
  <si>
    <t>05.1.02.07</t>
  </si>
  <si>
    <t>Стойка железобетонная вибрированная для опор</t>
  </si>
  <si>
    <t>4,3</t>
  </si>
  <si>
    <t>07.2.02.05</t>
  </si>
  <si>
    <t>Траверсы стальные</t>
  </si>
  <si>
    <t>т</t>
  </si>
  <si>
    <t>4,4</t>
  </si>
  <si>
    <t>07.2.07.13</t>
  </si>
  <si>
    <t>Хомуты стальные</t>
  </si>
  <si>
    <t>4,5</t>
  </si>
  <si>
    <t>08.3.04.02</t>
  </si>
  <si>
    <t>Сталь стержневая диаметром до 10 мм</t>
  </si>
  <si>
    <t>4,6</t>
  </si>
  <si>
    <t>22.2.01.04</t>
  </si>
  <si>
    <t>Изоляторы штыревые</t>
  </si>
  <si>
    <t>4,7</t>
  </si>
  <si>
    <t>22.2.02.21</t>
  </si>
  <si>
    <t>Штыри</t>
  </si>
  <si>
    <t>4,8</t>
  </si>
  <si>
    <t>22.2.02.23</t>
  </si>
  <si>
    <t>Металлические плакаты</t>
  </si>
  <si>
    <t>5</t>
  </si>
  <si>
    <t>33-04-003-02</t>
  </si>
  <si>
    <t>Установка железобетонных опор ВЛ 0,38; 6-10 кВ с траверсами без приставок: одностоечных с одним подкосом</t>
  </si>
  <si>
    <t>ГЭСН-2022 доп.17, 33-04-003-02, приказ Минстроя России от 17.02.2026 г. № 91/пр</t>
  </si>
  <si>
    <t>5,1</t>
  </si>
  <si>
    <t>5,2</t>
  </si>
  <si>
    <t>5,3</t>
  </si>
  <si>
    <t>5,4</t>
  </si>
  <si>
    <t>5,5</t>
  </si>
  <si>
    <t>5,6</t>
  </si>
  <si>
    <t>5,7</t>
  </si>
  <si>
    <t>22.2.02.07</t>
  </si>
  <si>
    <t>Детали крепления</t>
  </si>
  <si>
    <t>5,8</t>
  </si>
  <si>
    <t>5,9</t>
  </si>
  <si>
    <t>6</t>
  </si>
  <si>
    <t>33-04-003-03</t>
  </si>
  <si>
    <t>Установка железобетонных опор ВЛ 0,38; 6-10 кВ с траверсами без приставок: одностоечных с двумя подкосами</t>
  </si>
  <si>
    <t>ГЭСН-2022 доп.17, 33-04-003-03, приказ Минстроя России от 17.02.2026 г. № 91/пр</t>
  </si>
  <si>
    <t>6,1</t>
  </si>
  <si>
    <t>6,2</t>
  </si>
  <si>
    <t>6,3</t>
  </si>
  <si>
    <t>6,4</t>
  </si>
  <si>
    <t>6,5</t>
  </si>
  <si>
    <t>6,6</t>
  </si>
  <si>
    <t>6,7</t>
  </si>
  <si>
    <t>6,8</t>
  </si>
  <si>
    <t>6,9</t>
  </si>
  <si>
    <t>7</t>
  </si>
  <si>
    <t>Установка железобетонных опор ВЛ 0,38; 6-10 кВ с траверсами без приставок: одностоечных с одним подкосом (2 подкоса)</t>
  </si>
  <si>
    <t>7,1</t>
  </si>
  <si>
    <t>7,2</t>
  </si>
  <si>
    <t>7,3</t>
  </si>
  <si>
    <t>7,4</t>
  </si>
  <si>
    <t>7,5</t>
  </si>
  <si>
    <t>7,6</t>
  </si>
  <si>
    <t>7,7</t>
  </si>
  <si>
    <t>7,8</t>
  </si>
  <si>
    <t>7,9</t>
  </si>
  <si>
    <t>8</t>
  </si>
  <si>
    <t>33-04-017-01</t>
  </si>
  <si>
    <t>Подвеска провода СИП-2 напряжением от 0,4 кВ до 1 кВ на опорах, при 32 опорах на км линии: с использованием автогидроподъемника</t>
  </si>
  <si>
    <t>1000 м</t>
  </si>
  <si>
    <t>ГЭСН-2022 доп.9, 33-04-017-01, приказ Минстроя России от 16.02.2024 г. № 102/пр</t>
  </si>
  <si>
    <t>1000 М</t>
  </si>
  <si>
    <t>8,1</t>
  </si>
  <si>
    <t>20.1.01.01</t>
  </si>
  <si>
    <t>Комплект линейной арматуры для крепления СИП-2 на опоре ВЛИ</t>
  </si>
  <si>
    <t>8,2</t>
  </si>
  <si>
    <t>20.1.01.11</t>
  </si>
  <si>
    <t>Комплект линейной арматуры для устройства заземлений на опорах ВЛИ</t>
  </si>
  <si>
    <t>8,3</t>
  </si>
  <si>
    <t>21.2.01.01</t>
  </si>
  <si>
    <t>Провода самонесущие изолированные для ВЛИ</t>
  </si>
  <si>
    <t>9</t>
  </si>
  <si>
    <t>33-04-017-03</t>
  </si>
  <si>
    <t>При изменении количества опор на 1 км ВЛИ добавлять или исключать: к норме 33-04-017-01</t>
  </si>
  <si>
    <t>ГЭСН-2022 доп.9, 33-04-017-03, приказ Минстроя России от 16.02.2024 г. № 102/пр</t>
  </si>
  <si>
    <t>9,1</t>
  </si>
  <si>
    <t>9,2</t>
  </si>
  <si>
    <t>10</t>
  </si>
  <si>
    <t>м08-01-082-01</t>
  </si>
  <si>
    <t>Зажим наборный без кожуха</t>
  </si>
  <si>
    <t>100 ШТ</t>
  </si>
  <si>
    <t>ГЭСНм-2022, м08-01-082-01, приказ Минстроя России от 18.05.2022 г. № 378/пр</t>
  </si>
  <si>
    <t>Монтажные работы</t>
  </si>
  <si>
    <t>Электротехнические установки: на других объектах</t>
  </si>
  <si>
    <t>мФЕР-08</t>
  </si>
  <si>
    <t>Пр/812-049.3-1</t>
  </si>
  <si>
    <t>Пр/774-049.3</t>
  </si>
  <si>
    <t>10,1</t>
  </si>
  <si>
    <t>421/пр_2020_п.75_пп.а</t>
  </si>
  <si>
    <t>Сметная стоимость вспомогательных ненормируемых материальных ресурсов, не учтенная в сметной норме, 2%</t>
  </si>
  <si>
    <t>%</t>
  </si>
  <si>
    <t>10,2</t>
  </si>
  <si>
    <t>20.5.04.03-0002</t>
  </si>
  <si>
    <t>Зажимы наборные проходные ЗН24-4П25</t>
  </si>
  <si>
    <t>ФСБЦ-2022, 20.5.04.03-0002, приказ Минстроя России от 18.05.2022 г. № 378/пр</t>
  </si>
  <si>
    <t>11</t>
  </si>
  <si>
    <t>15-04-024-08</t>
  </si>
  <si>
    <t>Простая окраска масляными составами по штукатурке и сборным конструкциям: стен, подготовленных под окраску</t>
  </si>
  <si>
    <t>100 м2</t>
  </si>
  <si>
    <t>ГЭСН-2022, 15-04-024-08, приказ Минстроя России от 18.05.2022 г. № 378/пр</t>
  </si>
  <si>
    <t>Отделочные работы</t>
  </si>
  <si>
    <t>ФЕР-15</t>
  </si>
  <si>
    <t>Пр/812-015.0-1</t>
  </si>
  <si>
    <t>Пр/774-015.0</t>
  </si>
  <si>
    <t>11,1</t>
  </si>
  <si>
    <t>14.4.02.04</t>
  </si>
  <si>
    <t>Краски для внутренних работ масляные готовые к применению</t>
  </si>
  <si>
    <t>11,2</t>
  </si>
  <si>
    <t>14.5.05.01</t>
  </si>
  <si>
    <t>Олифы комбинированные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</si>
  <si>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</si>
  <si>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</si>
  <si>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</si>
  <si>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</si>
  <si>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</si>
  <si>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</si>
  <si>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</si>
  <si>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</si>
  <si>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</si>
  <si>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</si>
  <si>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</si>
  <si>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</si>
  <si>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</si>
  <si>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</si>
  <si>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</si>
  <si>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</si>
  <si>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</si>
  <si>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</si>
  <si>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</si>
  <si>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</si>
  <si>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</si>
  <si>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</si>
  <si>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</si>
  <si>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</si>
  <si>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</si>
  <si>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</si>
  <si>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</si>
  <si>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</si>
  <si>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</si>
  <si>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</si>
  <si>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</si>
  <si>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</si>
  <si>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</si>
  <si>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</si>
  <si>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</si>
  <si>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</si>
  <si>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</si>
  <si>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</si>
  <si>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</si>
  <si>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</si>
  <si>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</si>
  <si>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</si>
  <si>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</si>
  <si>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</si>
  <si>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</si>
  <si>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</si>
  <si>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</si>
  <si>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</si>
  <si>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</si>
  <si>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</si>
  <si>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</si>
  <si>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</si>
  <si>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</si>
  <si>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</si>
  <si>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Заземление</t>
  </si>
  <si>
    <t>12</t>
  </si>
  <si>
    <t>01-02-057-02</t>
  </si>
  <si>
    <t>Разработка грунта вручную в траншеях глубиной до 2 м без креплений с откосами, группа грунтов: 2</t>
  </si>
  <si>
    <t>100 м3</t>
  </si>
  <si>
    <t>ГЭСН-2022, 01-02-057-02, приказ Минстроя России от 18.05.2022 г. № 378/пр</t>
  </si>
  <si>
    <t>Земляные работы</t>
  </si>
  <si>
    <t>Земляные работы, выполняемые: ручным способом</t>
  </si>
  <si>
    <t>ФЕР-01</t>
  </si>
  <si>
    <t>Пр/812-001.2-1</t>
  </si>
  <si>
    <t>Пр/774-001.2</t>
  </si>
  <si>
    <t>13</t>
  </si>
  <si>
    <t>01-02-061-01</t>
  </si>
  <si>
    <t>Засыпка вручную траншей, пазух котлованов и ям, группа грунтов: 1</t>
  </si>
  <si>
    <t>ГЭСН-2022, 01-02-061-01, приказ Минстроя России от 18.05.2022 г. № 378/пр</t>
  </si>
  <si>
    <t>14</t>
  </si>
  <si>
    <t>м08-02-471-01</t>
  </si>
  <si>
    <t>Заземлитель вертикальный из угловой стали размером: 50х50х5 мм</t>
  </si>
  <si>
    <t>10 ШТ</t>
  </si>
  <si>
    <t>ГЭСНм-2022 доп.8, м08-02-471-01, приказ Минстроя России от 14.11.2023 г. № 817/пр</t>
  </si>
  <si>
    <t>14,1</t>
  </si>
  <si>
    <t>15</t>
  </si>
  <si>
    <t>ТЦ_01.7.11.00_77_7736281025_19.03.2026_02_2.1</t>
  </si>
  <si>
    <t>Уголок 50х50х5 мм</t>
  </si>
  <si>
    <t>м</t>
  </si>
  <si>
    <t>Материалы, отсутствующие в СНБ (Строительные)</t>
  </si>
  <si>
    <t>МР КА Строительные</t>
  </si>
  <si>
    <t>16</t>
  </si>
  <si>
    <t>м08-02-472-01</t>
  </si>
  <si>
    <t>Заземлитель горизонтальный из стали: круглой диаметром 12 мм</t>
  </si>
  <si>
    <t>100 м</t>
  </si>
  <si>
    <t>ГЭСНм-2022 доп.8, м08-02-472-01, приказ Минстроя России от 14.11.2023 г. № 817/пр</t>
  </si>
  <si>
    <t>16,1</t>
  </si>
  <si>
    <t>17</t>
  </si>
  <si>
    <t>ТЦ_08.3.05.00_77_7736281025_19.03.2026_02_3.1</t>
  </si>
  <si>
    <t>Круг D=10 мм</t>
  </si>
  <si>
    <t>18</t>
  </si>
  <si>
    <t>18,1</t>
  </si>
  <si>
    <t>18,2</t>
  </si>
  <si>
    <t>Материалы</t>
  </si>
  <si>
    <t>19</t>
  </si>
  <si>
    <t>ПАО РОССЕТИ МР</t>
  </si>
  <si>
    <t>Стойка железобетонная  СВ95-3</t>
  </si>
  <si>
    <t>шт.</t>
  </si>
  <si>
    <t>Материалы строительные</t>
  </si>
  <si>
    <t>Материалы, изделия и конструкции</t>
  </si>
  <si>
    <t>материалы (03)</t>
  </si>
  <si>
    <t>11 986,76 +  3% Трансп +  2% Заг.скл</t>
  </si>
  <si>
    <t>20</t>
  </si>
  <si>
    <t>Провод магистральный СИП-2 3х95+1х95</t>
  </si>
  <si>
    <t>488 +  3% Трансп +  2% Заг.скл</t>
  </si>
  <si>
    <t>21</t>
  </si>
  <si>
    <t>ТЦ_20.2.06.00_77_7736281025_19.03.2026_02_1.1</t>
  </si>
  <si>
    <t>Кронштейн У4</t>
  </si>
  <si>
    <t>22</t>
  </si>
  <si>
    <t>ТЦ_22.2.02.19_77_7736281025_19.03.2026_02_10.1</t>
  </si>
  <si>
    <t>Универсальный повторный заземлитель УПЗ 16</t>
  </si>
  <si>
    <t>23</t>
  </si>
  <si>
    <t>ТЦ_22.2.02.19_77_7736281025_19.03.2026_02_11.1</t>
  </si>
  <si>
    <t>Универсальный повторный заземлитель УПЗ 16А</t>
  </si>
  <si>
    <t>24</t>
  </si>
  <si>
    <t>ТЦ_20.1.02.00_77_7736281025_19.03.2026_02_4.1</t>
  </si>
  <si>
    <t>Заземляющий проводник ЗП6, ЗП-1м, ЗП-2м</t>
  </si>
  <si>
    <t>25</t>
  </si>
  <si>
    <t>ТЦ_08.3.02.00_77_7736281025_19.03.2026_02_5.1</t>
  </si>
  <si>
    <t>Металлическая лента  F20.7</t>
  </si>
  <si>
    <t>26</t>
  </si>
  <si>
    <t>ТЦ_25.2.02.11_77_7736281025_19.03.2026_02_6.1</t>
  </si>
  <si>
    <t>Скрепа С 20</t>
  </si>
  <si>
    <t>27</t>
  </si>
  <si>
    <t>ТЦ_25.2.01.02_77_7736281025_19.03.2026_02_7.1</t>
  </si>
  <si>
    <t>Бугель B 20</t>
  </si>
  <si>
    <t>28</t>
  </si>
  <si>
    <t>ТЦ_20.2.06.05_77_7736281025_19.03.2026_02_12.1</t>
  </si>
  <si>
    <t>Анкерный кроштейн СА 2000</t>
  </si>
  <si>
    <t>29</t>
  </si>
  <si>
    <t>ТЦ_25.2.02.04_77_7736281025_19.03.2026_02_13.1</t>
  </si>
  <si>
    <t>Натяжной зажим РА2000Р</t>
  </si>
  <si>
    <t>30</t>
  </si>
  <si>
    <t>ТЦ_59.1.25.03_77_7736281025_19.03.2026_02_8.1</t>
  </si>
  <si>
    <t>Комплект промежуточной подвески ES 54-14Р</t>
  </si>
  <si>
    <t>31</t>
  </si>
  <si>
    <t>ТЦ_59.1.20.01_77_7736281025_19.03.2026_02_14.1</t>
  </si>
  <si>
    <t>Зажим для УПЗ 16 (ЗП6) СВР1</t>
  </si>
  <si>
    <t>32</t>
  </si>
  <si>
    <t>ТЦ_25.2.01.06_77_7736281025_19.03.2026_02_9.1</t>
  </si>
  <si>
    <t>Плашечный зажим ПС-1-1</t>
  </si>
  <si>
    <t>33</t>
  </si>
  <si>
    <t>ТЦ_59.1.25.03_77_7736281025_19.03.2026_02_15.1</t>
  </si>
  <si>
    <t>Стяжной ремешок CSL 180</t>
  </si>
  <si>
    <t>34</t>
  </si>
  <si>
    <t>ТЦ_22.29.29.190_77_7736281025_19.03.2026_02_16.1</t>
  </si>
  <si>
    <t>Защитный колпачок СЕ 25-150</t>
  </si>
  <si>
    <t>35</t>
  </si>
  <si>
    <t>ТЦ_20.2.05.01_77_7736281025_19.03.2026_02_17.1</t>
  </si>
  <si>
    <t>Бандаж дистанционный BIC-120</t>
  </si>
  <si>
    <t>36</t>
  </si>
  <si>
    <t>ТЦ_22.2.02.19_77_7736281025_19.03.2026_02_18.1</t>
  </si>
  <si>
    <t>Зажим для наложения защитного заземления СМСС (аналог РС481)</t>
  </si>
  <si>
    <t>37</t>
  </si>
  <si>
    <t>ТЦ_20.1.01.08_77_7736281025_19.03.2026_02_19.1</t>
  </si>
  <si>
    <t>Ответвительный герметичный зажим СТ 70Р (ВК)</t>
  </si>
  <si>
    <t>38</t>
  </si>
  <si>
    <t>ТЦ_20.5.04.05_77_7736281025_19.03.2026_02_27.1</t>
  </si>
  <si>
    <t>Зажим ответвительный СТ 25-150 Р</t>
  </si>
  <si>
    <t>39</t>
  </si>
  <si>
    <t>ТЦ_14.4.04.03_77_7736281025_19.03.2026_02_22.1</t>
  </si>
  <si>
    <t>Эмаль алкидная, белая ПФ-115</t>
  </si>
  <si>
    <t>40</t>
  </si>
  <si>
    <t>ТЦ_14.4.04.03_77_7736281025_19.03.2026_02_23.1</t>
  </si>
  <si>
    <t>Эмаль алкидная, синяя ПФ-115</t>
  </si>
  <si>
    <t>41</t>
  </si>
  <si>
    <t>ТЦ_14.4.02.04_77_7736281025_19.03.2026_02_24.1</t>
  </si>
  <si>
    <t>Краска аэрозольная, черная</t>
  </si>
  <si>
    <t>л</t>
  </si>
  <si>
    <t>ПНР ВЛИ-0,4 кВ</t>
  </si>
  <si>
    <t>09-01-01</t>
  </si>
  <si>
    <t>ПНР</t>
  </si>
  <si>
    <t>п01-11-010-01</t>
  </si>
  <si>
    <t>Измерение сопротивления растеканию тока: заземлителя</t>
  </si>
  <si>
    <t>измерение</t>
  </si>
  <si>
    <t>ГЭСНп-2022, п01-11-010-01, приказ Минстроя России от 18.05.2022 г. № 378/пр</t>
  </si>
  <si>
    <t>Пусконаладочные работы</t>
  </si>
  <si>
    <t>Пусконаладочные работы Электротехнические устройства</t>
  </si>
  <si>
    <t>ФЕРп</t>
  </si>
  <si>
    <t>Пр/812-083.0-1</t>
  </si>
  <si>
    <t>Пр/774-083.0</t>
  </si>
  <si>
    <t>п01-11-011-01</t>
  </si>
  <si>
    <t>Проверка наличия цепи между заземлителями и заземленными элементами</t>
  </si>
  <si>
    <t>100 измерений</t>
  </si>
  <si>
    <t>ГЭСНп-2022, п01-11-011-01, приказ Минстроя России от 18.05.2022 г. № 378/пр</t>
  </si>
  <si>
    <t>п01-11-024-01</t>
  </si>
  <si>
    <t>Фазировка электрической линии или трансформатора с сетью напряжением: до 1 кВ</t>
  </si>
  <si>
    <t>ГЭСНп-2022, п01-11-024-01, приказ Минстроя России от 18.05.2022 г. № 378/пр</t>
  </si>
  <si>
    <t>п01-11-012-01</t>
  </si>
  <si>
    <t>Определение удельного сопротивления грунта</t>
  </si>
  <si>
    <t>ГЭСНп-2022, п01-11-012-01, приказ Минстроя России от 18.05.2022 г. № 378/пр</t>
  </si>
  <si>
    <t>п01-11-013-01</t>
  </si>
  <si>
    <t>Замер полного сопротивления цепи "фаза-нуль"</t>
  </si>
  <si>
    <t>ГЭСНп-2022, п01-11-013-01, приказ Минстроя России от 18.05.2022 г. № 378/пр</t>
  </si>
  <si>
    <t>п01-11-028-01</t>
  </si>
  <si>
    <t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t>
  </si>
  <si>
    <t>ГЭСНп-2022, п01-11-028-01, приказ Минстроя России от 18.05.2022 г. № 378/пр</t>
  </si>
  <si>
    <t>Электротехнические устройства</t>
  </si>
  <si>
    <t>Мет. 421/пр. 04.08.20. пр. 8; п.1</t>
  </si>
  <si>
    <t>СТР_РЕК</t>
  </si>
  <si>
    <t>СТРОИТЕЛЬСТВО и РЕКОНСТРУКЦИЯ  зданий и сооружений всех назначений</t>
  </si>
  <si>
    <t>Строительство и реконструкция</t>
  </si>
  <si>
    <t>РЕМ_ЖИЛ</t>
  </si>
  <si>
    <t>КАП. РЕМ. ЖИЛЫХ И ОБЩЕСТВЕННЫХ ЗДАНИЙ</t>
  </si>
  <si>
    <t>Капитальный ремонт жилых и общественных зданий</t>
  </si>
  <si>
    <t>РЕМ_ПР</t>
  </si>
  <si>
    <t>КАП. РЕМ. ПРОИЗВОДСТВЕННЫХ ЗД. и СООРУЖЕНИЙ,  НАРУЖНЫХ ИНЖЕНЕРНЫХ СЕТЕЙ, УЛИЦ И ДОРОГ МЕСТНОГО ЗНАЧЕНИЯ, ИНЖ,СООРУЖЕНИЙ ( ГИДРОТЕХ,СООРУЖ, МОСТОВ И ПУТЕПРОВОДОВ И Т.П.)</t>
  </si>
  <si>
    <t>Капитальный ремонт прозводственных зданий</t>
  </si>
  <si>
    <t>Территория</t>
  </si>
  <si>
    <t>для территории Российской Федерации, не относящейся к районам Крайнего Севера и приравненным к ним местностям</t>
  </si>
  <si>
    <t>МПРКС</t>
  </si>
  <si>
    <t>для территории Российской Федерации, относящейся к местностям, приравненным к районам Крайнего Севера</t>
  </si>
  <si>
    <t>РКС</t>
  </si>
  <si>
    <t>для территории Российской Федерации, относящейся к районам Крайнего Севера</t>
  </si>
  <si>
    <t>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</si>
  <si>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АЭС.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</si>
  <si>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</si>
  <si>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Сложные объекты</t>
  </si>
  <si>
    <t>СТНДРТ</t>
  </si>
  <si>
    <t>При определении сметной стоимости строительства объектов капитального строительства (за исключением АЭС).</t>
  </si>
  <si>
    <t>АЭС_ПНР</t>
  </si>
  <si>
    <t>При определении сметной стоимости строительства объектов капитального строительства АЭС. Пусконаладочные работы (за исключением технологического оборудования АЭС).</t>
  </si>
  <si>
    <t>АЭС</t>
  </si>
  <si>
    <t>АЭС_ПНР_ТЕХ</t>
  </si>
  <si>
    <t>При определении сметной стоимости строительства объектов капитального строительства АЭС. Пусконаладочные работы технологического оборудования АЭС.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</si>
  <si>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</si>
  <si>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АЭС, ПНР технологического оборудования АЭС.</t>
  </si>
  <si>
    <t>ОПТ/В</t>
  </si>
  <si>
    <t>{вкл}    - Прокладка  МЕЖДУГОРОДНЫХ  ВОЛОКОННО-ОПТИЧЕСКИХ ЛИНИЙ (для ФЕРм10, отд. 6 разд.3)  {выкл} - Прокладка  ГОРОДСКИХ               ВОЛОКОННО-ОПТИЧЕСКИХ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</si>
  <si>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</si>
  <si>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Прокладка междугородных в/опт. кабелей</t>
  </si>
  <si>
    <t>АВИ</t>
  </si>
  <si>
    <t>(вкл)   -  При работах по ДИСПЕТЧЕРИЗАЦИИ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</si>
  <si>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</si>
  <si>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Диспетчеризация авиатранспорта</t>
  </si>
  <si>
    <t>ЗАКР</t>
  </si>
  <si>
    <t>{вкл}   -  Обслуживающие и сопутствующие работы в тоннелях при  производстве работ ЗАКРЫТЫМ СПОСОБОМ   {выкл} - Обслуживающие и сопутствующие работы в тоннелях при  производстве работ  ОТКРЫТЫМ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</si>
  <si>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</si>
  <si>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Производство работ закрытым способом (обслуживающие процессы)</t>
  </si>
  <si>
    <t>АВТО_ДРГ</t>
  </si>
  <si>
    <t>{вкл} - НР и СП по п.021.0 "Автомобильные дороги" (раздел 2 нормы 27-02-010-01:07)  {выкл} - НР и СП по п.021.1 Устройство покрытий дорожек, тротуаров, мостовых и площадок и прочее (раздел 2 нормы 27-02-010-01:07)</t>
  </si>
  <si>
    <t>ГОР</t>
  </si>
  <si>
    <t>(вкл) - ФЕРм-08, выполнение работ на горнорудных объектах  (выкл) - ФЕРм-08, выполнение работ на других объектах</t>
  </si>
  <si>
    <t>Выполнение работ на горнорудных объектах</t>
  </si>
  <si>
    <t>ОБ_ПР</t>
  </si>
  <si>
    <t>Объект производственного назначения</t>
  </si>
  <si>
    <t>ОБ_НПР</t>
  </si>
  <si>
    <t>Объект непроизводственного назначения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</si>
  <si>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</si>
  <si>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</si>
  <si>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</si>
  <si>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п.25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</si>
  <si>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</si>
  <si>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</si>
  <si>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</si>
  <si>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п.16</t>
  </si>
  <si>
    <t>К_НР_СЛЖ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</si>
  <si>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За исключением объектов атомных электрических станций.  ( если {СЛЖ} = [вкл] )</t>
  </si>
  <si>
    <t>п.27 СЛОЖН</t>
  </si>
  <si>
    <t>К_НР_АЭС</t>
  </si>
  <si>
    <t>При определении сметной стоимости строительства объектов капитального строительства, относящихся к особо опасным и технически сложным. Для объектов атомных электрических станций.  ( если {АЭС} = [вкл] )</t>
  </si>
  <si>
    <t>п.27 АЭС</t>
  </si>
  <si>
    <t>Р_ОКР</t>
  </si>
  <si>
    <t>Разрядность округления результата расчета НР и СП  (с 05.04.2020 - до семи знаков после запятой)</t>
  </si>
  <si>
    <t>Лист_НРиСП</t>
  </si>
  <si>
    <t>Текущий уровень цен</t>
  </si>
  <si>
    <t>Вид цен</t>
  </si>
  <si>
    <t>Московская область, КТЦ к ФСНБ-2022 (ПАО Россети), 1 квартал 2026 г</t>
  </si>
  <si>
    <t>Сборник индексов</t>
  </si>
  <si>
    <t>Московская область к ФСНБ-2022 ФГИС ЦС (ПАО  Россети )</t>
  </si>
  <si>
    <t>Письмо Минстроя России  «О размещении индексов изменения сметной стоимости строительства по группам однородных строительных ресурсов на I квартал 2026 года»</t>
  </si>
  <si>
    <t>Справочная информация</t>
  </si>
  <si>
    <t>Письмо Минстроя России от 25.02.2026 № 9859-ИФ/09</t>
  </si>
  <si>
    <t>Приказ ПАО 'РОССЕТИ'</t>
  </si>
  <si>
    <t>Приказ ПАО 'РОССЕТИ' от 26.12.2024 № 612</t>
  </si>
  <si>
    <t>_OBSM_</t>
  </si>
  <si>
    <t>1-100-25</t>
  </si>
  <si>
    <t>Средний разряд работы 2,5</t>
  </si>
  <si>
    <t>чел.-ч.</t>
  </si>
  <si>
    <t>4-100-00</t>
  </si>
  <si>
    <t>Затраты труда машинистов</t>
  </si>
  <si>
    <t>91.05.05-015</t>
  </si>
  <si>
    <t>ФСЭМ-2022, 91.05.05-015, приказ Минстроя России от 18.05.2022 г. № 378/пр</t>
  </si>
  <si>
    <t>Краны на автомобильном ходу, грузоподъемность 16 т</t>
  </si>
  <si>
    <t>маш.-ч</t>
  </si>
  <si>
    <t>4-100-060</t>
  </si>
  <si>
    <t>91.15.01-001</t>
  </si>
  <si>
    <t>ФСЭМ-2022, 91.15.01-001, приказ Минстроя России от 18.05.2022 г. № 378/пр</t>
  </si>
  <si>
    <t>Прицепы тракторные, грузоподъемность до 2 т</t>
  </si>
  <si>
    <t>91.15.03-014</t>
  </si>
  <si>
    <t>ФСЭМ-2022 доп.11, 91.15.03-014, приказ Минстроя России от 09.08.2024 г. № 524/пр</t>
  </si>
  <si>
    <t>Тракторы на пневмоколесном ходу, мощность 59 кВт (80 л.с.)</t>
  </si>
  <si>
    <t>4-100-040</t>
  </si>
  <si>
    <t>1-100-33</t>
  </si>
  <si>
    <t>Средний разряд работы 3,3</t>
  </si>
  <si>
    <t>91.04.01-031</t>
  </si>
  <si>
    <t>ФСЭМ-2022 доп.11, 91.04.01-031, приказ Минстроя России от 07.11.2024 г. № 747/пр</t>
  </si>
  <si>
    <t>Машины бурильно-крановые на автомобильном ходу, диаметр бурения до 800 мм, глубина бурения до 5 м</t>
  </si>
  <si>
    <t>4-100-050</t>
  </si>
  <si>
    <t>91.14.02-001</t>
  </si>
  <si>
    <t>ФСЭМ-2022 доп.7, 91.14.02-001, приказ Минстроя России от 02.08.2023 г. № 551/пр</t>
  </si>
  <si>
    <t>Автомобили бортовые, грузоподъемность до 5 т</t>
  </si>
  <si>
    <t>01.3.01.06-0038</t>
  </si>
  <si>
    <t>ФСБЦ-2022 доп.17, 01.3.01.06-0038, приказ Минстроя России от 17.02.2026 г. № 91/пр</t>
  </si>
  <si>
    <t>Смазка защитная электросетевая</t>
  </si>
  <si>
    <t>01.3.01.06-0051</t>
  </si>
  <si>
    <t>ФСБЦ-2022 доп.12, 01.3.01.06-0051, приказ Минстроя России от 07.11.2024 г. № 747/пр</t>
  </si>
  <si>
    <t>Смазка солидол жировой Ж</t>
  </si>
  <si>
    <t>01.7.20.08-0051</t>
  </si>
  <si>
    <t>ФСБЦ-2022 доп.8, 01.7.20.08-0051, приказ Минстроя России от 14.11.2023 г. № 817/пр</t>
  </si>
  <si>
    <t>Ветошь хлопчатобумажная цветная</t>
  </si>
  <si>
    <t>14.4.02.04-0182</t>
  </si>
  <si>
    <t>ФСБЦ-2022 доп.17, 14.4.02.04-0182, приказ Минстроя России от 17.02.2026 г. № 91/пр</t>
  </si>
  <si>
    <t>Краска масляная МА-15, цветная</t>
  </si>
  <si>
    <t>14.4.03.03-0102</t>
  </si>
  <si>
    <t>ФСБЦ-2022 доп.4, 14.4.03.03-0102, приказ Минстроя России от 27.12.2022 г. № 1133/пр</t>
  </si>
  <si>
    <t>Лак битумный БТ-577</t>
  </si>
  <si>
    <t>20.2.02.04-0006</t>
  </si>
  <si>
    <t>ФСБЦ-2022, 20.2.02.04-0006, приказ Минстроя России от 18.05.2022 г. № 378/пр</t>
  </si>
  <si>
    <t>Колпачки полиэтиленовые К-6</t>
  </si>
  <si>
    <t>2-100-02</t>
  </si>
  <si>
    <t>Рабочий 2 разряда</t>
  </si>
  <si>
    <t>чел.-ч</t>
  </si>
  <si>
    <t>2-100-03</t>
  </si>
  <si>
    <t>Рабочий 3 разряда</t>
  </si>
  <si>
    <t>2-100-04</t>
  </si>
  <si>
    <t>Рабочий 4 разряда</t>
  </si>
  <si>
    <t>2-100-05</t>
  </si>
  <si>
    <t>Рабочий 5 разряда</t>
  </si>
  <si>
    <t>91.06.03-055</t>
  </si>
  <si>
    <t>ФСЭМ-2022, 91.06.03-055, приказ Минстроя России от 18.05.2022 г. № 378/пр</t>
  </si>
  <si>
    <t>Лебедки электрические тяговым усилием 19,62 кН (2 т)</t>
  </si>
  <si>
    <t>91.06.06-011</t>
  </si>
  <si>
    <t>ФСЭМ-2022, 91.06.06-011, приказ Минстроя России от 18.05.2022 г. № 378/пр</t>
  </si>
  <si>
    <t>Автогидроподъемники, высота подъема 12 м</t>
  </si>
  <si>
    <t>91.17.04-544</t>
  </si>
  <si>
    <t>ФСЭМ-2022, 91.17.04-544, приказ Минстроя России от 18.05.2022 г. № 378/пр</t>
  </si>
  <si>
    <t>Генераторы бензиновые портативные, мощность до 6 кВт</t>
  </si>
  <si>
    <t>1-100-40</t>
  </si>
  <si>
    <t>Средний разряд работы 4,0</t>
  </si>
  <si>
    <t>91.17.04-233</t>
  </si>
  <si>
    <t>ФСЭМ-2022, 91.17.04-233, приказ Минстроя России от 18.05.2022 г. № 378/пр</t>
  </si>
  <si>
    <t>Аппараты сварочные для ручной дуговой сварки, сварочный ток до 350 А</t>
  </si>
  <si>
    <t>08.3.07.01-0052</t>
  </si>
  <si>
    <t>ФСБЦ-2022 доп.4, 08.3.07.01-0052, приказ Минстроя России от 27.12.2022 г. № 1133/пр</t>
  </si>
  <si>
    <t>Прокат стальной горячекатаный полосовой, марки стали Ст3сп, Ст3пс, размеры 50х5 мм</t>
  </si>
  <si>
    <t>14.4.02.04-0142</t>
  </si>
  <si>
    <t>ФСБЦ-2022, 14.4.02.04-0142, приказ Минстроя России от 18.05.2022 г. № 378/пр</t>
  </si>
  <si>
    <t>Краска масляная МА-0115, мумия, сурик железный</t>
  </si>
  <si>
    <t>1-100-32</t>
  </si>
  <si>
    <t>Средний разряд работы 3,2</t>
  </si>
  <si>
    <t>91.06.06-048</t>
  </si>
  <si>
    <t>ФСЭМ-2022, 91.06.06-048, приказ Минстроя России от 18.05.2022 г. № 378/пр</t>
  </si>
  <si>
    <t>Подъемники одномачтовые, грузоподъемность до 500 кг, высота подъема 45 м</t>
  </si>
  <si>
    <t>4-100-030</t>
  </si>
  <si>
    <t>01.7.10.17-0141</t>
  </si>
  <si>
    <t>ФСБЦ-2022, 01.7.10.17-0141, приказ Минстроя России от 18.05.2022 г. № 378/пр</t>
  </si>
  <si>
    <t>Пемза</t>
  </si>
  <si>
    <t>01.7.17.11-0011</t>
  </si>
  <si>
    <t>ФСБЦ-2022, 01.7.17.11-0011, приказ Минстроя России от 18.05.2022 г. № 378/пр</t>
  </si>
  <si>
    <t>Шкурка шлифовальная двухслойная с зернистостью 40-25</t>
  </si>
  <si>
    <t>м2</t>
  </si>
  <si>
    <t>14.5.11.01-0003</t>
  </si>
  <si>
    <t>ФСБЦ-2022, 14.5.11.01-0003, приказ Минстроя России от 18.05.2022 г. № 378/пр</t>
  </si>
  <si>
    <t>Шпатлевка масляно-клеевая</t>
  </si>
  <si>
    <t>1-100-20</t>
  </si>
  <si>
    <t>Средний разряд работы 2,0</t>
  </si>
  <si>
    <t>1-100-15</t>
  </si>
  <si>
    <t>Средний разряд работы 1,5</t>
  </si>
  <si>
    <t>1-100-38</t>
  </si>
  <si>
    <t>Средний разряд работы 3,8</t>
  </si>
  <si>
    <t>01.7.11.07-0227</t>
  </si>
  <si>
    <t>ФСБЦ-2022, 01.7.11.07-0227, приказ Минстроя России от 18.05.2022 г. № 378/пр</t>
  </si>
  <si>
    <t>Электроды сварочные для сварки низколегированных и углеродистых сталей УОНИ 13/45, Э42А, диаметр 4-5 мм</t>
  </si>
  <si>
    <t>14.4.01.09-0427</t>
  </si>
  <si>
    <t>ФСБЦ-2022 доп.8, 14.4.01.09-0427, приказ Минстроя России от 14.11.2023 г. № 817/пр</t>
  </si>
  <si>
    <t>Грунтовка эпоксидная антикоррозионная с содержанием цинка для защиты металлических поверхностей, расход 0,20-0,39 кг/м2</t>
  </si>
  <si>
    <t>2-100-06</t>
  </si>
  <si>
    <t>Рабочий 6 разряда</t>
  </si>
  <si>
    <t>3-200-03</t>
  </si>
  <si>
    <t>Инженер III категории</t>
  </si>
  <si>
    <t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t>
  </si>
  <si>
    <t>Наименование программного продукта</t>
  </si>
  <si>
    <t>Наименование редакции сметных нормативов</t>
  </si>
  <si>
    <t>Реквизиты приказа Минстроя России об утверждении дополнений и изменений к сметным нормативам</t>
  </si>
  <si>
    <t xml:space="preserve"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в соответствии с пунктом 85 Методики расчета индексов изменения сметной стоимости строительства, утвержденной приказом Министерства строительства и жилищно-коммунального хозяйства Российской Федерации от 5 июня 2019 г. N 326/пр </t>
  </si>
  <si>
    <t>Реквизиты нормативного правового акта об утверждении оплаты труда, утверждаемый в соответствии с пунктом 22(1) Правилами мониторинга цен, утвержденными постановлением Правительства Российской Федерации от 23 декабря 2016 г. N 1452</t>
  </si>
  <si>
    <t>Обоснование принятых текущих цен на строительные ресурсы</t>
  </si>
  <si>
    <t>Наименование субъекта Российской Федерации</t>
  </si>
  <si>
    <t>Наименование зоны субъекта Российской Федерации</t>
  </si>
  <si>
    <t>(наименование стройки)</t>
  </si>
  <si>
    <t>(наименование объекта капитального строительства)</t>
  </si>
  <si>
    <t>(наименование работ и затрат)</t>
  </si>
  <si>
    <t>Составлен</t>
  </si>
  <si>
    <t>методом</t>
  </si>
  <si>
    <t>Основание</t>
  </si>
  <si>
    <t>(проектная и (или) иная техническая документация)</t>
  </si>
  <si>
    <t>Сметная стоимость</t>
  </si>
  <si>
    <t>тыс. руб.</t>
  </si>
  <si>
    <t>Средства на оплату труда рабочих</t>
  </si>
  <si>
    <t>в том числе:</t>
  </si>
  <si>
    <t>Средства на оплату труда машинистов</t>
  </si>
  <si>
    <t>строительных работ</t>
  </si>
  <si>
    <t xml:space="preserve">Нормативные затраты труда рабочих </t>
  </si>
  <si>
    <t xml:space="preserve">монтажных работ    </t>
  </si>
  <si>
    <t xml:space="preserve">Нормативные затраты труда машинистов </t>
  </si>
  <si>
    <t xml:space="preserve">оборудования         </t>
  </si>
  <si>
    <t xml:space="preserve">прочих затрат       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</si>
  <si>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</si>
  <si>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</si>
  <si>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</si>
  <si>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</si>
  <si>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</si>
  <si>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</si>
  <si>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</si>
  <si>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</si>
  <si>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</si>
  <si>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</si>
  <si>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</si>
  <si>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</si>
  <si>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</si>
  <si>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Программа для ЭВМ «Программа: «Smeta.RU Flash» версия 11»</t>
  </si>
  <si>
    <t>ФГИС ЦС, конъюнктурный анализ</t>
  </si>
  <si>
    <t>Ресурсно-индексным</t>
  </si>
  <si>
    <t>Составлен(а) в текущем уровне цен на апрель 2026 года</t>
  </si>
  <si>
    <t>Раздел: СМР</t>
  </si>
  <si>
    <t>ГЭСН 33-04-017-01</t>
  </si>
  <si>
    <t>ОТ (ЗТ)</t>
  </si>
  <si>
    <t>ЭМ</t>
  </si>
  <si>
    <t>ОТм(ЗТм) Средний разряд машинистов 6</t>
  </si>
  <si>
    <t>ОТм(ЗТм) Средний разряд машинистов 4</t>
  </si>
  <si>
    <t>ОТм(ЗТм)</t>
  </si>
  <si>
    <t>Итого прямые затраты</t>
  </si>
  <si>
    <t>ФОТ</t>
  </si>
  <si>
    <t>НР Линии электропередачи</t>
  </si>
  <si>
    <t>СП Линии электропередачи</t>
  </si>
  <si>
    <t>Всего по позиции</t>
  </si>
  <si>
    <t>=</t>
  </si>
  <si>
    <t>ГЭСН 33-04-017-03</t>
  </si>
  <si>
    <t>ГЭСНм 08-01-082-01</t>
  </si>
  <si>
    <t>М</t>
  </si>
  <si>
    <t>10.1</t>
  </si>
  <si>
    <t>10.2</t>
  </si>
  <si>
    <t>Исключен
Зажимы наборные проходные ЗН24-4П25</t>
  </si>
  <si>
    <t>НР Электротехнические установки: на других объектах</t>
  </si>
  <si>
    <t>СП Электротехнические установки: на других объектах</t>
  </si>
  <si>
    <t>Итого прямые затраты по разделу</t>
  </si>
  <si>
    <t>в том числе</t>
  </si>
  <si>
    <t xml:space="preserve">  оплата труда</t>
  </si>
  <si>
    <t xml:space="preserve">  эксплуатация машин и механизмов</t>
  </si>
  <si>
    <t xml:space="preserve">  в том числе</t>
  </si>
  <si>
    <t xml:space="preserve">    в том числе</t>
  </si>
  <si>
    <t xml:space="preserve">    доплаты к оплате труда машинистов</t>
  </si>
  <si>
    <t xml:space="preserve">  материальные ресурсы</t>
  </si>
  <si>
    <t xml:space="preserve">    материальные ресурсы без учета дополнительной перевозки</t>
  </si>
  <si>
    <t xml:space="preserve">    дополнительная перевозка материальных ресурсов</t>
  </si>
  <si>
    <t xml:space="preserve">  перевозка</t>
  </si>
  <si>
    <t>Всего ФОТ (справочно)</t>
  </si>
  <si>
    <t>Всего накладные расходы</t>
  </si>
  <si>
    <t>Всего сметная прибыль</t>
  </si>
  <si>
    <t>Итого оборудование</t>
  </si>
  <si>
    <t xml:space="preserve">  оборудование без учета дополнительной перевозки</t>
  </si>
  <si>
    <t xml:space="preserve">  дополнительная перевозка оборудования</t>
  </si>
  <si>
    <t>Итого прочие затраты</t>
  </si>
  <si>
    <t>Итого хозяйственный инвентарь</t>
  </si>
  <si>
    <t>Итого по разделу</t>
  </si>
  <si>
    <t>Справочно</t>
  </si>
  <si>
    <t xml:space="preserve">  материальные ресурсы, отсутствующие в ФРСН</t>
  </si>
  <si>
    <t xml:space="preserve">  оборудование, отсутствующие в ФРСН</t>
  </si>
  <si>
    <t xml:space="preserve">  затраты труда рабочих</t>
  </si>
  <si>
    <t xml:space="preserve">  затраты труда машинистов</t>
  </si>
  <si>
    <t xml:space="preserve">  оплата труда машинистов (ОТм)</t>
  </si>
  <si>
    <t>Раздел: Заземление</t>
  </si>
  <si>
    <t>Раздел: Материалы</t>
  </si>
  <si>
    <r>
      <t>Провод магистральный СИП-2 3х95+1х95</t>
    </r>
    <r>
      <rPr>
        <i/>
        <sz val="11"/>
        <rFont val="Arial"/>
        <family val="2"/>
        <charset val="204"/>
      </rPr>
      <t xml:space="preserve">
512,69 = 488 +  3% Трансп +  2% Заг.скл</t>
    </r>
  </si>
  <si>
    <t>ИТОГИ ПО СМЕТЕ</t>
  </si>
  <si>
    <t>ВСЕГО строительные работы</t>
  </si>
  <si>
    <t>Всего прямые затраты</t>
  </si>
  <si>
    <t xml:space="preserve">  оплата труда (ОТ)</t>
  </si>
  <si>
    <t>ФОТ (справочно)</t>
  </si>
  <si>
    <t>накладные расходы</t>
  </si>
  <si>
    <t>сметная прибыль</t>
  </si>
  <si>
    <t>ВСЕГО монтажные работы</t>
  </si>
  <si>
    <t>ВСЕГО оборудование</t>
  </si>
  <si>
    <t>ВСЕГО прочие затраты</t>
  </si>
  <si>
    <t xml:space="preserve">   прочие затраты</t>
  </si>
  <si>
    <t xml:space="preserve">   Хозяйственный инвентарь</t>
  </si>
  <si>
    <t>ВСЕГО по смете</t>
  </si>
  <si>
    <t>Всего оборудование</t>
  </si>
  <si>
    <t>Всего прочие затраты</t>
  </si>
  <si>
    <t xml:space="preserve">Составил   </t>
  </si>
  <si>
    <t>[должность,подпись(инициалы,фамилия)]</t>
  </si>
  <si>
    <t xml:space="preserve">Проверил   </t>
  </si>
  <si>
    <t>Раздел: ПНР</t>
  </si>
  <si>
    <t>ГЭСНп 01-11-010-01</t>
  </si>
  <si>
    <t>НР Пусконаладочные работы</t>
  </si>
  <si>
    <t>СП Пусконаладочные работы</t>
  </si>
  <si>
    <t>ГЭСНп 01-11-011-01</t>
  </si>
  <si>
    <t>ГЭСНп 01-11-024-01</t>
  </si>
  <si>
    <t>ГЭСНп 01-11-012-01</t>
  </si>
  <si>
    <t>ГЭСНп 01-11-013-01</t>
  </si>
  <si>
    <t>ГЭСНп 01-11-028-01</t>
  </si>
  <si>
    <t>353148_Шевцова_(ДОТ)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</si>
</sst>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#,##0.00;[Red]\-\ #,##0.00"/>
    <numFmt numFmtId="166" formatCode="#,##0.00#####;[Red]\-\ #,##0.00#####"/>
    <numFmt numFmtId="167" formatCode="#,##0.00000"/>
  </numFmts>
  <fonts count="27" x14ac:knownFonts="1">
    <font>
      <sz val="10"/>
      <name val="Arial"/>
      <charset val="204"/>
    </font>
    <font>
      <b/>
      <sz val="10"/>
      <color indexed="12"/>
      <name val="Arial"/>
      <family val="2"/>
      <charset val="204"/>
    </font>
    <font>
      <sz val="10"/>
      <color indexed="18"/>
      <name val="Arial"/>
      <family val="2"/>
      <charset val="204"/>
    </font>
    <font>
      <b/>
      <sz val="10"/>
      <color indexed="16"/>
      <name val="Arial"/>
      <family val="2"/>
      <charset val="204"/>
    </font>
    <font>
      <b/>
      <sz val="10"/>
      <color indexed="20"/>
      <name val="Arial"/>
      <family val="2"/>
      <charset val="204"/>
    </font>
    <font>
      <b/>
      <sz val="10"/>
      <color indexed="17"/>
      <name val="Arial"/>
      <family val="2"/>
      <charset val="204"/>
    </font>
    <font>
      <sz val="10"/>
      <color indexed="17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14"/>
      <name val="Arial"/>
      <family val="2"/>
      <charset val="204"/>
    </font>
    <font>
      <sz val="10"/>
      <color indexed="16"/>
      <name val="Arial"/>
      <family val="2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 Cyr"/>
      <charset val="204"/>
    </font>
    <font>
      <b/>
      <sz val="1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left" vertical="top" wrapText="1"/>
    </xf>
    <xf numFmtId="0" fontId="13" fillId="0" borderId="0" xfId="0" applyFont="1"/>
    <xf numFmtId="0" fontId="13" fillId="0" borderId="2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5" fillId="0" borderId="0" xfId="0" applyFont="1"/>
    <xf numFmtId="14" fontId="19" fillId="0" borderId="0" xfId="0" applyNumberFormat="1" applyFont="1"/>
    <xf numFmtId="0" fontId="12" fillId="0" borderId="0" xfId="0" applyFont="1" applyAlignment="1">
      <alignment horizontal="right"/>
    </xf>
    <xf numFmtId="0" fontId="17" fillId="0" borderId="0" xfId="0" applyFont="1"/>
    <xf numFmtId="164" fontId="12" fillId="0" borderId="0" xfId="0" applyNumberFormat="1" applyFont="1" applyAlignment="1">
      <alignment horizontal="right"/>
    </xf>
    <xf numFmtId="0" fontId="19" fillId="0" borderId="1" xfId="0" applyFont="1" applyBorder="1"/>
    <xf numFmtId="0" fontId="12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0" fontId="23" fillId="0" borderId="0" xfId="0" quotePrefix="1" applyFont="1" applyAlignment="1">
      <alignment horizontal="left" vertical="top" wrapText="1"/>
    </xf>
    <xf numFmtId="0" fontId="23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3" fillId="0" borderId="0" xfId="0" applyFont="1" applyAlignment="1">
      <alignment horizontal="right" vertical="top"/>
    </xf>
    <xf numFmtId="0" fontId="23" fillId="0" borderId="0" xfId="0" applyFont="1" applyAlignment="1">
      <alignment horizontal="right" vertical="top" wrapText="1"/>
    </xf>
    <xf numFmtId="165" fontId="23" fillId="0" borderId="0" xfId="0" applyNumberFormat="1" applyFont="1" applyAlignment="1">
      <alignment horizontal="right" vertical="top"/>
    </xf>
    <xf numFmtId="166" fontId="23" fillId="0" borderId="0" xfId="0" applyNumberFormat="1" applyFont="1" applyAlignment="1">
      <alignment horizontal="right" vertical="top"/>
    </xf>
    <xf numFmtId="165" fontId="25" fillId="0" borderId="0" xfId="0" applyNumberFormat="1" applyFont="1" applyAlignment="1">
      <alignment horizontal="right" vertical="top"/>
    </xf>
    <xf numFmtId="0" fontId="23" fillId="0" borderId="1" xfId="0" applyFont="1" applyBorder="1" applyAlignment="1">
      <alignment horizontal="left" vertical="top" wrapText="1"/>
    </xf>
    <xf numFmtId="0" fontId="24" fillId="0" borderId="1" xfId="0" applyFont="1" applyBorder="1" applyAlignment="1">
      <alignment horizontal="right" vertical="top" wrapText="1"/>
    </xf>
    <xf numFmtId="0" fontId="23" fillId="0" borderId="1" xfId="0" applyFont="1" applyBorder="1" applyAlignment="1">
      <alignment horizontal="right" vertical="top"/>
    </xf>
    <xf numFmtId="165" fontId="23" fillId="0" borderId="1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right" vertical="top" wrapText="1"/>
    </xf>
    <xf numFmtId="165" fontId="0" fillId="0" borderId="0" xfId="0" applyNumberFormat="1"/>
    <xf numFmtId="0" fontId="25" fillId="0" borderId="0" xfId="0" applyFont="1" applyAlignment="1">
      <alignment horizontal="left" vertical="top" wrapText="1"/>
    </xf>
    <xf numFmtId="0" fontId="23" fillId="0" borderId="0" xfId="0" applyFont="1" applyAlignment="1">
      <alignment vertical="top"/>
    </xf>
    <xf numFmtId="165" fontId="25" fillId="0" borderId="2" xfId="0" applyNumberFormat="1" applyFont="1" applyBorder="1" applyAlignment="1">
      <alignment horizontal="right" vertical="top"/>
    </xf>
    <xf numFmtId="0" fontId="10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5" fillId="0" borderId="0" xfId="0" applyFont="1" applyAlignment="1">
      <alignment horizontal="right" vertical="top"/>
    </xf>
    <xf numFmtId="0" fontId="23" fillId="0" borderId="1" xfId="0" quotePrefix="1" applyFont="1" applyBorder="1" applyAlignment="1">
      <alignment horizontal="left" vertical="top" wrapText="1"/>
    </xf>
    <xf numFmtId="0" fontId="25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0" fontId="25" fillId="0" borderId="2" xfId="0" applyFont="1" applyBorder="1" applyAlignment="1">
      <alignment horizontal="right"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/>
    <xf numFmtId="165" fontId="13" fillId="0" borderId="0" xfId="0" applyNumberFormat="1" applyFont="1"/>
    <xf numFmtId="166" fontId="13" fillId="0" borderId="0" xfId="0" applyNumberFormat="1" applyFont="1"/>
    <xf numFmtId="0" fontId="13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0" xfId="0" applyFont="1" applyAlignment="1">
      <alignment horizontal="right"/>
    </xf>
    <xf numFmtId="167" fontId="0" fillId="0" borderId="0" xfId="0" applyNumberFormat="1"/>
    <xf numFmtId="0" fontId="12" fillId="0" borderId="0" xfId="0" applyFont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2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65" fontId="25" fillId="0" borderId="0" xfId="0" applyNumberFormat="1" applyFont="1" applyAlignment="1">
      <alignment horizontal="left" vertical="top"/>
    </xf>
    <xf numFmtId="165" fontId="25" fillId="0" borderId="2" xfId="0" applyNumberFormat="1" applyFont="1" applyBorder="1" applyAlignment="1">
      <alignment horizontal="right" vertical="top"/>
    </xf>
    <xf numFmtId="0" fontId="25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0" fontId="25" fillId="0" borderId="2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399A-E3B3-4696-8E3E-1EBAB31C6286}">
  <sheetPr>
    <pageSetUpPr fitToPage="1"/>
  </sheetPr>
  <dimension ref="A1:CO356"/>
  <sheetViews>
    <sheetView topLeftCell="A206" zoomScaleNormal="100" workbookViewId="0">
      <selection activeCell="G26" sqref="G26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4" max="14" width="9.5703125" bestFit="1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10" t="str">
        <f>Source!B1</f>
        <v>Smeta.RU Flash  (495) 974-1589</v>
      </c>
    </row>
    <row r="2" spans="1:93" ht="12.75" hidden="1" customHeight="1" x14ac:dyDescent="0.2">
      <c r="A2" s="75" t="s">
        <v>545</v>
      </c>
      <c r="B2" s="75"/>
      <c r="C2" s="75"/>
      <c r="D2" s="75"/>
      <c r="E2" s="75"/>
      <c r="F2" s="76" t="s">
        <v>584</v>
      </c>
      <c r="G2" s="76"/>
      <c r="H2" s="76"/>
      <c r="I2" s="76"/>
      <c r="J2" s="76"/>
      <c r="K2" s="76"/>
      <c r="L2" s="76"/>
    </row>
    <row r="3" spans="1:93" ht="12.75" hidden="1" customHeight="1" x14ac:dyDescent="0.2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5.5" hidden="1" x14ac:dyDescent="0.2">
      <c r="A4" s="75" t="s">
        <v>546</v>
      </c>
      <c r="B4" s="75"/>
      <c r="C4" s="75"/>
      <c r="D4" s="75"/>
      <c r="E4" s="75"/>
      <c r="F4" s="7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76"/>
      <c r="H4" s="76"/>
      <c r="I4" s="76"/>
      <c r="J4" s="76"/>
      <c r="K4" s="76"/>
      <c r="L4" s="76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hidden="1" customHeight="1" x14ac:dyDescent="0.2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0.25" hidden="1" x14ac:dyDescent="0.2">
      <c r="A6" s="75" t="s">
        <v>547</v>
      </c>
      <c r="B6" s="75"/>
      <c r="C6" s="75"/>
      <c r="D6" s="75"/>
      <c r="E6" s="75"/>
      <c r="F6" s="7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76"/>
      <c r="H6" s="76"/>
      <c r="I6" s="76"/>
      <c r="J6" s="76"/>
      <c r="K6" s="76"/>
      <c r="L6" s="76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hidden="1" customHeight="1" x14ac:dyDescent="0.2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">
      <c r="A8" s="75" t="s">
        <v>548</v>
      </c>
      <c r="B8" s="75"/>
      <c r="C8" s="75"/>
      <c r="D8" s="75"/>
      <c r="E8" s="75"/>
      <c r="F8" s="76" t="s">
        <v>435</v>
      </c>
      <c r="G8" s="76"/>
      <c r="H8" s="76"/>
      <c r="I8" s="76"/>
      <c r="J8" s="76"/>
      <c r="K8" s="76"/>
      <c r="L8" s="76"/>
    </row>
    <row r="9" spans="1:93" ht="12.75" hidden="1" customHeight="1" x14ac:dyDescent="0.2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">
      <c r="A10" s="75" t="s">
        <v>549</v>
      </c>
      <c r="B10" s="75"/>
      <c r="C10" s="75"/>
      <c r="D10" s="75"/>
      <c r="E10" s="75"/>
      <c r="F10" s="76" t="s">
        <v>437</v>
      </c>
      <c r="G10" s="76"/>
      <c r="H10" s="76"/>
      <c r="I10" s="76"/>
      <c r="J10" s="76"/>
      <c r="K10" s="76"/>
      <c r="L10" s="76"/>
    </row>
    <row r="11" spans="1:93" ht="12.75" hidden="1" customHeight="1" x14ac:dyDescent="0.2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2.75" hidden="1" customHeight="1" x14ac:dyDescent="0.2">
      <c r="A12" s="75" t="s">
        <v>550</v>
      </c>
      <c r="B12" s="75"/>
      <c r="C12" s="75"/>
      <c r="D12" s="75"/>
      <c r="E12" s="75"/>
      <c r="F12" s="76" t="s">
        <v>585</v>
      </c>
      <c r="G12" s="76"/>
      <c r="H12" s="76"/>
      <c r="I12" s="76"/>
      <c r="J12" s="76"/>
      <c r="K12" s="76"/>
      <c r="L12" s="76"/>
    </row>
    <row r="13" spans="1:93" ht="12.75" hidden="1" customHeight="1" x14ac:dyDescent="0.2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">
      <c r="A14" s="75" t="s">
        <v>551</v>
      </c>
      <c r="B14" s="75"/>
      <c r="C14" s="75"/>
      <c r="D14" s="75"/>
      <c r="E14" s="75"/>
      <c r="F14" s="76" t="str">
        <f>IF(Source!CZ12 &lt;&gt; "", Source!CZ12, "")</f>
        <v/>
      </c>
      <c r="G14" s="76"/>
      <c r="H14" s="76"/>
      <c r="I14" s="76"/>
      <c r="J14" s="76"/>
      <c r="K14" s="76"/>
      <c r="L14" s="76"/>
    </row>
    <row r="15" spans="1:93" ht="12.75" hidden="1" customHeight="1" x14ac:dyDescent="0.2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">
      <c r="A16" s="75" t="s">
        <v>552</v>
      </c>
      <c r="B16" s="75"/>
      <c r="C16" s="75"/>
      <c r="D16" s="75"/>
      <c r="E16" s="75"/>
      <c r="F16" s="76" t="str">
        <f>IF(Source!DA12 &lt;&gt; "", Source!DA12, "")</f>
        <v/>
      </c>
      <c r="G16" s="76"/>
      <c r="H16" s="76"/>
      <c r="I16" s="76"/>
      <c r="J16" s="76"/>
      <c r="K16" s="76"/>
      <c r="L16" s="76"/>
    </row>
    <row r="17" spans="1:12" ht="12.75" hidden="1" customHeight="1" x14ac:dyDescent="0.2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ht="14.25" customHeight="1" x14ac:dyDescent="0.2">
      <c r="A20" s="78" t="s">
        <v>553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4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25">
      <c r="A22" s="77" t="s">
        <v>665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4.25" customHeight="1" x14ac:dyDescent="0.2">
      <c r="A23" s="78" t="s">
        <v>554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ht="14.25" customHeight="1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25">
      <c r="A25" s="79" t="str">
        <f>CONCATENATE( "ЛОКАЛЬНАЯ СМЕТА № ", Source!L20, " ",Source!CM20)</f>
        <v xml:space="preserve">ЛОКАЛЬНАЯ СМЕТА № 02-01-01 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25">
      <c r="A27" s="80" t="str">
        <f>IF(Source!G20&lt;&gt;"Новая локальная смета", Source!G20, "")</f>
        <v>Строительство ВЛИ-0,4 кВ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ht="14.25" customHeight="1" x14ac:dyDescent="0.2">
      <c r="A28" s="78" t="s">
        <v>555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ht="14.2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4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2.75" customHeight="1" x14ac:dyDescent="0.2">
      <c r="A31" s="13" t="s">
        <v>556</v>
      </c>
      <c r="B31" s="13"/>
      <c r="C31" s="24" t="s">
        <v>586</v>
      </c>
      <c r="D31" s="13" t="s">
        <v>557</v>
      </c>
      <c r="E31" s="13"/>
      <c r="F31" s="13"/>
      <c r="G31" s="13"/>
      <c r="H31" s="13"/>
      <c r="I31" s="13"/>
      <c r="J31" s="13"/>
      <c r="K31" s="13"/>
      <c r="L31" s="13"/>
    </row>
    <row r="32" spans="1:12" ht="12.75" customHeight="1" x14ac:dyDescent="0.2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2.75" customHeight="1" x14ac:dyDescent="0.2">
      <c r="A33" s="13" t="s">
        <v>558</v>
      </c>
      <c r="B33" s="13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12.75" customHeight="1" x14ac:dyDescent="0.2">
      <c r="A34" s="26"/>
      <c r="B34" s="27"/>
      <c r="C34" s="78" t="s">
        <v>559</v>
      </c>
      <c r="D34" s="78"/>
      <c r="E34" s="78"/>
      <c r="F34" s="78"/>
      <c r="G34" s="78"/>
      <c r="H34" s="78"/>
      <c r="I34" s="78"/>
      <c r="J34" s="78"/>
      <c r="K34" s="78"/>
      <c r="L34" s="78"/>
    </row>
    <row r="35" spans="1:12" ht="14.2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4.25" customHeight="1" x14ac:dyDescent="0.2">
      <c r="A36" s="28" t="s">
        <v>587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4.2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4.25" customHeight="1" x14ac:dyDescent="0.2">
      <c r="A38" s="28" t="s">
        <v>560</v>
      </c>
      <c r="B38" s="19"/>
      <c r="C38" s="94">
        <f>C41+C42+C43+C44</f>
        <v>125.25</v>
      </c>
      <c r="D38" s="95"/>
      <c r="E38" s="13" t="s">
        <v>561</v>
      </c>
      <c r="F38" s="17"/>
      <c r="G38" s="17"/>
      <c r="H38" s="17"/>
      <c r="I38" s="17"/>
      <c r="J38" s="17"/>
      <c r="K38" s="17"/>
      <c r="L38" s="19"/>
    </row>
    <row r="39" spans="1:12" ht="14.25" customHeight="1" x14ac:dyDescent="0.2">
      <c r="A39" s="28"/>
      <c r="B39" s="19"/>
      <c r="C39" s="65"/>
      <c r="D39" s="30"/>
      <c r="E39" s="13"/>
      <c r="F39" s="17"/>
      <c r="G39" s="13" t="s">
        <v>562</v>
      </c>
      <c r="H39" s="19"/>
      <c r="I39" s="13"/>
      <c r="J39" s="13"/>
      <c r="K39" s="67">
        <f>ROUND(SUM(AR52:AR349)/1000, 2)</f>
        <v>13.13</v>
      </c>
      <c r="L39" s="13" t="s">
        <v>561</v>
      </c>
    </row>
    <row r="40" spans="1:12" ht="14.25" customHeight="1" x14ac:dyDescent="0.2">
      <c r="A40" s="19"/>
      <c r="B40" s="31" t="s">
        <v>563</v>
      </c>
      <c r="C40" s="66"/>
      <c r="D40" s="19"/>
      <c r="E40" s="13"/>
      <c r="F40" s="17"/>
      <c r="G40" s="13" t="s">
        <v>564</v>
      </c>
      <c r="H40" s="19"/>
      <c r="I40" s="13"/>
      <c r="J40" s="13"/>
      <c r="K40" s="67">
        <f>ROUND(SUM(AT52:AT349)/1000, 2)</f>
        <v>2.6</v>
      </c>
      <c r="L40" s="13" t="s">
        <v>561</v>
      </c>
    </row>
    <row r="41" spans="1:12" ht="14.25" customHeight="1" x14ac:dyDescent="0.2">
      <c r="A41" s="19"/>
      <c r="B41" s="28" t="s">
        <v>565</v>
      </c>
      <c r="C41" s="94">
        <f>ROUND((Source!F324)/1000, 2)</f>
        <v>117.08</v>
      </c>
      <c r="D41" s="95"/>
      <c r="E41" s="13" t="s">
        <v>561</v>
      </c>
      <c r="F41" s="17"/>
      <c r="G41" s="13" t="s">
        <v>566</v>
      </c>
      <c r="H41" s="19"/>
      <c r="I41" s="13"/>
      <c r="J41" s="30"/>
      <c r="K41" s="68">
        <f>Source!F329</f>
        <v>16.427935999999999</v>
      </c>
      <c r="L41" s="13" t="s">
        <v>441</v>
      </c>
    </row>
    <row r="42" spans="1:12" ht="14.25" customHeight="1" x14ac:dyDescent="0.2">
      <c r="A42" s="19"/>
      <c r="B42" s="28" t="s">
        <v>567</v>
      </c>
      <c r="C42" s="94">
        <f>ROUND((Source!F325)/1000, 2)</f>
        <v>8.17</v>
      </c>
      <c r="D42" s="95"/>
      <c r="E42" s="13" t="s">
        <v>561</v>
      </c>
      <c r="F42" s="17"/>
      <c r="G42" s="13" t="s">
        <v>568</v>
      </c>
      <c r="H42" s="19"/>
      <c r="I42" s="13"/>
      <c r="J42" s="32"/>
      <c r="K42" s="68">
        <f>Source!F330</f>
        <v>3.1911670000000001</v>
      </c>
      <c r="L42" s="13" t="s">
        <v>441</v>
      </c>
    </row>
    <row r="43" spans="1:12" ht="14.25" customHeight="1" x14ac:dyDescent="0.2">
      <c r="A43" s="19"/>
      <c r="B43" s="28" t="s">
        <v>569</v>
      </c>
      <c r="C43" s="94">
        <f>ROUND((Source!F316)/1000, 2)</f>
        <v>0</v>
      </c>
      <c r="D43" s="95"/>
      <c r="E43" s="13" t="s">
        <v>561</v>
      </c>
      <c r="F43" s="17"/>
      <c r="G43" s="13"/>
      <c r="H43" s="13"/>
      <c r="I43" s="13"/>
      <c r="J43" s="13"/>
      <c r="K43" s="17"/>
      <c r="L43" s="13"/>
    </row>
    <row r="44" spans="1:12" ht="14.25" customHeight="1" x14ac:dyDescent="0.2">
      <c r="A44" s="19"/>
      <c r="B44" s="28" t="s">
        <v>570</v>
      </c>
      <c r="C44" s="94">
        <f>ROUND((Source!F326)/1000, 2)</f>
        <v>0</v>
      </c>
      <c r="D44" s="95"/>
      <c r="E44" s="13" t="s">
        <v>561</v>
      </c>
      <c r="F44" s="17"/>
      <c r="G44" s="13"/>
      <c r="H44" s="13"/>
      <c r="I44" s="13"/>
      <c r="J44" s="13"/>
      <c r="K44" s="17"/>
      <c r="L44" s="13"/>
    </row>
    <row r="45" spans="1:12" ht="14.2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2.75" customHeight="1" x14ac:dyDescent="0.2">
      <c r="A46" s="82" t="s">
        <v>571</v>
      </c>
      <c r="B46" s="82" t="s">
        <v>572</v>
      </c>
      <c r="C46" s="82" t="s">
        <v>573</v>
      </c>
      <c r="D46" s="82" t="s">
        <v>574</v>
      </c>
      <c r="E46" s="85" t="s">
        <v>575</v>
      </c>
      <c r="F46" s="86"/>
      <c r="G46" s="87"/>
      <c r="H46" s="85" t="s">
        <v>576</v>
      </c>
      <c r="I46" s="86"/>
      <c r="J46" s="86"/>
      <c r="K46" s="86"/>
      <c r="L46" s="87"/>
    </row>
    <row r="47" spans="1:12" ht="12.75" customHeight="1" x14ac:dyDescent="0.2">
      <c r="A47" s="83"/>
      <c r="B47" s="83"/>
      <c r="C47" s="83"/>
      <c r="D47" s="83"/>
      <c r="E47" s="88"/>
      <c r="F47" s="89"/>
      <c r="G47" s="90"/>
      <c r="H47" s="88"/>
      <c r="I47" s="89"/>
      <c r="J47" s="89"/>
      <c r="K47" s="89"/>
      <c r="L47" s="90"/>
    </row>
    <row r="48" spans="1:12" ht="12.75" customHeight="1" x14ac:dyDescent="0.2">
      <c r="A48" s="83"/>
      <c r="B48" s="83"/>
      <c r="C48" s="83"/>
      <c r="D48" s="83"/>
      <c r="E48" s="88"/>
      <c r="F48" s="89"/>
      <c r="G48" s="90"/>
      <c r="H48" s="88"/>
      <c r="I48" s="89"/>
      <c r="J48" s="89"/>
      <c r="K48" s="89"/>
      <c r="L48" s="90"/>
    </row>
    <row r="49" spans="1:83" ht="12.75" customHeight="1" x14ac:dyDescent="0.2">
      <c r="A49" s="83"/>
      <c r="B49" s="83"/>
      <c r="C49" s="83"/>
      <c r="D49" s="83"/>
      <c r="E49" s="91"/>
      <c r="F49" s="92"/>
      <c r="G49" s="93"/>
      <c r="H49" s="91"/>
      <c r="I49" s="92"/>
      <c r="J49" s="92"/>
      <c r="K49" s="92"/>
      <c r="L49" s="93"/>
    </row>
    <row r="50" spans="1:83" ht="51" customHeight="1" x14ac:dyDescent="0.2">
      <c r="A50" s="84"/>
      <c r="B50" s="84"/>
      <c r="C50" s="84"/>
      <c r="D50" s="84"/>
      <c r="E50" s="34" t="s">
        <v>577</v>
      </c>
      <c r="F50" s="34" t="s">
        <v>578</v>
      </c>
      <c r="G50" s="35" t="s">
        <v>579</v>
      </c>
      <c r="H50" s="34" t="s">
        <v>580</v>
      </c>
      <c r="I50" s="34" t="s">
        <v>581</v>
      </c>
      <c r="J50" s="34" t="s">
        <v>582</v>
      </c>
      <c r="K50" s="34" t="s">
        <v>578</v>
      </c>
      <c r="L50" s="34" t="s">
        <v>583</v>
      </c>
    </row>
    <row r="51" spans="1:83" ht="14.25" customHeight="1" x14ac:dyDescent="0.2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3" ht="16.5" x14ac:dyDescent="0.2">
      <c r="A53" s="101" t="s">
        <v>588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</row>
    <row r="54" spans="1:83" ht="57" x14ac:dyDescent="0.2">
      <c r="A54" s="39" t="s">
        <v>109</v>
      </c>
      <c r="B54" s="41" t="s">
        <v>589</v>
      </c>
      <c r="C54" s="41" t="str">
        <f>Source!G112</f>
        <v>Подвеска провода СИП-2 напряжением от 0,4 кВ до 1 кВ на опорах, при 32 опорах на км линии: с использованием автогидроподъемника</v>
      </c>
      <c r="D54" s="42" t="str">
        <f>Source!H112</f>
        <v>1000 м</v>
      </c>
      <c r="E54" s="43">
        <f>Source!K112</f>
        <v>9.0300000000000005E-2</v>
      </c>
      <c r="F54" s="43"/>
      <c r="G54" s="43">
        <f>Source!I112</f>
        <v>9.0300000000000005E-2</v>
      </c>
      <c r="H54" s="45"/>
      <c r="I54" s="44"/>
      <c r="J54" s="45"/>
      <c r="K54" s="44"/>
      <c r="L54" s="45"/>
    </row>
    <row r="55" spans="1:83" ht="15" x14ac:dyDescent="0.2">
      <c r="A55" s="40"/>
      <c r="B55" s="43">
        <v>1</v>
      </c>
      <c r="C55" s="40" t="s">
        <v>590</v>
      </c>
      <c r="D55" s="42" t="s">
        <v>441</v>
      </c>
      <c r="E55" s="46"/>
      <c r="F55" s="43"/>
      <c r="G55" s="46">
        <f>Source!U112</f>
        <v>8.5893359999999994</v>
      </c>
      <c r="H55" s="43"/>
      <c r="I55" s="43"/>
      <c r="J55" s="43"/>
      <c r="K55" s="43"/>
      <c r="L55" s="47">
        <f>SUM(L56:L59)-SUMIF(CE56:CE59, 1, L56:L59)</f>
        <v>6827.3399999999992</v>
      </c>
    </row>
    <row r="56" spans="1:83" ht="14.25" x14ac:dyDescent="0.2">
      <c r="A56" s="41"/>
      <c r="B56" s="41" t="s">
        <v>483</v>
      </c>
      <c r="C56" s="41" t="s">
        <v>484</v>
      </c>
      <c r="D56" s="42" t="s">
        <v>485</v>
      </c>
      <c r="E56" s="43">
        <v>0.99</v>
      </c>
      <c r="F56" s="43"/>
      <c r="G56" s="43">
        <f>SmtRes!CX177</f>
        <v>8.9397000000000004E-2</v>
      </c>
      <c r="H56" s="45"/>
      <c r="I56" s="44"/>
      <c r="J56" s="45">
        <f>SmtRes!CZ177</f>
        <v>660.33</v>
      </c>
      <c r="K56" s="44"/>
      <c r="L56" s="45">
        <f>SmtRes!DI177</f>
        <v>59.03</v>
      </c>
    </row>
    <row r="57" spans="1:83" ht="14.25" x14ac:dyDescent="0.2">
      <c r="A57" s="41"/>
      <c r="B57" s="41" t="s">
        <v>486</v>
      </c>
      <c r="C57" s="41" t="s">
        <v>487</v>
      </c>
      <c r="D57" s="42" t="s">
        <v>485</v>
      </c>
      <c r="E57" s="43">
        <v>47.29</v>
      </c>
      <c r="F57" s="43"/>
      <c r="G57" s="43">
        <f>SmtRes!CX178</f>
        <v>4.2702869999999997</v>
      </c>
      <c r="H57" s="45"/>
      <c r="I57" s="44"/>
      <c r="J57" s="45">
        <f>SmtRes!CZ178</f>
        <v>720.91</v>
      </c>
      <c r="K57" s="44"/>
      <c r="L57" s="45">
        <f>SmtRes!DI178</f>
        <v>3078.49</v>
      </c>
    </row>
    <row r="58" spans="1:83" ht="14.25" x14ac:dyDescent="0.2">
      <c r="A58" s="41"/>
      <c r="B58" s="41" t="s">
        <v>488</v>
      </c>
      <c r="C58" s="41" t="s">
        <v>489</v>
      </c>
      <c r="D58" s="42" t="s">
        <v>485</v>
      </c>
      <c r="E58" s="43">
        <v>23.42</v>
      </c>
      <c r="F58" s="43"/>
      <c r="G58" s="43">
        <f>SmtRes!CX179</f>
        <v>2.1148259999999999</v>
      </c>
      <c r="H58" s="45"/>
      <c r="I58" s="44"/>
      <c r="J58" s="45">
        <f>SmtRes!CZ179</f>
        <v>811.79</v>
      </c>
      <c r="K58" s="44"/>
      <c r="L58" s="45">
        <f>SmtRes!DI179</f>
        <v>1716.79</v>
      </c>
    </row>
    <row r="59" spans="1:83" ht="14.25" x14ac:dyDescent="0.2">
      <c r="A59" s="41"/>
      <c r="B59" s="41" t="s">
        <v>490</v>
      </c>
      <c r="C59" s="41" t="s">
        <v>491</v>
      </c>
      <c r="D59" s="42" t="s">
        <v>485</v>
      </c>
      <c r="E59" s="43">
        <v>23.42</v>
      </c>
      <c r="F59" s="43"/>
      <c r="G59" s="43">
        <f>SmtRes!CX180</f>
        <v>2.1148259999999999</v>
      </c>
      <c r="H59" s="45"/>
      <c r="I59" s="44"/>
      <c r="J59" s="45">
        <f>SmtRes!CZ180</f>
        <v>932.95</v>
      </c>
      <c r="K59" s="44"/>
      <c r="L59" s="45">
        <f>SmtRes!DI180</f>
        <v>1973.03</v>
      </c>
    </row>
    <row r="60" spans="1:83" ht="15" x14ac:dyDescent="0.2">
      <c r="A60" s="40"/>
      <c r="B60" s="43">
        <v>2</v>
      </c>
      <c r="C60" s="40" t="s">
        <v>591</v>
      </c>
      <c r="D60" s="42"/>
      <c r="E60" s="46"/>
      <c r="F60" s="43"/>
      <c r="G60" s="46"/>
      <c r="H60" s="43"/>
      <c r="I60" s="43"/>
      <c r="J60" s="43"/>
      <c r="K60" s="43"/>
      <c r="L60" s="47">
        <f>SUM(L61:L70)-SUMIF(CE61:CE70, 1, L61:L70)</f>
        <v>1199.1799999999989</v>
      </c>
    </row>
    <row r="61" spans="1:83" ht="15" x14ac:dyDescent="0.2">
      <c r="A61" s="40"/>
      <c r="B61" s="43"/>
      <c r="C61" s="40" t="s">
        <v>594</v>
      </c>
      <c r="D61" s="42" t="s">
        <v>441</v>
      </c>
      <c r="E61" s="46"/>
      <c r="F61" s="43"/>
      <c r="G61" s="46">
        <f>Source!V112</f>
        <v>2.2475669999999996</v>
      </c>
      <c r="H61" s="43"/>
      <c r="I61" s="43"/>
      <c r="J61" s="43"/>
      <c r="K61" s="43"/>
      <c r="L61" s="47">
        <f>SUMIF(CE62:CE70, 1, L62:L70)</f>
        <v>1843.43</v>
      </c>
      <c r="CE61">
        <v>1</v>
      </c>
    </row>
    <row r="62" spans="1:83" ht="28.5" x14ac:dyDescent="0.2">
      <c r="A62" s="41"/>
      <c r="B62" s="41" t="s">
        <v>444</v>
      </c>
      <c r="C62" s="41" t="s">
        <v>446</v>
      </c>
      <c r="D62" s="42" t="s">
        <v>447</v>
      </c>
      <c r="E62" s="43">
        <v>0.75</v>
      </c>
      <c r="F62" s="43"/>
      <c r="G62" s="43">
        <f>SmtRes!CX182</f>
        <v>6.7724999999999994E-2</v>
      </c>
      <c r="H62" s="45"/>
      <c r="I62" s="44"/>
      <c r="J62" s="45">
        <f>SmtRes!CZ182</f>
        <v>1626.29</v>
      </c>
      <c r="K62" s="44"/>
      <c r="L62" s="45">
        <f>SmtRes!DG182</f>
        <v>110.14</v>
      </c>
    </row>
    <row r="63" spans="1:83" ht="28.5" x14ac:dyDescent="0.2">
      <c r="A63" s="41"/>
      <c r="B63" s="41" t="s">
        <v>448</v>
      </c>
      <c r="C63" s="41" t="s">
        <v>592</v>
      </c>
      <c r="D63" s="42" t="s">
        <v>441</v>
      </c>
      <c r="E63" s="43">
        <f>SmtRes!DO182*SmtRes!AT182</f>
        <v>0.75</v>
      </c>
      <c r="F63" s="43"/>
      <c r="G63" s="43">
        <f>ROUND(E63*G54, 7)</f>
        <v>6.7724999999999994E-2</v>
      </c>
      <c r="H63" s="45"/>
      <c r="I63" s="44"/>
      <c r="J63" s="45">
        <f>ROUND(SmtRes!AG182/SmtRes!DO182, 2)</f>
        <v>1090.46</v>
      </c>
      <c r="K63" s="44"/>
      <c r="L63" s="45">
        <f>SmtRes!DH182</f>
        <v>73.849999999999994</v>
      </c>
      <c r="CE63">
        <v>1</v>
      </c>
    </row>
    <row r="64" spans="1:83" ht="28.5" x14ac:dyDescent="0.2">
      <c r="A64" s="41"/>
      <c r="B64" s="41" t="s">
        <v>492</v>
      </c>
      <c r="C64" s="41" t="s">
        <v>494</v>
      </c>
      <c r="D64" s="42" t="s">
        <v>447</v>
      </c>
      <c r="E64" s="43">
        <v>0.81</v>
      </c>
      <c r="F64" s="43"/>
      <c r="G64" s="43">
        <f>SmtRes!CX183</f>
        <v>7.3143E-2</v>
      </c>
      <c r="H64" s="45">
        <f>SmtRes!CZ183</f>
        <v>11.45</v>
      </c>
      <c r="I64" s="44">
        <f>SmtRes!AJ183</f>
        <v>1.48</v>
      </c>
      <c r="J64" s="45">
        <f>ROUND(H64*I64, 2)</f>
        <v>16.95</v>
      </c>
      <c r="K64" s="44"/>
      <c r="L64" s="45">
        <f>SmtRes!DG183</f>
        <v>1.24</v>
      </c>
    </row>
    <row r="65" spans="1:83" ht="28.5" x14ac:dyDescent="0.2">
      <c r="A65" s="41"/>
      <c r="B65" s="41" t="s">
        <v>495</v>
      </c>
      <c r="C65" s="41" t="s">
        <v>497</v>
      </c>
      <c r="D65" s="42" t="s">
        <v>447</v>
      </c>
      <c r="E65" s="43">
        <v>22.74</v>
      </c>
      <c r="F65" s="43"/>
      <c r="G65" s="43">
        <f>SmtRes!CX184</f>
        <v>2.0534219999999999</v>
      </c>
      <c r="H65" s="45">
        <f>SmtRes!CZ184</f>
        <v>346.73</v>
      </c>
      <c r="I65" s="44">
        <f>SmtRes!AJ184</f>
        <v>1.46</v>
      </c>
      <c r="J65" s="45">
        <f>ROUND(H65*I65, 2)</f>
        <v>506.23</v>
      </c>
      <c r="K65" s="44"/>
      <c r="L65" s="45">
        <f>SmtRes!DG184</f>
        <v>1039.5</v>
      </c>
    </row>
    <row r="66" spans="1:83" ht="28.5" x14ac:dyDescent="0.2">
      <c r="A66" s="41"/>
      <c r="B66" s="41" t="s">
        <v>455</v>
      </c>
      <c r="C66" s="41" t="s">
        <v>593</v>
      </c>
      <c r="D66" s="42" t="s">
        <v>441</v>
      </c>
      <c r="E66" s="43">
        <f>SmtRes!DO184*SmtRes!AT184</f>
        <v>22.74</v>
      </c>
      <c r="F66" s="43"/>
      <c r="G66" s="43">
        <f>ROUND(E66*G54, 7)</f>
        <v>2.0534219999999999</v>
      </c>
      <c r="H66" s="45"/>
      <c r="I66" s="44"/>
      <c r="J66" s="45">
        <f>ROUND(SmtRes!AG184/SmtRes!DO184, 2)</f>
        <v>811.79</v>
      </c>
      <c r="K66" s="44"/>
      <c r="L66" s="45">
        <f>SmtRes!DH184</f>
        <v>1666.95</v>
      </c>
      <c r="CE66">
        <v>1</v>
      </c>
    </row>
    <row r="67" spans="1:83" ht="28.5" x14ac:dyDescent="0.2">
      <c r="A67" s="41"/>
      <c r="B67" s="41" t="s">
        <v>462</v>
      </c>
      <c r="C67" s="41" t="s">
        <v>464</v>
      </c>
      <c r="D67" s="42" t="s">
        <v>447</v>
      </c>
      <c r="E67" s="43">
        <v>0.59</v>
      </c>
      <c r="F67" s="43"/>
      <c r="G67" s="43">
        <f>SmtRes!CX185</f>
        <v>5.3276999999999998E-2</v>
      </c>
      <c r="H67" s="45"/>
      <c r="I67" s="44"/>
      <c r="J67" s="45">
        <f>SmtRes!CZ185</f>
        <v>641.70000000000005</v>
      </c>
      <c r="K67" s="44"/>
      <c r="L67" s="45">
        <f>SmtRes!DG185</f>
        <v>34.19</v>
      </c>
    </row>
    <row r="68" spans="1:83" ht="28.5" x14ac:dyDescent="0.2">
      <c r="A68" s="41"/>
      <c r="B68" s="41" t="s">
        <v>455</v>
      </c>
      <c r="C68" s="41" t="s">
        <v>593</v>
      </c>
      <c r="D68" s="42" t="s">
        <v>441</v>
      </c>
      <c r="E68" s="43">
        <f>SmtRes!DO185*SmtRes!AT185</f>
        <v>0.59</v>
      </c>
      <c r="F68" s="43"/>
      <c r="G68" s="43">
        <f>ROUND(E68*G54, 7)</f>
        <v>5.3276999999999998E-2</v>
      </c>
      <c r="H68" s="45"/>
      <c r="I68" s="44"/>
      <c r="J68" s="45">
        <f>ROUND(SmtRes!AG185/SmtRes!DO185, 2)</f>
        <v>811.79</v>
      </c>
      <c r="K68" s="44"/>
      <c r="L68" s="45">
        <f>SmtRes!DH185</f>
        <v>43.25</v>
      </c>
      <c r="CE68">
        <v>1</v>
      </c>
    </row>
    <row r="69" spans="1:83" ht="28.5" x14ac:dyDescent="0.2">
      <c r="A69" s="41"/>
      <c r="B69" s="41" t="s">
        <v>498</v>
      </c>
      <c r="C69" s="41" t="s">
        <v>500</v>
      </c>
      <c r="D69" s="42" t="s">
        <v>447</v>
      </c>
      <c r="E69" s="43">
        <v>0.81</v>
      </c>
      <c r="F69" s="43"/>
      <c r="G69" s="43">
        <f>SmtRes!CX186</f>
        <v>7.3143E-2</v>
      </c>
      <c r="H69" s="45"/>
      <c r="I69" s="44"/>
      <c r="J69" s="45">
        <f>SmtRes!CZ186</f>
        <v>192.86</v>
      </c>
      <c r="K69" s="44"/>
      <c r="L69" s="45">
        <f>SmtRes!DG186</f>
        <v>14.11</v>
      </c>
    </row>
    <row r="70" spans="1:83" ht="28.5" x14ac:dyDescent="0.2">
      <c r="A70" s="41"/>
      <c r="B70" s="41" t="s">
        <v>455</v>
      </c>
      <c r="C70" s="41" t="s">
        <v>593</v>
      </c>
      <c r="D70" s="42" t="s">
        <v>441</v>
      </c>
      <c r="E70" s="43">
        <f>SmtRes!DO186*SmtRes!AT186</f>
        <v>0.81</v>
      </c>
      <c r="F70" s="43"/>
      <c r="G70" s="43">
        <f>ROUND(E70*G54, 7)</f>
        <v>7.3143E-2</v>
      </c>
      <c r="H70" s="45"/>
      <c r="I70" s="44"/>
      <c r="J70" s="45">
        <f>ROUND(SmtRes!AG186/SmtRes!DO186, 2)</f>
        <v>811.79</v>
      </c>
      <c r="K70" s="44"/>
      <c r="L70" s="45">
        <f>SmtRes!DH186</f>
        <v>59.38</v>
      </c>
      <c r="CE70">
        <v>1</v>
      </c>
    </row>
    <row r="71" spans="1:83" ht="28.5" x14ac:dyDescent="0.2">
      <c r="A71" s="41"/>
      <c r="B71" s="41" t="str">
        <f>EtalonRes!I187</f>
        <v>20.1.01.01</v>
      </c>
      <c r="C71" s="41" t="str">
        <f>EtalonRes!K187</f>
        <v>Комплект линейной арматуры для крепления СИП-2 на опоре ВЛИ</v>
      </c>
      <c r="D71" s="42" t="str">
        <f>EtalonRes!O187</f>
        <v>ШТ</v>
      </c>
      <c r="E71" s="43">
        <f>EtalonRes!X187</f>
        <v>0</v>
      </c>
      <c r="F71" s="43"/>
      <c r="G71" s="43">
        <f>ROUND(EtalonRes!AG187*Source!I112, 7)</f>
        <v>0</v>
      </c>
      <c r="H71" s="45"/>
      <c r="I71" s="44"/>
      <c r="J71" s="45"/>
      <c r="K71" s="44"/>
      <c r="L71" s="45"/>
    </row>
    <row r="72" spans="1:83" ht="28.5" x14ac:dyDescent="0.2">
      <c r="A72" s="41"/>
      <c r="B72" s="41" t="str">
        <f>EtalonRes!I188</f>
        <v>20.1.01.11</v>
      </c>
      <c r="C72" s="41" t="str">
        <f>EtalonRes!K188</f>
        <v>Комплект линейной арматуры для устройства заземлений на опорах ВЛИ</v>
      </c>
      <c r="D72" s="42" t="str">
        <f>EtalonRes!O188</f>
        <v>ШТ</v>
      </c>
      <c r="E72" s="43">
        <f>EtalonRes!X188</f>
        <v>0</v>
      </c>
      <c r="F72" s="43"/>
      <c r="G72" s="43">
        <f>ROUND(EtalonRes!AG188*Source!I112, 7)</f>
        <v>0</v>
      </c>
      <c r="H72" s="45"/>
      <c r="I72" s="44"/>
      <c r="J72" s="45"/>
      <c r="K72" s="44"/>
      <c r="L72" s="45"/>
    </row>
    <row r="73" spans="1:83" ht="28.5" x14ac:dyDescent="0.2">
      <c r="A73" s="41"/>
      <c r="B73" s="41" t="str">
        <f>EtalonRes!I189</f>
        <v>21.2.01.01</v>
      </c>
      <c r="C73" s="48" t="str">
        <f>EtalonRes!K189</f>
        <v>Провода самонесущие изолированные для ВЛИ</v>
      </c>
      <c r="D73" s="49" t="str">
        <f>EtalonRes!O189</f>
        <v>1000 м</v>
      </c>
      <c r="E73" s="50">
        <f>EtalonRes!X189</f>
        <v>0</v>
      </c>
      <c r="F73" s="50"/>
      <c r="G73" s="50">
        <f>ROUND(EtalonRes!AG189*Source!I112, 7)</f>
        <v>0</v>
      </c>
      <c r="H73" s="51"/>
      <c r="I73" s="52"/>
      <c r="J73" s="51"/>
      <c r="K73" s="52"/>
      <c r="L73" s="51"/>
    </row>
    <row r="74" spans="1:83" ht="15" x14ac:dyDescent="0.2">
      <c r="A74" s="41"/>
      <c r="B74" s="41"/>
      <c r="C74" s="54" t="s">
        <v>595</v>
      </c>
      <c r="D74" s="42"/>
      <c r="E74" s="43"/>
      <c r="F74" s="43"/>
      <c r="G74" s="43"/>
      <c r="H74" s="45"/>
      <c r="I74" s="44"/>
      <c r="J74" s="45"/>
      <c r="K74" s="44"/>
      <c r="L74" s="45">
        <f>L55+L60+L61</f>
        <v>9869.9499999999989</v>
      </c>
    </row>
    <row r="75" spans="1:83" ht="14.25" x14ac:dyDescent="0.2">
      <c r="A75" s="41"/>
      <c r="B75" s="41"/>
      <c r="C75" s="41" t="s">
        <v>596</v>
      </c>
      <c r="D75" s="42"/>
      <c r="E75" s="43"/>
      <c r="F75" s="43"/>
      <c r="G75" s="43"/>
      <c r="H75" s="45"/>
      <c r="I75" s="44"/>
      <c r="J75" s="45"/>
      <c r="K75" s="44"/>
      <c r="L75" s="45">
        <f>SUM(AR54:AR78)+SUM(AS54:AS78)+SUM(AT54:AT78)+SUM(AU54:AU78)+SUM(AV54:AV78)</f>
        <v>8670.7699999999986</v>
      </c>
    </row>
    <row r="76" spans="1:83" ht="14.25" x14ac:dyDescent="0.2">
      <c r="A76" s="41"/>
      <c r="B76" s="41" t="s">
        <v>29</v>
      </c>
      <c r="C76" s="41" t="s">
        <v>597</v>
      </c>
      <c r="D76" s="42" t="s">
        <v>143</v>
      </c>
      <c r="E76" s="43">
        <f>Source!BZ112</f>
        <v>103</v>
      </c>
      <c r="F76" s="43"/>
      <c r="G76" s="43">
        <f>Source!AT112</f>
        <v>103</v>
      </c>
      <c r="H76" s="45"/>
      <c r="I76" s="44"/>
      <c r="J76" s="45"/>
      <c r="K76" s="44"/>
      <c r="L76" s="45">
        <f>SUM(AZ54:AZ78)</f>
        <v>8930.89</v>
      </c>
    </row>
    <row r="77" spans="1:83" ht="14.25" x14ac:dyDescent="0.2">
      <c r="A77" s="48"/>
      <c r="B77" s="48" t="s">
        <v>30</v>
      </c>
      <c r="C77" s="48" t="s">
        <v>598</v>
      </c>
      <c r="D77" s="49" t="s">
        <v>143</v>
      </c>
      <c r="E77" s="50">
        <f>Source!CA112</f>
        <v>60</v>
      </c>
      <c r="F77" s="50"/>
      <c r="G77" s="50">
        <f>Source!AU112</f>
        <v>60</v>
      </c>
      <c r="H77" s="51"/>
      <c r="I77" s="52"/>
      <c r="J77" s="51"/>
      <c r="K77" s="52"/>
      <c r="L77" s="51">
        <f>SUM(BA54:BA78)</f>
        <v>5202.46</v>
      </c>
    </row>
    <row r="78" spans="1:83" ht="15" x14ac:dyDescent="0.2">
      <c r="C78" s="96" t="s">
        <v>599</v>
      </c>
      <c r="D78" s="96"/>
      <c r="E78" s="96"/>
      <c r="F78" s="96"/>
      <c r="G78" s="96"/>
      <c r="H78" s="96"/>
      <c r="I78" s="97">
        <f>IF(E54&lt;&gt;0,K78/E54, 0)</f>
        <v>265817.27574750822</v>
      </c>
      <c r="J78" s="97"/>
      <c r="K78" s="97">
        <f>L55+L60+L76+L77+L61</f>
        <v>24003.299999999996</v>
      </c>
      <c r="L78" s="97"/>
      <c r="AD78">
        <f>ROUND((Source!AT112/100)*((ROUND(SUMIF(SmtRes!AQ177:'SmtRes'!AQ189,"=1",SmtRes!AD177:'SmtRes'!AD189)*Source!I112, 2)+ROUND(SUMIF(SmtRes!AQ177:'SmtRes'!AQ189,"=1",SmtRes!AC177:'SmtRes'!AC189)*Source!I112, 2))), 2)</f>
        <v>618.67999999999995</v>
      </c>
      <c r="AE78">
        <f>ROUND((Source!AU112/100)*((ROUND(SUMIF(SmtRes!AQ177:'SmtRes'!AQ189,"=1",SmtRes!AD177:'SmtRes'!AD189)*Source!I112, 2)+ROUND(SUMIF(SmtRes!AQ177:'SmtRes'!AQ189,"=1",SmtRes!AC177:'SmtRes'!AC189)*Source!I112, 2))), 2)</f>
        <v>360.4</v>
      </c>
      <c r="AN78" s="53">
        <f>L55+L60+L76+L77+L61</f>
        <v>24003.299999999996</v>
      </c>
      <c r="AO78" s="53">
        <f>L60</f>
        <v>1199.1799999999989</v>
      </c>
      <c r="AQ78" t="s">
        <v>600</v>
      </c>
      <c r="AR78" s="53">
        <f>L55</f>
        <v>6827.3399999999992</v>
      </c>
      <c r="AT78" s="53">
        <f>L61</f>
        <v>1843.43</v>
      </c>
      <c r="AV78" t="s">
        <v>600</v>
      </c>
      <c r="AW78">
        <f>0</f>
        <v>0</v>
      </c>
      <c r="AZ78">
        <f>Source!X112</f>
        <v>8930.89</v>
      </c>
      <c r="BA78">
        <f>Source!Y112</f>
        <v>5202.46</v>
      </c>
      <c r="CD78">
        <v>1</v>
      </c>
    </row>
    <row r="79" spans="1:83" ht="42.75" x14ac:dyDescent="0.2">
      <c r="A79" s="39" t="s">
        <v>124</v>
      </c>
      <c r="B79" s="41" t="s">
        <v>601</v>
      </c>
      <c r="C79" s="41" t="str">
        <f>Source!G120</f>
        <v>При изменении количества опор на 1 км ВЛИ добавлять или исключать: к норме 33-04-017-01</v>
      </c>
      <c r="D79" s="42" t="str">
        <f>Source!H120</f>
        <v>ШТ</v>
      </c>
      <c r="E79" s="43">
        <f>Source!K120</f>
        <v>2.1</v>
      </c>
      <c r="F79" s="43"/>
      <c r="G79" s="43">
        <f>Source!I120</f>
        <v>2.1</v>
      </c>
      <c r="H79" s="45"/>
      <c r="I79" s="44"/>
      <c r="J79" s="45"/>
      <c r="K79" s="44"/>
      <c r="L79" s="45"/>
    </row>
    <row r="80" spans="1:83" ht="15" x14ac:dyDescent="0.2">
      <c r="A80" s="40"/>
      <c r="B80" s="43">
        <v>1</v>
      </c>
      <c r="C80" s="40" t="s">
        <v>590</v>
      </c>
      <c r="D80" s="42" t="s">
        <v>441</v>
      </c>
      <c r="E80" s="46"/>
      <c r="F80" s="43"/>
      <c r="G80" s="46">
        <f>Source!U120</f>
        <v>3.8009999999999997</v>
      </c>
      <c r="H80" s="43"/>
      <c r="I80" s="43"/>
      <c r="J80" s="43"/>
      <c r="K80" s="43"/>
      <c r="L80" s="47">
        <f>SUM(L81:L83)-SUMIF(CE81:CE83, 1, L81:L83)</f>
        <v>3026.44</v>
      </c>
    </row>
    <row r="81" spans="1:83" ht="14.25" x14ac:dyDescent="0.2">
      <c r="A81" s="41"/>
      <c r="B81" s="41" t="s">
        <v>486</v>
      </c>
      <c r="C81" s="41" t="s">
        <v>487</v>
      </c>
      <c r="D81" s="42" t="s">
        <v>485</v>
      </c>
      <c r="E81" s="43">
        <v>0.91</v>
      </c>
      <c r="F81" s="43"/>
      <c r="G81" s="43">
        <f>SmtRes!CX203</f>
        <v>1.911</v>
      </c>
      <c r="H81" s="45"/>
      <c r="I81" s="44"/>
      <c r="J81" s="45">
        <f>SmtRes!CZ203</f>
        <v>720.91</v>
      </c>
      <c r="K81" s="44"/>
      <c r="L81" s="45">
        <f>SmtRes!DI203</f>
        <v>1377.66</v>
      </c>
    </row>
    <row r="82" spans="1:83" ht="14.25" x14ac:dyDescent="0.2">
      <c r="A82" s="41"/>
      <c r="B82" s="41" t="s">
        <v>488</v>
      </c>
      <c r="C82" s="41" t="s">
        <v>489</v>
      </c>
      <c r="D82" s="42" t="s">
        <v>485</v>
      </c>
      <c r="E82" s="43">
        <v>0.45</v>
      </c>
      <c r="F82" s="43"/>
      <c r="G82" s="43">
        <f>SmtRes!CX204</f>
        <v>0.94499999999999995</v>
      </c>
      <c r="H82" s="45"/>
      <c r="I82" s="44"/>
      <c r="J82" s="45">
        <f>SmtRes!CZ204</f>
        <v>811.79</v>
      </c>
      <c r="K82" s="44"/>
      <c r="L82" s="45">
        <f>SmtRes!DI204</f>
        <v>767.14</v>
      </c>
    </row>
    <row r="83" spans="1:83" ht="14.25" x14ac:dyDescent="0.2">
      <c r="A83" s="41"/>
      <c r="B83" s="41" t="s">
        <v>490</v>
      </c>
      <c r="C83" s="41" t="s">
        <v>491</v>
      </c>
      <c r="D83" s="42" t="s">
        <v>485</v>
      </c>
      <c r="E83" s="43">
        <v>0.45</v>
      </c>
      <c r="F83" s="43"/>
      <c r="G83" s="43">
        <f>SmtRes!CX205</f>
        <v>0.94499999999999995</v>
      </c>
      <c r="H83" s="45"/>
      <c r="I83" s="44"/>
      <c r="J83" s="45">
        <f>SmtRes!CZ205</f>
        <v>932.95</v>
      </c>
      <c r="K83" s="44"/>
      <c r="L83" s="45">
        <f>SmtRes!DI205</f>
        <v>881.64</v>
      </c>
    </row>
    <row r="84" spans="1:83" ht="15" x14ac:dyDescent="0.2">
      <c r="A84" s="40"/>
      <c r="B84" s="43">
        <v>2</v>
      </c>
      <c r="C84" s="40" t="s">
        <v>591</v>
      </c>
      <c r="D84" s="42"/>
      <c r="E84" s="46"/>
      <c r="F84" s="43"/>
      <c r="G84" s="46"/>
      <c r="H84" s="43"/>
      <c r="I84" s="43"/>
      <c r="J84" s="43"/>
      <c r="K84" s="43"/>
      <c r="L84" s="47">
        <f>SUM(L85:L87)-SUMIF(CE85:CE87, 1, L85:L87)</f>
        <v>467.76</v>
      </c>
    </row>
    <row r="85" spans="1:83" ht="15" x14ac:dyDescent="0.2">
      <c r="A85" s="40"/>
      <c r="B85" s="43"/>
      <c r="C85" s="40" t="s">
        <v>594</v>
      </c>
      <c r="D85" s="42" t="s">
        <v>441</v>
      </c>
      <c r="E85" s="46"/>
      <c r="F85" s="43"/>
      <c r="G85" s="46">
        <f>Source!V120</f>
        <v>0.92400000000000004</v>
      </c>
      <c r="H85" s="43"/>
      <c r="I85" s="43"/>
      <c r="J85" s="43"/>
      <c r="K85" s="43"/>
      <c r="L85" s="47">
        <f>SUMIF(CE86:CE87, 1, L86:L87)</f>
        <v>740.82</v>
      </c>
      <c r="CE85">
        <v>1</v>
      </c>
    </row>
    <row r="86" spans="1:83" ht="28.5" x14ac:dyDescent="0.2">
      <c r="A86" s="41"/>
      <c r="B86" s="41" t="s">
        <v>495</v>
      </c>
      <c r="C86" s="41" t="s">
        <v>497</v>
      </c>
      <c r="D86" s="42" t="s">
        <v>447</v>
      </c>
      <c r="E86" s="43">
        <v>0.44</v>
      </c>
      <c r="F86" s="43"/>
      <c r="G86" s="43">
        <f>SmtRes!CX207</f>
        <v>0.92400000000000004</v>
      </c>
      <c r="H86" s="45">
        <f>SmtRes!CZ207</f>
        <v>346.73</v>
      </c>
      <c r="I86" s="44">
        <f>SmtRes!AJ207</f>
        <v>1.46</v>
      </c>
      <c r="J86" s="45">
        <f>ROUND(H86*I86, 2)</f>
        <v>506.23</v>
      </c>
      <c r="K86" s="44"/>
      <c r="L86" s="45">
        <f>SmtRes!DG207</f>
        <v>467.76</v>
      </c>
    </row>
    <row r="87" spans="1:83" ht="28.5" x14ac:dyDescent="0.2">
      <c r="A87" s="41"/>
      <c r="B87" s="41" t="s">
        <v>455</v>
      </c>
      <c r="C87" s="41" t="s">
        <v>593</v>
      </c>
      <c r="D87" s="42" t="s">
        <v>441</v>
      </c>
      <c r="E87" s="43">
        <f>SmtRes!DO207*SmtRes!AT207</f>
        <v>0.44</v>
      </c>
      <c r="F87" s="43"/>
      <c r="G87" s="43">
        <f>ROUND(E87*G79, 7)</f>
        <v>0.92400000000000004</v>
      </c>
      <c r="H87" s="45"/>
      <c r="I87" s="44"/>
      <c r="J87" s="45">
        <f>ROUND(SmtRes!AG207/SmtRes!DO207, 2)</f>
        <v>801.75</v>
      </c>
      <c r="K87" s="44"/>
      <c r="L87" s="45">
        <f>SmtRes!DH207</f>
        <v>740.82</v>
      </c>
      <c r="CE87">
        <v>1</v>
      </c>
    </row>
    <row r="88" spans="1:83" ht="28.5" x14ac:dyDescent="0.2">
      <c r="A88" s="41"/>
      <c r="B88" s="41" t="str">
        <f>EtalonRes!I208</f>
        <v>20.1.01.01</v>
      </c>
      <c r="C88" s="41" t="str">
        <f>EtalonRes!K208</f>
        <v>Комплект линейной арматуры для крепления СИП-2 на опоре ВЛИ</v>
      </c>
      <c r="D88" s="42" t="str">
        <f>EtalonRes!O208</f>
        <v>ШТ</v>
      </c>
      <c r="E88" s="43">
        <f>EtalonRes!X208</f>
        <v>0</v>
      </c>
      <c r="F88" s="43"/>
      <c r="G88" s="43">
        <f>ROUND(EtalonRes!AG208*Source!I120, 7)</f>
        <v>0</v>
      </c>
      <c r="H88" s="45"/>
      <c r="I88" s="44"/>
      <c r="J88" s="45"/>
      <c r="K88" s="44"/>
      <c r="L88" s="45"/>
    </row>
    <row r="89" spans="1:83" ht="28.5" x14ac:dyDescent="0.2">
      <c r="A89" s="41"/>
      <c r="B89" s="41" t="str">
        <f>EtalonRes!I209</f>
        <v>20.1.01.11</v>
      </c>
      <c r="C89" s="48" t="str">
        <f>EtalonRes!K209</f>
        <v>Комплект линейной арматуры для устройства заземлений на опорах ВЛИ</v>
      </c>
      <c r="D89" s="49" t="str">
        <f>EtalonRes!O209</f>
        <v>ШТ</v>
      </c>
      <c r="E89" s="50">
        <f>EtalonRes!X209</f>
        <v>0</v>
      </c>
      <c r="F89" s="50"/>
      <c r="G89" s="50">
        <f>ROUND(EtalonRes!AG209*Source!I120, 7)</f>
        <v>0</v>
      </c>
      <c r="H89" s="51"/>
      <c r="I89" s="52"/>
      <c r="J89" s="51"/>
      <c r="K89" s="52"/>
      <c r="L89" s="51"/>
    </row>
    <row r="90" spans="1:83" ht="15" x14ac:dyDescent="0.2">
      <c r="A90" s="41"/>
      <c r="B90" s="41"/>
      <c r="C90" s="54" t="s">
        <v>595</v>
      </c>
      <c r="D90" s="42"/>
      <c r="E90" s="43"/>
      <c r="F90" s="43"/>
      <c r="G90" s="43"/>
      <c r="H90" s="45"/>
      <c r="I90" s="44"/>
      <c r="J90" s="45"/>
      <c r="K90" s="44"/>
      <c r="L90" s="45">
        <f>L80+L84+L85</f>
        <v>4235.0199999999995</v>
      </c>
    </row>
    <row r="91" spans="1:83" ht="14.25" x14ac:dyDescent="0.2">
      <c r="A91" s="41"/>
      <c r="B91" s="41"/>
      <c r="C91" s="41" t="s">
        <v>596</v>
      </c>
      <c r="D91" s="42"/>
      <c r="E91" s="43"/>
      <c r="F91" s="43"/>
      <c r="G91" s="43"/>
      <c r="H91" s="45"/>
      <c r="I91" s="44"/>
      <c r="J91" s="45"/>
      <c r="K91" s="44"/>
      <c r="L91" s="45">
        <f>SUM(AR79:AR94)+SUM(AS79:AS94)+SUM(AT79:AT94)+SUM(AU79:AU94)+SUM(AV79:AV94)</f>
        <v>3767.26</v>
      </c>
    </row>
    <row r="92" spans="1:83" ht="14.25" x14ac:dyDescent="0.2">
      <c r="A92" s="41"/>
      <c r="B92" s="41" t="s">
        <v>29</v>
      </c>
      <c r="C92" s="41" t="s">
        <v>597</v>
      </c>
      <c r="D92" s="42" t="s">
        <v>143</v>
      </c>
      <c r="E92" s="43">
        <f>Source!BZ120</f>
        <v>103</v>
      </c>
      <c r="F92" s="43"/>
      <c r="G92" s="43">
        <f>Source!AT120</f>
        <v>103</v>
      </c>
      <c r="H92" s="45"/>
      <c r="I92" s="44"/>
      <c r="J92" s="45"/>
      <c r="K92" s="44"/>
      <c r="L92" s="45">
        <f>SUM(AZ79:AZ94)</f>
        <v>3880.28</v>
      </c>
    </row>
    <row r="93" spans="1:83" ht="14.25" x14ac:dyDescent="0.2">
      <c r="A93" s="48"/>
      <c r="B93" s="48" t="s">
        <v>30</v>
      </c>
      <c r="C93" s="48" t="s">
        <v>598</v>
      </c>
      <c r="D93" s="49" t="s">
        <v>143</v>
      </c>
      <c r="E93" s="50">
        <f>Source!CA120</f>
        <v>60</v>
      </c>
      <c r="F93" s="50"/>
      <c r="G93" s="50">
        <f>Source!AU120</f>
        <v>60</v>
      </c>
      <c r="H93" s="51"/>
      <c r="I93" s="52"/>
      <c r="J93" s="51"/>
      <c r="K93" s="52"/>
      <c r="L93" s="51">
        <f>SUM(BA79:BA94)</f>
        <v>2260.36</v>
      </c>
    </row>
    <row r="94" spans="1:83" ht="15" x14ac:dyDescent="0.2">
      <c r="C94" s="96" t="s">
        <v>599</v>
      </c>
      <c r="D94" s="96"/>
      <c r="E94" s="96"/>
      <c r="F94" s="96"/>
      <c r="G94" s="96"/>
      <c r="H94" s="96"/>
      <c r="I94" s="97">
        <f>IF(E79&lt;&gt;0,K94/E79, 0)</f>
        <v>4940.7904761904756</v>
      </c>
      <c r="J94" s="97"/>
      <c r="K94" s="97">
        <f>L80+L84+L92+L93+L85</f>
        <v>10375.66</v>
      </c>
      <c r="L94" s="97"/>
      <c r="AD94">
        <f>ROUND((Source!AT120/100)*((ROUND(SUMIF(SmtRes!AQ203:'SmtRes'!AQ209,"=1",SmtRes!AD203:'SmtRes'!AD209)*Source!I120, 2)+ROUND(SUMIF(SmtRes!AQ203:'SmtRes'!AQ209,"=1",SmtRes!AC203:'SmtRes'!AC209)*Source!I120, 2))), 2)</f>
        <v>7067.4</v>
      </c>
      <c r="AE94">
        <f>ROUND((Source!AU120/100)*((ROUND(SUMIF(SmtRes!AQ203:'SmtRes'!AQ209,"=1",SmtRes!AD203:'SmtRes'!AD209)*Source!I120, 2)+ROUND(SUMIF(SmtRes!AQ203:'SmtRes'!AQ209,"=1",SmtRes!AC203:'SmtRes'!AC209)*Source!I120, 2))), 2)</f>
        <v>4116.93</v>
      </c>
      <c r="AN94" s="53">
        <f>L80+L84+L92+L93+L85</f>
        <v>10375.66</v>
      </c>
      <c r="AO94" s="53">
        <f>L84</f>
        <v>467.76</v>
      </c>
      <c r="AQ94" t="s">
        <v>600</v>
      </c>
      <c r="AR94" s="53">
        <f>L80</f>
        <v>3026.44</v>
      </c>
      <c r="AT94" s="53">
        <f>L85</f>
        <v>740.82</v>
      </c>
      <c r="AV94" t="s">
        <v>600</v>
      </c>
      <c r="AW94">
        <f>0</f>
        <v>0</v>
      </c>
      <c r="AZ94">
        <f>Source!X120</f>
        <v>3880.28</v>
      </c>
      <c r="BA94">
        <f>Source!Y120</f>
        <v>2260.36</v>
      </c>
      <c r="CD94">
        <v>1</v>
      </c>
    </row>
    <row r="95" spans="1:83" ht="28.5" x14ac:dyDescent="0.2">
      <c r="A95" s="39" t="s">
        <v>130</v>
      </c>
      <c r="B95" s="41" t="s">
        <v>602</v>
      </c>
      <c r="C95" s="41" t="str">
        <f>Source!G126</f>
        <v>Зажим наборный без кожуха</v>
      </c>
      <c r="D95" s="42" t="str">
        <f>Source!H126</f>
        <v>100 ШТ</v>
      </c>
      <c r="E95" s="43">
        <f>Source!K126</f>
        <v>9.8000000000000004E-2</v>
      </c>
      <c r="F95" s="43"/>
      <c r="G95" s="43">
        <f>Source!I126</f>
        <v>9.8000000000000004E-2</v>
      </c>
      <c r="H95" s="45"/>
      <c r="I95" s="44"/>
      <c r="J95" s="45"/>
      <c r="K95" s="44"/>
      <c r="L95" s="45"/>
    </row>
    <row r="96" spans="1:83" ht="15" x14ac:dyDescent="0.2">
      <c r="A96" s="40"/>
      <c r="B96" s="43">
        <v>1</v>
      </c>
      <c r="C96" s="40" t="s">
        <v>590</v>
      </c>
      <c r="D96" s="42" t="s">
        <v>441</v>
      </c>
      <c r="E96" s="46"/>
      <c r="F96" s="43"/>
      <c r="G96" s="46">
        <f>Source!U126</f>
        <v>4.0376000000000003</v>
      </c>
      <c r="H96" s="43"/>
      <c r="I96" s="43"/>
      <c r="J96" s="43"/>
      <c r="K96" s="43"/>
      <c r="L96" s="47">
        <f>SUM(L97:L97)-SUMIF(CE97:CE97, 1, L97:L97)</f>
        <v>3277.68</v>
      </c>
    </row>
    <row r="97" spans="1:83" ht="14.25" x14ac:dyDescent="0.2">
      <c r="A97" s="41"/>
      <c r="B97" s="41" t="s">
        <v>501</v>
      </c>
      <c r="C97" s="41" t="s">
        <v>502</v>
      </c>
      <c r="D97" s="42" t="s">
        <v>441</v>
      </c>
      <c r="E97" s="43">
        <v>41.2</v>
      </c>
      <c r="F97" s="43"/>
      <c r="G97" s="43">
        <f>SmtRes!CX217</f>
        <v>4.0376000000000003</v>
      </c>
      <c r="H97" s="45"/>
      <c r="I97" s="44"/>
      <c r="J97" s="45">
        <f>SmtRes!CZ217</f>
        <v>811.79</v>
      </c>
      <c r="K97" s="44"/>
      <c r="L97" s="45">
        <f>SmtRes!DI217</f>
        <v>3277.68</v>
      </c>
    </row>
    <row r="98" spans="1:83" ht="15" x14ac:dyDescent="0.2">
      <c r="A98" s="40"/>
      <c r="B98" s="43">
        <v>2</v>
      </c>
      <c r="C98" s="40" t="s">
        <v>591</v>
      </c>
      <c r="D98" s="42"/>
      <c r="E98" s="46"/>
      <c r="F98" s="43"/>
      <c r="G98" s="46"/>
      <c r="H98" s="43"/>
      <c r="I98" s="43"/>
      <c r="J98" s="43"/>
      <c r="K98" s="43"/>
      <c r="L98" s="47">
        <f>SUM(L99:L104)-SUMIF(CE99:CE104, 1, L99:L104)</f>
        <v>22.229999999999997</v>
      </c>
    </row>
    <row r="99" spans="1:83" ht="15" x14ac:dyDescent="0.2">
      <c r="A99" s="40"/>
      <c r="B99" s="43"/>
      <c r="C99" s="40" t="s">
        <v>594</v>
      </c>
      <c r="D99" s="42" t="s">
        <v>441</v>
      </c>
      <c r="E99" s="46"/>
      <c r="F99" s="43"/>
      <c r="G99" s="46">
        <f>Source!V126</f>
        <v>1.9599999999999999E-2</v>
      </c>
      <c r="H99" s="43"/>
      <c r="I99" s="43"/>
      <c r="J99" s="43"/>
      <c r="K99" s="43"/>
      <c r="L99" s="47">
        <f>SUMIF(CE100:CE104, 1, L100:L104)</f>
        <v>18.649999999999999</v>
      </c>
      <c r="CE99">
        <v>1</v>
      </c>
    </row>
    <row r="100" spans="1:83" ht="28.5" x14ac:dyDescent="0.2">
      <c r="A100" s="41"/>
      <c r="B100" s="41" t="s">
        <v>444</v>
      </c>
      <c r="C100" s="41" t="s">
        <v>446</v>
      </c>
      <c r="D100" s="42" t="s">
        <v>447</v>
      </c>
      <c r="E100" s="43">
        <v>0.1</v>
      </c>
      <c r="F100" s="43"/>
      <c r="G100" s="43">
        <f>SmtRes!CX219</f>
        <v>9.7999999999999997E-3</v>
      </c>
      <c r="H100" s="45"/>
      <c r="I100" s="44"/>
      <c r="J100" s="45">
        <f>SmtRes!CZ219</f>
        <v>1626.29</v>
      </c>
      <c r="K100" s="44"/>
      <c r="L100" s="45">
        <f>SmtRes!DG219</f>
        <v>15.94</v>
      </c>
    </row>
    <row r="101" spans="1:83" ht="28.5" x14ac:dyDescent="0.2">
      <c r="A101" s="41"/>
      <c r="B101" s="41" t="s">
        <v>448</v>
      </c>
      <c r="C101" s="41" t="s">
        <v>592</v>
      </c>
      <c r="D101" s="42" t="s">
        <v>441</v>
      </c>
      <c r="E101" s="43">
        <f>SmtRes!DO219*SmtRes!AT219</f>
        <v>0.1</v>
      </c>
      <c r="F101" s="43"/>
      <c r="G101" s="43">
        <f>ROUND(E101*G95, 7)</f>
        <v>9.7999999999999997E-3</v>
      </c>
      <c r="H101" s="45"/>
      <c r="I101" s="44"/>
      <c r="J101" s="45">
        <f>ROUND(SmtRes!AG219/SmtRes!DO219, 2)</f>
        <v>1090.46</v>
      </c>
      <c r="K101" s="44"/>
      <c r="L101" s="45">
        <f>SmtRes!DH219</f>
        <v>10.69</v>
      </c>
      <c r="CE101">
        <v>1</v>
      </c>
    </row>
    <row r="102" spans="1:83" ht="28.5" x14ac:dyDescent="0.2">
      <c r="A102" s="41"/>
      <c r="B102" s="41" t="s">
        <v>462</v>
      </c>
      <c r="C102" s="41" t="s">
        <v>464</v>
      </c>
      <c r="D102" s="42" t="s">
        <v>447</v>
      </c>
      <c r="E102" s="43">
        <v>0.1</v>
      </c>
      <c r="F102" s="43"/>
      <c r="G102" s="43">
        <f>SmtRes!CX220</f>
        <v>9.7999999999999997E-3</v>
      </c>
      <c r="H102" s="45"/>
      <c r="I102" s="44"/>
      <c r="J102" s="45">
        <f>SmtRes!CZ220</f>
        <v>641.70000000000005</v>
      </c>
      <c r="K102" s="44"/>
      <c r="L102" s="45">
        <f>SmtRes!DG220</f>
        <v>6.29</v>
      </c>
    </row>
    <row r="103" spans="1:83" ht="28.5" x14ac:dyDescent="0.2">
      <c r="A103" s="41"/>
      <c r="B103" s="41" t="s">
        <v>455</v>
      </c>
      <c r="C103" s="41" t="s">
        <v>593</v>
      </c>
      <c r="D103" s="42" t="s">
        <v>441</v>
      </c>
      <c r="E103" s="43">
        <f>SmtRes!DO220*SmtRes!AT220</f>
        <v>0.1</v>
      </c>
      <c r="F103" s="43"/>
      <c r="G103" s="43">
        <f>ROUND(E103*G95, 7)</f>
        <v>9.7999999999999997E-3</v>
      </c>
      <c r="H103" s="45"/>
      <c r="I103" s="44"/>
      <c r="J103" s="45">
        <f>ROUND(SmtRes!AG220/SmtRes!DO220, 2)</f>
        <v>811.79</v>
      </c>
      <c r="K103" s="44"/>
      <c r="L103" s="45">
        <f>SmtRes!DH220</f>
        <v>7.96</v>
      </c>
      <c r="CE103">
        <v>1</v>
      </c>
    </row>
    <row r="104" spans="1:83" ht="42.75" x14ac:dyDescent="0.2">
      <c r="A104" s="41"/>
      <c r="B104" s="41" t="s">
        <v>503</v>
      </c>
      <c r="C104" s="41" t="s">
        <v>505</v>
      </c>
      <c r="D104" s="42" t="s">
        <v>447</v>
      </c>
      <c r="E104" s="43">
        <v>0</v>
      </c>
      <c r="F104" s="43"/>
      <c r="G104" s="43">
        <f>SmtRes!CX221</f>
        <v>0</v>
      </c>
      <c r="H104" s="45"/>
      <c r="I104" s="44"/>
      <c r="J104" s="45">
        <f>SmtRes!CZ221</f>
        <v>34.61</v>
      </c>
      <c r="K104" s="44"/>
      <c r="L104" s="45">
        <f>SmtRes!DG221</f>
        <v>0</v>
      </c>
    </row>
    <row r="105" spans="1:83" ht="15" hidden="1" x14ac:dyDescent="0.2">
      <c r="A105" s="40"/>
      <c r="B105" s="43">
        <v>4</v>
      </c>
      <c r="C105" s="40" t="s">
        <v>603</v>
      </c>
      <c r="D105" s="42"/>
      <c r="E105" s="46"/>
      <c r="F105" s="43"/>
      <c r="G105" s="46"/>
      <c r="H105" s="43"/>
      <c r="I105" s="43"/>
      <c r="J105" s="43"/>
      <c r="K105" s="43"/>
      <c r="L105" s="47">
        <f>SUM(L106:L107)-SUMIF(CE106:CE107, 1, L106:L107)</f>
        <v>0</v>
      </c>
    </row>
    <row r="106" spans="1:83" ht="42.75" x14ac:dyDescent="0.2">
      <c r="A106" s="41"/>
      <c r="B106" s="41" t="s">
        <v>506</v>
      </c>
      <c r="C106" s="41" t="s">
        <v>508</v>
      </c>
      <c r="D106" s="42" t="s">
        <v>54</v>
      </c>
      <c r="E106" s="43">
        <v>0</v>
      </c>
      <c r="F106" s="43"/>
      <c r="G106" s="43">
        <f>SmtRes!CX222</f>
        <v>0</v>
      </c>
      <c r="H106" s="45">
        <f>SmtRes!CZ222</f>
        <v>70310.45</v>
      </c>
      <c r="I106" s="44">
        <f>SmtRes!AI222</f>
        <v>0.74</v>
      </c>
      <c r="J106" s="45">
        <f>ROUND(H106*I106, 2)</f>
        <v>52029.73</v>
      </c>
      <c r="K106" s="44"/>
      <c r="L106" s="45">
        <f>SmtRes!DF222</f>
        <v>0</v>
      </c>
    </row>
    <row r="107" spans="1:83" ht="28.5" x14ac:dyDescent="0.2">
      <c r="A107" s="41"/>
      <c r="B107" s="41" t="s">
        <v>509</v>
      </c>
      <c r="C107" s="48" t="s">
        <v>511</v>
      </c>
      <c r="D107" s="49" t="s">
        <v>46</v>
      </c>
      <c r="E107" s="50">
        <v>0</v>
      </c>
      <c r="F107" s="50"/>
      <c r="G107" s="50">
        <f>SmtRes!CX223</f>
        <v>0</v>
      </c>
      <c r="H107" s="51">
        <f>SmtRes!CZ223</f>
        <v>79.88</v>
      </c>
      <c r="I107" s="52">
        <f>SmtRes!AI223</f>
        <v>1.44</v>
      </c>
      <c r="J107" s="51">
        <f>ROUND(H107*I107, 2)</f>
        <v>115.03</v>
      </c>
      <c r="K107" s="52"/>
      <c r="L107" s="51">
        <f>SmtRes!DF223</f>
        <v>0</v>
      </c>
    </row>
    <row r="108" spans="1:83" ht="15" x14ac:dyDescent="0.2">
      <c r="A108" s="41"/>
      <c r="B108" s="41"/>
      <c r="C108" s="54" t="s">
        <v>595</v>
      </c>
      <c r="D108" s="42"/>
      <c r="E108" s="43"/>
      <c r="F108" s="43"/>
      <c r="G108" s="43"/>
      <c r="H108" s="45"/>
      <c r="I108" s="44"/>
      <c r="J108" s="45"/>
      <c r="K108" s="44"/>
      <c r="L108" s="45">
        <f>L96+L98+L99+L105</f>
        <v>3318.56</v>
      </c>
    </row>
    <row r="109" spans="1:83" ht="57" x14ac:dyDescent="0.2">
      <c r="A109" s="39" t="s">
        <v>604</v>
      </c>
      <c r="B109" s="41" t="str">
        <f>Source!F128</f>
        <v>421/пр_2020_п.75_пп.а</v>
      </c>
      <c r="C109" s="41" t="str">
        <f>Source!G128</f>
        <v>Сметная стоимость вспомогательных ненормируемых материальных ресурсов, не учтенная в сметной норме, 2%</v>
      </c>
      <c r="D109" s="42" t="str">
        <f>Source!H128</f>
        <v>%</v>
      </c>
      <c r="E109" s="43">
        <f>SmtRes!AT225</f>
        <v>2</v>
      </c>
      <c r="F109" s="43"/>
      <c r="G109" s="43">
        <f>Source!I128</f>
        <v>2</v>
      </c>
      <c r="H109" s="45"/>
      <c r="I109" s="44"/>
      <c r="J109" s="45"/>
      <c r="K109" s="44"/>
      <c r="L109" s="45">
        <f>Source!P128</f>
        <v>65.55</v>
      </c>
      <c r="AD109">
        <f>ROUND((Source!AT128/100)*((ROUND(0*Source!I128, 2)+ROUND(0*Source!I128, 2))), 2)</f>
        <v>0</v>
      </c>
      <c r="AE109">
        <f>ROUND((Source!AU128/100)*((ROUND(0*Source!I128, 2)+ROUND(0*Source!I128, 2))), 2)</f>
        <v>0</v>
      </c>
      <c r="AN109">
        <f>L109</f>
        <v>65.55</v>
      </c>
      <c r="AW109">
        <f>L109</f>
        <v>65.55</v>
      </c>
      <c r="AZ109">
        <f>Source!X128</f>
        <v>0</v>
      </c>
      <c r="BA109">
        <f>Source!Y128</f>
        <v>0</v>
      </c>
      <c r="CD109">
        <v>2</v>
      </c>
    </row>
    <row r="110" spans="1:83" ht="42.75" x14ac:dyDescent="0.2">
      <c r="A110" s="39" t="s">
        <v>605</v>
      </c>
      <c r="B110" s="41" t="str">
        <f>Source!F130</f>
        <v>20.5.04.03-0002</v>
      </c>
      <c r="C110" s="41" t="s">
        <v>606</v>
      </c>
      <c r="D110" s="42" t="str">
        <f>Source!H130</f>
        <v>100 ШТ</v>
      </c>
      <c r="E110" s="43">
        <f>SmtRes!AT224</f>
        <v>-1.02</v>
      </c>
      <c r="F110" s="43"/>
      <c r="G110" s="43">
        <f>Source!I130</f>
        <v>-9.9959999999999979E-2</v>
      </c>
      <c r="H110" s="45">
        <f>Source!AL130+Source!AO130+Source!AM130+Source!AN130</f>
        <v>896.51</v>
      </c>
      <c r="I110" s="44">
        <f>IF(Source!BC130&lt;&gt; 0, Source!BC130, 1)</f>
        <v>1</v>
      </c>
      <c r="J110" s="45">
        <f>ROUND(H110*I110, 2)</f>
        <v>896.51</v>
      </c>
      <c r="K110" s="44"/>
      <c r="L110" s="45">
        <f>Source!P130</f>
        <v>-89.62</v>
      </c>
      <c r="AD110">
        <f>ROUND((Source!AT130/100)*((ROUND(ROUND(Source!AO130,2)*Source!I130, 2)+ROUND(ROUND(Source!AN130,2)*Source!I130, 2))), 2)</f>
        <v>0</v>
      </c>
      <c r="AE110">
        <f>ROUND((Source!AU130/100)*((ROUND(ROUND(Source!AO130,2)*Source!I130, 2)+ROUND(ROUND(Source!AN130,2)*Source!I130, 2))), 2)</f>
        <v>0</v>
      </c>
      <c r="AN110">
        <f>L110</f>
        <v>-89.62</v>
      </c>
      <c r="AW110">
        <f>L110</f>
        <v>-89.62</v>
      </c>
      <c r="AZ110">
        <f>Source!X130</f>
        <v>0</v>
      </c>
      <c r="BA110">
        <f>Source!Y130</f>
        <v>0</v>
      </c>
      <c r="CD110">
        <v>2</v>
      </c>
    </row>
    <row r="111" spans="1:83" ht="14.25" x14ac:dyDescent="0.2">
      <c r="A111" s="41"/>
      <c r="B111" s="41"/>
      <c r="C111" s="41" t="s">
        <v>596</v>
      </c>
      <c r="D111" s="42"/>
      <c r="E111" s="43"/>
      <c r="F111" s="43"/>
      <c r="G111" s="43"/>
      <c r="H111" s="45"/>
      <c r="I111" s="44"/>
      <c r="J111" s="45"/>
      <c r="K111" s="44"/>
      <c r="L111" s="45">
        <f>SUM(AR95:AR114)+SUM(AS95:AS114)+SUM(AT95:AT114)+SUM(AU95:AU114)+SUM(AV95:AV114)</f>
        <v>3296.33</v>
      </c>
    </row>
    <row r="112" spans="1:83" ht="28.5" x14ac:dyDescent="0.2">
      <c r="A112" s="41"/>
      <c r="B112" s="41" t="s">
        <v>138</v>
      </c>
      <c r="C112" s="41" t="s">
        <v>607</v>
      </c>
      <c r="D112" s="42" t="s">
        <v>143</v>
      </c>
      <c r="E112" s="43">
        <f>Source!BZ126</f>
        <v>97</v>
      </c>
      <c r="F112" s="43"/>
      <c r="G112" s="43">
        <f>Source!AT126</f>
        <v>97</v>
      </c>
      <c r="H112" s="45"/>
      <c r="I112" s="44"/>
      <c r="J112" s="45"/>
      <c r="K112" s="44"/>
      <c r="L112" s="45">
        <f>SUM(AZ95:AZ114)</f>
        <v>3197.44</v>
      </c>
    </row>
    <row r="113" spans="1:82" ht="28.5" x14ac:dyDescent="0.2">
      <c r="A113" s="48"/>
      <c r="B113" s="48" t="s">
        <v>139</v>
      </c>
      <c r="C113" s="48" t="s">
        <v>608</v>
      </c>
      <c r="D113" s="49" t="s">
        <v>143</v>
      </c>
      <c r="E113" s="50">
        <f>Source!CA126</f>
        <v>51</v>
      </c>
      <c r="F113" s="50"/>
      <c r="G113" s="50">
        <f>Source!AU126</f>
        <v>51</v>
      </c>
      <c r="H113" s="51"/>
      <c r="I113" s="52"/>
      <c r="J113" s="51"/>
      <c r="K113" s="52"/>
      <c r="L113" s="51">
        <f>SUM(BA95:BA114)</f>
        <v>1681.13</v>
      </c>
    </row>
    <row r="114" spans="1:82" ht="15" x14ac:dyDescent="0.2">
      <c r="C114" s="96" t="s">
        <v>599</v>
      </c>
      <c r="D114" s="96"/>
      <c r="E114" s="96"/>
      <c r="F114" s="96"/>
      <c r="G114" s="96"/>
      <c r="H114" s="96"/>
      <c r="I114" s="97">
        <f>IF(E95&lt;&gt;0,K114/E95, 0)</f>
        <v>83398.571428571435</v>
      </c>
      <c r="J114" s="97"/>
      <c r="K114" s="97">
        <f>L96+L98+L105+L112+L113+L99+SUM(L109:L110)</f>
        <v>8173.0600000000013</v>
      </c>
      <c r="L114" s="97"/>
      <c r="AD114">
        <f>ROUND((Source!AT126/100)*((ROUND(SUMIF(SmtRes!AQ217:'SmtRes'!AQ225,"=1",SmtRes!AD217:'SmtRes'!AD225)*Source!I126, 2)+ROUND(SUMIF(SmtRes!AQ217:'SmtRes'!AQ225,"=1",SmtRes!AC217:'SmtRes'!AC225)*Source!I126, 2))), 2)</f>
        <v>258</v>
      </c>
      <c r="AE114">
        <f>ROUND((Source!AU126/100)*((ROUND(SUMIF(SmtRes!AQ217:'SmtRes'!AQ225,"=1",SmtRes!AD217:'SmtRes'!AD225)*Source!I126, 2)+ROUND(SUMIF(SmtRes!AQ217:'SmtRes'!AQ225,"=1",SmtRes!AC217:'SmtRes'!AC225)*Source!I126, 2))), 2)</f>
        <v>135.65</v>
      </c>
      <c r="AN114" s="53">
        <f>L96+L98+L105+L112+L113+L99</f>
        <v>8197.130000000001</v>
      </c>
      <c r="AO114" s="53">
        <f>L98</f>
        <v>22.229999999999997</v>
      </c>
      <c r="AQ114" t="s">
        <v>600</v>
      </c>
      <c r="AR114" s="53">
        <f>L96</f>
        <v>3277.68</v>
      </c>
      <c r="AT114" s="53">
        <f>L99</f>
        <v>18.649999999999999</v>
      </c>
      <c r="AV114" t="s">
        <v>600</v>
      </c>
      <c r="AW114" s="53">
        <f>L105</f>
        <v>0</v>
      </c>
      <c r="AZ114">
        <f>Source!X126</f>
        <v>3197.44</v>
      </c>
      <c r="BA114">
        <f>Source!Y126</f>
        <v>1681.13</v>
      </c>
      <c r="CD114">
        <v>2</v>
      </c>
    </row>
    <row r="116" spans="1:82" ht="15" x14ac:dyDescent="0.2">
      <c r="A116" s="58"/>
      <c r="B116" s="59"/>
      <c r="C116" s="98" t="s">
        <v>609</v>
      </c>
      <c r="D116" s="98"/>
      <c r="E116" s="98"/>
      <c r="F116" s="98"/>
      <c r="G116" s="98"/>
      <c r="H116" s="98"/>
      <c r="I116" s="47"/>
      <c r="J116" s="58"/>
      <c r="K116" s="60"/>
      <c r="L116" s="47">
        <f>L118+L119+L125+L129</f>
        <v>17399.46</v>
      </c>
    </row>
    <row r="117" spans="1:82" ht="14.25" x14ac:dyDescent="0.2">
      <c r="A117" s="55"/>
      <c r="B117" s="57"/>
      <c r="C117" s="99" t="s">
        <v>610</v>
      </c>
      <c r="D117" s="100"/>
      <c r="E117" s="100"/>
      <c r="F117" s="100"/>
      <c r="G117" s="100"/>
      <c r="H117" s="100"/>
      <c r="I117" s="45"/>
      <c r="J117" s="55"/>
      <c r="K117" s="43"/>
      <c r="L117" s="45"/>
    </row>
    <row r="118" spans="1:82" ht="14.25" x14ac:dyDescent="0.2">
      <c r="A118" s="55"/>
      <c r="B118" s="57"/>
      <c r="C118" s="100" t="s">
        <v>611</v>
      </c>
      <c r="D118" s="100"/>
      <c r="E118" s="100"/>
      <c r="F118" s="100"/>
      <c r="G118" s="100"/>
      <c r="H118" s="100"/>
      <c r="I118" s="45"/>
      <c r="J118" s="55"/>
      <c r="K118" s="43"/>
      <c r="L118" s="45">
        <f>SUM(AR53:AR114)</f>
        <v>13131.46</v>
      </c>
    </row>
    <row r="119" spans="1:82" ht="14.25" hidden="1" x14ac:dyDescent="0.2">
      <c r="A119" s="55"/>
      <c r="B119" s="57"/>
      <c r="C119" s="100" t="s">
        <v>612</v>
      </c>
      <c r="D119" s="100"/>
      <c r="E119" s="100"/>
      <c r="F119" s="100"/>
      <c r="G119" s="100"/>
      <c r="H119" s="100"/>
      <c r="I119" s="45"/>
      <c r="J119" s="55"/>
      <c r="K119" s="43"/>
      <c r="L119" s="45">
        <f>L121+L124+L123</f>
        <v>4292.0699999999988</v>
      </c>
    </row>
    <row r="120" spans="1:82" ht="14.25" hidden="1" x14ac:dyDescent="0.2">
      <c r="A120" s="55"/>
      <c r="B120" s="57"/>
      <c r="C120" s="99" t="s">
        <v>613</v>
      </c>
      <c r="D120" s="100"/>
      <c r="E120" s="100"/>
      <c r="F120" s="100"/>
      <c r="G120" s="100"/>
      <c r="H120" s="100"/>
      <c r="I120" s="45"/>
      <c r="J120" s="55"/>
      <c r="K120" s="43"/>
      <c r="L120" s="45"/>
    </row>
    <row r="121" spans="1:82" ht="14.25" x14ac:dyDescent="0.2">
      <c r="A121" s="55"/>
      <c r="B121" s="57"/>
      <c r="C121" s="100" t="s">
        <v>612</v>
      </c>
      <c r="D121" s="100"/>
      <c r="E121" s="100"/>
      <c r="F121" s="100"/>
      <c r="G121" s="100"/>
      <c r="H121" s="100"/>
      <c r="I121" s="45"/>
      <c r="J121" s="55"/>
      <c r="K121" s="43"/>
      <c r="L121" s="45">
        <f>SUM(AO53:AO114)</f>
        <v>1689.1699999999989</v>
      </c>
    </row>
    <row r="122" spans="1:82" ht="14.25" hidden="1" x14ac:dyDescent="0.2">
      <c r="A122" s="55"/>
      <c r="B122" s="57"/>
      <c r="C122" s="99" t="s">
        <v>614</v>
      </c>
      <c r="D122" s="100"/>
      <c r="E122" s="100"/>
      <c r="F122" s="100"/>
      <c r="G122" s="100"/>
      <c r="H122" s="100"/>
      <c r="I122" s="45"/>
      <c r="J122" s="55"/>
      <c r="K122" s="43"/>
      <c r="L122" s="45"/>
    </row>
    <row r="123" spans="1:82" ht="14.25" x14ac:dyDescent="0.2">
      <c r="A123" s="55"/>
      <c r="B123" s="57"/>
      <c r="C123" s="100" t="s">
        <v>634</v>
      </c>
      <c r="D123" s="100"/>
      <c r="E123" s="100"/>
      <c r="F123" s="100"/>
      <c r="G123" s="100"/>
      <c r="H123" s="100"/>
      <c r="I123" s="45"/>
      <c r="J123" s="55"/>
      <c r="K123" s="43"/>
      <c r="L123" s="45">
        <f>SUM(AT53:AT114)</f>
        <v>2602.9</v>
      </c>
    </row>
    <row r="124" spans="1:82" ht="14.25" hidden="1" x14ac:dyDescent="0.2">
      <c r="A124" s="55"/>
      <c r="B124" s="57"/>
      <c r="C124" s="100" t="s">
        <v>615</v>
      </c>
      <c r="D124" s="100"/>
      <c r="E124" s="100"/>
      <c r="F124" s="100"/>
      <c r="G124" s="100"/>
      <c r="H124" s="100"/>
      <c r="I124" s="45"/>
      <c r="J124" s="55"/>
      <c r="K124" s="43"/>
      <c r="L124" s="45">
        <f>SUM(AV53:AV114)</f>
        <v>0</v>
      </c>
    </row>
    <row r="125" spans="1:82" ht="14.25" x14ac:dyDescent="0.2">
      <c r="A125" s="55"/>
      <c r="B125" s="57"/>
      <c r="C125" s="100" t="s">
        <v>616</v>
      </c>
      <c r="D125" s="100"/>
      <c r="E125" s="100"/>
      <c r="F125" s="100"/>
      <c r="G125" s="100"/>
      <c r="H125" s="100"/>
      <c r="I125" s="45"/>
      <c r="J125" s="55"/>
      <c r="K125" s="43"/>
      <c r="L125" s="45">
        <f>L127+L128</f>
        <v>-24.070000000000007</v>
      </c>
    </row>
    <row r="126" spans="1:82" ht="14.25" x14ac:dyDescent="0.2">
      <c r="A126" s="55"/>
      <c r="B126" s="57"/>
      <c r="C126" s="99" t="s">
        <v>613</v>
      </c>
      <c r="D126" s="100"/>
      <c r="E126" s="100"/>
      <c r="F126" s="100"/>
      <c r="G126" s="100"/>
      <c r="H126" s="100"/>
      <c r="I126" s="45"/>
      <c r="J126" s="55"/>
      <c r="K126" s="43"/>
      <c r="L126" s="45"/>
    </row>
    <row r="127" spans="1:82" ht="14.25" x14ac:dyDescent="0.2">
      <c r="A127" s="55"/>
      <c r="B127" s="57"/>
      <c r="C127" s="100" t="s">
        <v>617</v>
      </c>
      <c r="D127" s="100"/>
      <c r="E127" s="100"/>
      <c r="F127" s="100"/>
      <c r="G127" s="100"/>
      <c r="H127" s="100"/>
      <c r="I127" s="45"/>
      <c r="J127" s="55"/>
      <c r="K127" s="43"/>
      <c r="L127" s="45">
        <f>SUM(AW53:AW114)-SUM(BK53:BK114)</f>
        <v>-24.070000000000007</v>
      </c>
    </row>
    <row r="128" spans="1:82" ht="14.25" hidden="1" x14ac:dyDescent="0.2">
      <c r="A128" s="55"/>
      <c r="B128" s="57"/>
      <c r="C128" s="100" t="s">
        <v>618</v>
      </c>
      <c r="D128" s="100"/>
      <c r="E128" s="100"/>
      <c r="F128" s="100"/>
      <c r="G128" s="100"/>
      <c r="H128" s="100"/>
      <c r="I128" s="45"/>
      <c r="J128" s="55"/>
      <c r="K128" s="43"/>
      <c r="L128" s="45">
        <f>SUM(BC53:BC114)</f>
        <v>0</v>
      </c>
    </row>
    <row r="129" spans="1:12" ht="14.25" hidden="1" x14ac:dyDescent="0.2">
      <c r="A129" s="55"/>
      <c r="B129" s="57"/>
      <c r="C129" s="100" t="s">
        <v>619</v>
      </c>
      <c r="D129" s="100"/>
      <c r="E129" s="100"/>
      <c r="F129" s="100"/>
      <c r="G129" s="100"/>
      <c r="H129" s="100"/>
      <c r="I129" s="45"/>
      <c r="J129" s="55"/>
      <c r="K129" s="43"/>
      <c r="L129" s="45">
        <f>SUM(BB53:BB114)</f>
        <v>0</v>
      </c>
    </row>
    <row r="130" spans="1:12" ht="14.25" x14ac:dyDescent="0.2">
      <c r="A130" s="55"/>
      <c r="B130" s="57"/>
      <c r="C130" s="100" t="s">
        <v>620</v>
      </c>
      <c r="D130" s="100"/>
      <c r="E130" s="100"/>
      <c r="F130" s="100"/>
      <c r="G130" s="100"/>
      <c r="H130" s="100"/>
      <c r="I130" s="45"/>
      <c r="J130" s="55"/>
      <c r="K130" s="43"/>
      <c r="L130" s="45">
        <f>SUM(AR53:AR114)+SUM(AT53:AT114)+SUM(AV53:AV114)</f>
        <v>15734.359999999999</v>
      </c>
    </row>
    <row r="131" spans="1:12" ht="14.25" x14ac:dyDescent="0.2">
      <c r="A131" s="55"/>
      <c r="B131" s="57"/>
      <c r="C131" s="100" t="s">
        <v>621</v>
      </c>
      <c r="D131" s="100"/>
      <c r="E131" s="100"/>
      <c r="F131" s="100"/>
      <c r="G131" s="100"/>
      <c r="H131" s="100"/>
      <c r="I131" s="45"/>
      <c r="J131" s="55"/>
      <c r="K131" s="43"/>
      <c r="L131" s="45">
        <f>SUM(AZ53:AZ114)</f>
        <v>16008.61</v>
      </c>
    </row>
    <row r="132" spans="1:12" ht="14.25" x14ac:dyDescent="0.2">
      <c r="A132" s="55"/>
      <c r="B132" s="57"/>
      <c r="C132" s="100" t="s">
        <v>622</v>
      </c>
      <c r="D132" s="100"/>
      <c r="E132" s="100"/>
      <c r="F132" s="100"/>
      <c r="G132" s="100"/>
      <c r="H132" s="100"/>
      <c r="I132" s="45"/>
      <c r="J132" s="55"/>
      <c r="K132" s="43"/>
      <c r="L132" s="45">
        <f>SUM(BA53:BA114)</f>
        <v>9143.9500000000007</v>
      </c>
    </row>
    <row r="133" spans="1:12" ht="14.25" hidden="1" x14ac:dyDescent="0.2">
      <c r="A133" s="55"/>
      <c r="B133" s="57"/>
      <c r="C133" s="100" t="s">
        <v>623</v>
      </c>
      <c r="D133" s="100"/>
      <c r="E133" s="100"/>
      <c r="F133" s="100"/>
      <c r="G133" s="100"/>
      <c r="H133" s="100"/>
      <c r="I133" s="45"/>
      <c r="J133" s="55"/>
      <c r="K133" s="43"/>
      <c r="L133" s="45">
        <f>L135+L136</f>
        <v>0</v>
      </c>
    </row>
    <row r="134" spans="1:12" ht="14.25" hidden="1" x14ac:dyDescent="0.2">
      <c r="A134" s="55"/>
      <c r="B134" s="57"/>
      <c r="C134" s="99" t="s">
        <v>610</v>
      </c>
      <c r="D134" s="100"/>
      <c r="E134" s="100"/>
      <c r="F134" s="100"/>
      <c r="G134" s="100"/>
      <c r="H134" s="100"/>
      <c r="I134" s="45"/>
      <c r="J134" s="55"/>
      <c r="K134" s="43"/>
      <c r="L134" s="45"/>
    </row>
    <row r="135" spans="1:12" ht="14.25" hidden="1" x14ac:dyDescent="0.2">
      <c r="A135" s="55"/>
      <c r="B135" s="57"/>
      <c r="C135" s="100" t="s">
        <v>624</v>
      </c>
      <c r="D135" s="100"/>
      <c r="E135" s="100"/>
      <c r="F135" s="100"/>
      <c r="G135" s="100"/>
      <c r="H135" s="100"/>
      <c r="I135" s="45"/>
      <c r="J135" s="55"/>
      <c r="K135" s="43"/>
      <c r="L135" s="45">
        <f>SUM(BK53:BK114)</f>
        <v>0</v>
      </c>
    </row>
    <row r="136" spans="1:12" ht="14.25" hidden="1" x14ac:dyDescent="0.2">
      <c r="A136" s="55"/>
      <c r="B136" s="57"/>
      <c r="C136" s="100" t="s">
        <v>625</v>
      </c>
      <c r="D136" s="100"/>
      <c r="E136" s="100"/>
      <c r="F136" s="100"/>
      <c r="G136" s="100"/>
      <c r="H136" s="100"/>
      <c r="I136" s="45"/>
      <c r="J136" s="55"/>
      <c r="K136" s="43"/>
      <c r="L136" s="45">
        <f>SUM(BD53:BD114)</f>
        <v>0</v>
      </c>
    </row>
    <row r="137" spans="1:12" ht="14.25" hidden="1" x14ac:dyDescent="0.2">
      <c r="A137" s="55"/>
      <c r="B137" s="57"/>
      <c r="C137" s="100" t="s">
        <v>626</v>
      </c>
      <c r="D137" s="100"/>
      <c r="E137" s="100"/>
      <c r="F137" s="100"/>
      <c r="G137" s="100"/>
      <c r="H137" s="100"/>
      <c r="I137" s="45"/>
      <c r="J137" s="55"/>
      <c r="K137" s="43"/>
      <c r="L137" s="45"/>
    </row>
    <row r="138" spans="1:12" ht="14.25" hidden="1" x14ac:dyDescent="0.2">
      <c r="A138" s="55"/>
      <c r="B138" s="57"/>
      <c r="C138" s="100" t="s">
        <v>627</v>
      </c>
      <c r="D138" s="100"/>
      <c r="E138" s="100"/>
      <c r="F138" s="100"/>
      <c r="G138" s="100"/>
      <c r="H138" s="100"/>
      <c r="I138" s="45"/>
      <c r="J138" s="55"/>
      <c r="K138" s="43"/>
      <c r="L138" s="45">
        <f>SUM(BO53:BO114)</f>
        <v>0</v>
      </c>
    </row>
    <row r="139" spans="1:12" ht="15" x14ac:dyDescent="0.2">
      <c r="A139" s="58"/>
      <c r="B139" s="59"/>
      <c r="C139" s="98" t="s">
        <v>628</v>
      </c>
      <c r="D139" s="98"/>
      <c r="E139" s="98"/>
      <c r="F139" s="98"/>
      <c r="G139" s="98"/>
      <c r="H139" s="98"/>
      <c r="I139" s="47"/>
      <c r="J139" s="58"/>
      <c r="K139" s="60"/>
      <c r="L139" s="47">
        <f>L116+L131+L132+L133+L137+L138</f>
        <v>42552.020000000004</v>
      </c>
    </row>
    <row r="140" spans="1:12" ht="14.25" x14ac:dyDescent="0.2">
      <c r="A140" s="55"/>
      <c r="B140" s="57"/>
      <c r="C140" s="99" t="s">
        <v>629</v>
      </c>
      <c r="D140" s="100"/>
      <c r="E140" s="100"/>
      <c r="F140" s="100"/>
      <c r="G140" s="100"/>
      <c r="H140" s="100"/>
      <c r="I140" s="45"/>
      <c r="J140" s="55"/>
      <c r="K140" s="43"/>
      <c r="L140" s="45"/>
    </row>
    <row r="141" spans="1:12" ht="14.25" hidden="1" x14ac:dyDescent="0.2">
      <c r="A141" s="55"/>
      <c r="B141" s="57"/>
      <c r="C141" s="100" t="s">
        <v>630</v>
      </c>
      <c r="D141" s="100"/>
      <c r="E141" s="100"/>
      <c r="F141" s="100"/>
      <c r="G141" s="100"/>
      <c r="H141" s="100"/>
      <c r="I141" s="45"/>
      <c r="J141" s="55"/>
      <c r="K141" s="43"/>
      <c r="L141" s="45">
        <f>SUM(AX53:AX114)</f>
        <v>0</v>
      </c>
    </row>
    <row r="142" spans="1:12" ht="14.25" hidden="1" x14ac:dyDescent="0.2">
      <c r="A142" s="55"/>
      <c r="B142" s="57"/>
      <c r="C142" s="100" t="s">
        <v>631</v>
      </c>
      <c r="D142" s="100"/>
      <c r="E142" s="100"/>
      <c r="F142" s="100"/>
      <c r="G142" s="100"/>
      <c r="H142" s="100"/>
      <c r="I142" s="45"/>
      <c r="J142" s="55"/>
      <c r="K142" s="43"/>
      <c r="L142" s="45">
        <f>SUM(AY53:AY114)</f>
        <v>0</v>
      </c>
    </row>
    <row r="143" spans="1:12" ht="14.25" x14ac:dyDescent="0.2">
      <c r="A143" s="55"/>
      <c r="B143" s="57"/>
      <c r="C143" s="100" t="s">
        <v>632</v>
      </c>
      <c r="D143" s="100"/>
      <c r="E143" s="100"/>
      <c r="F143" s="102"/>
      <c r="G143" s="46">
        <f>Source!F161</f>
        <v>16.427935999999999</v>
      </c>
      <c r="H143" s="55"/>
      <c r="I143" s="55"/>
      <c r="J143" s="55"/>
      <c r="K143" s="55"/>
      <c r="L143" s="55"/>
    </row>
    <row r="144" spans="1:12" ht="14.25" x14ac:dyDescent="0.2">
      <c r="A144" s="55"/>
      <c r="B144" s="57"/>
      <c r="C144" s="100" t="s">
        <v>633</v>
      </c>
      <c r="D144" s="100"/>
      <c r="E144" s="100"/>
      <c r="F144" s="102"/>
      <c r="G144" s="46">
        <f>Source!F162</f>
        <v>3.1911670000000001</v>
      </c>
      <c r="H144" s="55"/>
      <c r="I144" s="55"/>
      <c r="J144" s="55"/>
      <c r="K144" s="55"/>
      <c r="L144" s="55"/>
    </row>
    <row r="147" spans="1:12" ht="16.5" x14ac:dyDescent="0.2">
      <c r="A147" s="101" t="s">
        <v>635</v>
      </c>
      <c r="B147" s="101"/>
      <c r="C147" s="101"/>
      <c r="D147" s="101"/>
      <c r="E147" s="101"/>
      <c r="F147" s="101"/>
      <c r="G147" s="101"/>
      <c r="H147" s="101"/>
      <c r="I147" s="101"/>
      <c r="J147" s="101"/>
      <c r="K147" s="101"/>
      <c r="L147" s="101"/>
    </row>
    <row r="149" spans="1:12" ht="15" hidden="1" x14ac:dyDescent="0.2">
      <c r="A149" s="58"/>
      <c r="B149" s="59"/>
      <c r="C149" s="98" t="s">
        <v>609</v>
      </c>
      <c r="D149" s="98"/>
      <c r="E149" s="98"/>
      <c r="F149" s="98"/>
      <c r="G149" s="98"/>
      <c r="H149" s="98"/>
      <c r="I149" s="47"/>
      <c r="J149" s="58"/>
      <c r="K149" s="60"/>
      <c r="L149" s="47">
        <f>L151+L152+L158+L162</f>
        <v>0</v>
      </c>
    </row>
    <row r="150" spans="1:12" ht="14.25" hidden="1" x14ac:dyDescent="0.2">
      <c r="A150" s="55"/>
      <c r="B150" s="57"/>
      <c r="C150" s="99" t="s">
        <v>610</v>
      </c>
      <c r="D150" s="100"/>
      <c r="E150" s="100"/>
      <c r="F150" s="100"/>
      <c r="G150" s="100"/>
      <c r="H150" s="100"/>
      <c r="I150" s="45"/>
      <c r="J150" s="55"/>
      <c r="K150" s="43"/>
      <c r="L150" s="45"/>
    </row>
    <row r="151" spans="1:12" ht="14.25" hidden="1" x14ac:dyDescent="0.2">
      <c r="A151" s="55"/>
      <c r="B151" s="57"/>
      <c r="C151" s="100" t="s">
        <v>611</v>
      </c>
      <c r="D151" s="100"/>
      <c r="E151" s="100"/>
      <c r="F151" s="100"/>
      <c r="G151" s="100"/>
      <c r="H151" s="100"/>
      <c r="I151" s="45"/>
      <c r="J151" s="55"/>
      <c r="K151" s="43"/>
      <c r="L151" s="45">
        <f>SUM(AR147:AR147)</f>
        <v>0</v>
      </c>
    </row>
    <row r="152" spans="1:12" ht="14.25" hidden="1" x14ac:dyDescent="0.2">
      <c r="A152" s="55"/>
      <c r="B152" s="57"/>
      <c r="C152" s="100" t="s">
        <v>612</v>
      </c>
      <c r="D152" s="100"/>
      <c r="E152" s="100"/>
      <c r="F152" s="100"/>
      <c r="G152" s="100"/>
      <c r="H152" s="100"/>
      <c r="I152" s="45"/>
      <c r="J152" s="55"/>
      <c r="K152" s="43"/>
      <c r="L152" s="45">
        <f>L154+L157+L156</f>
        <v>0</v>
      </c>
    </row>
    <row r="153" spans="1:12" ht="14.25" hidden="1" x14ac:dyDescent="0.2">
      <c r="A153" s="55"/>
      <c r="B153" s="57"/>
      <c r="C153" s="99" t="s">
        <v>613</v>
      </c>
      <c r="D153" s="100"/>
      <c r="E153" s="100"/>
      <c r="F153" s="100"/>
      <c r="G153" s="100"/>
      <c r="H153" s="100"/>
      <c r="I153" s="45"/>
      <c r="J153" s="55"/>
      <c r="K153" s="43"/>
      <c r="L153" s="45"/>
    </row>
    <row r="154" spans="1:12" ht="14.25" hidden="1" x14ac:dyDescent="0.2">
      <c r="A154" s="55"/>
      <c r="B154" s="57"/>
      <c r="C154" s="100" t="s">
        <v>612</v>
      </c>
      <c r="D154" s="100"/>
      <c r="E154" s="100"/>
      <c r="F154" s="100"/>
      <c r="G154" s="100"/>
      <c r="H154" s="100"/>
      <c r="I154" s="45"/>
      <c r="J154" s="55"/>
      <c r="K154" s="43"/>
      <c r="L154" s="45">
        <f>SUM(AO147:AO147)</f>
        <v>0</v>
      </c>
    </row>
    <row r="155" spans="1:12" ht="14.25" hidden="1" x14ac:dyDescent="0.2">
      <c r="A155" s="55"/>
      <c r="B155" s="57"/>
      <c r="C155" s="99" t="s">
        <v>614</v>
      </c>
      <c r="D155" s="100"/>
      <c r="E155" s="100"/>
      <c r="F155" s="100"/>
      <c r="G155" s="100"/>
      <c r="H155" s="100"/>
      <c r="I155" s="45"/>
      <c r="J155" s="55"/>
      <c r="K155" s="43"/>
      <c r="L155" s="45"/>
    </row>
    <row r="156" spans="1:12" ht="14.25" hidden="1" x14ac:dyDescent="0.2">
      <c r="A156" s="55"/>
      <c r="B156" s="57"/>
      <c r="C156" s="100" t="s">
        <v>634</v>
      </c>
      <c r="D156" s="100"/>
      <c r="E156" s="100"/>
      <c r="F156" s="100"/>
      <c r="G156" s="100"/>
      <c r="H156" s="100"/>
      <c r="I156" s="45"/>
      <c r="J156" s="55"/>
      <c r="K156" s="43"/>
      <c r="L156" s="45">
        <f>SUM(AT147:AT147)</f>
        <v>0</v>
      </c>
    </row>
    <row r="157" spans="1:12" ht="14.25" hidden="1" x14ac:dyDescent="0.2">
      <c r="A157" s="55"/>
      <c r="B157" s="57"/>
      <c r="C157" s="100" t="s">
        <v>615</v>
      </c>
      <c r="D157" s="100"/>
      <c r="E157" s="100"/>
      <c r="F157" s="100"/>
      <c r="G157" s="100"/>
      <c r="H157" s="100"/>
      <c r="I157" s="45"/>
      <c r="J157" s="55"/>
      <c r="K157" s="43"/>
      <c r="L157" s="45">
        <f>SUM(AV147:AV147)</f>
        <v>0</v>
      </c>
    </row>
    <row r="158" spans="1:12" ht="14.25" hidden="1" x14ac:dyDescent="0.2">
      <c r="A158" s="55"/>
      <c r="B158" s="57"/>
      <c r="C158" s="100" t="s">
        <v>616</v>
      </c>
      <c r="D158" s="100"/>
      <c r="E158" s="100"/>
      <c r="F158" s="100"/>
      <c r="G158" s="100"/>
      <c r="H158" s="100"/>
      <c r="I158" s="45"/>
      <c r="J158" s="55"/>
      <c r="K158" s="43"/>
      <c r="L158" s="45">
        <f>L160+L161</f>
        <v>0</v>
      </c>
    </row>
    <row r="159" spans="1:12" ht="14.25" hidden="1" x14ac:dyDescent="0.2">
      <c r="A159" s="55"/>
      <c r="B159" s="57"/>
      <c r="C159" s="99" t="s">
        <v>613</v>
      </c>
      <c r="D159" s="100"/>
      <c r="E159" s="100"/>
      <c r="F159" s="100"/>
      <c r="G159" s="100"/>
      <c r="H159" s="100"/>
      <c r="I159" s="45"/>
      <c r="J159" s="55"/>
      <c r="K159" s="43"/>
      <c r="L159" s="45"/>
    </row>
    <row r="160" spans="1:12" ht="14.25" hidden="1" x14ac:dyDescent="0.2">
      <c r="A160" s="55"/>
      <c r="B160" s="57"/>
      <c r="C160" s="100" t="s">
        <v>617</v>
      </c>
      <c r="D160" s="100"/>
      <c r="E160" s="100"/>
      <c r="F160" s="100"/>
      <c r="G160" s="100"/>
      <c r="H160" s="100"/>
      <c r="I160" s="45"/>
      <c r="J160" s="55"/>
      <c r="K160" s="43"/>
      <c r="L160" s="45">
        <f>SUM(AW147:AW147)-SUM(BK147:BK147)</f>
        <v>0</v>
      </c>
    </row>
    <row r="161" spans="1:12" ht="14.25" hidden="1" x14ac:dyDescent="0.2">
      <c r="A161" s="55"/>
      <c r="B161" s="57"/>
      <c r="C161" s="100" t="s">
        <v>618</v>
      </c>
      <c r="D161" s="100"/>
      <c r="E161" s="100"/>
      <c r="F161" s="100"/>
      <c r="G161" s="100"/>
      <c r="H161" s="100"/>
      <c r="I161" s="45"/>
      <c r="J161" s="55"/>
      <c r="K161" s="43"/>
      <c r="L161" s="45">
        <f>SUM(BC147:BC147)</f>
        <v>0</v>
      </c>
    </row>
    <row r="162" spans="1:12" ht="14.25" hidden="1" x14ac:dyDescent="0.2">
      <c r="A162" s="55"/>
      <c r="B162" s="57"/>
      <c r="C162" s="100" t="s">
        <v>619</v>
      </c>
      <c r="D162" s="100"/>
      <c r="E162" s="100"/>
      <c r="F162" s="100"/>
      <c r="G162" s="100"/>
      <c r="H162" s="100"/>
      <c r="I162" s="45"/>
      <c r="J162" s="55"/>
      <c r="K162" s="43"/>
      <c r="L162" s="45">
        <f>SUM(BB147:BB147)</f>
        <v>0</v>
      </c>
    </row>
    <row r="163" spans="1:12" ht="14.25" hidden="1" x14ac:dyDescent="0.2">
      <c r="A163" s="55"/>
      <c r="B163" s="57"/>
      <c r="C163" s="100" t="s">
        <v>620</v>
      </c>
      <c r="D163" s="100"/>
      <c r="E163" s="100"/>
      <c r="F163" s="100"/>
      <c r="G163" s="100"/>
      <c r="H163" s="100"/>
      <c r="I163" s="45"/>
      <c r="J163" s="55"/>
      <c r="K163" s="43"/>
      <c r="L163" s="45">
        <f>SUM(AR147:AR147)+SUM(AT147:AT147)+SUM(AV147:AV147)</f>
        <v>0</v>
      </c>
    </row>
    <row r="164" spans="1:12" ht="14.25" hidden="1" x14ac:dyDescent="0.2">
      <c r="A164" s="55"/>
      <c r="B164" s="57"/>
      <c r="C164" s="100" t="s">
        <v>621</v>
      </c>
      <c r="D164" s="100"/>
      <c r="E164" s="100"/>
      <c r="F164" s="100"/>
      <c r="G164" s="100"/>
      <c r="H164" s="100"/>
      <c r="I164" s="45"/>
      <c r="J164" s="55"/>
      <c r="K164" s="43"/>
      <c r="L164" s="45">
        <f>SUM(AZ147:AZ147)</f>
        <v>0</v>
      </c>
    </row>
    <row r="165" spans="1:12" ht="14.25" hidden="1" x14ac:dyDescent="0.2">
      <c r="A165" s="55"/>
      <c r="B165" s="57"/>
      <c r="C165" s="100" t="s">
        <v>622</v>
      </c>
      <c r="D165" s="100"/>
      <c r="E165" s="100"/>
      <c r="F165" s="100"/>
      <c r="G165" s="100"/>
      <c r="H165" s="100"/>
      <c r="I165" s="45"/>
      <c r="J165" s="55"/>
      <c r="K165" s="43"/>
      <c r="L165" s="45">
        <f>SUM(BA147:BA147)</f>
        <v>0</v>
      </c>
    </row>
    <row r="166" spans="1:12" ht="14.25" hidden="1" x14ac:dyDescent="0.2">
      <c r="A166" s="55"/>
      <c r="B166" s="57"/>
      <c r="C166" s="100" t="s">
        <v>623</v>
      </c>
      <c r="D166" s="100"/>
      <c r="E166" s="100"/>
      <c r="F166" s="100"/>
      <c r="G166" s="100"/>
      <c r="H166" s="100"/>
      <c r="I166" s="45"/>
      <c r="J166" s="55"/>
      <c r="K166" s="43"/>
      <c r="L166" s="45">
        <f>L168+L169</f>
        <v>0</v>
      </c>
    </row>
    <row r="167" spans="1:12" ht="14.25" hidden="1" x14ac:dyDescent="0.2">
      <c r="A167" s="55"/>
      <c r="B167" s="57"/>
      <c r="C167" s="99" t="s">
        <v>610</v>
      </c>
      <c r="D167" s="100"/>
      <c r="E167" s="100"/>
      <c r="F167" s="100"/>
      <c r="G167" s="100"/>
      <c r="H167" s="100"/>
      <c r="I167" s="45"/>
      <c r="J167" s="55"/>
      <c r="K167" s="43"/>
      <c r="L167" s="45"/>
    </row>
    <row r="168" spans="1:12" ht="14.25" hidden="1" x14ac:dyDescent="0.2">
      <c r="A168" s="55"/>
      <c r="B168" s="57"/>
      <c r="C168" s="100" t="s">
        <v>624</v>
      </c>
      <c r="D168" s="100"/>
      <c r="E168" s="100"/>
      <c r="F168" s="100"/>
      <c r="G168" s="100"/>
      <c r="H168" s="100"/>
      <c r="I168" s="45"/>
      <c r="J168" s="55"/>
      <c r="K168" s="43"/>
      <c r="L168" s="45">
        <f>SUM(BK147:BK147)</f>
        <v>0</v>
      </c>
    </row>
    <row r="169" spans="1:12" ht="14.25" hidden="1" x14ac:dyDescent="0.2">
      <c r="A169" s="55"/>
      <c r="B169" s="57"/>
      <c r="C169" s="100" t="s">
        <v>625</v>
      </c>
      <c r="D169" s="100"/>
      <c r="E169" s="100"/>
      <c r="F169" s="100"/>
      <c r="G169" s="100"/>
      <c r="H169" s="100"/>
      <c r="I169" s="45"/>
      <c r="J169" s="55"/>
      <c r="K169" s="43"/>
      <c r="L169" s="45">
        <f>SUM(BD147:BD147)</f>
        <v>0</v>
      </c>
    </row>
    <row r="170" spans="1:12" ht="14.25" hidden="1" x14ac:dyDescent="0.2">
      <c r="A170" s="55"/>
      <c r="B170" s="57"/>
      <c r="C170" s="100" t="s">
        <v>626</v>
      </c>
      <c r="D170" s="100"/>
      <c r="E170" s="100"/>
      <c r="F170" s="100"/>
      <c r="G170" s="100"/>
      <c r="H170" s="100"/>
      <c r="I170" s="45"/>
      <c r="J170" s="55"/>
      <c r="K170" s="43"/>
      <c r="L170" s="45"/>
    </row>
    <row r="171" spans="1:12" ht="14.25" hidden="1" x14ac:dyDescent="0.2">
      <c r="A171" s="55"/>
      <c r="B171" s="57"/>
      <c r="C171" s="100" t="s">
        <v>627</v>
      </c>
      <c r="D171" s="100"/>
      <c r="E171" s="100"/>
      <c r="F171" s="100"/>
      <c r="G171" s="100"/>
      <c r="H171" s="100"/>
      <c r="I171" s="45"/>
      <c r="J171" s="55"/>
      <c r="K171" s="43"/>
      <c r="L171" s="45">
        <f>SUM(BO147:BO147)</f>
        <v>0</v>
      </c>
    </row>
    <row r="172" spans="1:12" ht="15" hidden="1" x14ac:dyDescent="0.2">
      <c r="A172" s="58"/>
      <c r="B172" s="59"/>
      <c r="C172" s="98" t="s">
        <v>628</v>
      </c>
      <c r="D172" s="98"/>
      <c r="E172" s="98"/>
      <c r="F172" s="98"/>
      <c r="G172" s="98"/>
      <c r="H172" s="98"/>
      <c r="I172" s="47"/>
      <c r="J172" s="58"/>
      <c r="K172" s="60"/>
      <c r="L172" s="47">
        <f>L149+L164+L165+L166+L170+L171</f>
        <v>0</v>
      </c>
    </row>
    <row r="173" spans="1:12" ht="14.25" hidden="1" x14ac:dyDescent="0.2">
      <c r="A173" s="55"/>
      <c r="B173" s="57"/>
      <c r="C173" s="99" t="s">
        <v>629</v>
      </c>
      <c r="D173" s="100"/>
      <c r="E173" s="100"/>
      <c r="F173" s="100"/>
      <c r="G173" s="100"/>
      <c r="H173" s="100"/>
      <c r="I173" s="45"/>
      <c r="J173" s="55"/>
      <c r="K173" s="43"/>
      <c r="L173" s="45"/>
    </row>
    <row r="174" spans="1:12" ht="14.25" hidden="1" x14ac:dyDescent="0.2">
      <c r="A174" s="55"/>
      <c r="B174" s="57"/>
      <c r="C174" s="100" t="s">
        <v>630</v>
      </c>
      <c r="D174" s="100"/>
      <c r="E174" s="100"/>
      <c r="F174" s="100"/>
      <c r="G174" s="100"/>
      <c r="H174" s="100"/>
      <c r="I174" s="45"/>
      <c r="J174" s="55"/>
      <c r="K174" s="43"/>
      <c r="L174" s="45">
        <f>SUM(AX147:AX147)</f>
        <v>0</v>
      </c>
    </row>
    <row r="175" spans="1:12" ht="14.25" hidden="1" x14ac:dyDescent="0.2">
      <c r="A175" s="55"/>
      <c r="B175" s="57"/>
      <c r="C175" s="100" t="s">
        <v>631</v>
      </c>
      <c r="D175" s="100"/>
      <c r="E175" s="100"/>
      <c r="F175" s="100"/>
      <c r="G175" s="100"/>
      <c r="H175" s="100"/>
      <c r="I175" s="45"/>
      <c r="J175" s="55"/>
      <c r="K175" s="43"/>
      <c r="L175" s="45">
        <f>SUM(AY147:AY147)</f>
        <v>0</v>
      </c>
    </row>
    <row r="176" spans="1:12" ht="14.25" hidden="1" customHeight="1" x14ac:dyDescent="0.2">
      <c r="A176" s="55"/>
      <c r="B176" s="57"/>
      <c r="C176" s="100" t="s">
        <v>632</v>
      </c>
      <c r="D176" s="100"/>
      <c r="E176" s="100"/>
      <c r="F176" s="102"/>
      <c r="G176" s="46">
        <f>Source!F218</f>
        <v>0</v>
      </c>
      <c r="H176" s="55"/>
      <c r="I176" s="55"/>
      <c r="J176" s="55"/>
      <c r="K176" s="55"/>
      <c r="L176" s="55"/>
    </row>
    <row r="177" spans="1:82" ht="14.25" hidden="1" customHeight="1" x14ac:dyDescent="0.2">
      <c r="A177" s="55"/>
      <c r="B177" s="57"/>
      <c r="C177" s="100" t="s">
        <v>633</v>
      </c>
      <c r="D177" s="100"/>
      <c r="E177" s="100"/>
      <c r="F177" s="102"/>
      <c r="G177" s="46">
        <f>Source!F219</f>
        <v>0</v>
      </c>
      <c r="H177" s="55"/>
      <c r="I177" s="55"/>
      <c r="J177" s="55"/>
      <c r="K177" s="55"/>
      <c r="L177" s="55"/>
    </row>
    <row r="180" spans="1:82" ht="16.5" x14ac:dyDescent="0.2">
      <c r="A180" s="101" t="s">
        <v>636</v>
      </c>
      <c r="B180" s="101"/>
      <c r="C180" s="101"/>
      <c r="D180" s="101"/>
      <c r="E180" s="101"/>
      <c r="F180" s="101"/>
      <c r="G180" s="101"/>
      <c r="H180" s="101"/>
      <c r="I180" s="101"/>
      <c r="J180" s="101"/>
      <c r="K180" s="101"/>
      <c r="L180" s="101"/>
    </row>
    <row r="181" spans="1:82" ht="57" x14ac:dyDescent="0.2">
      <c r="A181" s="61" t="s">
        <v>265</v>
      </c>
      <c r="B181" s="48" t="str">
        <f>Source!F232</f>
        <v>ПАО РОССЕТИ МР</v>
      </c>
      <c r="C181" s="48" t="s">
        <v>637</v>
      </c>
      <c r="D181" s="49" t="str">
        <f>Source!H232</f>
        <v>м</v>
      </c>
      <c r="E181" s="50">
        <f>Source!K232</f>
        <v>95.9</v>
      </c>
      <c r="F181" s="50"/>
      <c r="G181" s="50">
        <f>Source!I232</f>
        <v>95.9</v>
      </c>
      <c r="H181" s="51"/>
      <c r="I181" s="52"/>
      <c r="J181" s="51">
        <f>Source!AL232</f>
        <v>512.68999999999994</v>
      </c>
      <c r="K181" s="52"/>
      <c r="L181" s="51">
        <f>Source!HG232</f>
        <v>49166.97</v>
      </c>
    </row>
    <row r="182" spans="1:82" ht="15" x14ac:dyDescent="0.2">
      <c r="C182" s="96" t="s">
        <v>599</v>
      </c>
      <c r="D182" s="96"/>
      <c r="E182" s="96"/>
      <c r="F182" s="96"/>
      <c r="G182" s="96"/>
      <c r="H182" s="96"/>
      <c r="I182" s="97">
        <f>IF(E181&lt;&gt;0,K182/E181, 0)</f>
        <v>512.68998957247129</v>
      </c>
      <c r="J182" s="97"/>
      <c r="K182" s="97">
        <f>L181</f>
        <v>49166.97</v>
      </c>
      <c r="L182" s="97"/>
      <c r="AD182">
        <f>ROUND((Source!AT232/100)*((ROUND(ROUND(Source!AO232,2)*Source!I232, 2)+ROUND(ROUND(Source!AN232,2)*Source!I232, 2))), 2)</f>
        <v>0</v>
      </c>
      <c r="AE182">
        <f>ROUND((Source!AU232/100)*((ROUND(ROUND(Source!AO232,2)*Source!I232, 2)+ROUND(ROUND(Source!AN232,2)*Source!I232, 2))), 2)</f>
        <v>0</v>
      </c>
      <c r="AN182" s="53">
        <f>L181</f>
        <v>49166.97</v>
      </c>
      <c r="AO182">
        <f>0</f>
        <v>0</v>
      </c>
      <c r="AQ182" t="s">
        <v>600</v>
      </c>
      <c r="AR182">
        <f>0</f>
        <v>0</v>
      </c>
      <c r="AT182">
        <f>0</f>
        <v>0</v>
      </c>
      <c r="AV182" t="s">
        <v>600</v>
      </c>
      <c r="AW182" s="53">
        <f>L181</f>
        <v>49166.97</v>
      </c>
      <c r="AX182" s="53">
        <f>L181</f>
        <v>49166.97</v>
      </c>
      <c r="AZ182">
        <f>Source!X232</f>
        <v>0</v>
      </c>
      <c r="BA182">
        <f>Source!Y232</f>
        <v>0</v>
      </c>
      <c r="CD182">
        <v>1</v>
      </c>
    </row>
    <row r="183" spans="1:82" ht="42.75" x14ac:dyDescent="0.2">
      <c r="A183" s="61" t="s">
        <v>271</v>
      </c>
      <c r="B183" s="48" t="str">
        <f>Source!F236</f>
        <v>ТЦ_22.2.02.19_77_7736281025_19.03.2026_02_10.1</v>
      </c>
      <c r="C183" s="48" t="str">
        <f>Source!G236</f>
        <v>Универсальный повторный заземлитель УПЗ 16</v>
      </c>
      <c r="D183" s="49" t="str">
        <f>Source!H236</f>
        <v>шт.</v>
      </c>
      <c r="E183" s="50">
        <f>Source!K236</f>
        <v>2.8</v>
      </c>
      <c r="F183" s="50"/>
      <c r="G183" s="50">
        <f>Source!I236</f>
        <v>2.8</v>
      </c>
      <c r="H183" s="51"/>
      <c r="I183" s="52"/>
      <c r="J183" s="51">
        <f>Source!AL236</f>
        <v>2129.38</v>
      </c>
      <c r="K183" s="52"/>
      <c r="L183" s="51">
        <f>Source!HG236</f>
        <v>5962.26</v>
      </c>
    </row>
    <row r="184" spans="1:82" ht="15" x14ac:dyDescent="0.2">
      <c r="C184" s="96" t="s">
        <v>599</v>
      </c>
      <c r="D184" s="96"/>
      <c r="E184" s="96"/>
      <c r="F184" s="96"/>
      <c r="G184" s="96"/>
      <c r="H184" s="96"/>
      <c r="I184" s="97">
        <f>IF(E183&lt;&gt;0,K184/E183, 0)</f>
        <v>2129.3785714285718</v>
      </c>
      <c r="J184" s="97"/>
      <c r="K184" s="97">
        <f>L183</f>
        <v>5962.26</v>
      </c>
      <c r="L184" s="97"/>
      <c r="AD184">
        <f>ROUND((Source!AT236/100)*((ROUND(ROUND(Source!AO236,2)*Source!I236, 2)+ROUND(ROUND(Source!AN236,2)*Source!I236, 2))), 2)</f>
        <v>0</v>
      </c>
      <c r="AE184">
        <f>ROUND((Source!AU236/100)*((ROUND(ROUND(Source!AO236,2)*Source!I236, 2)+ROUND(ROUND(Source!AN236,2)*Source!I236, 2))), 2)</f>
        <v>0</v>
      </c>
      <c r="AN184" s="53">
        <f>L183</f>
        <v>5962.26</v>
      </c>
      <c r="AO184">
        <f>0</f>
        <v>0</v>
      </c>
      <c r="AQ184" t="s">
        <v>600</v>
      </c>
      <c r="AR184">
        <f>0</f>
        <v>0</v>
      </c>
      <c r="AT184">
        <f>0</f>
        <v>0</v>
      </c>
      <c r="AV184" t="s">
        <v>600</v>
      </c>
      <c r="AW184" s="53">
        <f>L183</f>
        <v>5962.26</v>
      </c>
      <c r="AX184" s="53">
        <f>L183</f>
        <v>5962.26</v>
      </c>
      <c r="AZ184">
        <f>Source!X236</f>
        <v>0</v>
      </c>
      <c r="BA184">
        <f>Source!Y236</f>
        <v>0</v>
      </c>
      <c r="CD184">
        <v>1</v>
      </c>
    </row>
    <row r="185" spans="1:82" ht="42.75" x14ac:dyDescent="0.2">
      <c r="A185" s="61" t="s">
        <v>274</v>
      </c>
      <c r="B185" s="48" t="str">
        <f>Source!F238</f>
        <v>ТЦ_22.2.02.19_77_7736281025_19.03.2026_02_11.1</v>
      </c>
      <c r="C185" s="48" t="str">
        <f>Source!G238</f>
        <v>Универсальный повторный заземлитель УПЗ 16А</v>
      </c>
      <c r="D185" s="49" t="str">
        <f>Source!H238</f>
        <v>шт.</v>
      </c>
      <c r="E185" s="50">
        <f>Source!K238</f>
        <v>2.1</v>
      </c>
      <c r="F185" s="50"/>
      <c r="G185" s="50">
        <f>Source!I238</f>
        <v>2.1</v>
      </c>
      <c r="H185" s="51"/>
      <c r="I185" s="52"/>
      <c r="J185" s="51">
        <f>Source!AL238</f>
        <v>3937.79</v>
      </c>
      <c r="K185" s="52"/>
      <c r="L185" s="51">
        <f>Source!HG238</f>
        <v>8269.36</v>
      </c>
    </row>
    <row r="186" spans="1:82" ht="15" x14ac:dyDescent="0.2">
      <c r="C186" s="96" t="s">
        <v>599</v>
      </c>
      <c r="D186" s="96"/>
      <c r="E186" s="96"/>
      <c r="F186" s="96"/>
      <c r="G186" s="96"/>
      <c r="H186" s="96"/>
      <c r="I186" s="97">
        <f>IF(E185&lt;&gt;0,K186/E185, 0)</f>
        <v>3937.7904761904765</v>
      </c>
      <c r="J186" s="97"/>
      <c r="K186" s="97">
        <f>L185</f>
        <v>8269.36</v>
      </c>
      <c r="L186" s="97"/>
      <c r="AD186">
        <f>ROUND((Source!AT238/100)*((ROUND(ROUND(Source!AO238,2)*Source!I238, 2)+ROUND(ROUND(Source!AN238,2)*Source!I238, 2))), 2)</f>
        <v>0</v>
      </c>
      <c r="AE186">
        <f>ROUND((Source!AU238/100)*((ROUND(ROUND(Source!AO238,2)*Source!I238, 2)+ROUND(ROUND(Source!AN238,2)*Source!I238, 2))), 2)</f>
        <v>0</v>
      </c>
      <c r="AN186" s="53">
        <f>L185</f>
        <v>8269.36</v>
      </c>
      <c r="AO186">
        <f>0</f>
        <v>0</v>
      </c>
      <c r="AQ186" t="s">
        <v>600</v>
      </c>
      <c r="AR186">
        <f>0</f>
        <v>0</v>
      </c>
      <c r="AT186">
        <f>0</f>
        <v>0</v>
      </c>
      <c r="AV186" t="s">
        <v>600</v>
      </c>
      <c r="AW186" s="53">
        <f>L185</f>
        <v>8269.36</v>
      </c>
      <c r="AX186" s="53">
        <f>L185</f>
        <v>8269.36</v>
      </c>
      <c r="AZ186">
        <f>Source!X238</f>
        <v>0</v>
      </c>
      <c r="BA186">
        <f>Source!Y238</f>
        <v>0</v>
      </c>
      <c r="CD186">
        <v>1</v>
      </c>
    </row>
    <row r="187" spans="1:82" ht="42.75" x14ac:dyDescent="0.2">
      <c r="A187" s="61" t="s">
        <v>277</v>
      </c>
      <c r="B187" s="48" t="str">
        <f>Source!F240</f>
        <v>ТЦ_20.1.02.00_77_7736281025_19.03.2026_02_4.1</v>
      </c>
      <c r="C187" s="48" t="str">
        <f>Source!G240</f>
        <v>Заземляющий проводник ЗП6, ЗП-1м, ЗП-2м</v>
      </c>
      <c r="D187" s="49" t="str">
        <f>Source!H240</f>
        <v>м</v>
      </c>
      <c r="E187" s="50">
        <f>Source!K240</f>
        <v>1.855</v>
      </c>
      <c r="F187" s="50"/>
      <c r="G187" s="50">
        <f>Source!I240</f>
        <v>1.855</v>
      </c>
      <c r="H187" s="51"/>
      <c r="I187" s="52"/>
      <c r="J187" s="51">
        <f>Source!AL240</f>
        <v>219.21</v>
      </c>
      <c r="K187" s="52"/>
      <c r="L187" s="51">
        <f>Source!HG240</f>
        <v>406.63</v>
      </c>
    </row>
    <row r="188" spans="1:82" ht="15" x14ac:dyDescent="0.2">
      <c r="C188" s="96" t="s">
        <v>599</v>
      </c>
      <c r="D188" s="96"/>
      <c r="E188" s="96"/>
      <c r="F188" s="96"/>
      <c r="G188" s="96"/>
      <c r="H188" s="96"/>
      <c r="I188" s="97">
        <f>IF(E187&lt;&gt;0,K188/E187, 0)</f>
        <v>219.20754716981131</v>
      </c>
      <c r="J188" s="97"/>
      <c r="K188" s="97">
        <f>L187</f>
        <v>406.63</v>
      </c>
      <c r="L188" s="97"/>
      <c r="AD188">
        <f>ROUND((Source!AT240/100)*((ROUND(ROUND(Source!AO240,2)*Source!I240, 2)+ROUND(ROUND(Source!AN240,2)*Source!I240, 2))), 2)</f>
        <v>0</v>
      </c>
      <c r="AE188">
        <f>ROUND((Source!AU240/100)*((ROUND(ROUND(Source!AO240,2)*Source!I240, 2)+ROUND(ROUND(Source!AN240,2)*Source!I240, 2))), 2)</f>
        <v>0</v>
      </c>
      <c r="AN188" s="53">
        <f>L187</f>
        <v>406.63</v>
      </c>
      <c r="AO188">
        <f>0</f>
        <v>0</v>
      </c>
      <c r="AQ188" t="s">
        <v>600</v>
      </c>
      <c r="AR188">
        <f>0</f>
        <v>0</v>
      </c>
      <c r="AT188">
        <f>0</f>
        <v>0</v>
      </c>
      <c r="AV188" t="s">
        <v>600</v>
      </c>
      <c r="AW188" s="53">
        <f>L187</f>
        <v>406.63</v>
      </c>
      <c r="AX188" s="53">
        <f>L187</f>
        <v>406.63</v>
      </c>
      <c r="AZ188">
        <f>Source!X240</f>
        <v>0</v>
      </c>
      <c r="BA188">
        <f>Source!Y240</f>
        <v>0</v>
      </c>
      <c r="CD188">
        <v>1</v>
      </c>
    </row>
    <row r="189" spans="1:82" ht="42.75" x14ac:dyDescent="0.2">
      <c r="A189" s="61" t="s">
        <v>280</v>
      </c>
      <c r="B189" s="48" t="str">
        <f>Source!F242</f>
        <v>ТЦ_08.3.02.00_77_7736281025_19.03.2026_02_5.1</v>
      </c>
      <c r="C189" s="48" t="str">
        <f>Source!G242</f>
        <v>Металлическая лента  F20.7</v>
      </c>
      <c r="D189" s="49" t="str">
        <f>Source!H242</f>
        <v>шт.</v>
      </c>
      <c r="E189" s="50">
        <f>Source!K242</f>
        <v>20.3</v>
      </c>
      <c r="F189" s="50"/>
      <c r="G189" s="50">
        <f>Source!I242</f>
        <v>20.3</v>
      </c>
      <c r="H189" s="51"/>
      <c r="I189" s="52"/>
      <c r="J189" s="51">
        <f>Source!AL242</f>
        <v>199.63</v>
      </c>
      <c r="K189" s="52"/>
      <c r="L189" s="51">
        <f>Source!HG242</f>
        <v>4052.49</v>
      </c>
    </row>
    <row r="190" spans="1:82" ht="15" x14ac:dyDescent="0.2">
      <c r="C190" s="96" t="s">
        <v>599</v>
      </c>
      <c r="D190" s="96"/>
      <c r="E190" s="96"/>
      <c r="F190" s="96"/>
      <c r="G190" s="96"/>
      <c r="H190" s="96"/>
      <c r="I190" s="97">
        <f>IF(E189&lt;&gt;0,K190/E189, 0)</f>
        <v>199.63004926108371</v>
      </c>
      <c r="J190" s="97"/>
      <c r="K190" s="97">
        <f>L189</f>
        <v>4052.49</v>
      </c>
      <c r="L190" s="97"/>
      <c r="AD190">
        <f>ROUND((Source!AT242/100)*((ROUND(ROUND(Source!AO242,2)*Source!I242, 2)+ROUND(ROUND(Source!AN242,2)*Source!I242, 2))), 2)</f>
        <v>0</v>
      </c>
      <c r="AE190">
        <f>ROUND((Source!AU242/100)*((ROUND(ROUND(Source!AO242,2)*Source!I242, 2)+ROUND(ROUND(Source!AN242,2)*Source!I242, 2))), 2)</f>
        <v>0</v>
      </c>
      <c r="AN190" s="53">
        <f>L189</f>
        <v>4052.49</v>
      </c>
      <c r="AO190">
        <f>0</f>
        <v>0</v>
      </c>
      <c r="AQ190" t="s">
        <v>600</v>
      </c>
      <c r="AR190">
        <f>0</f>
        <v>0</v>
      </c>
      <c r="AT190">
        <f>0</f>
        <v>0</v>
      </c>
      <c r="AV190" t="s">
        <v>600</v>
      </c>
      <c r="AW190" s="53">
        <f>L189</f>
        <v>4052.49</v>
      </c>
      <c r="AX190" s="53">
        <f>L189</f>
        <v>4052.49</v>
      </c>
      <c r="AZ190">
        <f>Source!X242</f>
        <v>0</v>
      </c>
      <c r="BA190">
        <f>Source!Y242</f>
        <v>0</v>
      </c>
      <c r="CD190">
        <v>1</v>
      </c>
    </row>
    <row r="191" spans="1:82" ht="42.75" x14ac:dyDescent="0.2">
      <c r="A191" s="61" t="s">
        <v>283</v>
      </c>
      <c r="B191" s="48" t="str">
        <f>Source!F244</f>
        <v>ТЦ_25.2.02.11_77_7736281025_19.03.2026_02_6.1</v>
      </c>
      <c r="C191" s="48" t="str">
        <f>Source!G244</f>
        <v>Скрепа С 20</v>
      </c>
      <c r="D191" s="49" t="str">
        <f>Source!H244</f>
        <v>шт.</v>
      </c>
      <c r="E191" s="50">
        <f>Source!K244</f>
        <v>14.7</v>
      </c>
      <c r="F191" s="50"/>
      <c r="G191" s="50">
        <f>Source!I244</f>
        <v>14.7</v>
      </c>
      <c r="H191" s="51"/>
      <c r="I191" s="52"/>
      <c r="J191" s="51">
        <f>Source!AL244</f>
        <v>43.21</v>
      </c>
      <c r="K191" s="52"/>
      <c r="L191" s="51">
        <f>Source!HG244</f>
        <v>635.19000000000005</v>
      </c>
    </row>
    <row r="192" spans="1:82" ht="15" x14ac:dyDescent="0.2">
      <c r="C192" s="96" t="s">
        <v>599</v>
      </c>
      <c r="D192" s="96"/>
      <c r="E192" s="96"/>
      <c r="F192" s="96"/>
      <c r="G192" s="96"/>
      <c r="H192" s="96"/>
      <c r="I192" s="97">
        <f>IF(E191&lt;&gt;0,K192/E191, 0)</f>
        <v>43.210204081632661</v>
      </c>
      <c r="J192" s="97"/>
      <c r="K192" s="97">
        <f>L191</f>
        <v>635.19000000000005</v>
      </c>
      <c r="L192" s="97"/>
      <c r="AD192">
        <f>ROUND((Source!AT244/100)*((ROUND(ROUND(Source!AO244,2)*Source!I244, 2)+ROUND(ROUND(Source!AN244,2)*Source!I244, 2))), 2)</f>
        <v>0</v>
      </c>
      <c r="AE192">
        <f>ROUND((Source!AU244/100)*((ROUND(ROUND(Source!AO244,2)*Source!I244, 2)+ROUND(ROUND(Source!AN244,2)*Source!I244, 2))), 2)</f>
        <v>0</v>
      </c>
      <c r="AN192" s="53">
        <f>L191</f>
        <v>635.19000000000005</v>
      </c>
      <c r="AO192">
        <f>0</f>
        <v>0</v>
      </c>
      <c r="AQ192" t="s">
        <v>600</v>
      </c>
      <c r="AR192">
        <f>0</f>
        <v>0</v>
      </c>
      <c r="AT192">
        <f>0</f>
        <v>0</v>
      </c>
      <c r="AV192" t="s">
        <v>600</v>
      </c>
      <c r="AW192" s="53">
        <f>L191</f>
        <v>635.19000000000005</v>
      </c>
      <c r="AX192" s="53">
        <f>L191</f>
        <v>635.19000000000005</v>
      </c>
      <c r="AZ192">
        <f>Source!X244</f>
        <v>0</v>
      </c>
      <c r="BA192">
        <f>Source!Y244</f>
        <v>0</v>
      </c>
      <c r="CD192">
        <v>1</v>
      </c>
    </row>
    <row r="193" spans="1:82" ht="42.75" x14ac:dyDescent="0.2">
      <c r="A193" s="61" t="s">
        <v>286</v>
      </c>
      <c r="B193" s="48" t="str">
        <f>Source!F246</f>
        <v>ТЦ_25.2.01.02_77_7736281025_19.03.2026_02_7.1</v>
      </c>
      <c r="C193" s="48" t="str">
        <f>Source!G246</f>
        <v>Бугель B 20</v>
      </c>
      <c r="D193" s="49" t="str">
        <f>Source!H246</f>
        <v>шт.</v>
      </c>
      <c r="E193" s="50">
        <f>Source!K246</f>
        <v>5.6</v>
      </c>
      <c r="F193" s="50"/>
      <c r="G193" s="50">
        <f>Source!I246</f>
        <v>5.6</v>
      </c>
      <c r="H193" s="51"/>
      <c r="I193" s="52"/>
      <c r="J193" s="51">
        <f>Source!AL246</f>
        <v>57</v>
      </c>
      <c r="K193" s="52"/>
      <c r="L193" s="51">
        <f>Source!HG246</f>
        <v>319.2</v>
      </c>
    </row>
    <row r="194" spans="1:82" ht="15" x14ac:dyDescent="0.2">
      <c r="C194" s="96" t="s">
        <v>599</v>
      </c>
      <c r="D194" s="96"/>
      <c r="E194" s="96"/>
      <c r="F194" s="96"/>
      <c r="G194" s="96"/>
      <c r="H194" s="96"/>
      <c r="I194" s="97">
        <f>IF(E193&lt;&gt;0,K194/E193, 0)</f>
        <v>57</v>
      </c>
      <c r="J194" s="97"/>
      <c r="K194" s="97">
        <f>L193</f>
        <v>319.2</v>
      </c>
      <c r="L194" s="97"/>
      <c r="AD194">
        <f>ROUND((Source!AT246/100)*((ROUND(ROUND(Source!AO246,2)*Source!I246, 2)+ROUND(ROUND(Source!AN246,2)*Source!I246, 2))), 2)</f>
        <v>0</v>
      </c>
      <c r="AE194">
        <f>ROUND((Source!AU246/100)*((ROUND(ROUND(Source!AO246,2)*Source!I246, 2)+ROUND(ROUND(Source!AN246,2)*Source!I246, 2))), 2)</f>
        <v>0</v>
      </c>
      <c r="AN194" s="53">
        <f>L193</f>
        <v>319.2</v>
      </c>
      <c r="AO194">
        <f>0</f>
        <v>0</v>
      </c>
      <c r="AQ194" t="s">
        <v>600</v>
      </c>
      <c r="AR194">
        <f>0</f>
        <v>0</v>
      </c>
      <c r="AT194">
        <f>0</f>
        <v>0</v>
      </c>
      <c r="AV194" t="s">
        <v>600</v>
      </c>
      <c r="AW194" s="53">
        <f>L193</f>
        <v>319.2</v>
      </c>
      <c r="AX194" s="53">
        <f>L193</f>
        <v>319.2</v>
      </c>
      <c r="AZ194">
        <f>Source!X246</f>
        <v>0</v>
      </c>
      <c r="BA194">
        <f>Source!Y246</f>
        <v>0</v>
      </c>
      <c r="CD194">
        <v>1</v>
      </c>
    </row>
    <row r="195" spans="1:82" ht="42.75" x14ac:dyDescent="0.2">
      <c r="A195" s="61" t="s">
        <v>289</v>
      </c>
      <c r="B195" s="48" t="str">
        <f>Source!F248</f>
        <v>ТЦ_20.2.06.05_77_7736281025_19.03.2026_02_12.1</v>
      </c>
      <c r="C195" s="48" t="str">
        <f>Source!G248</f>
        <v>Анкерный кроштейн СА 2000</v>
      </c>
      <c r="D195" s="49" t="str">
        <f>Source!H248</f>
        <v>шт.</v>
      </c>
      <c r="E195" s="50">
        <f>Source!K248</f>
        <v>2.8</v>
      </c>
      <c r="F195" s="50"/>
      <c r="G195" s="50">
        <f>Source!I248</f>
        <v>2.8</v>
      </c>
      <c r="H195" s="51"/>
      <c r="I195" s="52"/>
      <c r="J195" s="51">
        <f>Source!AL248</f>
        <v>374.22</v>
      </c>
      <c r="K195" s="52"/>
      <c r="L195" s="51">
        <f>Source!HG248</f>
        <v>1047.82</v>
      </c>
    </row>
    <row r="196" spans="1:82" ht="15" x14ac:dyDescent="0.2">
      <c r="C196" s="96" t="s">
        <v>599</v>
      </c>
      <c r="D196" s="96"/>
      <c r="E196" s="96"/>
      <c r="F196" s="96"/>
      <c r="G196" s="96"/>
      <c r="H196" s="96"/>
      <c r="I196" s="97">
        <f>IF(E195&lt;&gt;0,K196/E195, 0)</f>
        <v>374.22142857142859</v>
      </c>
      <c r="J196" s="97"/>
      <c r="K196" s="97">
        <f>L195</f>
        <v>1047.82</v>
      </c>
      <c r="L196" s="97"/>
      <c r="AD196">
        <f>ROUND((Source!AT248/100)*((ROUND(ROUND(Source!AO248,2)*Source!I248, 2)+ROUND(ROUND(Source!AN248,2)*Source!I248, 2))), 2)</f>
        <v>0</v>
      </c>
      <c r="AE196">
        <f>ROUND((Source!AU248/100)*((ROUND(ROUND(Source!AO248,2)*Source!I248, 2)+ROUND(ROUND(Source!AN248,2)*Source!I248, 2))), 2)</f>
        <v>0</v>
      </c>
      <c r="AN196" s="53">
        <f>L195</f>
        <v>1047.82</v>
      </c>
      <c r="AO196">
        <f>0</f>
        <v>0</v>
      </c>
      <c r="AQ196" t="s">
        <v>600</v>
      </c>
      <c r="AR196">
        <f>0</f>
        <v>0</v>
      </c>
      <c r="AT196">
        <f>0</f>
        <v>0</v>
      </c>
      <c r="AV196" t="s">
        <v>600</v>
      </c>
      <c r="AW196" s="53">
        <f>L195</f>
        <v>1047.82</v>
      </c>
      <c r="AX196" s="53">
        <f>L195</f>
        <v>1047.82</v>
      </c>
      <c r="AZ196">
        <f>Source!X248</f>
        <v>0</v>
      </c>
      <c r="BA196">
        <f>Source!Y248</f>
        <v>0</v>
      </c>
      <c r="CD196">
        <v>1</v>
      </c>
    </row>
    <row r="197" spans="1:82" ht="42.75" x14ac:dyDescent="0.2">
      <c r="A197" s="61" t="s">
        <v>292</v>
      </c>
      <c r="B197" s="48" t="str">
        <f>Source!F250</f>
        <v>ТЦ_25.2.02.04_77_7736281025_19.03.2026_02_13.1</v>
      </c>
      <c r="C197" s="48" t="str">
        <f>Source!G250</f>
        <v>Натяжной зажим РА2000Р</v>
      </c>
      <c r="D197" s="49" t="str">
        <f>Source!H250</f>
        <v>шт.</v>
      </c>
      <c r="E197" s="50">
        <f>Source!K250</f>
        <v>2.8</v>
      </c>
      <c r="F197" s="50"/>
      <c r="G197" s="50">
        <f>Source!I250</f>
        <v>2.8</v>
      </c>
      <c r="H197" s="51"/>
      <c r="I197" s="52"/>
      <c r="J197" s="51">
        <f>Source!AL250</f>
        <v>1127.31</v>
      </c>
      <c r="K197" s="52"/>
      <c r="L197" s="51">
        <f>Source!HG250</f>
        <v>3156.47</v>
      </c>
    </row>
    <row r="198" spans="1:82" ht="15" x14ac:dyDescent="0.2">
      <c r="C198" s="96" t="s">
        <v>599</v>
      </c>
      <c r="D198" s="96"/>
      <c r="E198" s="96"/>
      <c r="F198" s="96"/>
      <c r="G198" s="96"/>
      <c r="H198" s="96"/>
      <c r="I198" s="97">
        <f>IF(E197&lt;&gt;0,K198/E197, 0)</f>
        <v>1127.3107142857143</v>
      </c>
      <c r="J198" s="97"/>
      <c r="K198" s="97">
        <f>L197</f>
        <v>3156.47</v>
      </c>
      <c r="L198" s="97"/>
      <c r="AD198">
        <f>ROUND((Source!AT250/100)*((ROUND(ROUND(Source!AO250,2)*Source!I250, 2)+ROUND(ROUND(Source!AN250,2)*Source!I250, 2))), 2)</f>
        <v>0</v>
      </c>
      <c r="AE198">
        <f>ROUND((Source!AU250/100)*((ROUND(ROUND(Source!AO250,2)*Source!I250, 2)+ROUND(ROUND(Source!AN250,2)*Source!I250, 2))), 2)</f>
        <v>0</v>
      </c>
      <c r="AN198" s="53">
        <f>L197</f>
        <v>3156.47</v>
      </c>
      <c r="AO198">
        <f>0</f>
        <v>0</v>
      </c>
      <c r="AQ198" t="s">
        <v>600</v>
      </c>
      <c r="AR198">
        <f>0</f>
        <v>0</v>
      </c>
      <c r="AT198">
        <f>0</f>
        <v>0</v>
      </c>
      <c r="AV198" t="s">
        <v>600</v>
      </c>
      <c r="AW198" s="53">
        <f>L197</f>
        <v>3156.47</v>
      </c>
      <c r="AX198" s="53">
        <f>L197</f>
        <v>3156.47</v>
      </c>
      <c r="AZ198">
        <f>Source!X250</f>
        <v>0</v>
      </c>
      <c r="BA198">
        <f>Source!Y250</f>
        <v>0</v>
      </c>
      <c r="CD198">
        <v>1</v>
      </c>
    </row>
    <row r="199" spans="1:82" ht="42.75" x14ac:dyDescent="0.2">
      <c r="A199" s="61" t="s">
        <v>295</v>
      </c>
      <c r="B199" s="48" t="str">
        <f>Source!F252</f>
        <v>ТЦ_59.1.25.03_77_7736281025_19.03.2026_02_8.1</v>
      </c>
      <c r="C199" s="48" t="str">
        <f>Source!G252</f>
        <v>Комплект промежуточной подвески ES 54-14Р</v>
      </c>
      <c r="D199" s="49" t="str">
        <f>Source!H252</f>
        <v>шт.</v>
      </c>
      <c r="E199" s="50">
        <f>Source!K252</f>
        <v>2.8</v>
      </c>
      <c r="F199" s="50"/>
      <c r="G199" s="50">
        <f>Source!I252</f>
        <v>2.8</v>
      </c>
      <c r="H199" s="51"/>
      <c r="I199" s="52"/>
      <c r="J199" s="51">
        <f>Source!AL252</f>
        <v>610.69000000000005</v>
      </c>
      <c r="K199" s="52"/>
      <c r="L199" s="51">
        <f>Source!HG252</f>
        <v>1709.93</v>
      </c>
    </row>
    <row r="200" spans="1:82" ht="15" x14ac:dyDescent="0.2">
      <c r="C200" s="96" t="s">
        <v>599</v>
      </c>
      <c r="D200" s="96"/>
      <c r="E200" s="96"/>
      <c r="F200" s="96"/>
      <c r="G200" s="96"/>
      <c r="H200" s="96"/>
      <c r="I200" s="97">
        <f>IF(E199&lt;&gt;0,K200/E199, 0)</f>
        <v>610.6892857142858</v>
      </c>
      <c r="J200" s="97"/>
      <c r="K200" s="97">
        <f>L199</f>
        <v>1709.93</v>
      </c>
      <c r="L200" s="97"/>
      <c r="AD200">
        <f>ROUND((Source!AT252/100)*((ROUND(ROUND(Source!AO252,2)*Source!I252, 2)+ROUND(ROUND(Source!AN252,2)*Source!I252, 2))), 2)</f>
        <v>0</v>
      </c>
      <c r="AE200">
        <f>ROUND((Source!AU252/100)*((ROUND(ROUND(Source!AO252,2)*Source!I252, 2)+ROUND(ROUND(Source!AN252,2)*Source!I252, 2))), 2)</f>
        <v>0</v>
      </c>
      <c r="AN200" s="53">
        <f>L199</f>
        <v>1709.93</v>
      </c>
      <c r="AO200">
        <f>0</f>
        <v>0</v>
      </c>
      <c r="AQ200" t="s">
        <v>600</v>
      </c>
      <c r="AR200">
        <f>0</f>
        <v>0</v>
      </c>
      <c r="AT200">
        <f>0</f>
        <v>0</v>
      </c>
      <c r="AV200" t="s">
        <v>600</v>
      </c>
      <c r="AW200" s="53">
        <f>L199</f>
        <v>1709.93</v>
      </c>
      <c r="AX200" s="53">
        <f>L199</f>
        <v>1709.93</v>
      </c>
      <c r="AZ200">
        <f>Source!X252</f>
        <v>0</v>
      </c>
      <c r="BA200">
        <f>Source!Y252</f>
        <v>0</v>
      </c>
      <c r="CD200">
        <v>1</v>
      </c>
    </row>
    <row r="201" spans="1:82" ht="42.75" x14ac:dyDescent="0.2">
      <c r="A201" s="61" t="s">
        <v>298</v>
      </c>
      <c r="B201" s="48" t="str">
        <f>Source!F254</f>
        <v>ТЦ_59.1.20.01_77_7736281025_19.03.2026_02_14.1</v>
      </c>
      <c r="C201" s="48" t="str">
        <f>Source!G254</f>
        <v>Зажим для УПЗ 16 (ЗП6) СВР1</v>
      </c>
      <c r="D201" s="49" t="str">
        <f>Source!H254</f>
        <v>шт.</v>
      </c>
      <c r="E201" s="50">
        <f>Source!K254</f>
        <v>4.9000000000000004</v>
      </c>
      <c r="F201" s="50"/>
      <c r="G201" s="50">
        <f>Source!I254</f>
        <v>4.9000000000000004</v>
      </c>
      <c r="H201" s="51"/>
      <c r="I201" s="52"/>
      <c r="J201" s="51">
        <f>Source!AL254</f>
        <v>660.74</v>
      </c>
      <c r="K201" s="52"/>
      <c r="L201" s="51">
        <f>Source!HG254</f>
        <v>3237.63</v>
      </c>
    </row>
    <row r="202" spans="1:82" ht="15" x14ac:dyDescent="0.2">
      <c r="C202" s="96" t="s">
        <v>599</v>
      </c>
      <c r="D202" s="96"/>
      <c r="E202" s="96"/>
      <c r="F202" s="96"/>
      <c r="G202" s="96"/>
      <c r="H202" s="96"/>
      <c r="I202" s="97">
        <f>IF(E201&lt;&gt;0,K202/E201, 0)</f>
        <v>660.74081632653053</v>
      </c>
      <c r="J202" s="97"/>
      <c r="K202" s="97">
        <f>L201</f>
        <v>3237.63</v>
      </c>
      <c r="L202" s="97"/>
      <c r="AD202">
        <f>ROUND((Source!AT254/100)*((ROUND(ROUND(Source!AO254,2)*Source!I254, 2)+ROUND(ROUND(Source!AN254,2)*Source!I254, 2))), 2)</f>
        <v>0</v>
      </c>
      <c r="AE202">
        <f>ROUND((Source!AU254/100)*((ROUND(ROUND(Source!AO254,2)*Source!I254, 2)+ROUND(ROUND(Source!AN254,2)*Source!I254, 2))), 2)</f>
        <v>0</v>
      </c>
      <c r="AN202" s="53">
        <f>L201</f>
        <v>3237.63</v>
      </c>
      <c r="AO202">
        <f>0</f>
        <v>0</v>
      </c>
      <c r="AQ202" t="s">
        <v>600</v>
      </c>
      <c r="AR202">
        <f>0</f>
        <v>0</v>
      </c>
      <c r="AT202">
        <f>0</f>
        <v>0</v>
      </c>
      <c r="AV202" t="s">
        <v>600</v>
      </c>
      <c r="AW202" s="53">
        <f>L201</f>
        <v>3237.63</v>
      </c>
      <c r="AX202" s="53">
        <f>L201</f>
        <v>3237.63</v>
      </c>
      <c r="AZ202">
        <f>Source!X254</f>
        <v>0</v>
      </c>
      <c r="BA202">
        <f>Source!Y254</f>
        <v>0</v>
      </c>
      <c r="CD202">
        <v>1</v>
      </c>
    </row>
    <row r="203" spans="1:82" ht="42.75" x14ac:dyDescent="0.2">
      <c r="A203" s="61" t="s">
        <v>301</v>
      </c>
      <c r="B203" s="48" t="str">
        <f>Source!F256</f>
        <v>ТЦ_25.2.01.06_77_7736281025_19.03.2026_02_9.1</v>
      </c>
      <c r="C203" s="48" t="str">
        <f>Source!G256</f>
        <v>Плашечный зажим ПС-1-1</v>
      </c>
      <c r="D203" s="49" t="str">
        <f>Source!H256</f>
        <v>шт.</v>
      </c>
      <c r="E203" s="50">
        <f>Source!K256</f>
        <v>15.4</v>
      </c>
      <c r="F203" s="50"/>
      <c r="G203" s="50">
        <f>Source!I256</f>
        <v>15.4</v>
      </c>
      <c r="H203" s="51"/>
      <c r="I203" s="52"/>
      <c r="J203" s="51">
        <f>Source!AL256</f>
        <v>118.43</v>
      </c>
      <c r="K203" s="52"/>
      <c r="L203" s="51">
        <f>Source!HG256</f>
        <v>1823.82</v>
      </c>
    </row>
    <row r="204" spans="1:82" ht="15" x14ac:dyDescent="0.2">
      <c r="C204" s="96" t="s">
        <v>599</v>
      </c>
      <c r="D204" s="96"/>
      <c r="E204" s="96"/>
      <c r="F204" s="96"/>
      <c r="G204" s="96"/>
      <c r="H204" s="96"/>
      <c r="I204" s="97">
        <f>IF(E203&lt;&gt;0,K204/E203, 0)</f>
        <v>118.42987012987012</v>
      </c>
      <c r="J204" s="97"/>
      <c r="K204" s="97">
        <f>L203</f>
        <v>1823.82</v>
      </c>
      <c r="L204" s="97"/>
      <c r="AD204">
        <f>ROUND((Source!AT256/100)*((ROUND(ROUND(Source!AO256,2)*Source!I256, 2)+ROUND(ROUND(Source!AN256,2)*Source!I256, 2))), 2)</f>
        <v>0</v>
      </c>
      <c r="AE204">
        <f>ROUND((Source!AU256/100)*((ROUND(ROUND(Source!AO256,2)*Source!I256, 2)+ROUND(ROUND(Source!AN256,2)*Source!I256, 2))), 2)</f>
        <v>0</v>
      </c>
      <c r="AN204" s="53">
        <f>L203</f>
        <v>1823.82</v>
      </c>
      <c r="AO204">
        <f>0</f>
        <v>0</v>
      </c>
      <c r="AQ204" t="s">
        <v>600</v>
      </c>
      <c r="AR204">
        <f>0</f>
        <v>0</v>
      </c>
      <c r="AT204">
        <f>0</f>
        <v>0</v>
      </c>
      <c r="AV204" t="s">
        <v>600</v>
      </c>
      <c r="AW204" s="53">
        <f>L203</f>
        <v>1823.82</v>
      </c>
      <c r="AX204" s="53">
        <f>L203</f>
        <v>1823.82</v>
      </c>
      <c r="AZ204">
        <f>Source!X256</f>
        <v>0</v>
      </c>
      <c r="BA204">
        <f>Source!Y256</f>
        <v>0</v>
      </c>
      <c r="CD204">
        <v>1</v>
      </c>
    </row>
    <row r="205" spans="1:82" ht="42.75" x14ac:dyDescent="0.2">
      <c r="A205" s="61" t="s">
        <v>304</v>
      </c>
      <c r="B205" s="48" t="str">
        <f>Source!F258</f>
        <v>ТЦ_59.1.25.03_77_7736281025_19.03.2026_02_15.1</v>
      </c>
      <c r="C205" s="48" t="str">
        <f>Source!G258</f>
        <v>Стяжной ремешок CSL 180</v>
      </c>
      <c r="D205" s="49" t="str">
        <f>Source!H258</f>
        <v>шт.</v>
      </c>
      <c r="E205" s="50">
        <f>Source!K258</f>
        <v>11.2</v>
      </c>
      <c r="F205" s="50"/>
      <c r="G205" s="50">
        <f>Source!I258</f>
        <v>11.2</v>
      </c>
      <c r="H205" s="51"/>
      <c r="I205" s="52"/>
      <c r="J205" s="51">
        <f>Source!AL258</f>
        <v>14.09</v>
      </c>
      <c r="K205" s="52"/>
      <c r="L205" s="51">
        <f>Source!HG258</f>
        <v>157.81</v>
      </c>
    </row>
    <row r="206" spans="1:82" ht="15" x14ac:dyDescent="0.2">
      <c r="C206" s="96" t="s">
        <v>599</v>
      </c>
      <c r="D206" s="96"/>
      <c r="E206" s="96"/>
      <c r="F206" s="96"/>
      <c r="G206" s="96"/>
      <c r="H206" s="96"/>
      <c r="I206" s="97">
        <f>IF(E205&lt;&gt;0,K206/E205, 0)</f>
        <v>14.090178571428572</v>
      </c>
      <c r="J206" s="97"/>
      <c r="K206" s="97">
        <f>L205</f>
        <v>157.81</v>
      </c>
      <c r="L206" s="97"/>
      <c r="AD206">
        <f>ROUND((Source!AT258/100)*((ROUND(ROUND(Source!AO258,2)*Source!I258, 2)+ROUND(ROUND(Source!AN258,2)*Source!I258, 2))), 2)</f>
        <v>0</v>
      </c>
      <c r="AE206">
        <f>ROUND((Source!AU258/100)*((ROUND(ROUND(Source!AO258,2)*Source!I258, 2)+ROUND(ROUND(Source!AN258,2)*Source!I258, 2))), 2)</f>
        <v>0</v>
      </c>
      <c r="AN206" s="53">
        <f>L205</f>
        <v>157.81</v>
      </c>
      <c r="AO206">
        <f>0</f>
        <v>0</v>
      </c>
      <c r="AQ206" t="s">
        <v>600</v>
      </c>
      <c r="AR206">
        <f>0</f>
        <v>0</v>
      </c>
      <c r="AT206">
        <f>0</f>
        <v>0</v>
      </c>
      <c r="AV206" t="s">
        <v>600</v>
      </c>
      <c r="AW206" s="53">
        <f>L205</f>
        <v>157.81</v>
      </c>
      <c r="AX206" s="53">
        <f>L205</f>
        <v>157.81</v>
      </c>
      <c r="AZ206">
        <f>Source!X258</f>
        <v>0</v>
      </c>
      <c r="BA206">
        <f>Source!Y258</f>
        <v>0</v>
      </c>
      <c r="CD206">
        <v>1</v>
      </c>
    </row>
    <row r="207" spans="1:82" ht="42.75" x14ac:dyDescent="0.2">
      <c r="A207" s="61" t="s">
        <v>307</v>
      </c>
      <c r="B207" s="48" t="str">
        <f>Source!F260</f>
        <v>ТЦ_22.29.29.190_77_7736281025_19.03.2026_02_16.1</v>
      </c>
      <c r="C207" s="48" t="str">
        <f>Source!G260</f>
        <v>Защитный колпачок СЕ 25-150</v>
      </c>
      <c r="D207" s="49" t="str">
        <f>Source!H260</f>
        <v>шт.</v>
      </c>
      <c r="E207" s="50">
        <f>Source!K260</f>
        <v>2.8</v>
      </c>
      <c r="F207" s="50"/>
      <c r="G207" s="50">
        <f>Source!I260</f>
        <v>2.8</v>
      </c>
      <c r="H207" s="51"/>
      <c r="I207" s="52"/>
      <c r="J207" s="51">
        <f>Source!AL260</f>
        <v>37.58</v>
      </c>
      <c r="K207" s="52"/>
      <c r="L207" s="51">
        <f>Source!HG260</f>
        <v>105.22</v>
      </c>
    </row>
    <row r="208" spans="1:82" ht="15" x14ac:dyDescent="0.2">
      <c r="C208" s="96" t="s">
        <v>599</v>
      </c>
      <c r="D208" s="96"/>
      <c r="E208" s="96"/>
      <c r="F208" s="96"/>
      <c r="G208" s="96"/>
      <c r="H208" s="96"/>
      <c r="I208" s="97">
        <f>IF(E207&lt;&gt;0,K208/E207, 0)</f>
        <v>37.578571428571429</v>
      </c>
      <c r="J208" s="97"/>
      <c r="K208" s="97">
        <f>L207</f>
        <v>105.22</v>
      </c>
      <c r="L208" s="97"/>
      <c r="AD208">
        <f>ROUND((Source!AT260/100)*((ROUND(ROUND(Source!AO260,2)*Source!I260, 2)+ROUND(ROUND(Source!AN260,2)*Source!I260, 2))), 2)</f>
        <v>0</v>
      </c>
      <c r="AE208">
        <f>ROUND((Source!AU260/100)*((ROUND(ROUND(Source!AO260,2)*Source!I260, 2)+ROUND(ROUND(Source!AN260,2)*Source!I260, 2))), 2)</f>
        <v>0</v>
      </c>
      <c r="AN208" s="53">
        <f>L207</f>
        <v>105.22</v>
      </c>
      <c r="AO208">
        <f>0</f>
        <v>0</v>
      </c>
      <c r="AQ208" t="s">
        <v>600</v>
      </c>
      <c r="AR208">
        <f>0</f>
        <v>0</v>
      </c>
      <c r="AT208">
        <f>0</f>
        <v>0</v>
      </c>
      <c r="AV208" t="s">
        <v>600</v>
      </c>
      <c r="AW208" s="53">
        <f>L207</f>
        <v>105.22</v>
      </c>
      <c r="AX208" s="53">
        <f>L207</f>
        <v>105.22</v>
      </c>
      <c r="AZ208">
        <f>Source!X260</f>
        <v>0</v>
      </c>
      <c r="BA208">
        <f>Source!Y260</f>
        <v>0</v>
      </c>
      <c r="CD208">
        <v>1</v>
      </c>
    </row>
    <row r="209" spans="1:82" ht="42.75" x14ac:dyDescent="0.2">
      <c r="A209" s="61" t="s">
        <v>310</v>
      </c>
      <c r="B209" s="48" t="str">
        <f>Source!F262</f>
        <v>ТЦ_20.2.05.01_77_7736281025_19.03.2026_02_17.1</v>
      </c>
      <c r="C209" s="48" t="str">
        <f>Source!G262</f>
        <v>Бандаж дистанционный BIC-120</v>
      </c>
      <c r="D209" s="49" t="str">
        <f>Source!H262</f>
        <v>шт.</v>
      </c>
      <c r="E209" s="50">
        <f>Source!K262</f>
        <v>0.7</v>
      </c>
      <c r="F209" s="50"/>
      <c r="G209" s="50">
        <f>Source!I262</f>
        <v>0.7</v>
      </c>
      <c r="H209" s="51"/>
      <c r="I209" s="52"/>
      <c r="J209" s="51">
        <f>Source!AL262</f>
        <v>117.63</v>
      </c>
      <c r="K209" s="52"/>
      <c r="L209" s="51">
        <f>Source!HG262</f>
        <v>82.34</v>
      </c>
    </row>
    <row r="210" spans="1:82" ht="15" x14ac:dyDescent="0.2">
      <c r="C210" s="96" t="s">
        <v>599</v>
      </c>
      <c r="D210" s="96"/>
      <c r="E210" s="96"/>
      <c r="F210" s="96"/>
      <c r="G210" s="96"/>
      <c r="H210" s="96"/>
      <c r="I210" s="97">
        <f>IF(E209&lt;&gt;0,K210/E209, 0)</f>
        <v>117.62857142857145</v>
      </c>
      <c r="J210" s="97"/>
      <c r="K210" s="97">
        <f>L209</f>
        <v>82.34</v>
      </c>
      <c r="L210" s="97"/>
      <c r="AD210">
        <f>ROUND((Source!AT262/100)*((ROUND(ROUND(Source!AO262,2)*Source!I262, 2)+ROUND(ROUND(Source!AN262,2)*Source!I262, 2))), 2)</f>
        <v>0</v>
      </c>
      <c r="AE210">
        <f>ROUND((Source!AU262/100)*((ROUND(ROUND(Source!AO262,2)*Source!I262, 2)+ROUND(ROUND(Source!AN262,2)*Source!I262, 2))), 2)</f>
        <v>0</v>
      </c>
      <c r="AN210" s="53">
        <f>L209</f>
        <v>82.34</v>
      </c>
      <c r="AO210">
        <f>0</f>
        <v>0</v>
      </c>
      <c r="AQ210" t="s">
        <v>600</v>
      </c>
      <c r="AR210">
        <f>0</f>
        <v>0</v>
      </c>
      <c r="AT210">
        <f>0</f>
        <v>0</v>
      </c>
      <c r="AV210" t="s">
        <v>600</v>
      </c>
      <c r="AW210" s="53">
        <f>L209</f>
        <v>82.34</v>
      </c>
      <c r="AX210" s="53">
        <f>L209</f>
        <v>82.34</v>
      </c>
      <c r="AZ210">
        <f>Source!X262</f>
        <v>0</v>
      </c>
      <c r="BA210">
        <f>Source!Y262</f>
        <v>0</v>
      </c>
      <c r="CD210">
        <v>1</v>
      </c>
    </row>
    <row r="211" spans="1:82" ht="42.75" x14ac:dyDescent="0.2">
      <c r="A211" s="61" t="s">
        <v>313</v>
      </c>
      <c r="B211" s="48" t="str">
        <f>Source!F264</f>
        <v>ТЦ_22.2.02.19_77_7736281025_19.03.2026_02_18.1</v>
      </c>
      <c r="C211" s="48" t="str">
        <f>Source!G264</f>
        <v>Зажим для наложения защитного заземления СМСС (аналог РС481)</v>
      </c>
      <c r="D211" s="49" t="str">
        <f>Source!H264</f>
        <v>шт.</v>
      </c>
      <c r="E211" s="50">
        <f>Source!K264</f>
        <v>2.8</v>
      </c>
      <c r="F211" s="50"/>
      <c r="G211" s="50">
        <f>Source!I264</f>
        <v>2.8</v>
      </c>
      <c r="H211" s="51"/>
      <c r="I211" s="52"/>
      <c r="J211" s="51">
        <f>Source!AL264</f>
        <v>430.58</v>
      </c>
      <c r="K211" s="52"/>
      <c r="L211" s="51">
        <f>Source!HG264</f>
        <v>1205.6199999999999</v>
      </c>
    </row>
    <row r="212" spans="1:82" ht="15" x14ac:dyDescent="0.2">
      <c r="C212" s="96" t="s">
        <v>599</v>
      </c>
      <c r="D212" s="96"/>
      <c r="E212" s="96"/>
      <c r="F212" s="96"/>
      <c r="G212" s="96"/>
      <c r="H212" s="96"/>
      <c r="I212" s="97">
        <f>IF(E211&lt;&gt;0,K212/E211, 0)</f>
        <v>430.57857142857142</v>
      </c>
      <c r="J212" s="97"/>
      <c r="K212" s="97">
        <f>L211</f>
        <v>1205.6199999999999</v>
      </c>
      <c r="L212" s="97"/>
      <c r="AD212">
        <f>ROUND((Source!AT264/100)*((ROUND(ROUND(Source!AO264,2)*Source!I264, 2)+ROUND(ROUND(Source!AN264,2)*Source!I264, 2))), 2)</f>
        <v>0</v>
      </c>
      <c r="AE212">
        <f>ROUND((Source!AU264/100)*((ROUND(ROUND(Source!AO264,2)*Source!I264, 2)+ROUND(ROUND(Source!AN264,2)*Source!I264, 2))), 2)</f>
        <v>0</v>
      </c>
      <c r="AN212" s="53">
        <f>L211</f>
        <v>1205.6199999999999</v>
      </c>
      <c r="AO212">
        <f>0</f>
        <v>0</v>
      </c>
      <c r="AQ212" t="s">
        <v>600</v>
      </c>
      <c r="AR212">
        <f>0</f>
        <v>0</v>
      </c>
      <c r="AT212">
        <f>0</f>
        <v>0</v>
      </c>
      <c r="AV212" t="s">
        <v>600</v>
      </c>
      <c r="AW212" s="53">
        <f>L211</f>
        <v>1205.6199999999999</v>
      </c>
      <c r="AX212" s="53">
        <f>L211</f>
        <v>1205.6199999999999</v>
      </c>
      <c r="AZ212">
        <f>Source!X264</f>
        <v>0</v>
      </c>
      <c r="BA212">
        <f>Source!Y264</f>
        <v>0</v>
      </c>
      <c r="CD212">
        <v>1</v>
      </c>
    </row>
    <row r="213" spans="1:82" ht="42.75" x14ac:dyDescent="0.2">
      <c r="A213" s="61" t="s">
        <v>316</v>
      </c>
      <c r="B213" s="48" t="str">
        <f>Source!F266</f>
        <v>ТЦ_20.1.01.08_77_7736281025_19.03.2026_02_19.1</v>
      </c>
      <c r="C213" s="48" t="str">
        <f>Source!G266</f>
        <v>Ответвительный герметичный зажим СТ 70Р (ВК)</v>
      </c>
      <c r="D213" s="49" t="str">
        <f>Source!H266</f>
        <v>шт.</v>
      </c>
      <c r="E213" s="50">
        <f>Source!K266</f>
        <v>2.8</v>
      </c>
      <c r="F213" s="50"/>
      <c r="G213" s="50">
        <f>Source!I266</f>
        <v>2.8</v>
      </c>
      <c r="H213" s="51"/>
      <c r="I213" s="52"/>
      <c r="J213" s="51">
        <f>Source!AL266</f>
        <v>217.64</v>
      </c>
      <c r="K213" s="52"/>
      <c r="L213" s="51">
        <f>Source!HG266</f>
        <v>609.39</v>
      </c>
    </row>
    <row r="214" spans="1:82" ht="15" x14ac:dyDescent="0.2">
      <c r="C214" s="96" t="s">
        <v>599</v>
      </c>
      <c r="D214" s="96"/>
      <c r="E214" s="96"/>
      <c r="F214" s="96"/>
      <c r="G214" s="96"/>
      <c r="H214" s="96"/>
      <c r="I214" s="97">
        <f>IF(E213&lt;&gt;0,K214/E213, 0)</f>
        <v>217.63928571428573</v>
      </c>
      <c r="J214" s="97"/>
      <c r="K214" s="97">
        <f>L213</f>
        <v>609.39</v>
      </c>
      <c r="L214" s="97"/>
      <c r="AD214">
        <f>ROUND((Source!AT266/100)*((ROUND(ROUND(Source!AO266,2)*Source!I266, 2)+ROUND(ROUND(Source!AN266,2)*Source!I266, 2))), 2)</f>
        <v>0</v>
      </c>
      <c r="AE214">
        <f>ROUND((Source!AU266/100)*((ROUND(ROUND(Source!AO266,2)*Source!I266, 2)+ROUND(ROUND(Source!AN266,2)*Source!I266, 2))), 2)</f>
        <v>0</v>
      </c>
      <c r="AN214" s="53">
        <f>L213</f>
        <v>609.39</v>
      </c>
      <c r="AO214">
        <f>0</f>
        <v>0</v>
      </c>
      <c r="AQ214" t="s">
        <v>600</v>
      </c>
      <c r="AR214">
        <f>0</f>
        <v>0</v>
      </c>
      <c r="AT214">
        <f>0</f>
        <v>0</v>
      </c>
      <c r="AV214" t="s">
        <v>600</v>
      </c>
      <c r="AW214" s="53">
        <f>L213</f>
        <v>609.39</v>
      </c>
      <c r="AX214" s="53">
        <f>L213</f>
        <v>609.39</v>
      </c>
      <c r="AZ214">
        <f>Source!X266</f>
        <v>0</v>
      </c>
      <c r="BA214">
        <f>Source!Y266</f>
        <v>0</v>
      </c>
      <c r="CD214">
        <v>1</v>
      </c>
    </row>
    <row r="215" spans="1:82" ht="42.75" x14ac:dyDescent="0.2">
      <c r="A215" s="61" t="s">
        <v>319</v>
      </c>
      <c r="B215" s="48" t="str">
        <f>Source!F268</f>
        <v>ТЦ_20.5.04.05_77_7736281025_19.03.2026_02_27.1</v>
      </c>
      <c r="C215" s="48" t="str">
        <f>Source!G268</f>
        <v>Зажим ответвительный СТ 25-150 Р</v>
      </c>
      <c r="D215" s="49" t="str">
        <f>Source!H268</f>
        <v>шт.</v>
      </c>
      <c r="E215" s="50">
        <f>Source!K268</f>
        <v>2.8</v>
      </c>
      <c r="F215" s="50"/>
      <c r="G215" s="50">
        <f>Source!I268</f>
        <v>2.8</v>
      </c>
      <c r="H215" s="51"/>
      <c r="I215" s="52"/>
      <c r="J215" s="51">
        <f>Source!AL268</f>
        <v>267.74</v>
      </c>
      <c r="K215" s="52"/>
      <c r="L215" s="51">
        <f>Source!HG268</f>
        <v>749.67</v>
      </c>
    </row>
    <row r="216" spans="1:82" ht="15" x14ac:dyDescent="0.2">
      <c r="C216" s="96" t="s">
        <v>599</v>
      </c>
      <c r="D216" s="96"/>
      <c r="E216" s="96"/>
      <c r="F216" s="96"/>
      <c r="G216" s="96"/>
      <c r="H216" s="96"/>
      <c r="I216" s="97">
        <f>IF(E215&lt;&gt;0,K216/E215, 0)</f>
        <v>267.7392857142857</v>
      </c>
      <c r="J216" s="97"/>
      <c r="K216" s="97">
        <f>L215</f>
        <v>749.67</v>
      </c>
      <c r="L216" s="97"/>
      <c r="AD216">
        <f>ROUND((Source!AT268/100)*((ROUND(ROUND(Source!AO268,2)*Source!I268, 2)+ROUND(ROUND(Source!AN268,2)*Source!I268, 2))), 2)</f>
        <v>0</v>
      </c>
      <c r="AE216">
        <f>ROUND((Source!AU268/100)*((ROUND(ROUND(Source!AO268,2)*Source!I268, 2)+ROUND(ROUND(Source!AN268,2)*Source!I268, 2))), 2)</f>
        <v>0</v>
      </c>
      <c r="AN216" s="53">
        <f>L215</f>
        <v>749.67</v>
      </c>
      <c r="AO216">
        <f>0</f>
        <v>0</v>
      </c>
      <c r="AQ216" t="s">
        <v>600</v>
      </c>
      <c r="AR216">
        <f>0</f>
        <v>0</v>
      </c>
      <c r="AT216">
        <f>0</f>
        <v>0</v>
      </c>
      <c r="AV216" t="s">
        <v>600</v>
      </c>
      <c r="AW216" s="53">
        <f>L215</f>
        <v>749.67</v>
      </c>
      <c r="AX216" s="53">
        <f>L215</f>
        <v>749.67</v>
      </c>
      <c r="AZ216">
        <f>Source!X268</f>
        <v>0</v>
      </c>
      <c r="BA216">
        <f>Source!Y268</f>
        <v>0</v>
      </c>
      <c r="CD216">
        <v>1</v>
      </c>
    </row>
    <row r="218" spans="1:82" ht="15" x14ac:dyDescent="0.2">
      <c r="A218" s="58"/>
      <c r="B218" s="59"/>
      <c r="C218" s="98" t="s">
        <v>609</v>
      </c>
      <c r="D218" s="98"/>
      <c r="E218" s="98"/>
      <c r="F218" s="98"/>
      <c r="G218" s="98"/>
      <c r="H218" s="98"/>
      <c r="I218" s="47"/>
      <c r="J218" s="58"/>
      <c r="K218" s="60"/>
      <c r="L218" s="47">
        <f>L220+L221+L227+L231</f>
        <v>82697.820000000007</v>
      </c>
    </row>
    <row r="219" spans="1:82" ht="14.25" x14ac:dyDescent="0.2">
      <c r="A219" s="55"/>
      <c r="B219" s="57"/>
      <c r="C219" s="99" t="s">
        <v>610</v>
      </c>
      <c r="D219" s="100"/>
      <c r="E219" s="100"/>
      <c r="F219" s="100"/>
      <c r="G219" s="100"/>
      <c r="H219" s="100"/>
      <c r="I219" s="45"/>
      <c r="J219" s="55"/>
      <c r="K219" s="43"/>
      <c r="L219" s="45"/>
    </row>
    <row r="220" spans="1:82" ht="14.25" hidden="1" x14ac:dyDescent="0.2">
      <c r="A220" s="55"/>
      <c r="B220" s="57"/>
      <c r="C220" s="100" t="s">
        <v>611</v>
      </c>
      <c r="D220" s="100"/>
      <c r="E220" s="100"/>
      <c r="F220" s="100"/>
      <c r="G220" s="100"/>
      <c r="H220" s="100"/>
      <c r="I220" s="45"/>
      <c r="J220" s="55"/>
      <c r="K220" s="43"/>
      <c r="L220" s="45">
        <f>SUM(AR180:AR216)</f>
        <v>0</v>
      </c>
    </row>
    <row r="221" spans="1:82" ht="14.25" hidden="1" x14ac:dyDescent="0.2">
      <c r="A221" s="55"/>
      <c r="B221" s="57"/>
      <c r="C221" s="100" t="s">
        <v>612</v>
      </c>
      <c r="D221" s="100"/>
      <c r="E221" s="100"/>
      <c r="F221" s="100"/>
      <c r="G221" s="100"/>
      <c r="H221" s="100"/>
      <c r="I221" s="45"/>
      <c r="J221" s="55"/>
      <c r="K221" s="43"/>
      <c r="L221" s="45">
        <f>L223+L226+L225</f>
        <v>0</v>
      </c>
    </row>
    <row r="222" spans="1:82" ht="14.25" hidden="1" x14ac:dyDescent="0.2">
      <c r="A222" s="55"/>
      <c r="B222" s="57"/>
      <c r="C222" s="99" t="s">
        <v>613</v>
      </c>
      <c r="D222" s="100"/>
      <c r="E222" s="100"/>
      <c r="F222" s="100"/>
      <c r="G222" s="100"/>
      <c r="H222" s="100"/>
      <c r="I222" s="45"/>
      <c r="J222" s="55"/>
      <c r="K222" s="43"/>
      <c r="L222" s="45"/>
    </row>
    <row r="223" spans="1:82" ht="14.25" hidden="1" x14ac:dyDescent="0.2">
      <c r="A223" s="55"/>
      <c r="B223" s="57"/>
      <c r="C223" s="100" t="s">
        <v>612</v>
      </c>
      <c r="D223" s="100"/>
      <c r="E223" s="100"/>
      <c r="F223" s="100"/>
      <c r="G223" s="100"/>
      <c r="H223" s="100"/>
      <c r="I223" s="45"/>
      <c r="J223" s="55"/>
      <c r="K223" s="43"/>
      <c r="L223" s="45">
        <f>SUM(AO180:AO216)</f>
        <v>0</v>
      </c>
    </row>
    <row r="224" spans="1:82" ht="14.25" hidden="1" x14ac:dyDescent="0.2">
      <c r="A224" s="55"/>
      <c r="B224" s="57"/>
      <c r="C224" s="99" t="s">
        <v>614</v>
      </c>
      <c r="D224" s="100"/>
      <c r="E224" s="100"/>
      <c r="F224" s="100"/>
      <c r="G224" s="100"/>
      <c r="H224" s="100"/>
      <c r="I224" s="45"/>
      <c r="J224" s="55"/>
      <c r="K224" s="43"/>
      <c r="L224" s="45"/>
    </row>
    <row r="225" spans="1:12" ht="14.25" hidden="1" x14ac:dyDescent="0.2">
      <c r="A225" s="55"/>
      <c r="B225" s="57"/>
      <c r="C225" s="100" t="s">
        <v>634</v>
      </c>
      <c r="D225" s="100"/>
      <c r="E225" s="100"/>
      <c r="F225" s="100"/>
      <c r="G225" s="100"/>
      <c r="H225" s="100"/>
      <c r="I225" s="45"/>
      <c r="J225" s="55"/>
      <c r="K225" s="43"/>
      <c r="L225" s="45">
        <f>SUM(AT180:AT216)</f>
        <v>0</v>
      </c>
    </row>
    <row r="226" spans="1:12" ht="14.25" hidden="1" x14ac:dyDescent="0.2">
      <c r="A226" s="55"/>
      <c r="B226" s="57"/>
      <c r="C226" s="100" t="s">
        <v>615</v>
      </c>
      <c r="D226" s="100"/>
      <c r="E226" s="100"/>
      <c r="F226" s="100"/>
      <c r="G226" s="100"/>
      <c r="H226" s="100"/>
      <c r="I226" s="45"/>
      <c r="J226" s="55"/>
      <c r="K226" s="43"/>
      <c r="L226" s="45">
        <f>SUM(AV180:AV216)</f>
        <v>0</v>
      </c>
    </row>
    <row r="227" spans="1:12" ht="14.25" x14ac:dyDescent="0.2">
      <c r="A227" s="55"/>
      <c r="B227" s="57"/>
      <c r="C227" s="100" t="s">
        <v>616</v>
      </c>
      <c r="D227" s="100"/>
      <c r="E227" s="100"/>
      <c r="F227" s="100"/>
      <c r="G227" s="100"/>
      <c r="H227" s="100"/>
      <c r="I227" s="45"/>
      <c r="J227" s="55"/>
      <c r="K227" s="43"/>
      <c r="L227" s="45">
        <f>L229+L230</f>
        <v>82697.820000000007</v>
      </c>
    </row>
    <row r="228" spans="1:12" ht="14.25" x14ac:dyDescent="0.2">
      <c r="A228" s="55"/>
      <c r="B228" s="57"/>
      <c r="C228" s="99" t="s">
        <v>613</v>
      </c>
      <c r="D228" s="100"/>
      <c r="E228" s="100"/>
      <c r="F228" s="100"/>
      <c r="G228" s="100"/>
      <c r="H228" s="100"/>
      <c r="I228" s="45"/>
      <c r="J228" s="55"/>
      <c r="K228" s="43"/>
      <c r="L228" s="45"/>
    </row>
    <row r="229" spans="1:12" ht="14.25" x14ac:dyDescent="0.2">
      <c r="A229" s="55"/>
      <c r="B229" s="57"/>
      <c r="C229" s="100" t="s">
        <v>617</v>
      </c>
      <c r="D229" s="100"/>
      <c r="E229" s="100"/>
      <c r="F229" s="100"/>
      <c r="G229" s="100"/>
      <c r="H229" s="100"/>
      <c r="I229" s="45"/>
      <c r="J229" s="55"/>
      <c r="K229" s="43"/>
      <c r="L229" s="45">
        <f>SUM(AW180:AW216)-SUM(BK180:BK216)</f>
        <v>82697.820000000007</v>
      </c>
    </row>
    <row r="230" spans="1:12" ht="14.25" hidden="1" x14ac:dyDescent="0.2">
      <c r="A230" s="55"/>
      <c r="B230" s="57"/>
      <c r="C230" s="100" t="s">
        <v>618</v>
      </c>
      <c r="D230" s="100"/>
      <c r="E230" s="100"/>
      <c r="F230" s="100"/>
      <c r="G230" s="100"/>
      <c r="H230" s="100"/>
      <c r="I230" s="45"/>
      <c r="J230" s="55"/>
      <c r="K230" s="43"/>
      <c r="L230" s="45">
        <f>SUM(BC180:BC216)</f>
        <v>0</v>
      </c>
    </row>
    <row r="231" spans="1:12" ht="14.25" hidden="1" x14ac:dyDescent="0.2">
      <c r="A231" s="55"/>
      <c r="B231" s="57"/>
      <c r="C231" s="100" t="s">
        <v>619</v>
      </c>
      <c r="D231" s="100"/>
      <c r="E231" s="100"/>
      <c r="F231" s="100"/>
      <c r="G231" s="100"/>
      <c r="H231" s="100"/>
      <c r="I231" s="45"/>
      <c r="J231" s="55"/>
      <c r="K231" s="43"/>
      <c r="L231" s="45">
        <f>SUM(BB180:BB216)</f>
        <v>0</v>
      </c>
    </row>
    <row r="232" spans="1:12" ht="14.25" hidden="1" x14ac:dyDescent="0.2">
      <c r="A232" s="55"/>
      <c r="B232" s="57"/>
      <c r="C232" s="100" t="s">
        <v>620</v>
      </c>
      <c r="D232" s="100"/>
      <c r="E232" s="100"/>
      <c r="F232" s="100"/>
      <c r="G232" s="100"/>
      <c r="H232" s="100"/>
      <c r="I232" s="45"/>
      <c r="J232" s="55"/>
      <c r="K232" s="43"/>
      <c r="L232" s="45">
        <f>SUM(AR180:AR216)+SUM(AT180:AT216)+SUM(AV180:AV216)</f>
        <v>0</v>
      </c>
    </row>
    <row r="233" spans="1:12" ht="14.25" hidden="1" x14ac:dyDescent="0.2">
      <c r="A233" s="55"/>
      <c r="B233" s="57"/>
      <c r="C233" s="100" t="s">
        <v>621</v>
      </c>
      <c r="D233" s="100"/>
      <c r="E233" s="100"/>
      <c r="F233" s="100"/>
      <c r="G233" s="100"/>
      <c r="H233" s="100"/>
      <c r="I233" s="45"/>
      <c r="J233" s="55"/>
      <c r="K233" s="43"/>
      <c r="L233" s="45">
        <f>SUM(AZ180:AZ216)</f>
        <v>0</v>
      </c>
    </row>
    <row r="234" spans="1:12" ht="14.25" hidden="1" x14ac:dyDescent="0.2">
      <c r="A234" s="55"/>
      <c r="B234" s="57"/>
      <c r="C234" s="100" t="s">
        <v>622</v>
      </c>
      <c r="D234" s="100"/>
      <c r="E234" s="100"/>
      <c r="F234" s="100"/>
      <c r="G234" s="100"/>
      <c r="H234" s="100"/>
      <c r="I234" s="45"/>
      <c r="J234" s="55"/>
      <c r="K234" s="43"/>
      <c r="L234" s="45">
        <f>SUM(BA180:BA216)</f>
        <v>0</v>
      </c>
    </row>
    <row r="235" spans="1:12" ht="14.25" hidden="1" x14ac:dyDescent="0.2">
      <c r="A235" s="55"/>
      <c r="B235" s="57"/>
      <c r="C235" s="100" t="s">
        <v>623</v>
      </c>
      <c r="D235" s="100"/>
      <c r="E235" s="100"/>
      <c r="F235" s="100"/>
      <c r="G235" s="100"/>
      <c r="H235" s="100"/>
      <c r="I235" s="45"/>
      <c r="J235" s="55"/>
      <c r="K235" s="43"/>
      <c r="L235" s="45">
        <f>L237+L238</f>
        <v>0</v>
      </c>
    </row>
    <row r="236" spans="1:12" ht="14.25" hidden="1" x14ac:dyDescent="0.2">
      <c r="A236" s="55"/>
      <c r="B236" s="57"/>
      <c r="C236" s="99" t="s">
        <v>610</v>
      </c>
      <c r="D236" s="100"/>
      <c r="E236" s="100"/>
      <c r="F236" s="100"/>
      <c r="G236" s="100"/>
      <c r="H236" s="100"/>
      <c r="I236" s="45"/>
      <c r="J236" s="55"/>
      <c r="K236" s="43"/>
      <c r="L236" s="45"/>
    </row>
    <row r="237" spans="1:12" ht="14.25" hidden="1" x14ac:dyDescent="0.2">
      <c r="A237" s="55"/>
      <c r="B237" s="57"/>
      <c r="C237" s="100" t="s">
        <v>624</v>
      </c>
      <c r="D237" s="100"/>
      <c r="E237" s="100"/>
      <c r="F237" s="100"/>
      <c r="G237" s="100"/>
      <c r="H237" s="100"/>
      <c r="I237" s="45"/>
      <c r="J237" s="55"/>
      <c r="K237" s="43"/>
      <c r="L237" s="45">
        <f>SUM(BK180:BK216)</f>
        <v>0</v>
      </c>
    </row>
    <row r="238" spans="1:12" ht="14.25" hidden="1" x14ac:dyDescent="0.2">
      <c r="A238" s="55"/>
      <c r="B238" s="57"/>
      <c r="C238" s="100" t="s">
        <v>625</v>
      </c>
      <c r="D238" s="100"/>
      <c r="E238" s="100"/>
      <c r="F238" s="100"/>
      <c r="G238" s="100"/>
      <c r="H238" s="100"/>
      <c r="I238" s="45"/>
      <c r="J238" s="55"/>
      <c r="K238" s="43"/>
      <c r="L238" s="45">
        <f>SUM(BD180:BD216)</f>
        <v>0</v>
      </c>
    </row>
    <row r="239" spans="1:12" ht="14.25" hidden="1" x14ac:dyDescent="0.2">
      <c r="A239" s="55"/>
      <c r="B239" s="57"/>
      <c r="C239" s="100" t="s">
        <v>626</v>
      </c>
      <c r="D239" s="100"/>
      <c r="E239" s="100"/>
      <c r="F239" s="100"/>
      <c r="G239" s="100"/>
      <c r="H239" s="100"/>
      <c r="I239" s="45"/>
      <c r="J239" s="55"/>
      <c r="K239" s="43"/>
      <c r="L239" s="45"/>
    </row>
    <row r="240" spans="1:12" ht="14.25" hidden="1" x14ac:dyDescent="0.2">
      <c r="A240" s="55"/>
      <c r="B240" s="57"/>
      <c r="C240" s="100" t="s">
        <v>627</v>
      </c>
      <c r="D240" s="100"/>
      <c r="E240" s="100"/>
      <c r="F240" s="100"/>
      <c r="G240" s="100"/>
      <c r="H240" s="100"/>
      <c r="I240" s="45"/>
      <c r="J240" s="55"/>
      <c r="K240" s="43"/>
      <c r="L240" s="45">
        <f>SUM(BO180:BO216)</f>
        <v>0</v>
      </c>
    </row>
    <row r="241" spans="1:14" ht="15" x14ac:dyDescent="0.2">
      <c r="A241" s="58"/>
      <c r="B241" s="59"/>
      <c r="C241" s="98" t="s">
        <v>628</v>
      </c>
      <c r="D241" s="98"/>
      <c r="E241" s="98"/>
      <c r="F241" s="98"/>
      <c r="G241" s="98"/>
      <c r="H241" s="98"/>
      <c r="I241" s="47"/>
      <c r="J241" s="58"/>
      <c r="K241" s="60"/>
      <c r="L241" s="47">
        <f>L218+L233+L234+L235+L239+L240</f>
        <v>82697.820000000007</v>
      </c>
    </row>
    <row r="242" spans="1:14" ht="14.25" x14ac:dyDescent="0.2">
      <c r="A242" s="55"/>
      <c r="B242" s="57"/>
      <c r="C242" s="99" t="s">
        <v>629</v>
      </c>
      <c r="D242" s="100"/>
      <c r="E242" s="100"/>
      <c r="F242" s="100"/>
      <c r="G242" s="100"/>
      <c r="H242" s="100"/>
      <c r="I242" s="45"/>
      <c r="J242" s="55"/>
      <c r="K242" s="43"/>
      <c r="L242" s="45"/>
    </row>
    <row r="243" spans="1:14" ht="14.25" x14ac:dyDescent="0.2">
      <c r="A243" s="55"/>
      <c r="B243" s="57"/>
      <c r="C243" s="100" t="s">
        <v>630</v>
      </c>
      <c r="D243" s="100"/>
      <c r="E243" s="100"/>
      <c r="F243" s="100"/>
      <c r="G243" s="100"/>
      <c r="H243" s="100"/>
      <c r="I243" s="45"/>
      <c r="J243" s="55"/>
      <c r="K243" s="43"/>
      <c r="L243" s="45">
        <f>SUM(AX180:AX216)</f>
        <v>82697.820000000007</v>
      </c>
    </row>
    <row r="244" spans="1:14" ht="14.25" hidden="1" x14ac:dyDescent="0.2">
      <c r="A244" s="55"/>
      <c r="B244" s="57"/>
      <c r="C244" s="100" t="s">
        <v>631</v>
      </c>
      <c r="D244" s="100"/>
      <c r="E244" s="100"/>
      <c r="F244" s="100"/>
      <c r="G244" s="100"/>
      <c r="H244" s="100"/>
      <c r="I244" s="45"/>
      <c r="J244" s="55"/>
      <c r="K244" s="43"/>
      <c r="L244" s="45">
        <f>SUM(AY180:AY216)</f>
        <v>0</v>
      </c>
    </row>
    <row r="245" spans="1:14" ht="14.25" hidden="1" customHeight="1" x14ac:dyDescent="0.2">
      <c r="A245" s="55"/>
      <c r="B245" s="57"/>
      <c r="C245" s="100" t="s">
        <v>632</v>
      </c>
      <c r="D245" s="100"/>
      <c r="E245" s="100"/>
      <c r="F245" s="102"/>
      <c r="G245" s="46">
        <f>Source!F299</f>
        <v>0</v>
      </c>
      <c r="H245" s="55"/>
      <c r="I245" s="55"/>
      <c r="J245" s="55"/>
      <c r="K245" s="55"/>
      <c r="L245" s="55"/>
    </row>
    <row r="246" spans="1:14" ht="14.25" hidden="1" customHeight="1" x14ac:dyDescent="0.2">
      <c r="A246" s="55"/>
      <c r="B246" s="57"/>
      <c r="C246" s="100" t="s">
        <v>633</v>
      </c>
      <c r="D246" s="100"/>
      <c r="E246" s="100"/>
      <c r="F246" s="102"/>
      <c r="G246" s="46">
        <f>Source!F300</f>
        <v>0</v>
      </c>
      <c r="H246" s="55"/>
      <c r="I246" s="55"/>
      <c r="J246" s="55"/>
      <c r="K246" s="55"/>
      <c r="L246" s="55"/>
    </row>
    <row r="249" spans="1:14" ht="15" x14ac:dyDescent="0.2">
      <c r="A249" s="62"/>
      <c r="B249" s="63"/>
      <c r="C249" s="103" t="s">
        <v>638</v>
      </c>
      <c r="D249" s="103"/>
      <c r="E249" s="103"/>
      <c r="F249" s="103"/>
      <c r="G249" s="103"/>
      <c r="H249" s="103"/>
      <c r="I249" s="56"/>
      <c r="J249" s="62"/>
      <c r="K249" s="64"/>
      <c r="L249" s="56"/>
    </row>
    <row r="251" spans="1:14" ht="15" x14ac:dyDescent="0.2">
      <c r="A251" s="58"/>
      <c r="B251" s="59"/>
      <c r="C251" s="98" t="s">
        <v>639</v>
      </c>
      <c r="D251" s="98"/>
      <c r="E251" s="98"/>
      <c r="F251" s="98"/>
      <c r="G251" s="98"/>
      <c r="H251" s="98"/>
      <c r="I251" s="47"/>
      <c r="J251" s="58"/>
      <c r="K251" s="60"/>
      <c r="L251" s="47">
        <f>L253+L268+L269</f>
        <v>117076.78</v>
      </c>
      <c r="N251" s="74">
        <f>L251/1000</f>
        <v>117.07678</v>
      </c>
    </row>
    <row r="252" spans="1:14" ht="14.25" hidden="1" x14ac:dyDescent="0.2">
      <c r="A252" s="55"/>
      <c r="B252" s="57"/>
      <c r="C252" s="99" t="s">
        <v>610</v>
      </c>
      <c r="D252" s="100"/>
      <c r="E252" s="100"/>
      <c r="F252" s="100"/>
      <c r="G252" s="100"/>
      <c r="H252" s="100"/>
      <c r="I252" s="45"/>
      <c r="J252" s="55"/>
      <c r="K252" s="43"/>
      <c r="L252" s="45"/>
      <c r="N252" s="74"/>
    </row>
    <row r="253" spans="1:14" ht="14.25" hidden="1" x14ac:dyDescent="0.2">
      <c r="A253" s="55"/>
      <c r="B253" s="57"/>
      <c r="C253" s="100" t="s">
        <v>640</v>
      </c>
      <c r="D253" s="100"/>
      <c r="E253" s="100"/>
      <c r="F253" s="100"/>
      <c r="G253" s="100"/>
      <c r="H253" s="100"/>
      <c r="I253" s="45"/>
      <c r="J253" s="55"/>
      <c r="K253" s="43"/>
      <c r="L253" s="45">
        <f>L255+L256+L262+L266</f>
        <v>96802.790000000008</v>
      </c>
      <c r="N253" s="74"/>
    </row>
    <row r="254" spans="1:14" ht="14.25" hidden="1" x14ac:dyDescent="0.2">
      <c r="A254" s="55"/>
      <c r="B254" s="57"/>
      <c r="C254" s="99" t="s">
        <v>610</v>
      </c>
      <c r="D254" s="100"/>
      <c r="E254" s="100"/>
      <c r="F254" s="100"/>
      <c r="G254" s="100"/>
      <c r="H254" s="100"/>
      <c r="I254" s="45"/>
      <c r="J254" s="55"/>
      <c r="K254" s="43"/>
      <c r="L254" s="45"/>
      <c r="N254" s="74"/>
    </row>
    <row r="255" spans="1:14" ht="14.25" hidden="1" x14ac:dyDescent="0.2">
      <c r="A255" s="55"/>
      <c r="B255" s="57"/>
      <c r="C255" s="100" t="s">
        <v>641</v>
      </c>
      <c r="D255" s="100"/>
      <c r="E255" s="100"/>
      <c r="F255" s="100"/>
      <c r="G255" s="100"/>
      <c r="H255" s="100"/>
      <c r="I255" s="45"/>
      <c r="J255" s="55"/>
      <c r="K255" s="43"/>
      <c r="L255" s="45">
        <f>SUMIF(CD52:CD247, 1, AR52:AR247)</f>
        <v>9853.7799999999988</v>
      </c>
      <c r="N255" s="74"/>
    </row>
    <row r="256" spans="1:14" ht="14.25" hidden="1" x14ac:dyDescent="0.2">
      <c r="A256" s="55"/>
      <c r="B256" s="57"/>
      <c r="C256" s="100" t="s">
        <v>612</v>
      </c>
      <c r="D256" s="100"/>
      <c r="E256" s="100"/>
      <c r="F256" s="100"/>
      <c r="G256" s="100"/>
      <c r="H256" s="100"/>
      <c r="I256" s="45"/>
      <c r="J256" s="55"/>
      <c r="K256" s="43"/>
      <c r="L256" s="45">
        <f>L258+L261+L260</f>
        <v>4251.1899999999987</v>
      </c>
      <c r="N256" s="74"/>
    </row>
    <row r="257" spans="1:14" ht="14.25" hidden="1" x14ac:dyDescent="0.2">
      <c r="A257" s="55"/>
      <c r="B257" s="57"/>
      <c r="C257" s="99" t="s">
        <v>613</v>
      </c>
      <c r="D257" s="100"/>
      <c r="E257" s="100"/>
      <c r="F257" s="100"/>
      <c r="G257" s="100"/>
      <c r="H257" s="100"/>
      <c r="I257" s="45"/>
      <c r="J257" s="55"/>
      <c r="K257" s="43"/>
      <c r="L257" s="45"/>
      <c r="N257" s="74"/>
    </row>
    <row r="258" spans="1:14" ht="14.25" hidden="1" x14ac:dyDescent="0.2">
      <c r="A258" s="55"/>
      <c r="B258" s="57"/>
      <c r="C258" s="100" t="s">
        <v>612</v>
      </c>
      <c r="D258" s="100"/>
      <c r="E258" s="100"/>
      <c r="F258" s="100"/>
      <c r="G258" s="100"/>
      <c r="H258" s="100"/>
      <c r="I258" s="45"/>
      <c r="J258" s="55"/>
      <c r="K258" s="43"/>
      <c r="L258" s="45">
        <f>SUMIF(CD52:CD247, 1, AO52:AO247)</f>
        <v>1666.9399999999989</v>
      </c>
      <c r="N258" s="74"/>
    </row>
    <row r="259" spans="1:14" ht="14.25" hidden="1" x14ac:dyDescent="0.2">
      <c r="A259" s="55"/>
      <c r="B259" s="57"/>
      <c r="C259" s="99" t="s">
        <v>614</v>
      </c>
      <c r="D259" s="100"/>
      <c r="E259" s="100"/>
      <c r="F259" s="100"/>
      <c r="G259" s="100"/>
      <c r="H259" s="100"/>
      <c r="I259" s="45"/>
      <c r="J259" s="55"/>
      <c r="K259" s="43"/>
      <c r="L259" s="45"/>
      <c r="N259" s="74"/>
    </row>
    <row r="260" spans="1:14" ht="14.25" hidden="1" x14ac:dyDescent="0.2">
      <c r="A260" s="55"/>
      <c r="B260" s="57"/>
      <c r="C260" s="100" t="s">
        <v>634</v>
      </c>
      <c r="D260" s="100"/>
      <c r="E260" s="100"/>
      <c r="F260" s="100"/>
      <c r="G260" s="100"/>
      <c r="H260" s="100"/>
      <c r="I260" s="45"/>
      <c r="J260" s="55"/>
      <c r="K260" s="43"/>
      <c r="L260" s="45">
        <f>SUMIF(CD52:CD247, 1, AT52:AT247)</f>
        <v>2584.25</v>
      </c>
      <c r="N260" s="74"/>
    </row>
    <row r="261" spans="1:14" ht="14.25" hidden="1" x14ac:dyDescent="0.2">
      <c r="A261" s="55"/>
      <c r="B261" s="57"/>
      <c r="C261" s="100" t="s">
        <v>615</v>
      </c>
      <c r="D261" s="100"/>
      <c r="E261" s="100"/>
      <c r="F261" s="100"/>
      <c r="G261" s="100"/>
      <c r="H261" s="100"/>
      <c r="I261" s="45"/>
      <c r="J261" s="55"/>
      <c r="K261" s="43"/>
      <c r="L261" s="45">
        <f>SUMIF(CD52:CD247, 1, AV52:AV247)</f>
        <v>0</v>
      </c>
      <c r="N261" s="74"/>
    </row>
    <row r="262" spans="1:14" ht="14.25" hidden="1" x14ac:dyDescent="0.2">
      <c r="A262" s="55"/>
      <c r="B262" s="57"/>
      <c r="C262" s="100" t="s">
        <v>616</v>
      </c>
      <c r="D262" s="100"/>
      <c r="E262" s="100"/>
      <c r="F262" s="100"/>
      <c r="G262" s="100"/>
      <c r="H262" s="100"/>
      <c r="I262" s="45"/>
      <c r="J262" s="55"/>
      <c r="K262" s="43"/>
      <c r="L262" s="45">
        <f>L264+L265</f>
        <v>82697.820000000007</v>
      </c>
      <c r="N262" s="74"/>
    </row>
    <row r="263" spans="1:14" ht="14.25" hidden="1" x14ac:dyDescent="0.2">
      <c r="A263" s="55"/>
      <c r="B263" s="57"/>
      <c r="C263" s="99" t="s">
        <v>613</v>
      </c>
      <c r="D263" s="100"/>
      <c r="E263" s="100"/>
      <c r="F263" s="100"/>
      <c r="G263" s="100"/>
      <c r="H263" s="100"/>
      <c r="I263" s="45"/>
      <c r="J263" s="55"/>
      <c r="K263" s="43"/>
      <c r="L263" s="45"/>
      <c r="N263" s="74"/>
    </row>
    <row r="264" spans="1:14" ht="14.25" hidden="1" x14ac:dyDescent="0.2">
      <c r="A264" s="55"/>
      <c r="B264" s="57"/>
      <c r="C264" s="100" t="s">
        <v>617</v>
      </c>
      <c r="D264" s="100"/>
      <c r="E264" s="100"/>
      <c r="F264" s="100"/>
      <c r="G264" s="100"/>
      <c r="H264" s="100"/>
      <c r="I264" s="45"/>
      <c r="J264" s="55"/>
      <c r="K264" s="43"/>
      <c r="L264" s="45">
        <f>SUMIF(CD52:CD247, 1, AW52:AW247)-SUMIF(CD52:CD247, 1, BK52:BK247)</f>
        <v>82697.820000000007</v>
      </c>
      <c r="N264" s="74"/>
    </row>
    <row r="265" spans="1:14" ht="14.25" hidden="1" x14ac:dyDescent="0.2">
      <c r="A265" s="55"/>
      <c r="B265" s="57"/>
      <c r="C265" s="100" t="s">
        <v>618</v>
      </c>
      <c r="D265" s="100"/>
      <c r="E265" s="100"/>
      <c r="F265" s="100"/>
      <c r="G265" s="100"/>
      <c r="H265" s="100"/>
      <c r="I265" s="45"/>
      <c r="J265" s="55"/>
      <c r="K265" s="43"/>
      <c r="L265" s="45">
        <f>SUMIF(CD52:CD247, 1, BC52:BC247)</f>
        <v>0</v>
      </c>
      <c r="N265" s="74"/>
    </row>
    <row r="266" spans="1:14" ht="14.25" hidden="1" x14ac:dyDescent="0.2">
      <c r="A266" s="55"/>
      <c r="B266" s="57"/>
      <c r="C266" s="100" t="s">
        <v>619</v>
      </c>
      <c r="D266" s="100"/>
      <c r="E266" s="100"/>
      <c r="F266" s="100"/>
      <c r="G266" s="100"/>
      <c r="H266" s="100"/>
      <c r="I266" s="45"/>
      <c r="J266" s="55"/>
      <c r="K266" s="43"/>
      <c r="L266" s="45">
        <f>SUMIF(CD52:CD247, 1, BB52:BB247)</f>
        <v>0</v>
      </c>
      <c r="N266" s="74"/>
    </row>
    <row r="267" spans="1:14" ht="14.25" hidden="1" x14ac:dyDescent="0.2">
      <c r="A267" s="55"/>
      <c r="B267" s="57"/>
      <c r="C267" s="100" t="s">
        <v>642</v>
      </c>
      <c r="D267" s="100"/>
      <c r="E267" s="100"/>
      <c r="F267" s="100"/>
      <c r="G267" s="100"/>
      <c r="H267" s="100"/>
      <c r="I267" s="45"/>
      <c r="J267" s="55"/>
      <c r="K267" s="43"/>
      <c r="L267" s="45">
        <f>SUMIF(CD52:CD247, 1, AR52:AR247)+SUMIF(CD52:CD247, 1, AT52:AT247)+SUMIF(CD52:CD247, 1, AV52:AV247)</f>
        <v>12438.029999999999</v>
      </c>
      <c r="N267" s="74"/>
    </row>
    <row r="268" spans="1:14" ht="14.25" hidden="1" x14ac:dyDescent="0.2">
      <c r="A268" s="55"/>
      <c r="B268" s="57"/>
      <c r="C268" s="100" t="s">
        <v>643</v>
      </c>
      <c r="D268" s="100"/>
      <c r="E268" s="100"/>
      <c r="F268" s="100"/>
      <c r="G268" s="100"/>
      <c r="H268" s="100"/>
      <c r="I268" s="45"/>
      <c r="J268" s="55"/>
      <c r="K268" s="43"/>
      <c r="L268" s="45">
        <f>SUMIF(CD52:CD247, 1, AZ52:AZ247)</f>
        <v>12811.17</v>
      </c>
      <c r="N268" s="74"/>
    </row>
    <row r="269" spans="1:14" ht="14.25" hidden="1" x14ac:dyDescent="0.2">
      <c r="A269" s="55"/>
      <c r="B269" s="57"/>
      <c r="C269" s="100" t="s">
        <v>644</v>
      </c>
      <c r="D269" s="100"/>
      <c r="E269" s="100"/>
      <c r="F269" s="100"/>
      <c r="G269" s="100"/>
      <c r="H269" s="100"/>
      <c r="I269" s="45"/>
      <c r="J269" s="55"/>
      <c r="K269" s="43"/>
      <c r="L269" s="45">
        <f>SUMIF(CD52:CD247, 1, BA52:BA247)</f>
        <v>7462.82</v>
      </c>
      <c r="N269" s="74"/>
    </row>
    <row r="270" spans="1:14" x14ac:dyDescent="0.2">
      <c r="N270" s="74"/>
    </row>
    <row r="271" spans="1:14" ht="15" x14ac:dyDescent="0.2">
      <c r="A271" s="58"/>
      <c r="B271" s="59"/>
      <c r="C271" s="98" t="s">
        <v>645</v>
      </c>
      <c r="D271" s="98"/>
      <c r="E271" s="98"/>
      <c r="F271" s="98"/>
      <c r="G271" s="98"/>
      <c r="H271" s="98"/>
      <c r="I271" s="47"/>
      <c r="J271" s="58"/>
      <c r="K271" s="60"/>
      <c r="L271" s="47">
        <f>L273+L288+L289</f>
        <v>8173.06</v>
      </c>
      <c r="N271" s="74">
        <f t="shared" ref="N271" si="0">L271/1000</f>
        <v>8.1730599999999995</v>
      </c>
    </row>
    <row r="272" spans="1:14" ht="14.25" hidden="1" x14ac:dyDescent="0.2">
      <c r="A272" s="55"/>
      <c r="B272" s="57"/>
      <c r="C272" s="99" t="s">
        <v>610</v>
      </c>
      <c r="D272" s="100"/>
      <c r="E272" s="100"/>
      <c r="F272" s="100"/>
      <c r="G272" s="100"/>
      <c r="H272" s="100"/>
      <c r="I272" s="45"/>
      <c r="J272" s="55"/>
      <c r="K272" s="43"/>
      <c r="L272" s="45"/>
      <c r="N272" s="74"/>
    </row>
    <row r="273" spans="1:14" ht="14.25" hidden="1" x14ac:dyDescent="0.2">
      <c r="A273" s="55"/>
      <c r="B273" s="57"/>
      <c r="C273" s="100" t="s">
        <v>640</v>
      </c>
      <c r="D273" s="100"/>
      <c r="E273" s="100"/>
      <c r="F273" s="100"/>
      <c r="G273" s="100"/>
      <c r="H273" s="100"/>
      <c r="I273" s="45"/>
      <c r="J273" s="55"/>
      <c r="K273" s="43"/>
      <c r="L273" s="45">
        <f>L275+L276+L282+L286</f>
        <v>3294.49</v>
      </c>
      <c r="N273" s="74"/>
    </row>
    <row r="274" spans="1:14" ht="14.25" hidden="1" x14ac:dyDescent="0.2">
      <c r="A274" s="55"/>
      <c r="B274" s="57"/>
      <c r="C274" s="99" t="s">
        <v>610</v>
      </c>
      <c r="D274" s="100"/>
      <c r="E274" s="100"/>
      <c r="F274" s="100"/>
      <c r="G274" s="100"/>
      <c r="H274" s="100"/>
      <c r="I274" s="45"/>
      <c r="J274" s="55"/>
      <c r="K274" s="43"/>
      <c r="L274" s="45"/>
      <c r="N274" s="74"/>
    </row>
    <row r="275" spans="1:14" ht="14.25" hidden="1" x14ac:dyDescent="0.2">
      <c r="A275" s="55"/>
      <c r="B275" s="57"/>
      <c r="C275" s="100" t="s">
        <v>641</v>
      </c>
      <c r="D275" s="100"/>
      <c r="E275" s="100"/>
      <c r="F275" s="100"/>
      <c r="G275" s="100"/>
      <c r="H275" s="100"/>
      <c r="I275" s="45"/>
      <c r="J275" s="55"/>
      <c r="K275" s="43"/>
      <c r="L275" s="45">
        <f>SUMIF(CD52:CD269, 2, AR52:AR269)</f>
        <v>3277.68</v>
      </c>
      <c r="N275" s="74"/>
    </row>
    <row r="276" spans="1:14" ht="14.25" hidden="1" x14ac:dyDescent="0.2">
      <c r="A276" s="55"/>
      <c r="B276" s="57"/>
      <c r="C276" s="100" t="s">
        <v>612</v>
      </c>
      <c r="D276" s="100"/>
      <c r="E276" s="100"/>
      <c r="F276" s="100"/>
      <c r="G276" s="100"/>
      <c r="H276" s="100"/>
      <c r="I276" s="45"/>
      <c r="J276" s="55"/>
      <c r="K276" s="43"/>
      <c r="L276" s="45">
        <f>L278+L281+L280</f>
        <v>40.879999999999995</v>
      </c>
      <c r="N276" s="74"/>
    </row>
    <row r="277" spans="1:14" ht="14.25" hidden="1" x14ac:dyDescent="0.2">
      <c r="A277" s="55"/>
      <c r="B277" s="57"/>
      <c r="C277" s="99" t="s">
        <v>613</v>
      </c>
      <c r="D277" s="100"/>
      <c r="E277" s="100"/>
      <c r="F277" s="100"/>
      <c r="G277" s="100"/>
      <c r="H277" s="100"/>
      <c r="I277" s="45"/>
      <c r="J277" s="55"/>
      <c r="K277" s="43"/>
      <c r="L277" s="45"/>
      <c r="N277" s="74"/>
    </row>
    <row r="278" spans="1:14" ht="14.25" hidden="1" x14ac:dyDescent="0.2">
      <c r="A278" s="55"/>
      <c r="B278" s="57"/>
      <c r="C278" s="100" t="s">
        <v>612</v>
      </c>
      <c r="D278" s="100"/>
      <c r="E278" s="100"/>
      <c r="F278" s="100"/>
      <c r="G278" s="100"/>
      <c r="H278" s="100"/>
      <c r="I278" s="45"/>
      <c r="J278" s="55"/>
      <c r="K278" s="43"/>
      <c r="L278" s="45">
        <f>SUMIF(CD52:CD269, 2, AO52:AO269)</f>
        <v>22.229999999999997</v>
      </c>
      <c r="N278" s="74"/>
    </row>
    <row r="279" spans="1:14" ht="14.25" hidden="1" x14ac:dyDescent="0.2">
      <c r="A279" s="55"/>
      <c r="B279" s="57"/>
      <c r="C279" s="99" t="s">
        <v>614</v>
      </c>
      <c r="D279" s="100"/>
      <c r="E279" s="100"/>
      <c r="F279" s="100"/>
      <c r="G279" s="100"/>
      <c r="H279" s="100"/>
      <c r="I279" s="45"/>
      <c r="J279" s="55"/>
      <c r="K279" s="43"/>
      <c r="L279" s="45"/>
      <c r="N279" s="74"/>
    </row>
    <row r="280" spans="1:14" ht="14.25" hidden="1" x14ac:dyDescent="0.2">
      <c r="A280" s="55"/>
      <c r="B280" s="57"/>
      <c r="C280" s="100" t="s">
        <v>634</v>
      </c>
      <c r="D280" s="100"/>
      <c r="E280" s="100"/>
      <c r="F280" s="100"/>
      <c r="G280" s="100"/>
      <c r="H280" s="100"/>
      <c r="I280" s="45"/>
      <c r="J280" s="55"/>
      <c r="K280" s="43"/>
      <c r="L280" s="45">
        <f>SUMIF(CD52:CD269, 2, AT52:AT269)</f>
        <v>18.649999999999999</v>
      </c>
      <c r="N280" s="74"/>
    </row>
    <row r="281" spans="1:14" ht="14.25" hidden="1" x14ac:dyDescent="0.2">
      <c r="A281" s="55"/>
      <c r="B281" s="57"/>
      <c r="C281" s="100" t="s">
        <v>615</v>
      </c>
      <c r="D281" s="100"/>
      <c r="E281" s="100"/>
      <c r="F281" s="100"/>
      <c r="G281" s="100"/>
      <c r="H281" s="100"/>
      <c r="I281" s="45"/>
      <c r="J281" s="55"/>
      <c r="K281" s="43"/>
      <c r="L281" s="45">
        <f>SUMIF(CD52:CD269, 2, AV52:AV269)</f>
        <v>0</v>
      </c>
      <c r="N281" s="74"/>
    </row>
    <row r="282" spans="1:14" ht="14.25" hidden="1" x14ac:dyDescent="0.2">
      <c r="A282" s="55"/>
      <c r="B282" s="57"/>
      <c r="C282" s="100" t="s">
        <v>616</v>
      </c>
      <c r="D282" s="100"/>
      <c r="E282" s="100"/>
      <c r="F282" s="100"/>
      <c r="G282" s="100"/>
      <c r="H282" s="100"/>
      <c r="I282" s="45"/>
      <c r="J282" s="55"/>
      <c r="K282" s="43"/>
      <c r="L282" s="45">
        <f>L284+L285</f>
        <v>-24.070000000000007</v>
      </c>
      <c r="N282" s="74"/>
    </row>
    <row r="283" spans="1:14" ht="14.25" hidden="1" x14ac:dyDescent="0.2">
      <c r="A283" s="55"/>
      <c r="B283" s="57"/>
      <c r="C283" s="99" t="s">
        <v>613</v>
      </c>
      <c r="D283" s="100"/>
      <c r="E283" s="100"/>
      <c r="F283" s="100"/>
      <c r="G283" s="100"/>
      <c r="H283" s="100"/>
      <c r="I283" s="45"/>
      <c r="J283" s="55"/>
      <c r="K283" s="43"/>
      <c r="L283" s="45"/>
      <c r="N283" s="74"/>
    </row>
    <row r="284" spans="1:14" ht="14.25" hidden="1" x14ac:dyDescent="0.2">
      <c r="A284" s="55"/>
      <c r="B284" s="57"/>
      <c r="C284" s="100" t="s">
        <v>617</v>
      </c>
      <c r="D284" s="100"/>
      <c r="E284" s="100"/>
      <c r="F284" s="100"/>
      <c r="G284" s="100"/>
      <c r="H284" s="100"/>
      <c r="I284" s="45"/>
      <c r="J284" s="55"/>
      <c r="K284" s="43"/>
      <c r="L284" s="45">
        <f>SUMIF(CD52:CD269, 2, AW52:AW269)-SUMIF(CD52:CD269, 2, BK52:BK269)</f>
        <v>-24.070000000000007</v>
      </c>
      <c r="N284" s="74"/>
    </row>
    <row r="285" spans="1:14" ht="14.25" hidden="1" x14ac:dyDescent="0.2">
      <c r="A285" s="55"/>
      <c r="B285" s="57"/>
      <c r="C285" s="100" t="s">
        <v>618</v>
      </c>
      <c r="D285" s="100"/>
      <c r="E285" s="100"/>
      <c r="F285" s="100"/>
      <c r="G285" s="100"/>
      <c r="H285" s="100"/>
      <c r="I285" s="45"/>
      <c r="J285" s="55"/>
      <c r="K285" s="43"/>
      <c r="L285" s="45">
        <f>SUMIF(CD52:CD269, 2, BC52:BC269)</f>
        <v>0</v>
      </c>
      <c r="N285" s="74"/>
    </row>
    <row r="286" spans="1:14" ht="14.25" hidden="1" x14ac:dyDescent="0.2">
      <c r="A286" s="55"/>
      <c r="B286" s="57"/>
      <c r="C286" s="100" t="s">
        <v>619</v>
      </c>
      <c r="D286" s="100"/>
      <c r="E286" s="100"/>
      <c r="F286" s="100"/>
      <c r="G286" s="100"/>
      <c r="H286" s="100"/>
      <c r="I286" s="45"/>
      <c r="J286" s="55"/>
      <c r="K286" s="43"/>
      <c r="L286" s="45">
        <f>SUMIF(CD52:CD269, 2, BB52:BB269)</f>
        <v>0</v>
      </c>
      <c r="N286" s="74"/>
    </row>
    <row r="287" spans="1:14" ht="14.25" hidden="1" x14ac:dyDescent="0.2">
      <c r="A287" s="55"/>
      <c r="B287" s="57"/>
      <c r="C287" s="100" t="s">
        <v>642</v>
      </c>
      <c r="D287" s="100"/>
      <c r="E287" s="100"/>
      <c r="F287" s="100"/>
      <c r="G287" s="100"/>
      <c r="H287" s="100"/>
      <c r="I287" s="45"/>
      <c r="J287" s="55"/>
      <c r="K287" s="43"/>
      <c r="L287" s="45">
        <f>SUMIF(CD52:CD269, 2, AR52:AR269)+SUMIF(CD52:CD269, 2, AT52:AT269)+SUMIF(CD52:CD269, 2, AV52:AV269)</f>
        <v>3296.33</v>
      </c>
      <c r="N287" s="74"/>
    </row>
    <row r="288" spans="1:14" ht="14.25" hidden="1" x14ac:dyDescent="0.2">
      <c r="A288" s="55"/>
      <c r="B288" s="57"/>
      <c r="C288" s="100" t="s">
        <v>643</v>
      </c>
      <c r="D288" s="100"/>
      <c r="E288" s="100"/>
      <c r="F288" s="100"/>
      <c r="G288" s="100"/>
      <c r="H288" s="100"/>
      <c r="I288" s="45"/>
      <c r="J288" s="55"/>
      <c r="K288" s="43"/>
      <c r="L288" s="45">
        <f>SUMIF(CD52:CD269, 2, AZ52:AZ269)</f>
        <v>3197.44</v>
      </c>
      <c r="N288" s="74"/>
    </row>
    <row r="289" spans="1:14" ht="14.25" hidden="1" x14ac:dyDescent="0.2">
      <c r="A289" s="55"/>
      <c r="B289" s="57"/>
      <c r="C289" s="100" t="s">
        <v>644</v>
      </c>
      <c r="D289" s="100"/>
      <c r="E289" s="100"/>
      <c r="F289" s="100"/>
      <c r="G289" s="100"/>
      <c r="H289" s="100"/>
      <c r="I289" s="45"/>
      <c r="J289" s="55"/>
      <c r="K289" s="43"/>
      <c r="L289" s="45">
        <f>SUMIF(CD52:CD269, 2, BA52:BA269)</f>
        <v>1681.13</v>
      </c>
      <c r="N289" s="74"/>
    </row>
    <row r="290" spans="1:14" hidden="1" x14ac:dyDescent="0.2">
      <c r="N290" s="74"/>
    </row>
    <row r="291" spans="1:14" ht="15" hidden="1" x14ac:dyDescent="0.2">
      <c r="A291" s="58"/>
      <c r="B291" s="59"/>
      <c r="C291" s="98" t="s">
        <v>646</v>
      </c>
      <c r="D291" s="98"/>
      <c r="E291" s="98"/>
      <c r="F291" s="98"/>
      <c r="G291" s="98"/>
      <c r="H291" s="98"/>
      <c r="I291" s="47"/>
      <c r="J291" s="58"/>
      <c r="K291" s="60"/>
      <c r="L291" s="47">
        <f>L293+L294</f>
        <v>0</v>
      </c>
      <c r="N291" s="74"/>
    </row>
    <row r="292" spans="1:14" ht="14.25" hidden="1" x14ac:dyDescent="0.2">
      <c r="A292" s="55"/>
      <c r="B292" s="57"/>
      <c r="C292" s="99" t="s">
        <v>610</v>
      </c>
      <c r="D292" s="100"/>
      <c r="E292" s="100"/>
      <c r="F292" s="100"/>
      <c r="G292" s="100"/>
      <c r="H292" s="100"/>
      <c r="I292" s="45"/>
      <c r="J292" s="55"/>
      <c r="K292" s="43"/>
      <c r="L292" s="45"/>
      <c r="N292" s="74"/>
    </row>
    <row r="293" spans="1:14" ht="14.25" hidden="1" x14ac:dyDescent="0.2">
      <c r="A293" s="55"/>
      <c r="B293" s="57"/>
      <c r="C293" s="100" t="s">
        <v>624</v>
      </c>
      <c r="D293" s="100"/>
      <c r="E293" s="100"/>
      <c r="F293" s="100"/>
      <c r="G293" s="100"/>
      <c r="H293" s="100"/>
      <c r="I293" s="45"/>
      <c r="J293" s="55"/>
      <c r="K293" s="43"/>
      <c r="L293" s="45">
        <f>SUMIF(CD52:CD289, 3, BK52:BK289)</f>
        <v>0</v>
      </c>
      <c r="N293" s="74"/>
    </row>
    <row r="294" spans="1:14" ht="14.25" hidden="1" x14ac:dyDescent="0.2">
      <c r="A294" s="55"/>
      <c r="B294" s="57"/>
      <c r="C294" s="100" t="s">
        <v>625</v>
      </c>
      <c r="D294" s="100"/>
      <c r="E294" s="100"/>
      <c r="F294" s="100"/>
      <c r="G294" s="100"/>
      <c r="H294" s="100"/>
      <c r="I294" s="45"/>
      <c r="J294" s="55"/>
      <c r="K294" s="43"/>
      <c r="L294" s="45">
        <f>SUMIF(CD52:CD289, 3, BD52:BD289)</f>
        <v>0</v>
      </c>
      <c r="N294" s="74"/>
    </row>
    <row r="295" spans="1:14" hidden="1" x14ac:dyDescent="0.2">
      <c r="N295" s="74"/>
    </row>
    <row r="296" spans="1:14" ht="15" hidden="1" x14ac:dyDescent="0.2">
      <c r="A296" s="58"/>
      <c r="B296" s="59"/>
      <c r="C296" s="98" t="s">
        <v>647</v>
      </c>
      <c r="D296" s="98"/>
      <c r="E296" s="98"/>
      <c r="F296" s="98"/>
      <c r="G296" s="98"/>
      <c r="H296" s="98"/>
      <c r="I296" s="47"/>
      <c r="J296" s="58"/>
      <c r="K296" s="60"/>
      <c r="L296" s="47">
        <f>L302+L317+L318+L298+L299</f>
        <v>0</v>
      </c>
      <c r="N296" s="74"/>
    </row>
    <row r="297" spans="1:14" ht="14.25" hidden="1" x14ac:dyDescent="0.2">
      <c r="A297" s="55"/>
      <c r="B297" s="57"/>
      <c r="C297" s="99" t="s">
        <v>610</v>
      </c>
      <c r="D297" s="100"/>
      <c r="E297" s="100"/>
      <c r="F297" s="100"/>
      <c r="G297" s="100"/>
      <c r="H297" s="100"/>
      <c r="I297" s="45"/>
      <c r="J297" s="55"/>
      <c r="K297" s="43"/>
      <c r="L297" s="45"/>
      <c r="N297" s="74"/>
    </row>
    <row r="298" spans="1:14" ht="14.25" hidden="1" x14ac:dyDescent="0.2">
      <c r="A298" s="55"/>
      <c r="B298" s="57"/>
      <c r="C298" s="100" t="s">
        <v>648</v>
      </c>
      <c r="D298" s="100"/>
      <c r="E298" s="100"/>
      <c r="F298" s="100"/>
      <c r="G298" s="100"/>
      <c r="H298" s="100"/>
      <c r="I298" s="45"/>
      <c r="J298" s="55"/>
      <c r="K298" s="43"/>
      <c r="L298" s="45"/>
      <c r="N298" s="74"/>
    </row>
    <row r="299" spans="1:14" ht="14.25" hidden="1" x14ac:dyDescent="0.2">
      <c r="A299" s="55"/>
      <c r="B299" s="57"/>
      <c r="C299" s="100" t="s">
        <v>649</v>
      </c>
      <c r="D299" s="100"/>
      <c r="E299" s="100"/>
      <c r="F299" s="100"/>
      <c r="G299" s="100"/>
      <c r="H299" s="100"/>
      <c r="I299" s="45"/>
      <c r="J299" s="55"/>
      <c r="K299" s="43"/>
      <c r="L299" s="45">
        <f>SUM(BO52:BO294)</f>
        <v>0</v>
      </c>
      <c r="N299" s="74"/>
    </row>
    <row r="300" spans="1:14" ht="14.25" hidden="1" x14ac:dyDescent="0.2">
      <c r="A300" s="55"/>
      <c r="B300" s="57"/>
      <c r="C300" s="100" t="s">
        <v>339</v>
      </c>
      <c r="D300" s="100"/>
      <c r="E300" s="100"/>
      <c r="F300" s="100"/>
      <c r="G300" s="100"/>
      <c r="H300" s="100"/>
      <c r="I300" s="45"/>
      <c r="J300" s="55"/>
      <c r="K300" s="43"/>
      <c r="L300" s="45">
        <f>L302+L317+L318</f>
        <v>0</v>
      </c>
      <c r="N300" s="74"/>
    </row>
    <row r="301" spans="1:14" ht="14.25" hidden="1" x14ac:dyDescent="0.2">
      <c r="A301" s="55"/>
      <c r="B301" s="57"/>
      <c r="C301" s="99" t="s">
        <v>610</v>
      </c>
      <c r="D301" s="100"/>
      <c r="E301" s="100"/>
      <c r="F301" s="100"/>
      <c r="G301" s="100"/>
      <c r="H301" s="100"/>
      <c r="I301" s="45"/>
      <c r="J301" s="55"/>
      <c r="K301" s="43"/>
      <c r="L301" s="45"/>
      <c r="N301" s="74"/>
    </row>
    <row r="302" spans="1:14" ht="14.25" hidden="1" x14ac:dyDescent="0.2">
      <c r="A302" s="55"/>
      <c r="B302" s="57"/>
      <c r="C302" s="100" t="s">
        <v>640</v>
      </c>
      <c r="D302" s="100"/>
      <c r="E302" s="100"/>
      <c r="F302" s="100"/>
      <c r="G302" s="100"/>
      <c r="H302" s="100"/>
      <c r="I302" s="45"/>
      <c r="J302" s="55"/>
      <c r="K302" s="43"/>
      <c r="L302" s="45">
        <f>L304+L305+L311+L315</f>
        <v>0</v>
      </c>
      <c r="N302" s="74"/>
    </row>
    <row r="303" spans="1:14" ht="14.25" hidden="1" x14ac:dyDescent="0.2">
      <c r="A303" s="55"/>
      <c r="B303" s="57"/>
      <c r="C303" s="99" t="s">
        <v>610</v>
      </c>
      <c r="D303" s="100"/>
      <c r="E303" s="100"/>
      <c r="F303" s="100"/>
      <c r="G303" s="100"/>
      <c r="H303" s="100"/>
      <c r="I303" s="45"/>
      <c r="J303" s="55"/>
      <c r="K303" s="43"/>
      <c r="L303" s="45"/>
      <c r="N303" s="74"/>
    </row>
    <row r="304" spans="1:14" ht="14.25" hidden="1" x14ac:dyDescent="0.2">
      <c r="A304" s="55"/>
      <c r="B304" s="57"/>
      <c r="C304" s="100" t="s">
        <v>641</v>
      </c>
      <c r="D304" s="100"/>
      <c r="E304" s="100"/>
      <c r="F304" s="100"/>
      <c r="G304" s="100"/>
      <c r="H304" s="100"/>
      <c r="I304" s="45"/>
      <c r="J304" s="55"/>
      <c r="K304" s="43"/>
      <c r="L304" s="45">
        <f>SUMIF(CD52:CD294, 4, AR52:AR294)</f>
        <v>0</v>
      </c>
      <c r="N304" s="74"/>
    </row>
    <row r="305" spans="1:14" ht="14.25" hidden="1" x14ac:dyDescent="0.2">
      <c r="A305" s="55"/>
      <c r="B305" s="57"/>
      <c r="C305" s="100" t="s">
        <v>612</v>
      </c>
      <c r="D305" s="100"/>
      <c r="E305" s="100"/>
      <c r="F305" s="100"/>
      <c r="G305" s="100"/>
      <c r="H305" s="100"/>
      <c r="I305" s="45"/>
      <c r="J305" s="55"/>
      <c r="K305" s="43"/>
      <c r="L305" s="45">
        <f>L307+L310+L309</f>
        <v>0</v>
      </c>
      <c r="N305" s="74"/>
    </row>
    <row r="306" spans="1:14" ht="14.25" hidden="1" x14ac:dyDescent="0.2">
      <c r="A306" s="55"/>
      <c r="B306" s="57"/>
      <c r="C306" s="99" t="s">
        <v>613</v>
      </c>
      <c r="D306" s="100"/>
      <c r="E306" s="100"/>
      <c r="F306" s="100"/>
      <c r="G306" s="100"/>
      <c r="H306" s="100"/>
      <c r="I306" s="45"/>
      <c r="J306" s="55"/>
      <c r="K306" s="43"/>
      <c r="L306" s="45"/>
      <c r="N306" s="74"/>
    </row>
    <row r="307" spans="1:14" ht="14.25" hidden="1" x14ac:dyDescent="0.2">
      <c r="A307" s="55"/>
      <c r="B307" s="57"/>
      <c r="C307" s="100" t="s">
        <v>612</v>
      </c>
      <c r="D307" s="100"/>
      <c r="E307" s="100"/>
      <c r="F307" s="100"/>
      <c r="G307" s="100"/>
      <c r="H307" s="100"/>
      <c r="I307" s="45"/>
      <c r="J307" s="55"/>
      <c r="K307" s="43"/>
      <c r="L307" s="45">
        <f>SUMIF(CD52:CD294, 4, AO52:AO294)</f>
        <v>0</v>
      </c>
      <c r="N307" s="74"/>
    </row>
    <row r="308" spans="1:14" ht="14.25" hidden="1" x14ac:dyDescent="0.2">
      <c r="A308" s="55"/>
      <c r="B308" s="57"/>
      <c r="C308" s="99" t="s">
        <v>614</v>
      </c>
      <c r="D308" s="100"/>
      <c r="E308" s="100"/>
      <c r="F308" s="100"/>
      <c r="G308" s="100"/>
      <c r="H308" s="100"/>
      <c r="I308" s="45"/>
      <c r="J308" s="55"/>
      <c r="K308" s="43"/>
      <c r="L308" s="45"/>
      <c r="N308" s="74"/>
    </row>
    <row r="309" spans="1:14" ht="14.25" hidden="1" x14ac:dyDescent="0.2">
      <c r="A309" s="55"/>
      <c r="B309" s="57"/>
      <c r="C309" s="100" t="s">
        <v>634</v>
      </c>
      <c r="D309" s="100"/>
      <c r="E309" s="100"/>
      <c r="F309" s="100"/>
      <c r="G309" s="100"/>
      <c r="H309" s="100"/>
      <c r="I309" s="45"/>
      <c r="J309" s="55"/>
      <c r="K309" s="43"/>
      <c r="L309" s="45">
        <f>SUMIF(CD52:CD294, 4, AT52:AT294)</f>
        <v>0</v>
      </c>
      <c r="N309" s="74"/>
    </row>
    <row r="310" spans="1:14" ht="14.25" hidden="1" x14ac:dyDescent="0.2">
      <c r="A310" s="55"/>
      <c r="B310" s="57"/>
      <c r="C310" s="100" t="s">
        <v>615</v>
      </c>
      <c r="D310" s="100"/>
      <c r="E310" s="100"/>
      <c r="F310" s="100"/>
      <c r="G310" s="100"/>
      <c r="H310" s="100"/>
      <c r="I310" s="45"/>
      <c r="J310" s="55"/>
      <c r="K310" s="43"/>
      <c r="L310" s="45">
        <f>SUMIF(CD52:CD294, 4, AV52:AV294)</f>
        <v>0</v>
      </c>
      <c r="N310" s="74"/>
    </row>
    <row r="311" spans="1:14" ht="14.25" hidden="1" x14ac:dyDescent="0.2">
      <c r="A311" s="55"/>
      <c r="B311" s="57"/>
      <c r="C311" s="100" t="s">
        <v>616</v>
      </c>
      <c r="D311" s="100"/>
      <c r="E311" s="100"/>
      <c r="F311" s="100"/>
      <c r="G311" s="100"/>
      <c r="H311" s="100"/>
      <c r="I311" s="45"/>
      <c r="J311" s="55"/>
      <c r="K311" s="43"/>
      <c r="L311" s="45">
        <f>L313+L314</f>
        <v>0</v>
      </c>
      <c r="N311" s="74"/>
    </row>
    <row r="312" spans="1:14" ht="14.25" hidden="1" x14ac:dyDescent="0.2">
      <c r="A312" s="55"/>
      <c r="B312" s="57"/>
      <c r="C312" s="99" t="s">
        <v>613</v>
      </c>
      <c r="D312" s="100"/>
      <c r="E312" s="100"/>
      <c r="F312" s="100"/>
      <c r="G312" s="100"/>
      <c r="H312" s="100"/>
      <c r="I312" s="45"/>
      <c r="J312" s="55"/>
      <c r="K312" s="43"/>
      <c r="L312" s="45"/>
      <c r="N312" s="74"/>
    </row>
    <row r="313" spans="1:14" ht="14.25" hidden="1" x14ac:dyDescent="0.2">
      <c r="A313" s="55"/>
      <c r="B313" s="57"/>
      <c r="C313" s="100" t="s">
        <v>617</v>
      </c>
      <c r="D313" s="100"/>
      <c r="E313" s="100"/>
      <c r="F313" s="100"/>
      <c r="G313" s="100"/>
      <c r="H313" s="100"/>
      <c r="I313" s="45"/>
      <c r="J313" s="55"/>
      <c r="K313" s="43"/>
      <c r="L313" s="45">
        <f>SUMIF(CD52:CD294, 4, AW52:AW294)-SUMIF(CD52:CD294, 4, BK52:BK294)</f>
        <v>0</v>
      </c>
      <c r="N313" s="74"/>
    </row>
    <row r="314" spans="1:14" ht="14.25" hidden="1" x14ac:dyDescent="0.2">
      <c r="A314" s="55"/>
      <c r="B314" s="57"/>
      <c r="C314" s="100" t="s">
        <v>618</v>
      </c>
      <c r="D314" s="100"/>
      <c r="E314" s="100"/>
      <c r="F314" s="100"/>
      <c r="G314" s="100"/>
      <c r="H314" s="100"/>
      <c r="I314" s="45"/>
      <c r="J314" s="55"/>
      <c r="K314" s="43"/>
      <c r="L314" s="45">
        <f>SUMIF(CD52:CD294, 4, BC52:BC294)</f>
        <v>0</v>
      </c>
      <c r="N314" s="74"/>
    </row>
    <row r="315" spans="1:14" ht="14.25" hidden="1" x14ac:dyDescent="0.2">
      <c r="A315" s="55"/>
      <c r="B315" s="57"/>
      <c r="C315" s="100" t="s">
        <v>619</v>
      </c>
      <c r="D315" s="100"/>
      <c r="E315" s="100"/>
      <c r="F315" s="100"/>
      <c r="G315" s="100"/>
      <c r="H315" s="100"/>
      <c r="I315" s="45"/>
      <c r="J315" s="55"/>
      <c r="K315" s="43"/>
      <c r="L315" s="45">
        <f>SUMIF(CD52:CD294, 4, BB52:BB294)</f>
        <v>0</v>
      </c>
      <c r="N315" s="74"/>
    </row>
    <row r="316" spans="1:14" ht="14.25" hidden="1" x14ac:dyDescent="0.2">
      <c r="A316" s="55"/>
      <c r="B316" s="57"/>
      <c r="C316" s="100" t="s">
        <v>642</v>
      </c>
      <c r="D316" s="100"/>
      <c r="E316" s="100"/>
      <c r="F316" s="100"/>
      <c r="G316" s="100"/>
      <c r="H316" s="100"/>
      <c r="I316" s="45"/>
      <c r="J316" s="55"/>
      <c r="K316" s="43"/>
      <c r="L316" s="45">
        <f>SUMIF(CD52:CD294, 4, AR52:AR294)+SUMIF(CD52:CD294, 4, AT52:AT294)+SUMIF(CD52:CD294, 4, AV52:AV294)</f>
        <v>0</v>
      </c>
      <c r="N316" s="74"/>
    </row>
    <row r="317" spans="1:14" ht="14.25" hidden="1" x14ac:dyDescent="0.2">
      <c r="A317" s="55"/>
      <c r="B317" s="57"/>
      <c r="C317" s="100" t="s">
        <v>643</v>
      </c>
      <c r="D317" s="100"/>
      <c r="E317" s="100"/>
      <c r="F317" s="100"/>
      <c r="G317" s="100"/>
      <c r="H317" s="100"/>
      <c r="I317" s="45"/>
      <c r="J317" s="55"/>
      <c r="K317" s="43"/>
      <c r="L317" s="45">
        <f>SUMIF(CD52:CD294, 4, AZ52:AZ294)</f>
        <v>0</v>
      </c>
      <c r="N317" s="74"/>
    </row>
    <row r="318" spans="1:14" ht="14.25" hidden="1" x14ac:dyDescent="0.2">
      <c r="A318" s="55"/>
      <c r="B318" s="57"/>
      <c r="C318" s="100" t="s">
        <v>644</v>
      </c>
      <c r="D318" s="100"/>
      <c r="E318" s="100"/>
      <c r="F318" s="100"/>
      <c r="G318" s="100"/>
      <c r="H318" s="100"/>
      <c r="I318" s="45"/>
      <c r="J318" s="55"/>
      <c r="K318" s="43"/>
      <c r="L318" s="45">
        <f>SUMIF(CD52:CD294, 4, BA52:BA294)</f>
        <v>0</v>
      </c>
      <c r="N318" s="74"/>
    </row>
    <row r="319" spans="1:14" x14ac:dyDescent="0.2">
      <c r="N319" s="74"/>
    </row>
    <row r="320" spans="1:14" ht="15" x14ac:dyDescent="0.2">
      <c r="A320" s="58"/>
      <c r="B320" s="59"/>
      <c r="C320" s="98" t="s">
        <v>650</v>
      </c>
      <c r="D320" s="98"/>
      <c r="E320" s="98"/>
      <c r="F320" s="98"/>
      <c r="G320" s="98"/>
      <c r="H320" s="98"/>
      <c r="I320" s="47"/>
      <c r="J320" s="58"/>
      <c r="K320" s="60"/>
      <c r="L320" s="47">
        <f>L251+L271+L291+L296</f>
        <v>125249.84</v>
      </c>
      <c r="N320" s="74">
        <f t="shared" ref="N320" si="1">L320/1000</f>
        <v>125.24983999999999</v>
      </c>
    </row>
    <row r="321" spans="1:14" ht="14.25" hidden="1" x14ac:dyDescent="0.2">
      <c r="A321" s="55"/>
      <c r="B321" s="57"/>
      <c r="C321" s="99" t="s">
        <v>610</v>
      </c>
      <c r="D321" s="100"/>
      <c r="E321" s="100"/>
      <c r="F321" s="100"/>
      <c r="G321" s="100"/>
      <c r="H321" s="100"/>
      <c r="I321" s="45"/>
      <c r="J321" s="55"/>
      <c r="K321" s="43"/>
      <c r="L321" s="45"/>
      <c r="N321" s="74"/>
    </row>
    <row r="322" spans="1:14" ht="14.25" hidden="1" x14ac:dyDescent="0.2">
      <c r="A322" s="55"/>
      <c r="B322" s="57"/>
      <c r="C322" s="100" t="s">
        <v>640</v>
      </c>
      <c r="D322" s="100"/>
      <c r="E322" s="100"/>
      <c r="F322" s="100"/>
      <c r="G322" s="100"/>
      <c r="H322" s="100"/>
      <c r="I322" s="45"/>
      <c r="J322" s="55"/>
      <c r="K322" s="43"/>
      <c r="L322" s="45">
        <f>L324+L325+L331+L335</f>
        <v>100097.28</v>
      </c>
      <c r="N322" s="74"/>
    </row>
    <row r="323" spans="1:14" ht="14.25" hidden="1" x14ac:dyDescent="0.2">
      <c r="A323" s="55"/>
      <c r="B323" s="57"/>
      <c r="C323" s="99" t="s">
        <v>610</v>
      </c>
      <c r="D323" s="100"/>
      <c r="E323" s="100"/>
      <c r="F323" s="100"/>
      <c r="G323" s="100"/>
      <c r="H323" s="100"/>
      <c r="I323" s="45"/>
      <c r="J323" s="55"/>
      <c r="K323" s="43"/>
      <c r="L323" s="45"/>
      <c r="N323" s="74"/>
    </row>
    <row r="324" spans="1:14" ht="14.25" hidden="1" x14ac:dyDescent="0.2">
      <c r="A324" s="55"/>
      <c r="B324" s="57"/>
      <c r="C324" s="100" t="s">
        <v>641</v>
      </c>
      <c r="D324" s="100"/>
      <c r="E324" s="100"/>
      <c r="F324" s="100"/>
      <c r="G324" s="100"/>
      <c r="H324" s="100"/>
      <c r="I324" s="45"/>
      <c r="J324" s="55"/>
      <c r="K324" s="43"/>
      <c r="L324" s="45">
        <f>SUM(AR52:AR318)</f>
        <v>13131.46</v>
      </c>
      <c r="N324" s="74"/>
    </row>
    <row r="325" spans="1:14" ht="14.25" hidden="1" x14ac:dyDescent="0.2">
      <c r="A325" s="55"/>
      <c r="B325" s="57"/>
      <c r="C325" s="100" t="s">
        <v>612</v>
      </c>
      <c r="D325" s="100"/>
      <c r="E325" s="100"/>
      <c r="F325" s="100"/>
      <c r="G325" s="100"/>
      <c r="H325" s="100"/>
      <c r="I325" s="45"/>
      <c r="J325" s="55"/>
      <c r="K325" s="43"/>
      <c r="L325" s="45">
        <f>L327+L330+L329</f>
        <v>4292.0699999999988</v>
      </c>
      <c r="N325" s="74"/>
    </row>
    <row r="326" spans="1:14" ht="14.25" hidden="1" x14ac:dyDescent="0.2">
      <c r="A326" s="55"/>
      <c r="B326" s="57"/>
      <c r="C326" s="99" t="s">
        <v>613</v>
      </c>
      <c r="D326" s="100"/>
      <c r="E326" s="100"/>
      <c r="F326" s="100"/>
      <c r="G326" s="100"/>
      <c r="H326" s="100"/>
      <c r="I326" s="45"/>
      <c r="J326" s="55"/>
      <c r="K326" s="43"/>
      <c r="L326" s="45"/>
      <c r="N326" s="74"/>
    </row>
    <row r="327" spans="1:14" ht="14.25" hidden="1" x14ac:dyDescent="0.2">
      <c r="A327" s="55"/>
      <c r="B327" s="57"/>
      <c r="C327" s="100" t="s">
        <v>612</v>
      </c>
      <c r="D327" s="100"/>
      <c r="E327" s="100"/>
      <c r="F327" s="100"/>
      <c r="G327" s="100"/>
      <c r="H327" s="100"/>
      <c r="I327" s="45"/>
      <c r="J327" s="55"/>
      <c r="K327" s="43"/>
      <c r="L327" s="45">
        <f>SUM(AO52:AO318)</f>
        <v>1689.1699999999989</v>
      </c>
      <c r="N327" s="74"/>
    </row>
    <row r="328" spans="1:14" ht="14.25" hidden="1" x14ac:dyDescent="0.2">
      <c r="A328" s="55"/>
      <c r="B328" s="57"/>
      <c r="C328" s="99" t="s">
        <v>614</v>
      </c>
      <c r="D328" s="100"/>
      <c r="E328" s="100"/>
      <c r="F328" s="100"/>
      <c r="G328" s="100"/>
      <c r="H328" s="100"/>
      <c r="I328" s="45"/>
      <c r="J328" s="55"/>
      <c r="K328" s="43"/>
      <c r="L328" s="45"/>
      <c r="N328" s="74"/>
    </row>
    <row r="329" spans="1:14" ht="14.25" hidden="1" x14ac:dyDescent="0.2">
      <c r="A329" s="55"/>
      <c r="B329" s="57"/>
      <c r="C329" s="100" t="s">
        <v>634</v>
      </c>
      <c r="D329" s="100"/>
      <c r="E329" s="100"/>
      <c r="F329" s="100"/>
      <c r="G329" s="100"/>
      <c r="H329" s="100"/>
      <c r="I329" s="45"/>
      <c r="J329" s="55"/>
      <c r="K329" s="43"/>
      <c r="L329" s="45">
        <f>SUM(AT52:AT318)</f>
        <v>2602.9</v>
      </c>
      <c r="N329" s="74"/>
    </row>
    <row r="330" spans="1:14" ht="14.25" hidden="1" x14ac:dyDescent="0.2">
      <c r="A330" s="55"/>
      <c r="B330" s="57"/>
      <c r="C330" s="100" t="s">
        <v>615</v>
      </c>
      <c r="D330" s="100"/>
      <c r="E330" s="100"/>
      <c r="F330" s="100"/>
      <c r="G330" s="100"/>
      <c r="H330" s="100"/>
      <c r="I330" s="45"/>
      <c r="J330" s="55"/>
      <c r="K330" s="43"/>
      <c r="L330" s="45">
        <f>SUM(AV52:AV318)</f>
        <v>0</v>
      </c>
      <c r="N330" s="74"/>
    </row>
    <row r="331" spans="1:14" ht="14.25" hidden="1" x14ac:dyDescent="0.2">
      <c r="A331" s="55"/>
      <c r="B331" s="57"/>
      <c r="C331" s="100" t="s">
        <v>616</v>
      </c>
      <c r="D331" s="100"/>
      <c r="E331" s="100"/>
      <c r="F331" s="100"/>
      <c r="G331" s="100"/>
      <c r="H331" s="100"/>
      <c r="I331" s="45"/>
      <c r="J331" s="55"/>
      <c r="K331" s="43"/>
      <c r="L331" s="45">
        <f>L333+L334</f>
        <v>82673.75</v>
      </c>
      <c r="N331" s="74"/>
    </row>
    <row r="332" spans="1:14" ht="14.25" hidden="1" x14ac:dyDescent="0.2">
      <c r="A332" s="55"/>
      <c r="B332" s="57"/>
      <c r="C332" s="99" t="s">
        <v>613</v>
      </c>
      <c r="D332" s="100"/>
      <c r="E332" s="100"/>
      <c r="F332" s="100"/>
      <c r="G332" s="100"/>
      <c r="H332" s="100"/>
      <c r="I332" s="45"/>
      <c r="J332" s="55"/>
      <c r="K332" s="43"/>
      <c r="L332" s="45"/>
      <c r="N332" s="74"/>
    </row>
    <row r="333" spans="1:14" ht="14.25" hidden="1" x14ac:dyDescent="0.2">
      <c r="A333" s="55"/>
      <c r="B333" s="57"/>
      <c r="C333" s="100" t="s">
        <v>617</v>
      </c>
      <c r="D333" s="100"/>
      <c r="E333" s="100"/>
      <c r="F333" s="100"/>
      <c r="G333" s="100"/>
      <c r="H333" s="100"/>
      <c r="I333" s="45"/>
      <c r="J333" s="55"/>
      <c r="K333" s="43"/>
      <c r="L333" s="45">
        <f>SUM(AW52:AW318)-SUM(BK52:BK318)</f>
        <v>82673.75</v>
      </c>
      <c r="N333" s="74"/>
    </row>
    <row r="334" spans="1:14" ht="14.25" hidden="1" x14ac:dyDescent="0.2">
      <c r="A334" s="55"/>
      <c r="B334" s="57"/>
      <c r="C334" s="100" t="s">
        <v>618</v>
      </c>
      <c r="D334" s="100"/>
      <c r="E334" s="100"/>
      <c r="F334" s="100"/>
      <c r="G334" s="100"/>
      <c r="H334" s="100"/>
      <c r="I334" s="45"/>
      <c r="J334" s="55"/>
      <c r="K334" s="43"/>
      <c r="L334" s="45">
        <f>SUM(BC52:BC318)</f>
        <v>0</v>
      </c>
      <c r="N334" s="74"/>
    </row>
    <row r="335" spans="1:14" ht="14.25" hidden="1" x14ac:dyDescent="0.2">
      <c r="A335" s="55"/>
      <c r="B335" s="57"/>
      <c r="C335" s="100" t="s">
        <v>619</v>
      </c>
      <c r="D335" s="100"/>
      <c r="E335" s="100"/>
      <c r="F335" s="100"/>
      <c r="G335" s="100"/>
      <c r="H335" s="100"/>
      <c r="I335" s="45"/>
      <c r="J335" s="55"/>
      <c r="K335" s="43"/>
      <c r="L335" s="45">
        <f>SUM(BB52:BB318)</f>
        <v>0</v>
      </c>
      <c r="N335" s="74"/>
    </row>
    <row r="336" spans="1:14" ht="14.25" hidden="1" x14ac:dyDescent="0.2">
      <c r="A336" s="55"/>
      <c r="B336" s="57"/>
      <c r="C336" s="100" t="s">
        <v>620</v>
      </c>
      <c r="D336" s="100"/>
      <c r="E336" s="100"/>
      <c r="F336" s="100"/>
      <c r="G336" s="100"/>
      <c r="H336" s="100"/>
      <c r="I336" s="45"/>
      <c r="J336" s="55"/>
      <c r="K336" s="43"/>
      <c r="L336" s="45">
        <f>SUM(AR52:AR318)+SUM(AT52:AT318)+SUM(AV52:AV318)</f>
        <v>15734.359999999999</v>
      </c>
      <c r="N336" s="74"/>
    </row>
    <row r="337" spans="1:14" ht="14.25" hidden="1" x14ac:dyDescent="0.2">
      <c r="A337" s="55"/>
      <c r="B337" s="57"/>
      <c r="C337" s="100" t="s">
        <v>621</v>
      </c>
      <c r="D337" s="100"/>
      <c r="E337" s="100"/>
      <c r="F337" s="100"/>
      <c r="G337" s="100"/>
      <c r="H337" s="100"/>
      <c r="I337" s="45"/>
      <c r="J337" s="55"/>
      <c r="K337" s="43"/>
      <c r="L337" s="45">
        <f>SUM(AZ52:AZ318)</f>
        <v>16008.61</v>
      </c>
      <c r="N337" s="74"/>
    </row>
    <row r="338" spans="1:14" ht="14.25" hidden="1" x14ac:dyDescent="0.2">
      <c r="A338" s="55"/>
      <c r="B338" s="57"/>
      <c r="C338" s="100" t="s">
        <v>622</v>
      </c>
      <c r="D338" s="100"/>
      <c r="E338" s="100"/>
      <c r="F338" s="100"/>
      <c r="G338" s="100"/>
      <c r="H338" s="100"/>
      <c r="I338" s="45"/>
      <c r="J338" s="55"/>
      <c r="K338" s="43"/>
      <c r="L338" s="45">
        <f>SUM(BA52:BA318)</f>
        <v>9143.9500000000007</v>
      </c>
      <c r="N338" s="74"/>
    </row>
    <row r="339" spans="1:14" ht="14.25" hidden="1" x14ac:dyDescent="0.2">
      <c r="A339" s="55"/>
      <c r="B339" s="57"/>
      <c r="C339" s="100" t="s">
        <v>651</v>
      </c>
      <c r="D339" s="100"/>
      <c r="E339" s="100"/>
      <c r="F339" s="100"/>
      <c r="G339" s="100"/>
      <c r="H339" s="100"/>
      <c r="I339" s="45"/>
      <c r="J339" s="55"/>
      <c r="K339" s="43"/>
      <c r="L339" s="45">
        <f>L341+L342</f>
        <v>0</v>
      </c>
      <c r="N339" s="74"/>
    </row>
    <row r="340" spans="1:14" ht="14.25" hidden="1" x14ac:dyDescent="0.2">
      <c r="A340" s="55"/>
      <c r="B340" s="57"/>
      <c r="C340" s="99" t="s">
        <v>610</v>
      </c>
      <c r="D340" s="100"/>
      <c r="E340" s="100"/>
      <c r="F340" s="100"/>
      <c r="G340" s="100"/>
      <c r="H340" s="100"/>
      <c r="I340" s="45"/>
      <c r="J340" s="55"/>
      <c r="K340" s="43"/>
      <c r="L340" s="45"/>
      <c r="N340" s="74"/>
    </row>
    <row r="341" spans="1:14" ht="14.25" hidden="1" x14ac:dyDescent="0.2">
      <c r="A341" s="55"/>
      <c r="B341" s="57"/>
      <c r="C341" s="100" t="s">
        <v>624</v>
      </c>
      <c r="D341" s="100"/>
      <c r="E341" s="100"/>
      <c r="F341" s="100"/>
      <c r="G341" s="100"/>
      <c r="H341" s="100"/>
      <c r="I341" s="45"/>
      <c r="J341" s="55"/>
      <c r="K341" s="43"/>
      <c r="L341" s="45">
        <f>SUM(BK52:BK318)</f>
        <v>0</v>
      </c>
      <c r="N341" s="74"/>
    </row>
    <row r="342" spans="1:14" ht="14.25" hidden="1" x14ac:dyDescent="0.2">
      <c r="A342" s="55"/>
      <c r="B342" s="57"/>
      <c r="C342" s="100" t="s">
        <v>625</v>
      </c>
      <c r="D342" s="100"/>
      <c r="E342" s="100"/>
      <c r="F342" s="100"/>
      <c r="G342" s="100"/>
      <c r="H342" s="100"/>
      <c r="I342" s="45"/>
      <c r="J342" s="55"/>
      <c r="K342" s="43"/>
      <c r="L342" s="45">
        <f>SUM(BD52:BD318)</f>
        <v>0</v>
      </c>
      <c r="N342" s="74"/>
    </row>
    <row r="343" spans="1:14" ht="14.25" hidden="1" x14ac:dyDescent="0.2">
      <c r="A343" s="55"/>
      <c r="B343" s="57"/>
      <c r="C343" s="100" t="s">
        <v>652</v>
      </c>
      <c r="D343" s="100"/>
      <c r="E343" s="100"/>
      <c r="F343" s="100"/>
      <c r="G343" s="100"/>
      <c r="H343" s="100"/>
      <c r="I343" s="45"/>
      <c r="J343" s="55"/>
      <c r="K343" s="43"/>
      <c r="L343" s="45">
        <f>L296</f>
        <v>0</v>
      </c>
      <c r="N343" s="74"/>
    </row>
    <row r="344" spans="1:14" ht="14.25" hidden="1" x14ac:dyDescent="0.2">
      <c r="A344" s="55"/>
      <c r="B344" s="57"/>
      <c r="C344" s="98" t="s">
        <v>629</v>
      </c>
      <c r="D344" s="100"/>
      <c r="E344" s="100"/>
      <c r="F344" s="100"/>
      <c r="G344" s="100"/>
      <c r="H344" s="100"/>
      <c r="I344" s="45"/>
      <c r="J344" s="55"/>
      <c r="K344" s="43"/>
      <c r="L344" s="45"/>
      <c r="N344" s="74"/>
    </row>
    <row r="345" spans="1:14" ht="14.25" hidden="1" x14ac:dyDescent="0.2">
      <c r="A345" s="55"/>
      <c r="B345" s="57"/>
      <c r="C345" s="100" t="s">
        <v>630</v>
      </c>
      <c r="D345" s="100"/>
      <c r="E345" s="100"/>
      <c r="F345" s="100"/>
      <c r="G345" s="100"/>
      <c r="H345" s="100"/>
      <c r="I345" s="45"/>
      <c r="J345" s="55"/>
      <c r="K345" s="43"/>
      <c r="L345" s="45">
        <f>SUM(AX52:AX318)</f>
        <v>82697.820000000007</v>
      </c>
      <c r="N345" s="74"/>
    </row>
    <row r="346" spans="1:14" ht="14.25" hidden="1" x14ac:dyDescent="0.2">
      <c r="A346" s="55"/>
      <c r="B346" s="57"/>
      <c r="C346" s="100" t="s">
        <v>631</v>
      </c>
      <c r="D346" s="100"/>
      <c r="E346" s="100"/>
      <c r="F346" s="100"/>
      <c r="G346" s="100"/>
      <c r="H346" s="100"/>
      <c r="I346" s="45"/>
      <c r="J346" s="55"/>
      <c r="K346" s="43"/>
      <c r="L346" s="45">
        <f>SUM(AY52:AY318)</f>
        <v>0</v>
      </c>
    </row>
    <row r="347" spans="1:14" ht="14.25" hidden="1" x14ac:dyDescent="0.2">
      <c r="A347" s="55"/>
      <c r="B347" s="57"/>
      <c r="C347" s="100" t="s">
        <v>632</v>
      </c>
      <c r="D347" s="100"/>
      <c r="E347" s="100"/>
      <c r="F347" s="102"/>
      <c r="G347" s="46">
        <f>Source!F329</f>
        <v>16.427935999999999</v>
      </c>
      <c r="H347" s="55"/>
      <c r="I347" s="55"/>
      <c r="J347" s="55"/>
      <c r="K347" s="55"/>
      <c r="L347" s="55"/>
    </row>
    <row r="348" spans="1:14" ht="14.25" hidden="1" x14ac:dyDescent="0.2">
      <c r="A348" s="55"/>
      <c r="B348" s="57"/>
      <c r="C348" s="100" t="s">
        <v>633</v>
      </c>
      <c r="D348" s="100"/>
      <c r="E348" s="100"/>
      <c r="F348" s="102"/>
      <c r="G348" s="46">
        <f>Source!F330</f>
        <v>3.1911670000000001</v>
      </c>
      <c r="H348" s="55"/>
      <c r="I348" s="55"/>
      <c r="J348" s="55"/>
      <c r="K348" s="55"/>
      <c r="L348" s="55"/>
    </row>
    <row r="349" spans="1:14" hidden="1" x14ac:dyDescent="0.2"/>
    <row r="350" spans="1:14" hidden="1" x14ac:dyDescent="0.2"/>
    <row r="352" spans="1:14" ht="14.25" customHeight="1" x14ac:dyDescent="0.2">
      <c r="A352" s="69"/>
      <c r="B352" s="70" t="s">
        <v>653</v>
      </c>
      <c r="C352" s="72" t="str">
        <f>IF(Source!AC15&lt;&gt;"", Source!AC15," ")</f>
        <v xml:space="preserve"> </v>
      </c>
      <c r="D352" s="33"/>
      <c r="E352" s="33"/>
      <c r="F352" s="33"/>
      <c r="G352" s="33"/>
      <c r="H352" s="71" t="str">
        <f>IF(Source!AB15&lt;&gt;"", Source!AB15," ")</f>
        <v>Каячева С.Д.</v>
      </c>
      <c r="I352" s="23"/>
      <c r="J352" s="23"/>
      <c r="K352" s="37"/>
      <c r="L352" s="37"/>
    </row>
    <row r="353" spans="1:12" ht="14.25" customHeight="1" x14ac:dyDescent="0.2">
      <c r="A353" s="69"/>
      <c r="B353" s="73"/>
      <c r="C353" s="104" t="s">
        <v>654</v>
      </c>
      <c r="D353" s="104"/>
      <c r="E353" s="104"/>
      <c r="F353" s="104"/>
      <c r="G353" s="104"/>
      <c r="H353" s="23"/>
      <c r="I353" s="23"/>
      <c r="J353" s="23"/>
      <c r="K353" s="37"/>
      <c r="L353" s="37"/>
    </row>
    <row r="354" spans="1:12" ht="14.25" customHeight="1" x14ac:dyDescent="0.2">
      <c r="A354" s="69"/>
      <c r="B354" s="73"/>
      <c r="C354" s="19"/>
      <c r="D354" s="19"/>
      <c r="E354" s="19"/>
      <c r="F354" s="19"/>
      <c r="G354" s="19"/>
      <c r="H354" s="23"/>
      <c r="I354" s="23"/>
      <c r="J354" s="23"/>
      <c r="K354" s="37"/>
      <c r="L354" s="37"/>
    </row>
    <row r="355" spans="1:12" ht="14.25" customHeight="1" x14ac:dyDescent="0.2">
      <c r="A355" s="69"/>
      <c r="B355" s="70" t="s">
        <v>655</v>
      </c>
      <c r="C355" s="72" t="str">
        <f>IF(Source!AE15&lt;&gt;"", Source!AE15," ")</f>
        <v xml:space="preserve"> </v>
      </c>
      <c r="D355" s="33"/>
      <c r="E355" s="33"/>
      <c r="F355" s="33"/>
      <c r="G355" s="33"/>
      <c r="H355" s="71" t="str">
        <f>IF(Source!AD15&lt;&gt;"", Source!AD15," ")</f>
        <v xml:space="preserve"> </v>
      </c>
      <c r="I355" s="23"/>
      <c r="J355" s="23"/>
      <c r="K355" s="37"/>
      <c r="L355" s="37"/>
    </row>
    <row r="356" spans="1:12" ht="14.25" customHeight="1" x14ac:dyDescent="0.2">
      <c r="A356" s="19"/>
      <c r="B356" s="19"/>
      <c r="C356" s="104" t="s">
        <v>654</v>
      </c>
      <c r="D356" s="104"/>
      <c r="E356" s="104"/>
      <c r="F356" s="104"/>
      <c r="G356" s="104"/>
      <c r="H356" s="23"/>
      <c r="I356" s="23"/>
      <c r="J356" s="23"/>
      <c r="K356" s="37"/>
      <c r="L356" s="37"/>
    </row>
  </sheetData>
  <mergeCells count="286">
    <mergeCell ref="C348:F348"/>
    <mergeCell ref="C353:G353"/>
    <mergeCell ref="C356:G356"/>
    <mergeCell ref="C342:H342"/>
    <mergeCell ref="C343:H343"/>
    <mergeCell ref="C344:H344"/>
    <mergeCell ref="C345:H345"/>
    <mergeCell ref="C346:H346"/>
    <mergeCell ref="C347:F347"/>
    <mergeCell ref="C336:H336"/>
    <mergeCell ref="C337:H337"/>
    <mergeCell ref="C338:H338"/>
    <mergeCell ref="C339:H339"/>
    <mergeCell ref="C340:H340"/>
    <mergeCell ref="C341:H341"/>
    <mergeCell ref="C330:H330"/>
    <mergeCell ref="C331:H331"/>
    <mergeCell ref="C332:H332"/>
    <mergeCell ref="C333:H333"/>
    <mergeCell ref="C334:H334"/>
    <mergeCell ref="C335:H335"/>
    <mergeCell ref="C324:H324"/>
    <mergeCell ref="C325:H325"/>
    <mergeCell ref="C326:H326"/>
    <mergeCell ref="C327:H327"/>
    <mergeCell ref="C328:H328"/>
    <mergeCell ref="C329:H329"/>
    <mergeCell ref="C317:H317"/>
    <mergeCell ref="C318:H318"/>
    <mergeCell ref="C320:H320"/>
    <mergeCell ref="C321:H321"/>
    <mergeCell ref="C322:H322"/>
    <mergeCell ref="C323:H323"/>
    <mergeCell ref="C311:H311"/>
    <mergeCell ref="C312:H312"/>
    <mergeCell ref="C313:H313"/>
    <mergeCell ref="C314:H314"/>
    <mergeCell ref="C315:H315"/>
    <mergeCell ref="C316:H316"/>
    <mergeCell ref="C305:H305"/>
    <mergeCell ref="C306:H306"/>
    <mergeCell ref="C307:H307"/>
    <mergeCell ref="C308:H308"/>
    <mergeCell ref="C309:H309"/>
    <mergeCell ref="C310:H310"/>
    <mergeCell ref="C299:H299"/>
    <mergeCell ref="C300:H300"/>
    <mergeCell ref="C301:H301"/>
    <mergeCell ref="C302:H302"/>
    <mergeCell ref="C303:H303"/>
    <mergeCell ref="C304:H304"/>
    <mergeCell ref="C292:H292"/>
    <mergeCell ref="C293:H293"/>
    <mergeCell ref="C294:H294"/>
    <mergeCell ref="C296:H296"/>
    <mergeCell ref="C297:H297"/>
    <mergeCell ref="C298:H298"/>
    <mergeCell ref="C285:H285"/>
    <mergeCell ref="C286:H286"/>
    <mergeCell ref="C287:H287"/>
    <mergeCell ref="C288:H288"/>
    <mergeCell ref="C289:H289"/>
    <mergeCell ref="C291:H291"/>
    <mergeCell ref="C279:H279"/>
    <mergeCell ref="C280:H280"/>
    <mergeCell ref="C281:H281"/>
    <mergeCell ref="C282:H282"/>
    <mergeCell ref="C283:H283"/>
    <mergeCell ref="C284:H284"/>
    <mergeCell ref="C273:H273"/>
    <mergeCell ref="C274:H274"/>
    <mergeCell ref="C275:H275"/>
    <mergeCell ref="C276:H276"/>
    <mergeCell ref="C277:H277"/>
    <mergeCell ref="C278:H278"/>
    <mergeCell ref="C266:H266"/>
    <mergeCell ref="C267:H267"/>
    <mergeCell ref="C268:H268"/>
    <mergeCell ref="C269:H269"/>
    <mergeCell ref="C271:H271"/>
    <mergeCell ref="C272:H272"/>
    <mergeCell ref="C260:H260"/>
    <mergeCell ref="C261:H261"/>
    <mergeCell ref="C262:H262"/>
    <mergeCell ref="C263:H263"/>
    <mergeCell ref="C264:H264"/>
    <mergeCell ref="C265:H265"/>
    <mergeCell ref="C254:H254"/>
    <mergeCell ref="C255:H255"/>
    <mergeCell ref="C256:H256"/>
    <mergeCell ref="C257:H257"/>
    <mergeCell ref="C258:H258"/>
    <mergeCell ref="C259:H259"/>
    <mergeCell ref="C245:F245"/>
    <mergeCell ref="C246:F246"/>
    <mergeCell ref="C249:H249"/>
    <mergeCell ref="C251:H251"/>
    <mergeCell ref="C252:H252"/>
    <mergeCell ref="C253:H253"/>
    <mergeCell ref="C239:H239"/>
    <mergeCell ref="C240:H240"/>
    <mergeCell ref="C241:H241"/>
    <mergeCell ref="C242:H242"/>
    <mergeCell ref="C243:H243"/>
    <mergeCell ref="C244:H244"/>
    <mergeCell ref="C233:H233"/>
    <mergeCell ref="C234:H234"/>
    <mergeCell ref="C235:H235"/>
    <mergeCell ref="C236:H236"/>
    <mergeCell ref="C237:H237"/>
    <mergeCell ref="C238:H238"/>
    <mergeCell ref="C227:H227"/>
    <mergeCell ref="C228:H228"/>
    <mergeCell ref="C229:H229"/>
    <mergeCell ref="C230:H230"/>
    <mergeCell ref="C231:H231"/>
    <mergeCell ref="C232:H232"/>
    <mergeCell ref="C221:H221"/>
    <mergeCell ref="C222:H222"/>
    <mergeCell ref="C223:H223"/>
    <mergeCell ref="C224:H224"/>
    <mergeCell ref="C225:H225"/>
    <mergeCell ref="C226:H226"/>
    <mergeCell ref="C216:H216"/>
    <mergeCell ref="I216:J216"/>
    <mergeCell ref="K216:L216"/>
    <mergeCell ref="C218:H218"/>
    <mergeCell ref="C219:H219"/>
    <mergeCell ref="C220:H220"/>
    <mergeCell ref="C212:H212"/>
    <mergeCell ref="I212:J212"/>
    <mergeCell ref="K212:L212"/>
    <mergeCell ref="C214:H214"/>
    <mergeCell ref="I214:J214"/>
    <mergeCell ref="K214:L214"/>
    <mergeCell ref="C208:H208"/>
    <mergeCell ref="I208:J208"/>
    <mergeCell ref="K208:L208"/>
    <mergeCell ref="C210:H210"/>
    <mergeCell ref="I210:J210"/>
    <mergeCell ref="K210:L210"/>
    <mergeCell ref="C204:H204"/>
    <mergeCell ref="I204:J204"/>
    <mergeCell ref="K204:L204"/>
    <mergeCell ref="C206:H206"/>
    <mergeCell ref="I206:J206"/>
    <mergeCell ref="K206:L206"/>
    <mergeCell ref="C200:H200"/>
    <mergeCell ref="I200:J200"/>
    <mergeCell ref="K200:L200"/>
    <mergeCell ref="C202:H202"/>
    <mergeCell ref="I202:J202"/>
    <mergeCell ref="K202:L202"/>
    <mergeCell ref="C196:H196"/>
    <mergeCell ref="I196:J196"/>
    <mergeCell ref="K196:L196"/>
    <mergeCell ref="C198:H198"/>
    <mergeCell ref="I198:J198"/>
    <mergeCell ref="K198:L198"/>
    <mergeCell ref="C192:H192"/>
    <mergeCell ref="I192:J192"/>
    <mergeCell ref="K192:L192"/>
    <mergeCell ref="C194:H194"/>
    <mergeCell ref="I194:J194"/>
    <mergeCell ref="K194:L194"/>
    <mergeCell ref="C188:H188"/>
    <mergeCell ref="I188:J188"/>
    <mergeCell ref="K188:L188"/>
    <mergeCell ref="C190:H190"/>
    <mergeCell ref="I190:J190"/>
    <mergeCell ref="K190:L190"/>
    <mergeCell ref="C184:H184"/>
    <mergeCell ref="I184:J184"/>
    <mergeCell ref="K184:L184"/>
    <mergeCell ref="C186:H186"/>
    <mergeCell ref="I186:J186"/>
    <mergeCell ref="K186:L186"/>
    <mergeCell ref="C176:F176"/>
    <mergeCell ref="C177:F177"/>
    <mergeCell ref="A180:L180"/>
    <mergeCell ref="C182:H182"/>
    <mergeCell ref="I182:J182"/>
    <mergeCell ref="K182:L182"/>
    <mergeCell ref="C170:H170"/>
    <mergeCell ref="C171:H171"/>
    <mergeCell ref="C172:H172"/>
    <mergeCell ref="C173:H173"/>
    <mergeCell ref="C174:H174"/>
    <mergeCell ref="C175:H175"/>
    <mergeCell ref="C164:H164"/>
    <mergeCell ref="C165:H165"/>
    <mergeCell ref="C166:H166"/>
    <mergeCell ref="C167:H167"/>
    <mergeCell ref="C168:H168"/>
    <mergeCell ref="C169:H169"/>
    <mergeCell ref="C158:H158"/>
    <mergeCell ref="C159:H159"/>
    <mergeCell ref="C160:H160"/>
    <mergeCell ref="C161:H161"/>
    <mergeCell ref="C162:H162"/>
    <mergeCell ref="C163:H163"/>
    <mergeCell ref="C152:H152"/>
    <mergeCell ref="C153:H153"/>
    <mergeCell ref="C154:H154"/>
    <mergeCell ref="C155:H155"/>
    <mergeCell ref="C156:H156"/>
    <mergeCell ref="C157:H157"/>
    <mergeCell ref="C143:F143"/>
    <mergeCell ref="C144:F144"/>
    <mergeCell ref="A147:L147"/>
    <mergeCell ref="C149:H149"/>
    <mergeCell ref="C150:H150"/>
    <mergeCell ref="C151:H151"/>
    <mergeCell ref="C137:H137"/>
    <mergeCell ref="C138:H138"/>
    <mergeCell ref="C139:H139"/>
    <mergeCell ref="C140:H140"/>
    <mergeCell ref="C141:H141"/>
    <mergeCell ref="C142:H142"/>
    <mergeCell ref="C131:H131"/>
    <mergeCell ref="C132:H132"/>
    <mergeCell ref="C133:H133"/>
    <mergeCell ref="C134:H134"/>
    <mergeCell ref="C135:H135"/>
    <mergeCell ref="C136:H136"/>
    <mergeCell ref="C125:H125"/>
    <mergeCell ref="C126:H126"/>
    <mergeCell ref="C127:H127"/>
    <mergeCell ref="C128:H128"/>
    <mergeCell ref="C129:H129"/>
    <mergeCell ref="C130:H130"/>
    <mergeCell ref="C119:H119"/>
    <mergeCell ref="C120:H120"/>
    <mergeCell ref="C121:H121"/>
    <mergeCell ref="C122:H122"/>
    <mergeCell ref="C123:H123"/>
    <mergeCell ref="C124:H124"/>
    <mergeCell ref="C114:H114"/>
    <mergeCell ref="I114:J114"/>
    <mergeCell ref="K114:L114"/>
    <mergeCell ref="C116:H116"/>
    <mergeCell ref="C117:H117"/>
    <mergeCell ref="C118:H118"/>
    <mergeCell ref="A53:L53"/>
    <mergeCell ref="C78:H78"/>
    <mergeCell ref="I78:J78"/>
    <mergeCell ref="K78:L78"/>
    <mergeCell ref="C94:H94"/>
    <mergeCell ref="I94:J94"/>
    <mergeCell ref="K94:L94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6F40C-91CD-46D3-B68F-B405785DBC4A}">
  <sheetPr>
    <pageSetUpPr fitToPage="1"/>
  </sheetPr>
  <dimension ref="A1:CO247"/>
  <sheetViews>
    <sheetView tabSelected="1" topLeftCell="A106" zoomScaleNormal="100" workbookViewId="0">
      <selection activeCell="CX244" sqref="CX244"/>
    </sheetView>
  </sheetViews>
  <sheetFormatPr defaultRowHeight="12.75" x14ac:dyDescent="0.2"/>
  <cols>
    <col min="1" max="1" width="5.7109375" customWidth="1"/>
    <col min="2" max="2" width="20.7109375" customWidth="1"/>
    <col min="3" max="3" width="40.7109375" customWidth="1"/>
    <col min="4" max="4" width="10.7109375" customWidth="1"/>
    <col min="5" max="12" width="15.7109375" customWidth="1"/>
    <col min="15" max="92" width="0" hidden="1" customWidth="1"/>
    <col min="93" max="93" width="108.7109375" hidden="1" customWidth="1"/>
    <col min="94" max="101" width="0" hidden="1" customWidth="1"/>
  </cols>
  <sheetData>
    <row r="1" spans="1:93" x14ac:dyDescent="0.2">
      <c r="A1" s="10" t="str">
        <f>Source!B1</f>
        <v>Smeta.RU Flash  (495) 974-1589</v>
      </c>
    </row>
    <row r="2" spans="1:93" ht="12.75" hidden="1" customHeight="1" x14ac:dyDescent="0.2">
      <c r="A2" s="75" t="s">
        <v>545</v>
      </c>
      <c r="B2" s="75"/>
      <c r="C2" s="75"/>
      <c r="D2" s="75"/>
      <c r="E2" s="75"/>
      <c r="F2" s="76" t="s">
        <v>584</v>
      </c>
      <c r="G2" s="76"/>
      <c r="H2" s="76"/>
      <c r="I2" s="76"/>
      <c r="J2" s="76"/>
      <c r="K2" s="76"/>
      <c r="L2" s="76"/>
    </row>
    <row r="3" spans="1:93" ht="12.75" hidden="1" customHeight="1" x14ac:dyDescent="0.2">
      <c r="A3" s="14"/>
      <c r="B3" s="14"/>
      <c r="C3" s="14"/>
      <c r="D3" s="14"/>
      <c r="E3" s="14"/>
      <c r="F3" s="15"/>
      <c r="G3" s="15"/>
      <c r="H3" s="15"/>
      <c r="I3" s="15"/>
      <c r="J3" s="15"/>
      <c r="K3" s="15"/>
      <c r="L3" s="15"/>
    </row>
    <row r="4" spans="1:93" ht="25.5" hidden="1" x14ac:dyDescent="0.2">
      <c r="A4" s="75" t="s">
        <v>546</v>
      </c>
      <c r="B4" s="75"/>
      <c r="C4" s="75"/>
      <c r="D4" s="75"/>
      <c r="E4" s="75"/>
      <c r="F4" s="76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  <c r="G4" s="76"/>
      <c r="H4" s="76"/>
      <c r="I4" s="76"/>
      <c r="J4" s="76"/>
      <c r="K4" s="76"/>
      <c r="L4" s="76"/>
      <c r="CO4" s="12" t="str">
        <f>IF(Source!CQ12 &lt;&gt; "", Source!CQ12, "")</f>
        <v>Приказ Минстроя России от 30.12.2021 г. № 1046/пр;  Приказ Минстроя России от 04.08.2020 г. № 421/пр;  Приказ Минстроя России от 21.12.2020 г. № 812/пр;  Приказ Минстроя России от 11.12.2020 г. № 774/пр</v>
      </c>
    </row>
    <row r="5" spans="1:93" ht="12.75" hidden="1" customHeight="1" x14ac:dyDescent="0.2">
      <c r="A5" s="14"/>
      <c r="B5" s="14"/>
      <c r="C5" s="14"/>
      <c r="D5" s="14"/>
      <c r="E5" s="14"/>
      <c r="F5" s="15"/>
      <c r="G5" s="15"/>
      <c r="H5" s="15"/>
      <c r="I5" s="15"/>
      <c r="J5" s="15"/>
      <c r="K5" s="15"/>
      <c r="L5" s="15"/>
    </row>
    <row r="6" spans="1:93" ht="140.25" hidden="1" x14ac:dyDescent="0.2">
      <c r="A6" s="75" t="s">
        <v>547</v>
      </c>
      <c r="B6" s="75"/>
      <c r="C6" s="75"/>
      <c r="D6" s="75"/>
      <c r="E6" s="75"/>
      <c r="F6" s="76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  <c r="G6" s="76"/>
      <c r="H6" s="76"/>
      <c r="I6" s="76"/>
      <c r="J6" s="76"/>
      <c r="K6" s="76"/>
      <c r="L6" s="76"/>
      <c r="CO6" s="12" t="str">
        <f>IF(Source!CV12 &lt;&gt; "", Source!CV12, "")</f>
        <v>Приказ Минстроя России от 18.05.2022 г. № 378/пр; Приказ Минстроя России от 26.08.2022 г. № 703/пр; Приказ Минстроя России от 26.10.2022 г. № 905/пр;  Приказ Минстроя России от 27.12.2022 г. № 1133/пр; Приказ Минстроя России от 10.02.2023 г. № 84/пр; Приказ Минстроя России от 11.05.2023 г. № 335/пр;  Приказ Минстроя России от 02.08.2023 г. № 551/пр; Приказ Минстроя России от 14.11.2023 г. № 817/пр; Приказ Минстроя России от 16.02.2024 г. № 102/пр;  Приказ Минстроя России от 13.05.2024 г. № 323/пр; Приказ Минстроя России от 09.08.2024 г. № 524/пр; Приказ Минстроя России от 07.11.2024 г. № 747/пр;  Приказ Минстроя России от 07.02.2025 г. № 69/пр; Приказ Минстроя России от 19.05.2025 г. № 299/пр; Приказ Минстроя России от 14.08.2025 г. № 490/пр;  Приказ Минстроя России от 12.11.2025 г. № 696/пр; Приказ Минстроя России от 17.02.2026 г. № 91/пр;  Приказ Минстроя России от 07.07.2022 г. № 557/пр; Приказ Минстроя России от 30.01.2024 г. № 55/пр; Приказ Минстроя России от 23.01.2025 г. № 30/пр;  Приказ Минстроя России от 02.09.2021 г. № 636/пр; Приказ Минстроя России от 26.07.2022 г. № 611/пр; Приказ Минстроя России от 22.04.2022 г. № 317/пр</v>
      </c>
    </row>
    <row r="7" spans="1:93" ht="12.75" hidden="1" customHeight="1" x14ac:dyDescent="0.2">
      <c r="A7" s="14"/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</row>
    <row r="8" spans="1:93" ht="76.5" hidden="1" customHeight="1" x14ac:dyDescent="0.2">
      <c r="A8" s="75" t="s">
        <v>548</v>
      </c>
      <c r="B8" s="75"/>
      <c r="C8" s="75"/>
      <c r="D8" s="75"/>
      <c r="E8" s="75"/>
      <c r="F8" s="76" t="s">
        <v>435</v>
      </c>
      <c r="G8" s="76"/>
      <c r="H8" s="76"/>
      <c r="I8" s="76"/>
      <c r="J8" s="76"/>
      <c r="K8" s="76"/>
      <c r="L8" s="76"/>
    </row>
    <row r="9" spans="1:93" ht="12.75" hidden="1" customHeight="1" x14ac:dyDescent="0.2">
      <c r="A9" s="14"/>
      <c r="B9" s="14"/>
      <c r="C9" s="14"/>
      <c r="D9" s="14"/>
      <c r="E9" s="14"/>
      <c r="F9" s="15"/>
      <c r="G9" s="15"/>
      <c r="H9" s="15"/>
      <c r="I9" s="15"/>
      <c r="J9" s="15"/>
      <c r="K9" s="15"/>
      <c r="L9" s="15"/>
    </row>
    <row r="10" spans="1:93" ht="38.25" hidden="1" customHeight="1" x14ac:dyDescent="0.2">
      <c r="A10" s="75" t="s">
        <v>549</v>
      </c>
      <c r="B10" s="75"/>
      <c r="C10" s="75"/>
      <c r="D10" s="75"/>
      <c r="E10" s="75"/>
      <c r="F10" s="76" t="s">
        <v>437</v>
      </c>
      <c r="G10" s="76"/>
      <c r="H10" s="76"/>
      <c r="I10" s="76"/>
      <c r="J10" s="76"/>
      <c r="K10" s="76"/>
      <c r="L10" s="76"/>
    </row>
    <row r="11" spans="1:93" ht="12.75" hidden="1" customHeight="1" x14ac:dyDescent="0.2">
      <c r="A11" s="11"/>
      <c r="B11" s="11"/>
      <c r="C11" s="11"/>
      <c r="D11" s="11"/>
      <c r="E11" s="11"/>
      <c r="F11" s="16"/>
      <c r="G11" s="16"/>
      <c r="H11" s="16"/>
      <c r="I11" s="16"/>
      <c r="J11" s="16"/>
      <c r="K11" s="16"/>
      <c r="L11" s="16"/>
    </row>
    <row r="12" spans="1:93" ht="12.75" hidden="1" customHeight="1" x14ac:dyDescent="0.2">
      <c r="A12" s="75" t="s">
        <v>550</v>
      </c>
      <c r="B12" s="75"/>
      <c r="C12" s="75"/>
      <c r="D12" s="75"/>
      <c r="E12" s="75"/>
      <c r="F12" s="76" t="s">
        <v>585</v>
      </c>
      <c r="G12" s="76"/>
      <c r="H12" s="76"/>
      <c r="I12" s="76"/>
      <c r="J12" s="76"/>
      <c r="K12" s="76"/>
      <c r="L12" s="76"/>
    </row>
    <row r="13" spans="1:93" ht="12.75" hidden="1" customHeight="1" x14ac:dyDescent="0.2">
      <c r="A13" s="11"/>
      <c r="B13" s="11"/>
      <c r="C13" s="11"/>
      <c r="D13" s="11"/>
      <c r="E13" s="11"/>
      <c r="F13" s="16"/>
      <c r="G13" s="16"/>
      <c r="H13" s="16"/>
      <c r="I13" s="16"/>
      <c r="J13" s="16"/>
      <c r="K13" s="16"/>
      <c r="L13" s="16"/>
    </row>
    <row r="14" spans="1:93" ht="12.75" hidden="1" customHeight="1" x14ac:dyDescent="0.2">
      <c r="A14" s="75" t="s">
        <v>551</v>
      </c>
      <c r="B14" s="75"/>
      <c r="C14" s="75"/>
      <c r="D14" s="75"/>
      <c r="E14" s="75"/>
      <c r="F14" s="76" t="str">
        <f>IF(Source!CZ12 &lt;&gt; "", Source!CZ12, "")</f>
        <v/>
      </c>
      <c r="G14" s="76"/>
      <c r="H14" s="76"/>
      <c r="I14" s="76"/>
      <c r="J14" s="76"/>
      <c r="K14" s="76"/>
      <c r="L14" s="76"/>
    </row>
    <row r="15" spans="1:93" ht="12.75" hidden="1" customHeight="1" x14ac:dyDescent="0.2">
      <c r="A15" s="11"/>
      <c r="B15" s="11"/>
      <c r="C15" s="11"/>
      <c r="D15" s="11"/>
      <c r="E15" s="11"/>
      <c r="F15" s="16"/>
      <c r="G15" s="16"/>
      <c r="H15" s="16"/>
      <c r="I15" s="16"/>
      <c r="J15" s="16"/>
      <c r="K15" s="16"/>
      <c r="L15" s="15"/>
    </row>
    <row r="16" spans="1:93" ht="12.75" hidden="1" customHeight="1" x14ac:dyDescent="0.2">
      <c r="A16" s="75" t="s">
        <v>552</v>
      </c>
      <c r="B16" s="75"/>
      <c r="C16" s="75"/>
      <c r="D16" s="75"/>
      <c r="E16" s="75"/>
      <c r="F16" s="76" t="str">
        <f>IF(Source!DA12 &lt;&gt; "", Source!DA12, "")</f>
        <v/>
      </c>
      <c r="G16" s="76"/>
      <c r="H16" s="76"/>
      <c r="I16" s="76"/>
      <c r="J16" s="76"/>
      <c r="K16" s="76"/>
      <c r="L16" s="76"/>
    </row>
    <row r="17" spans="1:12" ht="12.75" hidden="1" customHeight="1" x14ac:dyDescent="0.2">
      <c r="A17" s="17"/>
      <c r="B17" s="17"/>
      <c r="C17" s="17"/>
      <c r="D17" s="17"/>
      <c r="E17" s="17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 ht="15.75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</row>
    <row r="20" spans="1:12" ht="14.25" customHeight="1" x14ac:dyDescent="0.2">
      <c r="A20" s="78" t="s">
        <v>553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</row>
    <row r="21" spans="1:12" ht="14.2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5.75" customHeight="1" x14ac:dyDescent="0.25">
      <c r="A22" s="77" t="s">
        <v>665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</row>
    <row r="23" spans="1:12" ht="14.25" customHeight="1" x14ac:dyDescent="0.2">
      <c r="A23" s="78" t="s">
        <v>554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2" ht="14.25" customHeight="1" x14ac:dyDescent="0.2">
      <c r="A24" s="19"/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</row>
    <row r="25" spans="1:12" ht="15.75" customHeight="1" x14ac:dyDescent="0.25">
      <c r="A25" s="79" t="str">
        <f>CONCATENATE( "ЛОКАЛЬНАЯ СМЕТА № ", Source!L337, " ",Source!CM337)</f>
        <v xml:space="preserve">ЛОКАЛЬНАЯ СМЕТА № 09-01-01 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</row>
    <row r="26" spans="1:12" ht="15" customHeight="1" x14ac:dyDescent="0.25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1"/>
    </row>
    <row r="27" spans="1:12" ht="18" customHeight="1" x14ac:dyDescent="0.25">
      <c r="A27" s="80" t="str">
        <f>IF(Source!G337&lt;&gt;"Новая локальная смета", Source!G337, "")</f>
        <v>ПНР ВЛИ-0,4 кВ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</row>
    <row r="28" spans="1:12" ht="14.25" customHeight="1" x14ac:dyDescent="0.2">
      <c r="A28" s="78" t="s">
        <v>555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2" ht="14.25" customHeight="1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</row>
    <row r="30" spans="1:12" ht="14.2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2" ht="12.75" customHeight="1" x14ac:dyDescent="0.2">
      <c r="A31" s="13" t="s">
        <v>556</v>
      </c>
      <c r="B31" s="13"/>
      <c r="C31" s="24" t="s">
        <v>586</v>
      </c>
      <c r="D31" s="13" t="s">
        <v>557</v>
      </c>
      <c r="E31" s="13"/>
      <c r="F31" s="13"/>
      <c r="G31" s="13"/>
      <c r="H31" s="13"/>
      <c r="I31" s="13"/>
      <c r="J31" s="13"/>
      <c r="K31" s="13"/>
      <c r="L31" s="13"/>
    </row>
    <row r="32" spans="1:12" ht="12.75" customHeight="1" x14ac:dyDescent="0.2">
      <c r="A32" s="13"/>
      <c r="B32" s="13"/>
      <c r="C32" s="25"/>
      <c r="D32" s="13"/>
      <c r="E32" s="13"/>
      <c r="F32" s="13"/>
      <c r="G32" s="13"/>
      <c r="H32" s="13"/>
      <c r="I32" s="13"/>
      <c r="J32" s="13"/>
      <c r="K32" s="13"/>
      <c r="L32" s="13"/>
    </row>
    <row r="33" spans="1:12" ht="12.75" customHeight="1" x14ac:dyDescent="0.2">
      <c r="A33" s="13" t="s">
        <v>558</v>
      </c>
      <c r="B33" s="13"/>
      <c r="C33" s="81"/>
      <c r="D33" s="81"/>
      <c r="E33" s="81"/>
      <c r="F33" s="81"/>
      <c r="G33" s="81"/>
      <c r="H33" s="81"/>
      <c r="I33" s="81"/>
      <c r="J33" s="81"/>
      <c r="K33" s="81"/>
      <c r="L33" s="81"/>
    </row>
    <row r="34" spans="1:12" ht="12.75" customHeight="1" x14ac:dyDescent="0.2">
      <c r="A34" s="26"/>
      <c r="B34" s="27"/>
      <c r="C34" s="78" t="s">
        <v>559</v>
      </c>
      <c r="D34" s="78"/>
      <c r="E34" s="78"/>
      <c r="F34" s="78"/>
      <c r="G34" s="78"/>
      <c r="H34" s="78"/>
      <c r="I34" s="78"/>
      <c r="J34" s="78"/>
      <c r="K34" s="78"/>
      <c r="L34" s="78"/>
    </row>
    <row r="35" spans="1:12" ht="14.25" customHeight="1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  <row r="36" spans="1:12" ht="14.25" customHeight="1" x14ac:dyDescent="0.2">
      <c r="A36" s="28" t="s">
        <v>587</v>
      </c>
      <c r="B36" s="19"/>
      <c r="C36" s="19"/>
      <c r="D36" s="29"/>
      <c r="E36" s="19"/>
      <c r="F36" s="19"/>
      <c r="G36" s="19"/>
      <c r="H36" s="19"/>
      <c r="I36" s="19"/>
      <c r="J36" s="19"/>
      <c r="K36" s="19"/>
      <c r="L36" s="19"/>
    </row>
    <row r="37" spans="1:12" ht="14.25" customHeight="1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</row>
    <row r="38" spans="1:12" ht="14.25" customHeight="1" x14ac:dyDescent="0.2">
      <c r="A38" s="28" t="s">
        <v>560</v>
      </c>
      <c r="B38" s="19"/>
      <c r="C38" s="94">
        <f>C41+C42+C43+C44</f>
        <v>22.42</v>
      </c>
      <c r="D38" s="95"/>
      <c r="E38" s="13" t="s">
        <v>561</v>
      </c>
      <c r="F38" s="17"/>
      <c r="G38" s="17"/>
      <c r="H38" s="17"/>
      <c r="I38" s="17"/>
      <c r="J38" s="17"/>
      <c r="K38" s="17"/>
      <c r="L38" s="19"/>
    </row>
    <row r="39" spans="1:12" ht="14.25" customHeight="1" x14ac:dyDescent="0.2">
      <c r="A39" s="28"/>
      <c r="B39" s="19"/>
      <c r="C39" s="65"/>
      <c r="D39" s="30"/>
      <c r="E39" s="13"/>
      <c r="F39" s="17"/>
      <c r="G39" s="13" t="s">
        <v>562</v>
      </c>
      <c r="H39" s="19"/>
      <c r="I39" s="13"/>
      <c r="J39" s="13"/>
      <c r="K39" s="67">
        <f>ROUND(SUM(AR52:AR240)/1000, 2)</f>
        <v>10.67</v>
      </c>
      <c r="L39" s="13" t="s">
        <v>561</v>
      </c>
    </row>
    <row r="40" spans="1:12" ht="14.25" customHeight="1" x14ac:dyDescent="0.2">
      <c r="A40" s="19"/>
      <c r="B40" s="31" t="s">
        <v>563</v>
      </c>
      <c r="C40" s="66"/>
      <c r="D40" s="19"/>
      <c r="E40" s="13"/>
      <c r="F40" s="17"/>
      <c r="G40" s="13" t="s">
        <v>564</v>
      </c>
      <c r="H40" s="19"/>
      <c r="I40" s="13"/>
      <c r="J40" s="13"/>
      <c r="K40" s="67">
        <f>ROUND(SUM(AT52:AT240)/1000, 2)</f>
        <v>0</v>
      </c>
      <c r="L40" s="13" t="s">
        <v>561</v>
      </c>
    </row>
    <row r="41" spans="1:12" ht="14.25" customHeight="1" x14ac:dyDescent="0.2">
      <c r="A41" s="19"/>
      <c r="B41" s="28" t="s">
        <v>565</v>
      </c>
      <c r="C41" s="94">
        <f>ROUND((Source!F405)/1000, 2)</f>
        <v>0</v>
      </c>
      <c r="D41" s="95"/>
      <c r="E41" s="13" t="s">
        <v>561</v>
      </c>
      <c r="F41" s="17"/>
      <c r="G41" s="13" t="s">
        <v>566</v>
      </c>
      <c r="H41" s="19"/>
      <c r="I41" s="13"/>
      <c r="J41" s="30"/>
      <c r="K41" s="68">
        <f>Source!F410</f>
        <v>9.8984000000000005</v>
      </c>
      <c r="L41" s="13" t="s">
        <v>441</v>
      </c>
    </row>
    <row r="42" spans="1:12" ht="14.25" customHeight="1" x14ac:dyDescent="0.2">
      <c r="A42" s="19"/>
      <c r="B42" s="28" t="s">
        <v>567</v>
      </c>
      <c r="C42" s="94">
        <f>ROUND((Source!F406)/1000, 2)</f>
        <v>0</v>
      </c>
      <c r="D42" s="95"/>
      <c r="E42" s="13" t="s">
        <v>561</v>
      </c>
      <c r="F42" s="17"/>
      <c r="G42" s="13" t="s">
        <v>568</v>
      </c>
      <c r="H42" s="19"/>
      <c r="I42" s="13"/>
      <c r="J42" s="32"/>
      <c r="K42" s="68">
        <f>Source!F411</f>
        <v>0</v>
      </c>
      <c r="L42" s="13" t="s">
        <v>441</v>
      </c>
    </row>
    <row r="43" spans="1:12" ht="14.25" customHeight="1" x14ac:dyDescent="0.2">
      <c r="A43" s="19"/>
      <c r="B43" s="28" t="s">
        <v>569</v>
      </c>
      <c r="C43" s="94">
        <f>ROUND((Source!F397)/1000, 2)</f>
        <v>0</v>
      </c>
      <c r="D43" s="95"/>
      <c r="E43" s="13" t="s">
        <v>561</v>
      </c>
      <c r="F43" s="17"/>
      <c r="G43" s="13"/>
      <c r="H43" s="13"/>
      <c r="I43" s="13"/>
      <c r="J43" s="13"/>
      <c r="K43" s="17"/>
      <c r="L43" s="13"/>
    </row>
    <row r="44" spans="1:12" ht="14.25" customHeight="1" x14ac:dyDescent="0.2">
      <c r="A44" s="19"/>
      <c r="B44" s="28" t="s">
        <v>570</v>
      </c>
      <c r="C44" s="94">
        <f>ROUND((Source!F407)/1000, 2)</f>
        <v>22.42</v>
      </c>
      <c r="D44" s="95"/>
      <c r="E44" s="13" t="s">
        <v>561</v>
      </c>
      <c r="F44" s="17"/>
      <c r="G44" s="13"/>
      <c r="H44" s="13"/>
      <c r="I44" s="13"/>
      <c r="J44" s="13"/>
      <c r="K44" s="17"/>
      <c r="L44" s="13"/>
    </row>
    <row r="45" spans="1:12" ht="14.25" customHeight="1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</row>
    <row r="46" spans="1:12" ht="12.75" customHeight="1" x14ac:dyDescent="0.2">
      <c r="A46" s="82" t="s">
        <v>571</v>
      </c>
      <c r="B46" s="82" t="s">
        <v>572</v>
      </c>
      <c r="C46" s="82" t="s">
        <v>573</v>
      </c>
      <c r="D46" s="82" t="s">
        <v>574</v>
      </c>
      <c r="E46" s="85" t="s">
        <v>575</v>
      </c>
      <c r="F46" s="86"/>
      <c r="G46" s="87"/>
      <c r="H46" s="85" t="s">
        <v>576</v>
      </c>
      <c r="I46" s="86"/>
      <c r="J46" s="86"/>
      <c r="K46" s="86"/>
      <c r="L46" s="87"/>
    </row>
    <row r="47" spans="1:12" ht="12.75" customHeight="1" x14ac:dyDescent="0.2">
      <c r="A47" s="83"/>
      <c r="B47" s="83"/>
      <c r="C47" s="83"/>
      <c r="D47" s="83"/>
      <c r="E47" s="88"/>
      <c r="F47" s="89"/>
      <c r="G47" s="90"/>
      <c r="H47" s="88"/>
      <c r="I47" s="89"/>
      <c r="J47" s="89"/>
      <c r="K47" s="89"/>
      <c r="L47" s="90"/>
    </row>
    <row r="48" spans="1:12" ht="12.75" customHeight="1" x14ac:dyDescent="0.2">
      <c r="A48" s="83"/>
      <c r="B48" s="83"/>
      <c r="C48" s="83"/>
      <c r="D48" s="83"/>
      <c r="E48" s="88"/>
      <c r="F48" s="89"/>
      <c r="G48" s="90"/>
      <c r="H48" s="88"/>
      <c r="I48" s="89"/>
      <c r="J48" s="89"/>
      <c r="K48" s="89"/>
      <c r="L48" s="90"/>
    </row>
    <row r="49" spans="1:82" ht="12.75" customHeight="1" x14ac:dyDescent="0.2">
      <c r="A49" s="83"/>
      <c r="B49" s="83"/>
      <c r="C49" s="83"/>
      <c r="D49" s="83"/>
      <c r="E49" s="91"/>
      <c r="F49" s="92"/>
      <c r="G49" s="93"/>
      <c r="H49" s="91"/>
      <c r="I49" s="92"/>
      <c r="J49" s="92"/>
      <c r="K49" s="92"/>
      <c r="L49" s="93"/>
    </row>
    <row r="50" spans="1:82" ht="51" customHeight="1" x14ac:dyDescent="0.2">
      <c r="A50" s="84"/>
      <c r="B50" s="84"/>
      <c r="C50" s="84"/>
      <c r="D50" s="84"/>
      <c r="E50" s="34" t="s">
        <v>577</v>
      </c>
      <c r="F50" s="34" t="s">
        <v>578</v>
      </c>
      <c r="G50" s="35" t="s">
        <v>579</v>
      </c>
      <c r="H50" s="34" t="s">
        <v>580</v>
      </c>
      <c r="I50" s="34" t="s">
        <v>581</v>
      </c>
      <c r="J50" s="34" t="s">
        <v>582</v>
      </c>
      <c r="K50" s="34" t="s">
        <v>578</v>
      </c>
      <c r="L50" s="34" t="s">
        <v>583</v>
      </c>
    </row>
    <row r="51" spans="1:82" ht="14.25" customHeight="1" x14ac:dyDescent="0.2">
      <c r="A51" s="36">
        <v>1</v>
      </c>
      <c r="B51" s="36">
        <v>2</v>
      </c>
      <c r="C51" s="36">
        <v>3</v>
      </c>
      <c r="D51" s="36">
        <v>4</v>
      </c>
      <c r="E51" s="36">
        <v>5</v>
      </c>
      <c r="F51" s="36">
        <v>6</v>
      </c>
      <c r="G51" s="36">
        <v>7</v>
      </c>
      <c r="H51" s="36">
        <v>8</v>
      </c>
      <c r="I51" s="36">
        <v>9</v>
      </c>
      <c r="J51" s="36">
        <v>10</v>
      </c>
      <c r="K51" s="38">
        <v>11</v>
      </c>
      <c r="L51" s="38">
        <v>12</v>
      </c>
    </row>
    <row r="53" spans="1:82" ht="16.5" x14ac:dyDescent="0.2">
      <c r="A53" s="101" t="s">
        <v>656</v>
      </c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</row>
    <row r="54" spans="1:82" ht="28.5" x14ac:dyDescent="0.2">
      <c r="A54" s="39" t="s">
        <v>21</v>
      </c>
      <c r="B54" s="41" t="s">
        <v>657</v>
      </c>
      <c r="C54" s="41" t="str">
        <f>Source!G345</f>
        <v>Измерение сопротивления растеканию тока: заземлителя</v>
      </c>
      <c r="D54" s="42" t="str">
        <f>Source!H345</f>
        <v>измерение</v>
      </c>
      <c r="E54" s="43">
        <f>Source!K345</f>
        <v>4</v>
      </c>
      <c r="F54" s="43"/>
      <c r="G54" s="43">
        <f>Source!I345</f>
        <v>4</v>
      </c>
      <c r="H54" s="45"/>
      <c r="I54" s="44"/>
      <c r="J54" s="45"/>
      <c r="K54" s="44"/>
      <c r="L54" s="45"/>
    </row>
    <row r="55" spans="1:82" ht="15" x14ac:dyDescent="0.2">
      <c r="A55" s="40"/>
      <c r="B55" s="43">
        <v>1</v>
      </c>
      <c r="C55" s="40" t="s">
        <v>590</v>
      </c>
      <c r="D55" s="42" t="s">
        <v>441</v>
      </c>
      <c r="E55" s="46"/>
      <c r="F55" s="43"/>
      <c r="G55" s="46">
        <f>Source!U345</f>
        <v>4</v>
      </c>
      <c r="H55" s="43"/>
      <c r="I55" s="43"/>
      <c r="J55" s="43"/>
      <c r="K55" s="43"/>
      <c r="L55" s="47">
        <f>SUM(L56:L57)-SUMIF(CE56:CE57, 1, L56:L57)</f>
        <v>4313.38</v>
      </c>
    </row>
    <row r="56" spans="1:82" ht="14.25" x14ac:dyDescent="0.2">
      <c r="A56" s="41"/>
      <c r="B56" s="41" t="s">
        <v>540</v>
      </c>
      <c r="C56" s="41" t="s">
        <v>541</v>
      </c>
      <c r="D56" s="42" t="s">
        <v>485</v>
      </c>
      <c r="E56" s="43">
        <v>0.5</v>
      </c>
      <c r="F56" s="43"/>
      <c r="G56" s="43">
        <f>SmtRes!CX309</f>
        <v>2</v>
      </c>
      <c r="H56" s="45"/>
      <c r="I56" s="44"/>
      <c r="J56" s="45">
        <f>SmtRes!CZ309</f>
        <v>1090.46</v>
      </c>
      <c r="K56" s="44"/>
      <c r="L56" s="45">
        <f>SmtRes!DI309</f>
        <v>2180.92</v>
      </c>
    </row>
    <row r="57" spans="1:82" ht="14.25" x14ac:dyDescent="0.2">
      <c r="A57" s="41"/>
      <c r="B57" s="41" t="s">
        <v>542</v>
      </c>
      <c r="C57" s="48" t="s">
        <v>543</v>
      </c>
      <c r="D57" s="49" t="s">
        <v>485</v>
      </c>
      <c r="E57" s="50">
        <v>0.5</v>
      </c>
      <c r="F57" s="50"/>
      <c r="G57" s="50">
        <f>SmtRes!CX310</f>
        <v>2</v>
      </c>
      <c r="H57" s="51"/>
      <c r="I57" s="52"/>
      <c r="J57" s="51">
        <f>SmtRes!CZ310</f>
        <v>1066.23</v>
      </c>
      <c r="K57" s="52"/>
      <c r="L57" s="51">
        <f>SmtRes!DI310</f>
        <v>2132.46</v>
      </c>
    </row>
    <row r="58" spans="1:82" ht="15" x14ac:dyDescent="0.2">
      <c r="A58" s="41"/>
      <c r="B58" s="41"/>
      <c r="C58" s="54" t="s">
        <v>595</v>
      </c>
      <c r="D58" s="42"/>
      <c r="E58" s="43"/>
      <c r="F58" s="43"/>
      <c r="G58" s="43"/>
      <c r="H58" s="45"/>
      <c r="I58" s="44"/>
      <c r="J58" s="45"/>
      <c r="K58" s="44"/>
      <c r="L58" s="45">
        <f>L55</f>
        <v>4313.38</v>
      </c>
    </row>
    <row r="59" spans="1:82" ht="14.25" x14ac:dyDescent="0.2">
      <c r="A59" s="41"/>
      <c r="B59" s="41"/>
      <c r="C59" s="41" t="s">
        <v>596</v>
      </c>
      <c r="D59" s="42"/>
      <c r="E59" s="43"/>
      <c r="F59" s="43"/>
      <c r="G59" s="43"/>
      <c r="H59" s="45"/>
      <c r="I59" s="44"/>
      <c r="J59" s="45"/>
      <c r="K59" s="44"/>
      <c r="L59" s="45">
        <f>SUM(AR54:AR62)+SUM(AS54:AS62)+SUM(AT54:AT62)+SUM(AU54:AU62)+SUM(AV54:AV62)</f>
        <v>4313.38</v>
      </c>
    </row>
    <row r="60" spans="1:82" ht="14.25" x14ac:dyDescent="0.2">
      <c r="A60" s="41"/>
      <c r="B60" s="41" t="s">
        <v>342</v>
      </c>
      <c r="C60" s="41" t="s">
        <v>658</v>
      </c>
      <c r="D60" s="42" t="s">
        <v>143</v>
      </c>
      <c r="E60" s="43">
        <f>Source!BZ345</f>
        <v>74</v>
      </c>
      <c r="F60" s="43"/>
      <c r="G60" s="43">
        <f>Source!AT345</f>
        <v>74</v>
      </c>
      <c r="H60" s="45"/>
      <c r="I60" s="44"/>
      <c r="J60" s="45"/>
      <c r="K60" s="44"/>
      <c r="L60" s="45">
        <f>SUM(AZ54:AZ62)</f>
        <v>3191.9</v>
      </c>
    </row>
    <row r="61" spans="1:82" ht="14.25" x14ac:dyDescent="0.2">
      <c r="A61" s="48"/>
      <c r="B61" s="48" t="s">
        <v>343</v>
      </c>
      <c r="C61" s="48" t="s">
        <v>659</v>
      </c>
      <c r="D61" s="49" t="s">
        <v>143</v>
      </c>
      <c r="E61" s="50">
        <f>Source!CA345</f>
        <v>36</v>
      </c>
      <c r="F61" s="50"/>
      <c r="G61" s="50">
        <f>Source!AU345</f>
        <v>36</v>
      </c>
      <c r="H61" s="51"/>
      <c r="I61" s="52"/>
      <c r="J61" s="51"/>
      <c r="K61" s="52"/>
      <c r="L61" s="51">
        <f>SUM(BA54:BA62)</f>
        <v>1552.82</v>
      </c>
    </row>
    <row r="62" spans="1:82" ht="15" x14ac:dyDescent="0.2">
      <c r="C62" s="96" t="s">
        <v>599</v>
      </c>
      <c r="D62" s="96"/>
      <c r="E62" s="96"/>
      <c r="F62" s="96"/>
      <c r="G62" s="96"/>
      <c r="H62" s="96"/>
      <c r="I62" s="97">
        <f>IF(E54&lt;&gt;0,K62/E54, 0)</f>
        <v>2264.5250000000001</v>
      </c>
      <c r="J62" s="97"/>
      <c r="K62" s="97">
        <f>L55+L60+L61</f>
        <v>9058.1</v>
      </c>
      <c r="L62" s="97"/>
      <c r="AD62">
        <f>ROUND((Source!AT345/100)*((ROUND(SUMIF(SmtRes!AQ309:'SmtRes'!AQ310,"=1",SmtRes!AD309:'SmtRes'!AD310)*Source!I345, 2)+ROUND(SUMIF(SmtRes!AQ309:'SmtRes'!AQ310,"=1",SmtRes!AC309:'SmtRes'!AC310)*Source!I345, 2))), 2)</f>
        <v>6383.8</v>
      </c>
      <c r="AE62">
        <f>ROUND((Source!AU345/100)*((ROUND(SUMIF(SmtRes!AQ309:'SmtRes'!AQ310,"=1",SmtRes!AD309:'SmtRes'!AD310)*Source!I345, 2)+ROUND(SUMIF(SmtRes!AQ309:'SmtRes'!AQ310,"=1",SmtRes!AC309:'SmtRes'!AC310)*Source!I345, 2))), 2)</f>
        <v>3105.63</v>
      </c>
      <c r="AN62" s="53">
        <f>L55+L60+L61</f>
        <v>9058.1</v>
      </c>
      <c r="AO62">
        <f>0</f>
        <v>0</v>
      </c>
      <c r="AQ62" t="s">
        <v>600</v>
      </c>
      <c r="AR62" s="53">
        <f>L55</f>
        <v>4313.38</v>
      </c>
      <c r="AT62">
        <f>0</f>
        <v>0</v>
      </c>
      <c r="AV62" t="s">
        <v>600</v>
      </c>
      <c r="AW62">
        <f>0</f>
        <v>0</v>
      </c>
      <c r="AZ62">
        <f>Source!X345</f>
        <v>3191.9</v>
      </c>
      <c r="BA62">
        <f>Source!Y345</f>
        <v>1552.82</v>
      </c>
      <c r="BR62" s="53">
        <f>K62</f>
        <v>9058.1</v>
      </c>
      <c r="BU62">
        <f>ROUND(K62*80/100, 2)</f>
        <v>7246.48</v>
      </c>
      <c r="BV62" s="53">
        <f>K62-BU62</f>
        <v>1811.6200000000008</v>
      </c>
      <c r="CB62">
        <f>Source!BM345</f>
        <v>200001</v>
      </c>
      <c r="CC62" t="str">
        <f>Source!E345</f>
        <v>1</v>
      </c>
      <c r="CD62">
        <v>4</v>
      </c>
    </row>
    <row r="63" spans="1:82" ht="42.75" x14ac:dyDescent="0.2">
      <c r="A63" s="39" t="s">
        <v>31</v>
      </c>
      <c r="B63" s="41" t="s">
        <v>660</v>
      </c>
      <c r="C63" s="41" t="str">
        <f>Source!G347</f>
        <v>Проверка наличия цепи между заземлителями и заземленными элементами</v>
      </c>
      <c r="D63" s="42" t="str">
        <f>Source!H347</f>
        <v>100 измерений</v>
      </c>
      <c r="E63" s="43">
        <f>Source!K347</f>
        <v>0.04</v>
      </c>
      <c r="F63" s="43"/>
      <c r="G63" s="43">
        <f>Source!I347</f>
        <v>0.04</v>
      </c>
      <c r="H63" s="45"/>
      <c r="I63" s="44"/>
      <c r="J63" s="45"/>
      <c r="K63" s="44"/>
      <c r="L63" s="45"/>
    </row>
    <row r="64" spans="1:82" ht="15" x14ac:dyDescent="0.2">
      <c r="A64" s="40"/>
      <c r="B64" s="43">
        <v>1</v>
      </c>
      <c r="C64" s="40" t="s">
        <v>590</v>
      </c>
      <c r="D64" s="42" t="s">
        <v>441</v>
      </c>
      <c r="E64" s="46"/>
      <c r="F64" s="43"/>
      <c r="G64" s="46">
        <f>Source!U347</f>
        <v>0.51839999999999997</v>
      </c>
      <c r="H64" s="43"/>
      <c r="I64" s="43"/>
      <c r="J64" s="43"/>
      <c r="K64" s="43"/>
      <c r="L64" s="47">
        <f>SUM(L65:L66)-SUMIF(CE65:CE66, 1, L65:L66)</f>
        <v>559.02</v>
      </c>
    </row>
    <row r="65" spans="1:82" ht="14.25" x14ac:dyDescent="0.2">
      <c r="A65" s="41"/>
      <c r="B65" s="41" t="s">
        <v>540</v>
      </c>
      <c r="C65" s="41" t="s">
        <v>541</v>
      </c>
      <c r="D65" s="42" t="s">
        <v>485</v>
      </c>
      <c r="E65" s="43">
        <v>6.48</v>
      </c>
      <c r="F65" s="43"/>
      <c r="G65" s="43">
        <f>SmtRes!CX313</f>
        <v>0.25919999999999999</v>
      </c>
      <c r="H65" s="45"/>
      <c r="I65" s="44"/>
      <c r="J65" s="45">
        <f>SmtRes!CZ313</f>
        <v>1090.46</v>
      </c>
      <c r="K65" s="44"/>
      <c r="L65" s="45">
        <f>SmtRes!DI313</f>
        <v>282.64999999999998</v>
      </c>
    </row>
    <row r="66" spans="1:82" ht="14.25" x14ac:dyDescent="0.2">
      <c r="A66" s="41"/>
      <c r="B66" s="41" t="s">
        <v>542</v>
      </c>
      <c r="C66" s="48" t="s">
        <v>543</v>
      </c>
      <c r="D66" s="49" t="s">
        <v>485</v>
      </c>
      <c r="E66" s="50">
        <v>6.48</v>
      </c>
      <c r="F66" s="50"/>
      <c r="G66" s="50">
        <f>SmtRes!CX314</f>
        <v>0.25919999999999999</v>
      </c>
      <c r="H66" s="51"/>
      <c r="I66" s="52"/>
      <c r="J66" s="51">
        <f>SmtRes!CZ314</f>
        <v>1066.23</v>
      </c>
      <c r="K66" s="52"/>
      <c r="L66" s="51">
        <f>SmtRes!DI314</f>
        <v>276.37</v>
      </c>
    </row>
    <row r="67" spans="1:82" ht="15" x14ac:dyDescent="0.2">
      <c r="A67" s="41"/>
      <c r="B67" s="41"/>
      <c r="C67" s="54" t="s">
        <v>595</v>
      </c>
      <c r="D67" s="42"/>
      <c r="E67" s="43"/>
      <c r="F67" s="43"/>
      <c r="G67" s="43"/>
      <c r="H67" s="45"/>
      <c r="I67" s="44"/>
      <c r="J67" s="45"/>
      <c r="K67" s="44"/>
      <c r="L67" s="45">
        <f>L64</f>
        <v>559.02</v>
      </c>
    </row>
    <row r="68" spans="1:82" ht="14.25" x14ac:dyDescent="0.2">
      <c r="A68" s="41"/>
      <c r="B68" s="41"/>
      <c r="C68" s="41" t="s">
        <v>596</v>
      </c>
      <c r="D68" s="42"/>
      <c r="E68" s="43"/>
      <c r="F68" s="43"/>
      <c r="G68" s="43"/>
      <c r="H68" s="45"/>
      <c r="I68" s="44"/>
      <c r="J68" s="45"/>
      <c r="K68" s="44"/>
      <c r="L68" s="45">
        <f>SUM(AR63:AR71)+SUM(AS63:AS71)+SUM(AT63:AT71)+SUM(AU63:AU71)+SUM(AV63:AV71)</f>
        <v>559.02</v>
      </c>
    </row>
    <row r="69" spans="1:82" ht="14.25" x14ac:dyDescent="0.2">
      <c r="A69" s="41"/>
      <c r="B69" s="41" t="s">
        <v>342</v>
      </c>
      <c r="C69" s="41" t="s">
        <v>658</v>
      </c>
      <c r="D69" s="42" t="s">
        <v>143</v>
      </c>
      <c r="E69" s="43">
        <f>Source!BZ347</f>
        <v>74</v>
      </c>
      <c r="F69" s="43"/>
      <c r="G69" s="43">
        <f>Source!AT347</f>
        <v>74</v>
      </c>
      <c r="H69" s="45"/>
      <c r="I69" s="44"/>
      <c r="J69" s="45"/>
      <c r="K69" s="44"/>
      <c r="L69" s="45">
        <f>SUM(AZ63:AZ71)</f>
        <v>413.67</v>
      </c>
    </row>
    <row r="70" spans="1:82" ht="14.25" x14ac:dyDescent="0.2">
      <c r="A70" s="48"/>
      <c r="B70" s="48" t="s">
        <v>343</v>
      </c>
      <c r="C70" s="48" t="s">
        <v>659</v>
      </c>
      <c r="D70" s="49" t="s">
        <v>143</v>
      </c>
      <c r="E70" s="50">
        <f>Source!CA347</f>
        <v>36</v>
      </c>
      <c r="F70" s="50"/>
      <c r="G70" s="50">
        <f>Source!AU347</f>
        <v>36</v>
      </c>
      <c r="H70" s="51"/>
      <c r="I70" s="52"/>
      <c r="J70" s="51"/>
      <c r="K70" s="52"/>
      <c r="L70" s="51">
        <f>SUM(BA63:BA71)</f>
        <v>201.25</v>
      </c>
    </row>
    <row r="71" spans="1:82" ht="15" x14ac:dyDescent="0.2">
      <c r="C71" s="96" t="s">
        <v>599</v>
      </c>
      <c r="D71" s="96"/>
      <c r="E71" s="96"/>
      <c r="F71" s="96"/>
      <c r="G71" s="96"/>
      <c r="H71" s="96"/>
      <c r="I71" s="97">
        <f>IF(E63&lt;&gt;0,K71/E63, 0)</f>
        <v>29348.5</v>
      </c>
      <c r="J71" s="97"/>
      <c r="K71" s="97">
        <f>L64+L69+L70</f>
        <v>1173.94</v>
      </c>
      <c r="L71" s="97"/>
      <c r="AD71">
        <f>ROUND((Source!AT347/100)*((ROUND(SUMIF(SmtRes!AQ313:'SmtRes'!AQ314,"=1",SmtRes!AD313:'SmtRes'!AD314)*Source!I347, 2)+ROUND(SUMIF(SmtRes!AQ313:'SmtRes'!AQ314,"=1",SmtRes!AC313:'SmtRes'!AC314)*Source!I347, 2))), 2)</f>
        <v>63.84</v>
      </c>
      <c r="AE71">
        <f>ROUND((Source!AU347/100)*((ROUND(SUMIF(SmtRes!AQ313:'SmtRes'!AQ314,"=1",SmtRes!AD313:'SmtRes'!AD314)*Source!I347, 2)+ROUND(SUMIF(SmtRes!AQ313:'SmtRes'!AQ314,"=1",SmtRes!AC313:'SmtRes'!AC314)*Source!I347, 2))), 2)</f>
        <v>31.06</v>
      </c>
      <c r="AN71" s="53">
        <f>L64+L69+L70</f>
        <v>1173.94</v>
      </c>
      <c r="AO71">
        <f>0</f>
        <v>0</v>
      </c>
      <c r="AQ71" t="s">
        <v>600</v>
      </c>
      <c r="AR71" s="53">
        <f>L64</f>
        <v>559.02</v>
      </c>
      <c r="AT71">
        <f>0</f>
        <v>0</v>
      </c>
      <c r="AV71" t="s">
        <v>600</v>
      </c>
      <c r="AW71">
        <f>0</f>
        <v>0</v>
      </c>
      <c r="AZ71">
        <f>Source!X347</f>
        <v>413.67</v>
      </c>
      <c r="BA71">
        <f>Source!Y347</f>
        <v>201.25</v>
      </c>
      <c r="BR71" s="53">
        <f>K71</f>
        <v>1173.94</v>
      </c>
      <c r="BU71">
        <f>ROUND(K71*80/100, 2)</f>
        <v>939.15</v>
      </c>
      <c r="BV71" s="53">
        <f>K71-BU71</f>
        <v>234.79000000000008</v>
      </c>
      <c r="CB71">
        <f>Source!BM347</f>
        <v>200001</v>
      </c>
      <c r="CC71" t="str">
        <f>Source!E347</f>
        <v>2</v>
      </c>
      <c r="CD71">
        <v>4</v>
      </c>
    </row>
    <row r="72" spans="1:82" ht="42.75" x14ac:dyDescent="0.2">
      <c r="A72" s="39" t="s">
        <v>35</v>
      </c>
      <c r="B72" s="41" t="s">
        <v>661</v>
      </c>
      <c r="C72" s="41" t="str">
        <f>Source!G349</f>
        <v>Фазировка электрической линии или трансформатора с сетью напряжением: до 1 кВ</v>
      </c>
      <c r="D72" s="42" t="str">
        <f>Source!H349</f>
        <v>ШТ</v>
      </c>
      <c r="E72" s="43">
        <f>Source!K349</f>
        <v>1</v>
      </c>
      <c r="F72" s="43"/>
      <c r="G72" s="43">
        <f>Source!I349</f>
        <v>1</v>
      </c>
      <c r="H72" s="45"/>
      <c r="I72" s="44"/>
      <c r="J72" s="45"/>
      <c r="K72" s="44"/>
      <c r="L72" s="45"/>
    </row>
    <row r="73" spans="1:82" ht="15" x14ac:dyDescent="0.2">
      <c r="A73" s="40"/>
      <c r="B73" s="43">
        <v>1</v>
      </c>
      <c r="C73" s="40" t="s">
        <v>590</v>
      </c>
      <c r="D73" s="42" t="s">
        <v>441</v>
      </c>
      <c r="E73" s="46"/>
      <c r="F73" s="43"/>
      <c r="G73" s="46">
        <f>Source!U349</f>
        <v>0.82</v>
      </c>
      <c r="H73" s="43"/>
      <c r="I73" s="43"/>
      <c r="J73" s="43"/>
      <c r="K73" s="43"/>
      <c r="L73" s="47">
        <f>SUM(L74:L75)-SUMIF(CE74:CE75, 1, L74:L75)</f>
        <v>884.24</v>
      </c>
    </row>
    <row r="74" spans="1:82" ht="14.25" x14ac:dyDescent="0.2">
      <c r="A74" s="41"/>
      <c r="B74" s="41" t="s">
        <v>540</v>
      </c>
      <c r="C74" s="41" t="s">
        <v>541</v>
      </c>
      <c r="D74" s="42" t="s">
        <v>485</v>
      </c>
      <c r="E74" s="43">
        <v>0.41</v>
      </c>
      <c r="F74" s="43"/>
      <c r="G74" s="43">
        <f>SmtRes!CX317</f>
        <v>0.41</v>
      </c>
      <c r="H74" s="45"/>
      <c r="I74" s="44"/>
      <c r="J74" s="45">
        <f>SmtRes!CZ317</f>
        <v>1090.46</v>
      </c>
      <c r="K74" s="44"/>
      <c r="L74" s="45">
        <f>SmtRes!DI317</f>
        <v>447.09</v>
      </c>
    </row>
    <row r="75" spans="1:82" ht="14.25" x14ac:dyDescent="0.2">
      <c r="A75" s="41"/>
      <c r="B75" s="41" t="s">
        <v>542</v>
      </c>
      <c r="C75" s="48" t="s">
        <v>543</v>
      </c>
      <c r="D75" s="49" t="s">
        <v>485</v>
      </c>
      <c r="E75" s="50">
        <v>0.41</v>
      </c>
      <c r="F75" s="50"/>
      <c r="G75" s="50">
        <f>SmtRes!CX318</f>
        <v>0.41</v>
      </c>
      <c r="H75" s="51"/>
      <c r="I75" s="52"/>
      <c r="J75" s="51">
        <f>SmtRes!CZ318</f>
        <v>1066.23</v>
      </c>
      <c r="K75" s="52"/>
      <c r="L75" s="51">
        <f>SmtRes!DI318</f>
        <v>437.15</v>
      </c>
    </row>
    <row r="76" spans="1:82" ht="15" x14ac:dyDescent="0.2">
      <c r="A76" s="41"/>
      <c r="B76" s="41"/>
      <c r="C76" s="54" t="s">
        <v>595</v>
      </c>
      <c r="D76" s="42"/>
      <c r="E76" s="43"/>
      <c r="F76" s="43"/>
      <c r="G76" s="43"/>
      <c r="H76" s="45"/>
      <c r="I76" s="44"/>
      <c r="J76" s="45"/>
      <c r="K76" s="44"/>
      <c r="L76" s="45">
        <f>L73</f>
        <v>884.24</v>
      </c>
    </row>
    <row r="77" spans="1:82" ht="14.25" x14ac:dyDescent="0.2">
      <c r="A77" s="41"/>
      <c r="B77" s="41"/>
      <c r="C77" s="41" t="s">
        <v>596</v>
      </c>
      <c r="D77" s="42"/>
      <c r="E77" s="43"/>
      <c r="F77" s="43"/>
      <c r="G77" s="43"/>
      <c r="H77" s="45"/>
      <c r="I77" s="44"/>
      <c r="J77" s="45"/>
      <c r="K77" s="44"/>
      <c r="L77" s="45">
        <f>SUM(AR72:AR80)+SUM(AS72:AS80)+SUM(AT72:AT80)+SUM(AU72:AU80)+SUM(AV72:AV80)</f>
        <v>884.24</v>
      </c>
    </row>
    <row r="78" spans="1:82" ht="14.25" x14ac:dyDescent="0.2">
      <c r="A78" s="41"/>
      <c r="B78" s="41" t="s">
        <v>342</v>
      </c>
      <c r="C78" s="41" t="s">
        <v>658</v>
      </c>
      <c r="D78" s="42" t="s">
        <v>143</v>
      </c>
      <c r="E78" s="43">
        <f>Source!BZ349</f>
        <v>74</v>
      </c>
      <c r="F78" s="43"/>
      <c r="G78" s="43">
        <f>Source!AT349</f>
        <v>74</v>
      </c>
      <c r="H78" s="45"/>
      <c r="I78" s="44"/>
      <c r="J78" s="45"/>
      <c r="K78" s="44"/>
      <c r="L78" s="45">
        <f>SUM(AZ72:AZ80)</f>
        <v>654.34</v>
      </c>
    </row>
    <row r="79" spans="1:82" ht="14.25" x14ac:dyDescent="0.2">
      <c r="A79" s="48"/>
      <c r="B79" s="48" t="s">
        <v>343</v>
      </c>
      <c r="C79" s="48" t="s">
        <v>659</v>
      </c>
      <c r="D79" s="49" t="s">
        <v>143</v>
      </c>
      <c r="E79" s="50">
        <f>Source!CA349</f>
        <v>36</v>
      </c>
      <c r="F79" s="50"/>
      <c r="G79" s="50">
        <f>Source!AU349</f>
        <v>36</v>
      </c>
      <c r="H79" s="51"/>
      <c r="I79" s="52"/>
      <c r="J79" s="51"/>
      <c r="K79" s="52"/>
      <c r="L79" s="51">
        <f>SUM(BA72:BA80)</f>
        <v>318.33</v>
      </c>
    </row>
    <row r="80" spans="1:82" ht="15" x14ac:dyDescent="0.2">
      <c r="C80" s="96" t="s">
        <v>599</v>
      </c>
      <c r="D80" s="96"/>
      <c r="E80" s="96"/>
      <c r="F80" s="96"/>
      <c r="G80" s="96"/>
      <c r="H80" s="96"/>
      <c r="I80" s="97">
        <f>IF(E72&lt;&gt;0,K80/E72, 0)</f>
        <v>1856.9099999999999</v>
      </c>
      <c r="J80" s="97"/>
      <c r="K80" s="97">
        <f>L73+L78+L79</f>
        <v>1856.9099999999999</v>
      </c>
      <c r="L80" s="97"/>
      <c r="AD80">
        <f>ROUND((Source!AT349/100)*((ROUND(SUMIF(SmtRes!AQ317:'SmtRes'!AQ318,"=1",SmtRes!AD317:'SmtRes'!AD318)*Source!I349, 2)+ROUND(SUMIF(SmtRes!AQ317:'SmtRes'!AQ318,"=1",SmtRes!AC317:'SmtRes'!AC318)*Source!I349, 2))), 2)</f>
        <v>1595.95</v>
      </c>
      <c r="AE80">
        <f>ROUND((Source!AU349/100)*((ROUND(SUMIF(SmtRes!AQ317:'SmtRes'!AQ318,"=1",SmtRes!AD317:'SmtRes'!AD318)*Source!I349, 2)+ROUND(SUMIF(SmtRes!AQ317:'SmtRes'!AQ318,"=1",SmtRes!AC317:'SmtRes'!AC318)*Source!I349, 2))), 2)</f>
        <v>776.41</v>
      </c>
      <c r="AN80" s="53">
        <f>L73+L78+L79</f>
        <v>1856.9099999999999</v>
      </c>
      <c r="AO80">
        <f>0</f>
        <v>0</v>
      </c>
      <c r="AQ80" t="s">
        <v>600</v>
      </c>
      <c r="AR80" s="53">
        <f>L73</f>
        <v>884.24</v>
      </c>
      <c r="AT80">
        <f>0</f>
        <v>0</v>
      </c>
      <c r="AV80" t="s">
        <v>600</v>
      </c>
      <c r="AW80">
        <f>0</f>
        <v>0</v>
      </c>
      <c r="AZ80">
        <f>Source!X349</f>
        <v>654.34</v>
      </c>
      <c r="BA80">
        <f>Source!Y349</f>
        <v>318.33</v>
      </c>
      <c r="BR80" s="53">
        <f>K80</f>
        <v>1856.9099999999999</v>
      </c>
      <c r="BU80">
        <f>ROUND(K80*80/100, 2)</f>
        <v>1485.53</v>
      </c>
      <c r="BV80" s="53">
        <f>K80-BU80</f>
        <v>371.37999999999988</v>
      </c>
      <c r="CB80">
        <f>Source!BM349</f>
        <v>200001</v>
      </c>
      <c r="CC80" t="str">
        <f>Source!E349</f>
        <v>3</v>
      </c>
      <c r="CD80">
        <v>4</v>
      </c>
    </row>
    <row r="81" spans="1:82" ht="28.5" x14ac:dyDescent="0.2">
      <c r="A81" s="39" t="s">
        <v>39</v>
      </c>
      <c r="B81" s="41" t="s">
        <v>662</v>
      </c>
      <c r="C81" s="41" t="str">
        <f>Source!G351</f>
        <v>Определение удельного сопротивления грунта</v>
      </c>
      <c r="D81" s="42" t="str">
        <f>Source!H351</f>
        <v>измерение</v>
      </c>
      <c r="E81" s="43">
        <f>Source!K351</f>
        <v>1</v>
      </c>
      <c r="F81" s="43"/>
      <c r="G81" s="43">
        <f>Source!I351</f>
        <v>1</v>
      </c>
      <c r="H81" s="45"/>
      <c r="I81" s="44"/>
      <c r="J81" s="45"/>
      <c r="K81" s="44"/>
      <c r="L81" s="45"/>
    </row>
    <row r="82" spans="1:82" ht="15" x14ac:dyDescent="0.2">
      <c r="A82" s="40"/>
      <c r="B82" s="43">
        <v>1</v>
      </c>
      <c r="C82" s="40" t="s">
        <v>590</v>
      </c>
      <c r="D82" s="42" t="s">
        <v>441</v>
      </c>
      <c r="E82" s="46"/>
      <c r="F82" s="43"/>
      <c r="G82" s="46">
        <f>Source!U351</f>
        <v>3.24</v>
      </c>
      <c r="H82" s="43"/>
      <c r="I82" s="43"/>
      <c r="J82" s="43"/>
      <c r="K82" s="43"/>
      <c r="L82" s="47">
        <f>SUM(L83:L84)-SUMIF(CE83:CE84, 1, L83:L84)</f>
        <v>3493.84</v>
      </c>
    </row>
    <row r="83" spans="1:82" ht="14.25" x14ac:dyDescent="0.2">
      <c r="A83" s="41"/>
      <c r="B83" s="41" t="s">
        <v>540</v>
      </c>
      <c r="C83" s="41" t="s">
        <v>541</v>
      </c>
      <c r="D83" s="42" t="s">
        <v>485</v>
      </c>
      <c r="E83" s="43">
        <v>1.62</v>
      </c>
      <c r="F83" s="43"/>
      <c r="G83" s="43">
        <f>SmtRes!CX321</f>
        <v>1.62</v>
      </c>
      <c r="H83" s="45"/>
      <c r="I83" s="44"/>
      <c r="J83" s="45">
        <f>SmtRes!CZ321</f>
        <v>1090.46</v>
      </c>
      <c r="K83" s="44"/>
      <c r="L83" s="45">
        <f>SmtRes!DI321</f>
        <v>1766.55</v>
      </c>
    </row>
    <row r="84" spans="1:82" ht="14.25" x14ac:dyDescent="0.2">
      <c r="A84" s="41"/>
      <c r="B84" s="41" t="s">
        <v>542</v>
      </c>
      <c r="C84" s="48" t="s">
        <v>543</v>
      </c>
      <c r="D84" s="49" t="s">
        <v>485</v>
      </c>
      <c r="E84" s="50">
        <v>1.62</v>
      </c>
      <c r="F84" s="50"/>
      <c r="G84" s="50">
        <f>SmtRes!CX322</f>
        <v>1.62</v>
      </c>
      <c r="H84" s="51"/>
      <c r="I84" s="52"/>
      <c r="J84" s="51">
        <f>SmtRes!CZ322</f>
        <v>1066.23</v>
      </c>
      <c r="K84" s="52"/>
      <c r="L84" s="51">
        <f>SmtRes!DI322</f>
        <v>1727.29</v>
      </c>
    </row>
    <row r="85" spans="1:82" ht="15" x14ac:dyDescent="0.2">
      <c r="A85" s="41"/>
      <c r="B85" s="41"/>
      <c r="C85" s="54" t="s">
        <v>595</v>
      </c>
      <c r="D85" s="42"/>
      <c r="E85" s="43"/>
      <c r="F85" s="43"/>
      <c r="G85" s="43"/>
      <c r="H85" s="45"/>
      <c r="I85" s="44"/>
      <c r="J85" s="45"/>
      <c r="K85" s="44"/>
      <c r="L85" s="45">
        <f>L82</f>
        <v>3493.84</v>
      </c>
    </row>
    <row r="86" spans="1:82" ht="14.25" x14ac:dyDescent="0.2">
      <c r="A86" s="41"/>
      <c r="B86" s="41"/>
      <c r="C86" s="41" t="s">
        <v>596</v>
      </c>
      <c r="D86" s="42"/>
      <c r="E86" s="43"/>
      <c r="F86" s="43"/>
      <c r="G86" s="43"/>
      <c r="H86" s="45"/>
      <c r="I86" s="44"/>
      <c r="J86" s="45"/>
      <c r="K86" s="44"/>
      <c r="L86" s="45">
        <f>SUM(AR81:AR89)+SUM(AS81:AS89)+SUM(AT81:AT89)+SUM(AU81:AU89)+SUM(AV81:AV89)</f>
        <v>3493.84</v>
      </c>
    </row>
    <row r="87" spans="1:82" ht="14.25" x14ac:dyDescent="0.2">
      <c r="A87" s="41"/>
      <c r="B87" s="41" t="s">
        <v>342</v>
      </c>
      <c r="C87" s="41" t="s">
        <v>658</v>
      </c>
      <c r="D87" s="42" t="s">
        <v>143</v>
      </c>
      <c r="E87" s="43">
        <f>Source!BZ351</f>
        <v>74</v>
      </c>
      <c r="F87" s="43"/>
      <c r="G87" s="43">
        <f>Source!AT351</f>
        <v>74</v>
      </c>
      <c r="H87" s="45"/>
      <c r="I87" s="44"/>
      <c r="J87" s="45"/>
      <c r="K87" s="44"/>
      <c r="L87" s="45">
        <f>SUM(AZ81:AZ89)</f>
        <v>2585.44</v>
      </c>
    </row>
    <row r="88" spans="1:82" ht="14.25" x14ac:dyDescent="0.2">
      <c r="A88" s="48"/>
      <c r="B88" s="48" t="s">
        <v>343</v>
      </c>
      <c r="C88" s="48" t="s">
        <v>659</v>
      </c>
      <c r="D88" s="49" t="s">
        <v>143</v>
      </c>
      <c r="E88" s="50">
        <f>Source!CA351</f>
        <v>36</v>
      </c>
      <c r="F88" s="50"/>
      <c r="G88" s="50">
        <f>Source!AU351</f>
        <v>36</v>
      </c>
      <c r="H88" s="51"/>
      <c r="I88" s="52"/>
      <c r="J88" s="51"/>
      <c r="K88" s="52"/>
      <c r="L88" s="51">
        <f>SUM(BA81:BA89)</f>
        <v>1257.78</v>
      </c>
    </row>
    <row r="89" spans="1:82" ht="15" x14ac:dyDescent="0.2">
      <c r="C89" s="96" t="s">
        <v>599</v>
      </c>
      <c r="D89" s="96"/>
      <c r="E89" s="96"/>
      <c r="F89" s="96"/>
      <c r="G89" s="96"/>
      <c r="H89" s="96"/>
      <c r="I89" s="97">
        <f>IF(E81&lt;&gt;0,K89/E81, 0)</f>
        <v>7337.06</v>
      </c>
      <c r="J89" s="97"/>
      <c r="K89" s="97">
        <f>L82+L87+L88</f>
        <v>7337.06</v>
      </c>
      <c r="L89" s="97"/>
      <c r="AD89">
        <f>ROUND((Source!AT351/100)*((ROUND(SUMIF(SmtRes!AQ321:'SmtRes'!AQ322,"=1",SmtRes!AD321:'SmtRes'!AD322)*Source!I351, 2)+ROUND(SUMIF(SmtRes!AQ321:'SmtRes'!AQ322,"=1",SmtRes!AC321:'SmtRes'!AC322)*Source!I351, 2))), 2)</f>
        <v>1595.95</v>
      </c>
      <c r="AE89">
        <f>ROUND((Source!AU351/100)*((ROUND(SUMIF(SmtRes!AQ321:'SmtRes'!AQ322,"=1",SmtRes!AD321:'SmtRes'!AD322)*Source!I351, 2)+ROUND(SUMIF(SmtRes!AQ321:'SmtRes'!AQ322,"=1",SmtRes!AC321:'SmtRes'!AC322)*Source!I351, 2))), 2)</f>
        <v>776.41</v>
      </c>
      <c r="AN89" s="53">
        <f>L82+L87+L88</f>
        <v>7337.06</v>
      </c>
      <c r="AO89">
        <f>0</f>
        <v>0</v>
      </c>
      <c r="AQ89" t="s">
        <v>600</v>
      </c>
      <c r="AR89" s="53">
        <f>L82</f>
        <v>3493.84</v>
      </c>
      <c r="AT89">
        <f>0</f>
        <v>0</v>
      </c>
      <c r="AV89" t="s">
        <v>600</v>
      </c>
      <c r="AW89">
        <f>0</f>
        <v>0</v>
      </c>
      <c r="AZ89">
        <f>Source!X351</f>
        <v>2585.44</v>
      </c>
      <c r="BA89">
        <f>Source!Y351</f>
        <v>1257.78</v>
      </c>
      <c r="BR89" s="53">
        <f>K89</f>
        <v>7337.06</v>
      </c>
      <c r="BU89">
        <f>ROUND(K89*80/100, 2)</f>
        <v>5869.65</v>
      </c>
      <c r="BV89" s="53">
        <f>K89-BU89</f>
        <v>1467.4100000000008</v>
      </c>
      <c r="CB89">
        <f>Source!BM351</f>
        <v>200001</v>
      </c>
      <c r="CC89" t="str">
        <f>Source!E351</f>
        <v>4</v>
      </c>
      <c r="CD89">
        <v>4</v>
      </c>
    </row>
    <row r="90" spans="1:82" ht="28.5" x14ac:dyDescent="0.2">
      <c r="A90" s="39" t="s">
        <v>70</v>
      </c>
      <c r="B90" s="41" t="s">
        <v>663</v>
      </c>
      <c r="C90" s="41" t="str">
        <f>Source!G353</f>
        <v>Замер полного сопротивления цепи "фаза-нуль"</v>
      </c>
      <c r="D90" s="42" t="str">
        <f>Source!H353</f>
        <v>ШТ</v>
      </c>
      <c r="E90" s="43">
        <f>Source!K353</f>
        <v>1</v>
      </c>
      <c r="F90" s="43"/>
      <c r="G90" s="43">
        <f>Source!I353</f>
        <v>1</v>
      </c>
      <c r="H90" s="45"/>
      <c r="I90" s="44"/>
      <c r="J90" s="45"/>
      <c r="K90" s="44"/>
      <c r="L90" s="45"/>
    </row>
    <row r="91" spans="1:82" ht="15" x14ac:dyDescent="0.2">
      <c r="A91" s="40"/>
      <c r="B91" s="43">
        <v>1</v>
      </c>
      <c r="C91" s="40" t="s">
        <v>590</v>
      </c>
      <c r="D91" s="42" t="s">
        <v>441</v>
      </c>
      <c r="E91" s="46"/>
      <c r="F91" s="43"/>
      <c r="G91" s="46">
        <f>Source!U353</f>
        <v>1</v>
      </c>
      <c r="H91" s="43"/>
      <c r="I91" s="43"/>
      <c r="J91" s="43"/>
      <c r="K91" s="43"/>
      <c r="L91" s="47">
        <f>SUM(L92:L93)-SUMIF(CE92:CE93, 1, L92:L93)</f>
        <v>1078.3499999999999</v>
      </c>
    </row>
    <row r="92" spans="1:82" ht="14.25" x14ac:dyDescent="0.2">
      <c r="A92" s="41"/>
      <c r="B92" s="41" t="s">
        <v>540</v>
      </c>
      <c r="C92" s="41" t="s">
        <v>541</v>
      </c>
      <c r="D92" s="42" t="s">
        <v>485</v>
      </c>
      <c r="E92" s="43">
        <v>0.5</v>
      </c>
      <c r="F92" s="43"/>
      <c r="G92" s="43">
        <f>SmtRes!CX325</f>
        <v>0.5</v>
      </c>
      <c r="H92" s="45"/>
      <c r="I92" s="44"/>
      <c r="J92" s="45">
        <f>SmtRes!CZ325</f>
        <v>1090.46</v>
      </c>
      <c r="K92" s="44"/>
      <c r="L92" s="45">
        <f>SmtRes!DI325</f>
        <v>545.23</v>
      </c>
    </row>
    <row r="93" spans="1:82" ht="14.25" x14ac:dyDescent="0.2">
      <c r="A93" s="41"/>
      <c r="B93" s="41" t="s">
        <v>542</v>
      </c>
      <c r="C93" s="48" t="s">
        <v>543</v>
      </c>
      <c r="D93" s="49" t="s">
        <v>485</v>
      </c>
      <c r="E93" s="50">
        <v>0.5</v>
      </c>
      <c r="F93" s="50"/>
      <c r="G93" s="50">
        <f>SmtRes!CX326</f>
        <v>0.5</v>
      </c>
      <c r="H93" s="51"/>
      <c r="I93" s="52"/>
      <c r="J93" s="51">
        <f>SmtRes!CZ326</f>
        <v>1066.23</v>
      </c>
      <c r="K93" s="52"/>
      <c r="L93" s="51">
        <f>SmtRes!DI326</f>
        <v>533.12</v>
      </c>
    </row>
    <row r="94" spans="1:82" ht="15" x14ac:dyDescent="0.2">
      <c r="A94" s="41"/>
      <c r="B94" s="41"/>
      <c r="C94" s="54" t="s">
        <v>595</v>
      </c>
      <c r="D94" s="42"/>
      <c r="E94" s="43"/>
      <c r="F94" s="43"/>
      <c r="G94" s="43"/>
      <c r="H94" s="45"/>
      <c r="I94" s="44"/>
      <c r="J94" s="45"/>
      <c r="K94" s="44"/>
      <c r="L94" s="45">
        <f>L91</f>
        <v>1078.3499999999999</v>
      </c>
    </row>
    <row r="95" spans="1:82" ht="14.25" x14ac:dyDescent="0.2">
      <c r="A95" s="41"/>
      <c r="B95" s="41"/>
      <c r="C95" s="41" t="s">
        <v>596</v>
      </c>
      <c r="D95" s="42"/>
      <c r="E95" s="43"/>
      <c r="F95" s="43"/>
      <c r="G95" s="43"/>
      <c r="H95" s="45"/>
      <c r="I95" s="44"/>
      <c r="J95" s="45"/>
      <c r="K95" s="44"/>
      <c r="L95" s="45">
        <f>SUM(AR90:AR98)+SUM(AS90:AS98)+SUM(AT90:AT98)+SUM(AU90:AU98)+SUM(AV90:AV98)</f>
        <v>1078.3499999999999</v>
      </c>
    </row>
    <row r="96" spans="1:82" ht="14.25" x14ac:dyDescent="0.2">
      <c r="A96" s="41"/>
      <c r="B96" s="41" t="s">
        <v>342</v>
      </c>
      <c r="C96" s="41" t="s">
        <v>658</v>
      </c>
      <c r="D96" s="42" t="s">
        <v>143</v>
      </c>
      <c r="E96" s="43">
        <f>Source!BZ353</f>
        <v>74</v>
      </c>
      <c r="F96" s="43"/>
      <c r="G96" s="43">
        <f>Source!AT353</f>
        <v>74</v>
      </c>
      <c r="H96" s="45"/>
      <c r="I96" s="44"/>
      <c r="J96" s="45"/>
      <c r="K96" s="44"/>
      <c r="L96" s="45">
        <f>SUM(AZ90:AZ98)</f>
        <v>797.98</v>
      </c>
    </row>
    <row r="97" spans="1:82" ht="14.25" x14ac:dyDescent="0.2">
      <c r="A97" s="48"/>
      <c r="B97" s="48" t="s">
        <v>343</v>
      </c>
      <c r="C97" s="48" t="s">
        <v>659</v>
      </c>
      <c r="D97" s="49" t="s">
        <v>143</v>
      </c>
      <c r="E97" s="50">
        <f>Source!CA353</f>
        <v>36</v>
      </c>
      <c r="F97" s="50"/>
      <c r="G97" s="50">
        <f>Source!AU353</f>
        <v>36</v>
      </c>
      <c r="H97" s="51"/>
      <c r="I97" s="52"/>
      <c r="J97" s="51"/>
      <c r="K97" s="52"/>
      <c r="L97" s="51">
        <f>SUM(BA90:BA98)</f>
        <v>388.21</v>
      </c>
    </row>
    <row r="98" spans="1:82" ht="15" x14ac:dyDescent="0.2">
      <c r="C98" s="96" t="s">
        <v>599</v>
      </c>
      <c r="D98" s="96"/>
      <c r="E98" s="96"/>
      <c r="F98" s="96"/>
      <c r="G98" s="96"/>
      <c r="H98" s="96"/>
      <c r="I98" s="97">
        <f>IF(E90&lt;&gt;0,K98/E90, 0)</f>
        <v>2264.54</v>
      </c>
      <c r="J98" s="97"/>
      <c r="K98" s="97">
        <f>L91+L96+L97</f>
        <v>2264.54</v>
      </c>
      <c r="L98" s="97"/>
      <c r="AD98">
        <f>ROUND((Source!AT353/100)*((ROUND(SUMIF(SmtRes!AQ325:'SmtRes'!AQ326,"=1",SmtRes!AD325:'SmtRes'!AD326)*Source!I353, 2)+ROUND(SUMIF(SmtRes!AQ325:'SmtRes'!AQ326,"=1",SmtRes!AC325:'SmtRes'!AC326)*Source!I353, 2))), 2)</f>
        <v>1595.95</v>
      </c>
      <c r="AE98">
        <f>ROUND((Source!AU353/100)*((ROUND(SUMIF(SmtRes!AQ325:'SmtRes'!AQ326,"=1",SmtRes!AD325:'SmtRes'!AD326)*Source!I353, 2)+ROUND(SUMIF(SmtRes!AQ325:'SmtRes'!AQ326,"=1",SmtRes!AC325:'SmtRes'!AC326)*Source!I353, 2))), 2)</f>
        <v>776.41</v>
      </c>
      <c r="AN98" s="53">
        <f>L91+L96+L97</f>
        <v>2264.54</v>
      </c>
      <c r="AO98">
        <f>0</f>
        <v>0</v>
      </c>
      <c r="AQ98" t="s">
        <v>600</v>
      </c>
      <c r="AR98" s="53">
        <f>L91</f>
        <v>1078.3499999999999</v>
      </c>
      <c r="AT98">
        <f>0</f>
        <v>0</v>
      </c>
      <c r="AV98" t="s">
        <v>600</v>
      </c>
      <c r="AW98">
        <f>0</f>
        <v>0</v>
      </c>
      <c r="AZ98">
        <f>Source!X353</f>
        <v>797.98</v>
      </c>
      <c r="BA98">
        <f>Source!Y353</f>
        <v>388.21</v>
      </c>
      <c r="BR98" s="53">
        <f>K98</f>
        <v>2264.54</v>
      </c>
      <c r="BU98">
        <f>ROUND(K98*80/100, 2)</f>
        <v>1811.63</v>
      </c>
      <c r="BV98" s="53">
        <f>K98-BU98</f>
        <v>452.90999999999985</v>
      </c>
      <c r="CB98">
        <f>Source!BM353</f>
        <v>200001</v>
      </c>
      <c r="CC98" t="str">
        <f>Source!E353</f>
        <v>5</v>
      </c>
      <c r="CD98">
        <v>4</v>
      </c>
    </row>
    <row r="99" spans="1:82" ht="114" x14ac:dyDescent="0.2">
      <c r="A99" s="39" t="s">
        <v>85</v>
      </c>
      <c r="B99" s="41" t="s">
        <v>664</v>
      </c>
      <c r="C99" s="41" t="str">
        <f>Source!G355</f>
        <v>Измерение сопротивления изоляции (на линию) мегаомметром кабельных и других линий напряжением до 1 кВ, предназначенных для передачи электроэнергии к распределительным устройствам, щитам, шкафам, коммутационным аппаратам и электропотребителям</v>
      </c>
      <c r="D99" s="42" t="str">
        <f>Source!H355</f>
        <v>ШТ</v>
      </c>
      <c r="E99" s="43">
        <f>Source!K355</f>
        <v>1</v>
      </c>
      <c r="F99" s="43"/>
      <c r="G99" s="43">
        <f>Source!I355</f>
        <v>1</v>
      </c>
      <c r="H99" s="45"/>
      <c r="I99" s="44"/>
      <c r="J99" s="45"/>
      <c r="K99" s="44"/>
      <c r="L99" s="45"/>
    </row>
    <row r="100" spans="1:82" ht="15" x14ac:dyDescent="0.2">
      <c r="A100" s="40"/>
      <c r="B100" s="43">
        <v>1</v>
      </c>
      <c r="C100" s="40" t="s">
        <v>590</v>
      </c>
      <c r="D100" s="42" t="s">
        <v>441</v>
      </c>
      <c r="E100" s="46"/>
      <c r="F100" s="43"/>
      <c r="G100" s="46">
        <f>Source!U355</f>
        <v>0.32</v>
      </c>
      <c r="H100" s="43"/>
      <c r="I100" s="43"/>
      <c r="J100" s="43"/>
      <c r="K100" s="43"/>
      <c r="L100" s="47">
        <f>SUM(L101:L102)-SUMIF(CE101:CE102, 1, L101:L102)</f>
        <v>345.07</v>
      </c>
    </row>
    <row r="101" spans="1:82" ht="14.25" x14ac:dyDescent="0.2">
      <c r="A101" s="41"/>
      <c r="B101" s="41" t="s">
        <v>540</v>
      </c>
      <c r="C101" s="41" t="s">
        <v>541</v>
      </c>
      <c r="D101" s="42" t="s">
        <v>485</v>
      </c>
      <c r="E101" s="43">
        <v>0.16</v>
      </c>
      <c r="F101" s="43"/>
      <c r="G101" s="43">
        <f>SmtRes!CX329</f>
        <v>0.16</v>
      </c>
      <c r="H101" s="45"/>
      <c r="I101" s="44"/>
      <c r="J101" s="45">
        <f>SmtRes!CZ329</f>
        <v>1090.46</v>
      </c>
      <c r="K101" s="44"/>
      <c r="L101" s="45">
        <f>SmtRes!DI329</f>
        <v>174.47</v>
      </c>
    </row>
    <row r="102" spans="1:82" ht="14.25" x14ac:dyDescent="0.2">
      <c r="A102" s="41"/>
      <c r="B102" s="41" t="s">
        <v>542</v>
      </c>
      <c r="C102" s="48" t="s">
        <v>543</v>
      </c>
      <c r="D102" s="49" t="s">
        <v>485</v>
      </c>
      <c r="E102" s="50">
        <v>0.16</v>
      </c>
      <c r="F102" s="50"/>
      <c r="G102" s="50">
        <f>SmtRes!CX330</f>
        <v>0.16</v>
      </c>
      <c r="H102" s="51"/>
      <c r="I102" s="52"/>
      <c r="J102" s="51">
        <f>SmtRes!CZ330</f>
        <v>1066.23</v>
      </c>
      <c r="K102" s="52"/>
      <c r="L102" s="51">
        <f>SmtRes!DI330</f>
        <v>170.6</v>
      </c>
    </row>
    <row r="103" spans="1:82" ht="15" x14ac:dyDescent="0.2">
      <c r="A103" s="41"/>
      <c r="B103" s="41"/>
      <c r="C103" s="54" t="s">
        <v>595</v>
      </c>
      <c r="D103" s="42"/>
      <c r="E103" s="43"/>
      <c r="F103" s="43"/>
      <c r="G103" s="43"/>
      <c r="H103" s="45"/>
      <c r="I103" s="44"/>
      <c r="J103" s="45"/>
      <c r="K103" s="44"/>
      <c r="L103" s="45">
        <f>L100</f>
        <v>345.07</v>
      </c>
    </row>
    <row r="104" spans="1:82" ht="14.25" x14ac:dyDescent="0.2">
      <c r="A104" s="41"/>
      <c r="B104" s="41"/>
      <c r="C104" s="41" t="s">
        <v>596</v>
      </c>
      <c r="D104" s="42"/>
      <c r="E104" s="43"/>
      <c r="F104" s="43"/>
      <c r="G104" s="43"/>
      <c r="H104" s="45"/>
      <c r="I104" s="44"/>
      <c r="J104" s="45"/>
      <c r="K104" s="44"/>
      <c r="L104" s="45">
        <f>SUM(AR99:AR107)+SUM(AS99:AS107)+SUM(AT99:AT107)+SUM(AU99:AU107)+SUM(AV99:AV107)</f>
        <v>345.07</v>
      </c>
    </row>
    <row r="105" spans="1:82" ht="14.25" x14ac:dyDescent="0.2">
      <c r="A105" s="41"/>
      <c r="B105" s="41" t="s">
        <v>342</v>
      </c>
      <c r="C105" s="41" t="s">
        <v>658</v>
      </c>
      <c r="D105" s="42" t="s">
        <v>143</v>
      </c>
      <c r="E105" s="43">
        <f>Source!BZ355</f>
        <v>74</v>
      </c>
      <c r="F105" s="43"/>
      <c r="G105" s="43">
        <f>Source!AT355</f>
        <v>74</v>
      </c>
      <c r="H105" s="45"/>
      <c r="I105" s="44"/>
      <c r="J105" s="45"/>
      <c r="K105" s="44"/>
      <c r="L105" s="45">
        <f>SUM(AZ99:AZ107)</f>
        <v>255.35</v>
      </c>
    </row>
    <row r="106" spans="1:82" ht="14.25" x14ac:dyDescent="0.2">
      <c r="A106" s="48"/>
      <c r="B106" s="48" t="s">
        <v>343</v>
      </c>
      <c r="C106" s="48" t="s">
        <v>659</v>
      </c>
      <c r="D106" s="49" t="s">
        <v>143</v>
      </c>
      <c r="E106" s="50">
        <f>Source!CA355</f>
        <v>36</v>
      </c>
      <c r="F106" s="50"/>
      <c r="G106" s="50">
        <f>Source!AU355</f>
        <v>36</v>
      </c>
      <c r="H106" s="51"/>
      <c r="I106" s="52"/>
      <c r="J106" s="51"/>
      <c r="K106" s="52"/>
      <c r="L106" s="51">
        <f>SUM(BA99:BA107)</f>
        <v>124.23</v>
      </c>
    </row>
    <row r="107" spans="1:82" ht="15" x14ac:dyDescent="0.2">
      <c r="C107" s="96" t="s">
        <v>599</v>
      </c>
      <c r="D107" s="96"/>
      <c r="E107" s="96"/>
      <c r="F107" s="96"/>
      <c r="G107" s="96"/>
      <c r="H107" s="96"/>
      <c r="I107" s="97">
        <f>IF(E99&lt;&gt;0,K107/E99, 0)</f>
        <v>724.65</v>
      </c>
      <c r="J107" s="97"/>
      <c r="K107" s="97">
        <f>L100+L105+L106</f>
        <v>724.65</v>
      </c>
      <c r="L107" s="97"/>
      <c r="AD107">
        <f>ROUND((Source!AT355/100)*((ROUND(SUMIF(SmtRes!AQ329:'SmtRes'!AQ330,"=1",SmtRes!AD329:'SmtRes'!AD330)*Source!I355, 2)+ROUND(SUMIF(SmtRes!AQ329:'SmtRes'!AQ330,"=1",SmtRes!AC329:'SmtRes'!AC330)*Source!I355, 2))), 2)</f>
        <v>1595.95</v>
      </c>
      <c r="AE107">
        <f>ROUND((Source!AU355/100)*((ROUND(SUMIF(SmtRes!AQ329:'SmtRes'!AQ330,"=1",SmtRes!AD329:'SmtRes'!AD330)*Source!I355, 2)+ROUND(SUMIF(SmtRes!AQ329:'SmtRes'!AQ330,"=1",SmtRes!AC329:'SmtRes'!AC330)*Source!I355, 2))), 2)</f>
        <v>776.41</v>
      </c>
      <c r="AN107" s="53">
        <f>L100+L105+L106</f>
        <v>724.65</v>
      </c>
      <c r="AO107">
        <f>0</f>
        <v>0</v>
      </c>
      <c r="AQ107" t="s">
        <v>600</v>
      </c>
      <c r="AR107" s="53">
        <f>L100</f>
        <v>345.07</v>
      </c>
      <c r="AT107">
        <f>0</f>
        <v>0</v>
      </c>
      <c r="AV107" t="s">
        <v>600</v>
      </c>
      <c r="AW107">
        <f>0</f>
        <v>0</v>
      </c>
      <c r="AZ107">
        <f>Source!X355</f>
        <v>255.35</v>
      </c>
      <c r="BA107">
        <f>Source!Y355</f>
        <v>124.23</v>
      </c>
      <c r="BR107" s="53">
        <f>K107</f>
        <v>724.65</v>
      </c>
      <c r="BU107">
        <f>ROUND(K107*80/100, 2)</f>
        <v>579.72</v>
      </c>
      <c r="BV107" s="53">
        <f>K107-BU107</f>
        <v>144.92999999999995</v>
      </c>
      <c r="CB107">
        <f>Source!BM355</f>
        <v>200001</v>
      </c>
      <c r="CC107" t="str">
        <f>Source!E355</f>
        <v>6</v>
      </c>
      <c r="CD107">
        <v>4</v>
      </c>
    </row>
    <row r="109" spans="1:82" ht="15" x14ac:dyDescent="0.2">
      <c r="A109" s="58"/>
      <c r="B109" s="59"/>
      <c r="C109" s="98" t="s">
        <v>609</v>
      </c>
      <c r="D109" s="98"/>
      <c r="E109" s="98"/>
      <c r="F109" s="98"/>
      <c r="G109" s="98"/>
      <c r="H109" s="98"/>
      <c r="I109" s="47"/>
      <c r="J109" s="58"/>
      <c r="K109" s="60"/>
      <c r="L109" s="47">
        <f>L111+L112+L118+L122</f>
        <v>10673.9</v>
      </c>
    </row>
    <row r="110" spans="1:82" ht="14.25" x14ac:dyDescent="0.2">
      <c r="A110" s="55"/>
      <c r="B110" s="57"/>
      <c r="C110" s="99" t="s">
        <v>610</v>
      </c>
      <c r="D110" s="100"/>
      <c r="E110" s="100"/>
      <c r="F110" s="100"/>
      <c r="G110" s="100"/>
      <c r="H110" s="100"/>
      <c r="I110" s="45"/>
      <c r="J110" s="55"/>
      <c r="K110" s="43"/>
      <c r="L110" s="45"/>
    </row>
    <row r="111" spans="1:82" ht="14.25" x14ac:dyDescent="0.2">
      <c r="A111" s="55"/>
      <c r="B111" s="57"/>
      <c r="C111" s="100" t="s">
        <v>611</v>
      </c>
      <c r="D111" s="100"/>
      <c r="E111" s="100"/>
      <c r="F111" s="100"/>
      <c r="G111" s="100"/>
      <c r="H111" s="100"/>
      <c r="I111" s="45"/>
      <c r="J111" s="55"/>
      <c r="K111" s="43"/>
      <c r="L111" s="45">
        <f>SUM(AR53:AR107)</f>
        <v>10673.9</v>
      </c>
    </row>
    <row r="112" spans="1:82" ht="14.25" hidden="1" x14ac:dyDescent="0.2">
      <c r="A112" s="55"/>
      <c r="B112" s="57"/>
      <c r="C112" s="100" t="s">
        <v>612</v>
      </c>
      <c r="D112" s="100"/>
      <c r="E112" s="100"/>
      <c r="F112" s="100"/>
      <c r="G112" s="100"/>
      <c r="H112" s="100"/>
      <c r="I112" s="45"/>
      <c r="J112" s="55"/>
      <c r="K112" s="43"/>
      <c r="L112" s="45">
        <f>L114+L117+L116</f>
        <v>0</v>
      </c>
    </row>
    <row r="113" spans="1:12" ht="14.25" hidden="1" x14ac:dyDescent="0.2">
      <c r="A113" s="55"/>
      <c r="B113" s="57"/>
      <c r="C113" s="99" t="s">
        <v>613</v>
      </c>
      <c r="D113" s="100"/>
      <c r="E113" s="100"/>
      <c r="F113" s="100"/>
      <c r="G113" s="100"/>
      <c r="H113" s="100"/>
      <c r="I113" s="45"/>
      <c r="J113" s="55"/>
      <c r="K113" s="43"/>
      <c r="L113" s="45"/>
    </row>
    <row r="114" spans="1:12" ht="14.25" hidden="1" x14ac:dyDescent="0.2">
      <c r="A114" s="55"/>
      <c r="B114" s="57"/>
      <c r="C114" s="100" t="s">
        <v>612</v>
      </c>
      <c r="D114" s="100"/>
      <c r="E114" s="100"/>
      <c r="F114" s="100"/>
      <c r="G114" s="100"/>
      <c r="H114" s="100"/>
      <c r="I114" s="45"/>
      <c r="J114" s="55"/>
      <c r="K114" s="43"/>
      <c r="L114" s="45">
        <f>SUM(AO53:AO107)</f>
        <v>0</v>
      </c>
    </row>
    <row r="115" spans="1:12" ht="14.25" hidden="1" x14ac:dyDescent="0.2">
      <c r="A115" s="55"/>
      <c r="B115" s="57"/>
      <c r="C115" s="99" t="s">
        <v>614</v>
      </c>
      <c r="D115" s="100"/>
      <c r="E115" s="100"/>
      <c r="F115" s="100"/>
      <c r="G115" s="100"/>
      <c r="H115" s="100"/>
      <c r="I115" s="45"/>
      <c r="J115" s="55"/>
      <c r="K115" s="43"/>
      <c r="L115" s="45"/>
    </row>
    <row r="116" spans="1:12" ht="14.25" hidden="1" x14ac:dyDescent="0.2">
      <c r="A116" s="55"/>
      <c r="B116" s="57"/>
      <c r="C116" s="100" t="s">
        <v>634</v>
      </c>
      <c r="D116" s="100"/>
      <c r="E116" s="100"/>
      <c r="F116" s="100"/>
      <c r="G116" s="100"/>
      <c r="H116" s="100"/>
      <c r="I116" s="45"/>
      <c r="J116" s="55"/>
      <c r="K116" s="43"/>
      <c r="L116" s="45">
        <f>SUM(AT53:AT107)</f>
        <v>0</v>
      </c>
    </row>
    <row r="117" spans="1:12" ht="14.25" hidden="1" x14ac:dyDescent="0.2">
      <c r="A117" s="55"/>
      <c r="B117" s="57"/>
      <c r="C117" s="100" t="s">
        <v>615</v>
      </c>
      <c r="D117" s="100"/>
      <c r="E117" s="100"/>
      <c r="F117" s="100"/>
      <c r="G117" s="100"/>
      <c r="H117" s="100"/>
      <c r="I117" s="45"/>
      <c r="J117" s="55"/>
      <c r="K117" s="43"/>
      <c r="L117" s="45">
        <f>SUM(AV53:AV107)</f>
        <v>0</v>
      </c>
    </row>
    <row r="118" spans="1:12" ht="14.25" hidden="1" x14ac:dyDescent="0.2">
      <c r="A118" s="55"/>
      <c r="B118" s="57"/>
      <c r="C118" s="100" t="s">
        <v>616</v>
      </c>
      <c r="D118" s="100"/>
      <c r="E118" s="100"/>
      <c r="F118" s="100"/>
      <c r="G118" s="100"/>
      <c r="H118" s="100"/>
      <c r="I118" s="45"/>
      <c r="J118" s="55"/>
      <c r="K118" s="43"/>
      <c r="L118" s="45">
        <f>L120+L121</f>
        <v>0</v>
      </c>
    </row>
    <row r="119" spans="1:12" ht="14.25" hidden="1" x14ac:dyDescent="0.2">
      <c r="A119" s="55"/>
      <c r="B119" s="57"/>
      <c r="C119" s="99" t="s">
        <v>613</v>
      </c>
      <c r="D119" s="100"/>
      <c r="E119" s="100"/>
      <c r="F119" s="100"/>
      <c r="G119" s="100"/>
      <c r="H119" s="100"/>
      <c r="I119" s="45"/>
      <c r="J119" s="55"/>
      <c r="K119" s="43"/>
      <c r="L119" s="45"/>
    </row>
    <row r="120" spans="1:12" ht="14.25" hidden="1" x14ac:dyDescent="0.2">
      <c r="A120" s="55"/>
      <c r="B120" s="57"/>
      <c r="C120" s="100" t="s">
        <v>617</v>
      </c>
      <c r="D120" s="100"/>
      <c r="E120" s="100"/>
      <c r="F120" s="100"/>
      <c r="G120" s="100"/>
      <c r="H120" s="100"/>
      <c r="I120" s="45"/>
      <c r="J120" s="55"/>
      <c r="K120" s="43"/>
      <c r="L120" s="45">
        <f>SUM(AW53:AW107)-SUM(BK53:BK107)</f>
        <v>0</v>
      </c>
    </row>
    <row r="121" spans="1:12" ht="14.25" hidden="1" x14ac:dyDescent="0.2">
      <c r="A121" s="55"/>
      <c r="B121" s="57"/>
      <c r="C121" s="100" t="s">
        <v>618</v>
      </c>
      <c r="D121" s="100"/>
      <c r="E121" s="100"/>
      <c r="F121" s="100"/>
      <c r="G121" s="100"/>
      <c r="H121" s="100"/>
      <c r="I121" s="45"/>
      <c r="J121" s="55"/>
      <c r="K121" s="43"/>
      <c r="L121" s="45">
        <f>SUM(BC53:BC107)</f>
        <v>0</v>
      </c>
    </row>
    <row r="122" spans="1:12" ht="14.25" hidden="1" x14ac:dyDescent="0.2">
      <c r="A122" s="55"/>
      <c r="B122" s="57"/>
      <c r="C122" s="100" t="s">
        <v>619</v>
      </c>
      <c r="D122" s="100"/>
      <c r="E122" s="100"/>
      <c r="F122" s="100"/>
      <c r="G122" s="100"/>
      <c r="H122" s="100"/>
      <c r="I122" s="45"/>
      <c r="J122" s="55"/>
      <c r="K122" s="43"/>
      <c r="L122" s="45">
        <f>SUM(BB53:BB107)</f>
        <v>0</v>
      </c>
    </row>
    <row r="123" spans="1:12" ht="14.25" x14ac:dyDescent="0.2">
      <c r="A123" s="55"/>
      <c r="B123" s="57"/>
      <c r="C123" s="100" t="s">
        <v>620</v>
      </c>
      <c r="D123" s="100"/>
      <c r="E123" s="100"/>
      <c r="F123" s="100"/>
      <c r="G123" s="100"/>
      <c r="H123" s="100"/>
      <c r="I123" s="45"/>
      <c r="J123" s="55"/>
      <c r="K123" s="43"/>
      <c r="L123" s="45">
        <f>SUM(AR53:AR107)+SUM(AT53:AT107)+SUM(AV53:AV107)</f>
        <v>10673.9</v>
      </c>
    </row>
    <row r="124" spans="1:12" ht="14.25" x14ac:dyDescent="0.2">
      <c r="A124" s="55"/>
      <c r="B124" s="57"/>
      <c r="C124" s="100" t="s">
        <v>621</v>
      </c>
      <c r="D124" s="100"/>
      <c r="E124" s="100"/>
      <c r="F124" s="100"/>
      <c r="G124" s="100"/>
      <c r="H124" s="100"/>
      <c r="I124" s="45"/>
      <c r="J124" s="55"/>
      <c r="K124" s="43"/>
      <c r="L124" s="45">
        <f>SUM(AZ53:AZ107)</f>
        <v>7898.68</v>
      </c>
    </row>
    <row r="125" spans="1:12" ht="14.25" x14ac:dyDescent="0.2">
      <c r="A125" s="55"/>
      <c r="B125" s="57"/>
      <c r="C125" s="100" t="s">
        <v>622</v>
      </c>
      <c r="D125" s="100"/>
      <c r="E125" s="100"/>
      <c r="F125" s="100"/>
      <c r="G125" s="100"/>
      <c r="H125" s="100"/>
      <c r="I125" s="45"/>
      <c r="J125" s="55"/>
      <c r="K125" s="43"/>
      <c r="L125" s="45">
        <f>SUM(BA53:BA107)</f>
        <v>3842.6200000000003</v>
      </c>
    </row>
    <row r="126" spans="1:12" ht="14.25" hidden="1" x14ac:dyDescent="0.2">
      <c r="A126" s="55"/>
      <c r="B126" s="57"/>
      <c r="C126" s="100" t="s">
        <v>623</v>
      </c>
      <c r="D126" s="100"/>
      <c r="E126" s="100"/>
      <c r="F126" s="100"/>
      <c r="G126" s="100"/>
      <c r="H126" s="100"/>
      <c r="I126" s="45"/>
      <c r="J126" s="55"/>
      <c r="K126" s="43"/>
      <c r="L126" s="45">
        <f>L128+L129</f>
        <v>0</v>
      </c>
    </row>
    <row r="127" spans="1:12" ht="14.25" hidden="1" x14ac:dyDescent="0.2">
      <c r="A127" s="55"/>
      <c r="B127" s="57"/>
      <c r="C127" s="99" t="s">
        <v>610</v>
      </c>
      <c r="D127" s="100"/>
      <c r="E127" s="100"/>
      <c r="F127" s="100"/>
      <c r="G127" s="100"/>
      <c r="H127" s="100"/>
      <c r="I127" s="45"/>
      <c r="J127" s="55"/>
      <c r="K127" s="43"/>
      <c r="L127" s="45"/>
    </row>
    <row r="128" spans="1:12" ht="14.25" hidden="1" x14ac:dyDescent="0.2">
      <c r="A128" s="55"/>
      <c r="B128" s="57"/>
      <c r="C128" s="100" t="s">
        <v>624</v>
      </c>
      <c r="D128" s="100"/>
      <c r="E128" s="100"/>
      <c r="F128" s="100"/>
      <c r="G128" s="100"/>
      <c r="H128" s="100"/>
      <c r="I128" s="45"/>
      <c r="J128" s="55"/>
      <c r="K128" s="43"/>
      <c r="L128" s="45">
        <f>SUM(BK53:BK107)</f>
        <v>0</v>
      </c>
    </row>
    <row r="129" spans="1:12" ht="14.25" hidden="1" x14ac:dyDescent="0.2">
      <c r="A129" s="55"/>
      <c r="B129" s="57"/>
      <c r="C129" s="100" t="s">
        <v>625</v>
      </c>
      <c r="D129" s="100"/>
      <c r="E129" s="100"/>
      <c r="F129" s="100"/>
      <c r="G129" s="100"/>
      <c r="H129" s="100"/>
      <c r="I129" s="45"/>
      <c r="J129" s="55"/>
      <c r="K129" s="43"/>
      <c r="L129" s="45">
        <f>SUM(BD53:BD107)</f>
        <v>0</v>
      </c>
    </row>
    <row r="130" spans="1:12" ht="14.25" hidden="1" x14ac:dyDescent="0.2">
      <c r="A130" s="55"/>
      <c r="B130" s="57"/>
      <c r="C130" s="100" t="s">
        <v>626</v>
      </c>
      <c r="D130" s="100"/>
      <c r="E130" s="100"/>
      <c r="F130" s="100"/>
      <c r="G130" s="100"/>
      <c r="H130" s="100"/>
      <c r="I130" s="45"/>
      <c r="J130" s="55"/>
      <c r="K130" s="43"/>
      <c r="L130" s="45"/>
    </row>
    <row r="131" spans="1:12" ht="14.25" hidden="1" x14ac:dyDescent="0.2">
      <c r="A131" s="55"/>
      <c r="B131" s="57"/>
      <c r="C131" s="100" t="s">
        <v>627</v>
      </c>
      <c r="D131" s="100"/>
      <c r="E131" s="100"/>
      <c r="F131" s="100"/>
      <c r="G131" s="100"/>
      <c r="H131" s="100"/>
      <c r="I131" s="45"/>
      <c r="J131" s="55"/>
      <c r="K131" s="43"/>
      <c r="L131" s="45">
        <f>SUM(BO53:BO107)</f>
        <v>0</v>
      </c>
    </row>
    <row r="132" spans="1:12" ht="15" x14ac:dyDescent="0.2">
      <c r="A132" s="58"/>
      <c r="B132" s="59"/>
      <c r="C132" s="98" t="s">
        <v>628</v>
      </c>
      <c r="D132" s="98"/>
      <c r="E132" s="98"/>
      <c r="F132" s="98"/>
      <c r="G132" s="98"/>
      <c r="H132" s="98"/>
      <c r="I132" s="47"/>
      <c r="J132" s="58"/>
      <c r="K132" s="60"/>
      <c r="L132" s="47">
        <f>L109+L124+L125+L126+L130+L131</f>
        <v>22415.200000000001</v>
      </c>
    </row>
    <row r="133" spans="1:12" ht="14.25" x14ac:dyDescent="0.2">
      <c r="A133" s="55"/>
      <c r="B133" s="57"/>
      <c r="C133" s="99" t="s">
        <v>629</v>
      </c>
      <c r="D133" s="100"/>
      <c r="E133" s="100"/>
      <c r="F133" s="100"/>
      <c r="G133" s="100"/>
      <c r="H133" s="100"/>
      <c r="I133" s="45"/>
      <c r="J133" s="55"/>
      <c r="K133" s="43"/>
      <c r="L133" s="45"/>
    </row>
    <row r="134" spans="1:12" ht="14.25" hidden="1" x14ac:dyDescent="0.2">
      <c r="A134" s="55"/>
      <c r="B134" s="57"/>
      <c r="C134" s="100" t="s">
        <v>630</v>
      </c>
      <c r="D134" s="100"/>
      <c r="E134" s="100"/>
      <c r="F134" s="100"/>
      <c r="G134" s="100"/>
      <c r="H134" s="100"/>
      <c r="I134" s="45"/>
      <c r="J134" s="55"/>
      <c r="K134" s="43"/>
      <c r="L134" s="45">
        <f>SUM(AX53:AX107)</f>
        <v>0</v>
      </c>
    </row>
    <row r="135" spans="1:12" ht="14.25" hidden="1" x14ac:dyDescent="0.2">
      <c r="A135" s="55"/>
      <c r="B135" s="57"/>
      <c r="C135" s="100" t="s">
        <v>631</v>
      </c>
      <c r="D135" s="100"/>
      <c r="E135" s="100"/>
      <c r="F135" s="100"/>
      <c r="G135" s="100"/>
      <c r="H135" s="100"/>
      <c r="I135" s="45"/>
      <c r="J135" s="55"/>
      <c r="K135" s="43"/>
      <c r="L135" s="45">
        <f>SUM(AY53:AY107)</f>
        <v>0</v>
      </c>
    </row>
    <row r="136" spans="1:12" ht="14.25" x14ac:dyDescent="0.2">
      <c r="A136" s="55"/>
      <c r="B136" s="57"/>
      <c r="C136" s="100" t="s">
        <v>632</v>
      </c>
      <c r="D136" s="100"/>
      <c r="E136" s="100"/>
      <c r="F136" s="102"/>
      <c r="G136" s="46">
        <f>Source!F380</f>
        <v>9.8984000000000005</v>
      </c>
      <c r="H136" s="55"/>
      <c r="I136" s="55"/>
      <c r="J136" s="55"/>
      <c r="K136" s="55"/>
      <c r="L136" s="55"/>
    </row>
    <row r="137" spans="1:12" ht="14.25" hidden="1" customHeight="1" x14ac:dyDescent="0.2">
      <c r="A137" s="55"/>
      <c r="B137" s="57"/>
      <c r="C137" s="100" t="s">
        <v>633</v>
      </c>
      <c r="D137" s="100"/>
      <c r="E137" s="100"/>
      <c r="F137" s="102"/>
      <c r="G137" s="46">
        <f>Source!F381</f>
        <v>0</v>
      </c>
      <c r="H137" s="55"/>
      <c r="I137" s="55"/>
      <c r="J137" s="55"/>
      <c r="K137" s="55"/>
      <c r="L137" s="55"/>
    </row>
    <row r="140" spans="1:12" ht="15" x14ac:dyDescent="0.2">
      <c r="A140" s="62"/>
      <c r="B140" s="63"/>
      <c r="C140" s="103" t="s">
        <v>638</v>
      </c>
      <c r="D140" s="103"/>
      <c r="E140" s="103"/>
      <c r="F140" s="103"/>
      <c r="G140" s="103"/>
      <c r="H140" s="103"/>
      <c r="I140" s="56"/>
      <c r="J140" s="62"/>
      <c r="K140" s="64"/>
      <c r="L140" s="56"/>
    </row>
    <row r="142" spans="1:12" ht="15" hidden="1" x14ac:dyDescent="0.2">
      <c r="A142" s="58"/>
      <c r="B142" s="59"/>
      <c r="C142" s="98" t="s">
        <v>639</v>
      </c>
      <c r="D142" s="98"/>
      <c r="E142" s="98"/>
      <c r="F142" s="98"/>
      <c r="G142" s="98"/>
      <c r="H142" s="98"/>
      <c r="I142" s="47"/>
      <c r="J142" s="58"/>
      <c r="K142" s="60"/>
      <c r="L142" s="47">
        <f>L144+L159+L160</f>
        <v>0</v>
      </c>
    </row>
    <row r="143" spans="1:12" ht="14.25" hidden="1" x14ac:dyDescent="0.2">
      <c r="A143" s="55"/>
      <c r="B143" s="57"/>
      <c r="C143" s="99" t="s">
        <v>610</v>
      </c>
      <c r="D143" s="100"/>
      <c r="E143" s="100"/>
      <c r="F143" s="100"/>
      <c r="G143" s="100"/>
      <c r="H143" s="100"/>
      <c r="I143" s="45"/>
      <c r="J143" s="55"/>
      <c r="K143" s="43"/>
      <c r="L143" s="45"/>
    </row>
    <row r="144" spans="1:12" ht="14.25" hidden="1" x14ac:dyDescent="0.2">
      <c r="A144" s="55"/>
      <c r="B144" s="57"/>
      <c r="C144" s="100" t="s">
        <v>640</v>
      </c>
      <c r="D144" s="100"/>
      <c r="E144" s="100"/>
      <c r="F144" s="100"/>
      <c r="G144" s="100"/>
      <c r="H144" s="100"/>
      <c r="I144" s="45"/>
      <c r="J144" s="55"/>
      <c r="K144" s="43"/>
      <c r="L144" s="45">
        <f>L146+L147+L153+L157</f>
        <v>0</v>
      </c>
    </row>
    <row r="145" spans="1:12" ht="14.25" hidden="1" x14ac:dyDescent="0.2">
      <c r="A145" s="55"/>
      <c r="B145" s="57"/>
      <c r="C145" s="99" t="s">
        <v>610</v>
      </c>
      <c r="D145" s="100"/>
      <c r="E145" s="100"/>
      <c r="F145" s="100"/>
      <c r="G145" s="100"/>
      <c r="H145" s="100"/>
      <c r="I145" s="45"/>
      <c r="J145" s="55"/>
      <c r="K145" s="43"/>
      <c r="L145" s="45"/>
    </row>
    <row r="146" spans="1:12" ht="14.25" hidden="1" x14ac:dyDescent="0.2">
      <c r="A146" s="55"/>
      <c r="B146" s="57"/>
      <c r="C146" s="100" t="s">
        <v>641</v>
      </c>
      <c r="D146" s="100"/>
      <c r="E146" s="100"/>
      <c r="F146" s="100"/>
      <c r="G146" s="100"/>
      <c r="H146" s="100"/>
      <c r="I146" s="45"/>
      <c r="J146" s="55"/>
      <c r="K146" s="43"/>
      <c r="L146" s="45">
        <f>SUMIF(CD52:CD138, 1, AR52:AR138)</f>
        <v>0</v>
      </c>
    </row>
    <row r="147" spans="1:12" ht="14.25" hidden="1" x14ac:dyDescent="0.2">
      <c r="A147" s="55"/>
      <c r="B147" s="57"/>
      <c r="C147" s="100" t="s">
        <v>612</v>
      </c>
      <c r="D147" s="100"/>
      <c r="E147" s="100"/>
      <c r="F147" s="100"/>
      <c r="G147" s="100"/>
      <c r="H147" s="100"/>
      <c r="I147" s="45"/>
      <c r="J147" s="55"/>
      <c r="K147" s="43"/>
      <c r="L147" s="45">
        <f>L149+L152+L151</f>
        <v>0</v>
      </c>
    </row>
    <row r="148" spans="1:12" ht="14.25" hidden="1" x14ac:dyDescent="0.2">
      <c r="A148" s="55"/>
      <c r="B148" s="57"/>
      <c r="C148" s="99" t="s">
        <v>613</v>
      </c>
      <c r="D148" s="100"/>
      <c r="E148" s="100"/>
      <c r="F148" s="100"/>
      <c r="G148" s="100"/>
      <c r="H148" s="100"/>
      <c r="I148" s="45"/>
      <c r="J148" s="55"/>
      <c r="K148" s="43"/>
      <c r="L148" s="45"/>
    </row>
    <row r="149" spans="1:12" ht="14.25" hidden="1" x14ac:dyDescent="0.2">
      <c r="A149" s="55"/>
      <c r="B149" s="57"/>
      <c r="C149" s="100" t="s">
        <v>612</v>
      </c>
      <c r="D149" s="100"/>
      <c r="E149" s="100"/>
      <c r="F149" s="100"/>
      <c r="G149" s="100"/>
      <c r="H149" s="100"/>
      <c r="I149" s="45"/>
      <c r="J149" s="55"/>
      <c r="K149" s="43"/>
      <c r="L149" s="45">
        <f>SUMIF(CD52:CD138, 1, AO52:AO138)</f>
        <v>0</v>
      </c>
    </row>
    <row r="150" spans="1:12" ht="14.25" hidden="1" x14ac:dyDescent="0.2">
      <c r="A150" s="55"/>
      <c r="B150" s="57"/>
      <c r="C150" s="99" t="s">
        <v>614</v>
      </c>
      <c r="D150" s="100"/>
      <c r="E150" s="100"/>
      <c r="F150" s="100"/>
      <c r="G150" s="100"/>
      <c r="H150" s="100"/>
      <c r="I150" s="45"/>
      <c r="J150" s="55"/>
      <c r="K150" s="43"/>
      <c r="L150" s="45"/>
    </row>
    <row r="151" spans="1:12" ht="14.25" hidden="1" x14ac:dyDescent="0.2">
      <c r="A151" s="55"/>
      <c r="B151" s="57"/>
      <c r="C151" s="100" t="s">
        <v>634</v>
      </c>
      <c r="D151" s="100"/>
      <c r="E151" s="100"/>
      <c r="F151" s="100"/>
      <c r="G151" s="100"/>
      <c r="H151" s="100"/>
      <c r="I151" s="45"/>
      <c r="J151" s="55"/>
      <c r="K151" s="43"/>
      <c r="L151" s="45">
        <f>SUMIF(CD52:CD138, 1, AT52:AT138)</f>
        <v>0</v>
      </c>
    </row>
    <row r="152" spans="1:12" ht="14.25" hidden="1" x14ac:dyDescent="0.2">
      <c r="A152" s="55"/>
      <c r="B152" s="57"/>
      <c r="C152" s="100" t="s">
        <v>615</v>
      </c>
      <c r="D152" s="100"/>
      <c r="E152" s="100"/>
      <c r="F152" s="100"/>
      <c r="G152" s="100"/>
      <c r="H152" s="100"/>
      <c r="I152" s="45"/>
      <c r="J152" s="55"/>
      <c r="K152" s="43"/>
      <c r="L152" s="45">
        <f>SUMIF(CD52:CD138, 1, AV52:AV138)</f>
        <v>0</v>
      </c>
    </row>
    <row r="153" spans="1:12" ht="14.25" hidden="1" x14ac:dyDescent="0.2">
      <c r="A153" s="55"/>
      <c r="B153" s="57"/>
      <c r="C153" s="100" t="s">
        <v>616</v>
      </c>
      <c r="D153" s="100"/>
      <c r="E153" s="100"/>
      <c r="F153" s="100"/>
      <c r="G153" s="100"/>
      <c r="H153" s="100"/>
      <c r="I153" s="45"/>
      <c r="J153" s="55"/>
      <c r="K153" s="43"/>
      <c r="L153" s="45">
        <f>L155+L156</f>
        <v>0</v>
      </c>
    </row>
    <row r="154" spans="1:12" ht="14.25" hidden="1" x14ac:dyDescent="0.2">
      <c r="A154" s="55"/>
      <c r="B154" s="57"/>
      <c r="C154" s="99" t="s">
        <v>613</v>
      </c>
      <c r="D154" s="100"/>
      <c r="E154" s="100"/>
      <c r="F154" s="100"/>
      <c r="G154" s="100"/>
      <c r="H154" s="100"/>
      <c r="I154" s="45"/>
      <c r="J154" s="55"/>
      <c r="K154" s="43"/>
      <c r="L154" s="45"/>
    </row>
    <row r="155" spans="1:12" ht="14.25" hidden="1" x14ac:dyDescent="0.2">
      <c r="A155" s="55"/>
      <c r="B155" s="57"/>
      <c r="C155" s="100" t="s">
        <v>617</v>
      </c>
      <c r="D155" s="100"/>
      <c r="E155" s="100"/>
      <c r="F155" s="100"/>
      <c r="G155" s="100"/>
      <c r="H155" s="100"/>
      <c r="I155" s="45"/>
      <c r="J155" s="55"/>
      <c r="K155" s="43"/>
      <c r="L155" s="45">
        <f>SUMIF(CD52:CD138, 1, AW52:AW138)-SUMIF(CD52:CD138, 1, BK52:BK138)</f>
        <v>0</v>
      </c>
    </row>
    <row r="156" spans="1:12" ht="14.25" hidden="1" x14ac:dyDescent="0.2">
      <c r="A156" s="55"/>
      <c r="B156" s="57"/>
      <c r="C156" s="100" t="s">
        <v>618</v>
      </c>
      <c r="D156" s="100"/>
      <c r="E156" s="100"/>
      <c r="F156" s="100"/>
      <c r="G156" s="100"/>
      <c r="H156" s="100"/>
      <c r="I156" s="45"/>
      <c r="J156" s="55"/>
      <c r="K156" s="43"/>
      <c r="L156" s="45">
        <f>SUMIF(CD52:CD138, 1, BC52:BC138)</f>
        <v>0</v>
      </c>
    </row>
    <row r="157" spans="1:12" ht="14.25" hidden="1" x14ac:dyDescent="0.2">
      <c r="A157" s="55"/>
      <c r="B157" s="57"/>
      <c r="C157" s="100" t="s">
        <v>619</v>
      </c>
      <c r="D157" s="100"/>
      <c r="E157" s="100"/>
      <c r="F157" s="100"/>
      <c r="G157" s="100"/>
      <c r="H157" s="100"/>
      <c r="I157" s="45"/>
      <c r="J157" s="55"/>
      <c r="K157" s="43"/>
      <c r="L157" s="45">
        <f>SUMIF(CD52:CD138, 1, BB52:BB138)</f>
        <v>0</v>
      </c>
    </row>
    <row r="158" spans="1:12" ht="14.25" hidden="1" x14ac:dyDescent="0.2">
      <c r="A158" s="55"/>
      <c r="B158" s="57"/>
      <c r="C158" s="100" t="s">
        <v>642</v>
      </c>
      <c r="D158" s="100"/>
      <c r="E158" s="100"/>
      <c r="F158" s="100"/>
      <c r="G158" s="100"/>
      <c r="H158" s="100"/>
      <c r="I158" s="45"/>
      <c r="J158" s="55"/>
      <c r="K158" s="43"/>
      <c r="L158" s="45">
        <f>SUMIF(CD52:CD138, 1, AR52:AR138)+SUMIF(CD52:CD138, 1, AT52:AT138)+SUMIF(CD52:CD138, 1, AV52:AV138)</f>
        <v>0</v>
      </c>
    </row>
    <row r="159" spans="1:12" ht="14.25" hidden="1" x14ac:dyDescent="0.2">
      <c r="A159" s="55"/>
      <c r="B159" s="57"/>
      <c r="C159" s="100" t="s">
        <v>643</v>
      </c>
      <c r="D159" s="100"/>
      <c r="E159" s="100"/>
      <c r="F159" s="100"/>
      <c r="G159" s="100"/>
      <c r="H159" s="100"/>
      <c r="I159" s="45"/>
      <c r="J159" s="55"/>
      <c r="K159" s="43"/>
      <c r="L159" s="45">
        <f>SUMIF(CD52:CD138, 1, AZ52:AZ138)</f>
        <v>0</v>
      </c>
    </row>
    <row r="160" spans="1:12" ht="14.25" hidden="1" x14ac:dyDescent="0.2">
      <c r="A160" s="55"/>
      <c r="B160" s="57"/>
      <c r="C160" s="100" t="s">
        <v>644</v>
      </c>
      <c r="D160" s="100"/>
      <c r="E160" s="100"/>
      <c r="F160" s="100"/>
      <c r="G160" s="100"/>
      <c r="H160" s="100"/>
      <c r="I160" s="45"/>
      <c r="J160" s="55"/>
      <c r="K160" s="43"/>
      <c r="L160" s="45">
        <f>SUMIF(CD52:CD138, 1, BA52:BA138)</f>
        <v>0</v>
      </c>
    </row>
    <row r="161" spans="1:12" hidden="1" x14ac:dyDescent="0.2"/>
    <row r="162" spans="1:12" ht="15" hidden="1" x14ac:dyDescent="0.2">
      <c r="A162" s="58"/>
      <c r="B162" s="59"/>
      <c r="C162" s="98" t="s">
        <v>645</v>
      </c>
      <c r="D162" s="98"/>
      <c r="E162" s="98"/>
      <c r="F162" s="98"/>
      <c r="G162" s="98"/>
      <c r="H162" s="98"/>
      <c r="I162" s="47"/>
      <c r="J162" s="58"/>
      <c r="K162" s="60"/>
      <c r="L162" s="47">
        <f>L164+L179+L180</f>
        <v>0</v>
      </c>
    </row>
    <row r="163" spans="1:12" ht="14.25" hidden="1" x14ac:dyDescent="0.2">
      <c r="A163" s="55"/>
      <c r="B163" s="57"/>
      <c r="C163" s="99" t="s">
        <v>610</v>
      </c>
      <c r="D163" s="100"/>
      <c r="E163" s="100"/>
      <c r="F163" s="100"/>
      <c r="G163" s="100"/>
      <c r="H163" s="100"/>
      <c r="I163" s="45"/>
      <c r="J163" s="55"/>
      <c r="K163" s="43"/>
      <c r="L163" s="45"/>
    </row>
    <row r="164" spans="1:12" ht="14.25" hidden="1" x14ac:dyDescent="0.2">
      <c r="A164" s="55"/>
      <c r="B164" s="57"/>
      <c r="C164" s="100" t="s">
        <v>640</v>
      </c>
      <c r="D164" s="100"/>
      <c r="E164" s="100"/>
      <c r="F164" s="100"/>
      <c r="G164" s="100"/>
      <c r="H164" s="100"/>
      <c r="I164" s="45"/>
      <c r="J164" s="55"/>
      <c r="K164" s="43"/>
      <c r="L164" s="45">
        <f>L166+L167+L173+L177</f>
        <v>0</v>
      </c>
    </row>
    <row r="165" spans="1:12" ht="14.25" hidden="1" x14ac:dyDescent="0.2">
      <c r="A165" s="55"/>
      <c r="B165" s="57"/>
      <c r="C165" s="99" t="s">
        <v>610</v>
      </c>
      <c r="D165" s="100"/>
      <c r="E165" s="100"/>
      <c r="F165" s="100"/>
      <c r="G165" s="100"/>
      <c r="H165" s="100"/>
      <c r="I165" s="45"/>
      <c r="J165" s="55"/>
      <c r="K165" s="43"/>
      <c r="L165" s="45"/>
    </row>
    <row r="166" spans="1:12" ht="14.25" hidden="1" x14ac:dyDescent="0.2">
      <c r="A166" s="55"/>
      <c r="B166" s="57"/>
      <c r="C166" s="100" t="s">
        <v>641</v>
      </c>
      <c r="D166" s="100"/>
      <c r="E166" s="100"/>
      <c r="F166" s="100"/>
      <c r="G166" s="100"/>
      <c r="H166" s="100"/>
      <c r="I166" s="45"/>
      <c r="J166" s="55"/>
      <c r="K166" s="43"/>
      <c r="L166" s="45">
        <f>SUMIF(CD52:CD160, 2, AR52:AR160)</f>
        <v>0</v>
      </c>
    </row>
    <row r="167" spans="1:12" ht="14.25" hidden="1" x14ac:dyDescent="0.2">
      <c r="A167" s="55"/>
      <c r="B167" s="57"/>
      <c r="C167" s="100" t="s">
        <v>612</v>
      </c>
      <c r="D167" s="100"/>
      <c r="E167" s="100"/>
      <c r="F167" s="100"/>
      <c r="G167" s="100"/>
      <c r="H167" s="100"/>
      <c r="I167" s="45"/>
      <c r="J167" s="55"/>
      <c r="K167" s="43"/>
      <c r="L167" s="45">
        <f>L169+L172+L171</f>
        <v>0</v>
      </c>
    </row>
    <row r="168" spans="1:12" ht="14.25" hidden="1" x14ac:dyDescent="0.2">
      <c r="A168" s="55"/>
      <c r="B168" s="57"/>
      <c r="C168" s="99" t="s">
        <v>613</v>
      </c>
      <c r="D168" s="100"/>
      <c r="E168" s="100"/>
      <c r="F168" s="100"/>
      <c r="G168" s="100"/>
      <c r="H168" s="100"/>
      <c r="I168" s="45"/>
      <c r="J168" s="55"/>
      <c r="K168" s="43"/>
      <c r="L168" s="45"/>
    </row>
    <row r="169" spans="1:12" ht="14.25" hidden="1" x14ac:dyDescent="0.2">
      <c r="A169" s="55"/>
      <c r="B169" s="57"/>
      <c r="C169" s="100" t="s">
        <v>612</v>
      </c>
      <c r="D169" s="100"/>
      <c r="E169" s="100"/>
      <c r="F169" s="100"/>
      <c r="G169" s="100"/>
      <c r="H169" s="100"/>
      <c r="I169" s="45"/>
      <c r="J169" s="55"/>
      <c r="K169" s="43"/>
      <c r="L169" s="45">
        <f>SUMIF(CD52:CD160, 2, AO52:AO160)</f>
        <v>0</v>
      </c>
    </row>
    <row r="170" spans="1:12" ht="14.25" hidden="1" x14ac:dyDescent="0.2">
      <c r="A170" s="55"/>
      <c r="B170" s="57"/>
      <c r="C170" s="99" t="s">
        <v>614</v>
      </c>
      <c r="D170" s="100"/>
      <c r="E170" s="100"/>
      <c r="F170" s="100"/>
      <c r="G170" s="100"/>
      <c r="H170" s="100"/>
      <c r="I170" s="45"/>
      <c r="J170" s="55"/>
      <c r="K170" s="43"/>
      <c r="L170" s="45"/>
    </row>
    <row r="171" spans="1:12" ht="14.25" hidden="1" x14ac:dyDescent="0.2">
      <c r="A171" s="55"/>
      <c r="B171" s="57"/>
      <c r="C171" s="100" t="s">
        <v>634</v>
      </c>
      <c r="D171" s="100"/>
      <c r="E171" s="100"/>
      <c r="F171" s="100"/>
      <c r="G171" s="100"/>
      <c r="H171" s="100"/>
      <c r="I171" s="45"/>
      <c r="J171" s="55"/>
      <c r="K171" s="43"/>
      <c r="L171" s="45">
        <f>SUMIF(CD52:CD160, 2, AT52:AT160)</f>
        <v>0</v>
      </c>
    </row>
    <row r="172" spans="1:12" ht="14.25" hidden="1" x14ac:dyDescent="0.2">
      <c r="A172" s="55"/>
      <c r="B172" s="57"/>
      <c r="C172" s="100" t="s">
        <v>615</v>
      </c>
      <c r="D172" s="100"/>
      <c r="E172" s="100"/>
      <c r="F172" s="100"/>
      <c r="G172" s="100"/>
      <c r="H172" s="100"/>
      <c r="I172" s="45"/>
      <c r="J172" s="55"/>
      <c r="K172" s="43"/>
      <c r="L172" s="45">
        <f>SUMIF(CD52:CD160, 2, AV52:AV160)</f>
        <v>0</v>
      </c>
    </row>
    <row r="173" spans="1:12" ht="14.25" hidden="1" x14ac:dyDescent="0.2">
      <c r="A173" s="55"/>
      <c r="B173" s="57"/>
      <c r="C173" s="100" t="s">
        <v>616</v>
      </c>
      <c r="D173" s="100"/>
      <c r="E173" s="100"/>
      <c r="F173" s="100"/>
      <c r="G173" s="100"/>
      <c r="H173" s="100"/>
      <c r="I173" s="45"/>
      <c r="J173" s="55"/>
      <c r="K173" s="43"/>
      <c r="L173" s="45">
        <f>L175+L176</f>
        <v>0</v>
      </c>
    </row>
    <row r="174" spans="1:12" ht="14.25" hidden="1" x14ac:dyDescent="0.2">
      <c r="A174" s="55"/>
      <c r="B174" s="57"/>
      <c r="C174" s="99" t="s">
        <v>613</v>
      </c>
      <c r="D174" s="100"/>
      <c r="E174" s="100"/>
      <c r="F174" s="100"/>
      <c r="G174" s="100"/>
      <c r="H174" s="100"/>
      <c r="I174" s="45"/>
      <c r="J174" s="55"/>
      <c r="K174" s="43"/>
      <c r="L174" s="45"/>
    </row>
    <row r="175" spans="1:12" ht="14.25" hidden="1" x14ac:dyDescent="0.2">
      <c r="A175" s="55"/>
      <c r="B175" s="57"/>
      <c r="C175" s="100" t="s">
        <v>617</v>
      </c>
      <c r="D175" s="100"/>
      <c r="E175" s="100"/>
      <c r="F175" s="100"/>
      <c r="G175" s="100"/>
      <c r="H175" s="100"/>
      <c r="I175" s="45"/>
      <c r="J175" s="55"/>
      <c r="K175" s="43"/>
      <c r="L175" s="45">
        <f>SUMIF(CD52:CD160, 2, AW52:AW160)-SUMIF(CD52:CD160, 2, BK52:BK160)</f>
        <v>0</v>
      </c>
    </row>
    <row r="176" spans="1:12" ht="14.25" hidden="1" x14ac:dyDescent="0.2">
      <c r="A176" s="55"/>
      <c r="B176" s="57"/>
      <c r="C176" s="100" t="s">
        <v>618</v>
      </c>
      <c r="D176" s="100"/>
      <c r="E176" s="100"/>
      <c r="F176" s="100"/>
      <c r="G176" s="100"/>
      <c r="H176" s="100"/>
      <c r="I176" s="45"/>
      <c r="J176" s="55"/>
      <c r="K176" s="43"/>
      <c r="L176" s="45">
        <f>SUMIF(CD52:CD160, 2, BC52:BC160)</f>
        <v>0</v>
      </c>
    </row>
    <row r="177" spans="1:14" ht="14.25" hidden="1" x14ac:dyDescent="0.2">
      <c r="A177" s="55"/>
      <c r="B177" s="57"/>
      <c r="C177" s="100" t="s">
        <v>619</v>
      </c>
      <c r="D177" s="100"/>
      <c r="E177" s="100"/>
      <c r="F177" s="100"/>
      <c r="G177" s="100"/>
      <c r="H177" s="100"/>
      <c r="I177" s="45"/>
      <c r="J177" s="55"/>
      <c r="K177" s="43"/>
      <c r="L177" s="45">
        <f>SUMIF(CD52:CD160, 2, BB52:BB160)</f>
        <v>0</v>
      </c>
    </row>
    <row r="178" spans="1:14" ht="14.25" hidden="1" x14ac:dyDescent="0.2">
      <c r="A178" s="55"/>
      <c r="B178" s="57"/>
      <c r="C178" s="100" t="s">
        <v>642</v>
      </c>
      <c r="D178" s="100"/>
      <c r="E178" s="100"/>
      <c r="F178" s="100"/>
      <c r="G178" s="100"/>
      <c r="H178" s="100"/>
      <c r="I178" s="45"/>
      <c r="J178" s="55"/>
      <c r="K178" s="43"/>
      <c r="L178" s="45">
        <f>SUMIF(CD52:CD160, 2, AR52:AR160)+SUMIF(CD52:CD160, 2, AT52:AT160)+SUMIF(CD52:CD160, 2, AV52:AV160)</f>
        <v>0</v>
      </c>
    </row>
    <row r="179" spans="1:14" ht="14.25" hidden="1" x14ac:dyDescent="0.2">
      <c r="A179" s="55"/>
      <c r="B179" s="57"/>
      <c r="C179" s="100" t="s">
        <v>643</v>
      </c>
      <c r="D179" s="100"/>
      <c r="E179" s="100"/>
      <c r="F179" s="100"/>
      <c r="G179" s="100"/>
      <c r="H179" s="100"/>
      <c r="I179" s="45"/>
      <c r="J179" s="55"/>
      <c r="K179" s="43"/>
      <c r="L179" s="45">
        <f>SUMIF(CD52:CD160, 2, AZ52:AZ160)</f>
        <v>0</v>
      </c>
    </row>
    <row r="180" spans="1:14" ht="14.25" hidden="1" x14ac:dyDescent="0.2">
      <c r="A180" s="55"/>
      <c r="B180" s="57"/>
      <c r="C180" s="100" t="s">
        <v>644</v>
      </c>
      <c r="D180" s="100"/>
      <c r="E180" s="100"/>
      <c r="F180" s="100"/>
      <c r="G180" s="100"/>
      <c r="H180" s="100"/>
      <c r="I180" s="45"/>
      <c r="J180" s="55"/>
      <c r="K180" s="43"/>
      <c r="L180" s="45">
        <f>SUMIF(CD52:CD160, 2, BA52:BA160)</f>
        <v>0</v>
      </c>
    </row>
    <row r="181" spans="1:14" hidden="1" x14ac:dyDescent="0.2"/>
    <row r="182" spans="1:14" ht="15" hidden="1" x14ac:dyDescent="0.2">
      <c r="A182" s="58"/>
      <c r="B182" s="59"/>
      <c r="C182" s="98" t="s">
        <v>646</v>
      </c>
      <c r="D182" s="98"/>
      <c r="E182" s="98"/>
      <c r="F182" s="98"/>
      <c r="G182" s="98"/>
      <c r="H182" s="98"/>
      <c r="I182" s="47"/>
      <c r="J182" s="58"/>
      <c r="K182" s="60"/>
      <c r="L182" s="47">
        <f>L184+L185</f>
        <v>0</v>
      </c>
    </row>
    <row r="183" spans="1:14" ht="14.25" hidden="1" x14ac:dyDescent="0.2">
      <c r="A183" s="55"/>
      <c r="B183" s="57"/>
      <c r="C183" s="99" t="s">
        <v>610</v>
      </c>
      <c r="D183" s="100"/>
      <c r="E183" s="100"/>
      <c r="F183" s="100"/>
      <c r="G183" s="100"/>
      <c r="H183" s="100"/>
      <c r="I183" s="45"/>
      <c r="J183" s="55"/>
      <c r="K183" s="43"/>
      <c r="L183" s="45"/>
    </row>
    <row r="184" spans="1:14" ht="14.25" hidden="1" x14ac:dyDescent="0.2">
      <c r="A184" s="55"/>
      <c r="B184" s="57"/>
      <c r="C184" s="100" t="s">
        <v>624</v>
      </c>
      <c r="D184" s="100"/>
      <c r="E184" s="100"/>
      <c r="F184" s="100"/>
      <c r="G184" s="100"/>
      <c r="H184" s="100"/>
      <c r="I184" s="45"/>
      <c r="J184" s="55"/>
      <c r="K184" s="43"/>
      <c r="L184" s="45">
        <f>SUMIF(CD52:CD180, 3, BK52:BK180)</f>
        <v>0</v>
      </c>
    </row>
    <row r="185" spans="1:14" ht="14.25" hidden="1" x14ac:dyDescent="0.2">
      <c r="A185" s="55"/>
      <c r="B185" s="57"/>
      <c r="C185" s="100" t="s">
        <v>625</v>
      </c>
      <c r="D185" s="100"/>
      <c r="E185" s="100"/>
      <c r="F185" s="100"/>
      <c r="G185" s="100"/>
      <c r="H185" s="100"/>
      <c r="I185" s="45"/>
      <c r="J185" s="55"/>
      <c r="K185" s="43"/>
      <c r="L185" s="45">
        <f>SUMIF(CD52:CD180, 3, BD52:BD180)</f>
        <v>0</v>
      </c>
    </row>
    <row r="187" spans="1:14" ht="15" x14ac:dyDescent="0.2">
      <c r="A187" s="58"/>
      <c r="B187" s="59"/>
      <c r="C187" s="98" t="s">
        <v>647</v>
      </c>
      <c r="D187" s="98"/>
      <c r="E187" s="98"/>
      <c r="F187" s="98"/>
      <c r="G187" s="98"/>
      <c r="H187" s="98"/>
      <c r="I187" s="47"/>
      <c r="J187" s="58"/>
      <c r="K187" s="60"/>
      <c r="L187" s="47">
        <f>L193+L208+L209+L189+L190</f>
        <v>22415.200000000001</v>
      </c>
      <c r="N187" s="74">
        <f>L187/1000</f>
        <v>22.415200000000002</v>
      </c>
    </row>
    <row r="188" spans="1:14" ht="14.25" hidden="1" x14ac:dyDescent="0.2">
      <c r="A188" s="55"/>
      <c r="B188" s="57"/>
      <c r="C188" s="99" t="s">
        <v>610</v>
      </c>
      <c r="D188" s="100"/>
      <c r="E188" s="100"/>
      <c r="F188" s="100"/>
      <c r="G188" s="100"/>
      <c r="H188" s="100"/>
      <c r="I188" s="45"/>
      <c r="J188" s="55"/>
      <c r="K188" s="43"/>
      <c r="L188" s="45"/>
    </row>
    <row r="189" spans="1:14" ht="14.25" hidden="1" x14ac:dyDescent="0.2">
      <c r="A189" s="55"/>
      <c r="B189" s="57"/>
      <c r="C189" s="100" t="s">
        <v>648</v>
      </c>
      <c r="D189" s="100"/>
      <c r="E189" s="100"/>
      <c r="F189" s="100"/>
      <c r="G189" s="100"/>
      <c r="H189" s="100"/>
      <c r="I189" s="45"/>
      <c r="J189" s="55"/>
      <c r="K189" s="43"/>
      <c r="L189" s="45"/>
    </row>
    <row r="190" spans="1:14" ht="14.25" hidden="1" x14ac:dyDescent="0.2">
      <c r="A190" s="55"/>
      <c r="B190" s="57"/>
      <c r="C190" s="100" t="s">
        <v>649</v>
      </c>
      <c r="D190" s="100"/>
      <c r="E190" s="100"/>
      <c r="F190" s="100"/>
      <c r="G190" s="100"/>
      <c r="H190" s="100"/>
      <c r="I190" s="45"/>
      <c r="J190" s="55"/>
      <c r="K190" s="43"/>
      <c r="L190" s="45">
        <f>SUM(BO52:BO185)</f>
        <v>0</v>
      </c>
    </row>
    <row r="191" spans="1:14" ht="14.25" hidden="1" x14ac:dyDescent="0.2">
      <c r="A191" s="55"/>
      <c r="B191" s="57"/>
      <c r="C191" s="100" t="s">
        <v>339</v>
      </c>
      <c r="D191" s="100"/>
      <c r="E191" s="100"/>
      <c r="F191" s="100"/>
      <c r="G191" s="100"/>
      <c r="H191" s="100"/>
      <c r="I191" s="45"/>
      <c r="J191" s="55"/>
      <c r="K191" s="43"/>
      <c r="L191" s="45">
        <f>L193+L208+L209</f>
        <v>22415.200000000001</v>
      </c>
    </row>
    <row r="192" spans="1:14" ht="14.25" hidden="1" x14ac:dyDescent="0.2">
      <c r="A192" s="55"/>
      <c r="B192" s="57"/>
      <c r="C192" s="99" t="s">
        <v>610</v>
      </c>
      <c r="D192" s="100"/>
      <c r="E192" s="100"/>
      <c r="F192" s="100"/>
      <c r="G192" s="100"/>
      <c r="H192" s="100"/>
      <c r="I192" s="45"/>
      <c r="J192" s="55"/>
      <c r="K192" s="43"/>
      <c r="L192" s="45"/>
    </row>
    <row r="193" spans="1:12" ht="14.25" hidden="1" x14ac:dyDescent="0.2">
      <c r="A193" s="55"/>
      <c r="B193" s="57"/>
      <c r="C193" s="100" t="s">
        <v>640</v>
      </c>
      <c r="D193" s="100"/>
      <c r="E193" s="100"/>
      <c r="F193" s="100"/>
      <c r="G193" s="100"/>
      <c r="H193" s="100"/>
      <c r="I193" s="45"/>
      <c r="J193" s="55"/>
      <c r="K193" s="43"/>
      <c r="L193" s="45">
        <f>L195+L196+L202+L206</f>
        <v>10673.9</v>
      </c>
    </row>
    <row r="194" spans="1:12" ht="14.25" hidden="1" x14ac:dyDescent="0.2">
      <c r="A194" s="55"/>
      <c r="B194" s="57"/>
      <c r="C194" s="99" t="s">
        <v>610</v>
      </c>
      <c r="D194" s="100"/>
      <c r="E194" s="100"/>
      <c r="F194" s="100"/>
      <c r="G194" s="100"/>
      <c r="H194" s="100"/>
      <c r="I194" s="45"/>
      <c r="J194" s="55"/>
      <c r="K194" s="43"/>
      <c r="L194" s="45"/>
    </row>
    <row r="195" spans="1:12" ht="14.25" hidden="1" x14ac:dyDescent="0.2">
      <c r="A195" s="55"/>
      <c r="B195" s="57"/>
      <c r="C195" s="100" t="s">
        <v>641</v>
      </c>
      <c r="D195" s="100"/>
      <c r="E195" s="100"/>
      <c r="F195" s="100"/>
      <c r="G195" s="100"/>
      <c r="H195" s="100"/>
      <c r="I195" s="45"/>
      <c r="J195" s="55"/>
      <c r="K195" s="43"/>
      <c r="L195" s="45">
        <f>SUMIF(CD52:CD185, 4, AR52:AR185)</f>
        <v>10673.9</v>
      </c>
    </row>
    <row r="196" spans="1:12" ht="14.25" hidden="1" x14ac:dyDescent="0.2">
      <c r="A196" s="55"/>
      <c r="B196" s="57"/>
      <c r="C196" s="100" t="s">
        <v>612</v>
      </c>
      <c r="D196" s="100"/>
      <c r="E196" s="100"/>
      <c r="F196" s="100"/>
      <c r="G196" s="100"/>
      <c r="H196" s="100"/>
      <c r="I196" s="45"/>
      <c r="J196" s="55"/>
      <c r="K196" s="43"/>
      <c r="L196" s="45">
        <f>L198+L201+L200</f>
        <v>0</v>
      </c>
    </row>
    <row r="197" spans="1:12" ht="14.25" hidden="1" x14ac:dyDescent="0.2">
      <c r="A197" s="55"/>
      <c r="B197" s="57"/>
      <c r="C197" s="99" t="s">
        <v>613</v>
      </c>
      <c r="D197" s="100"/>
      <c r="E197" s="100"/>
      <c r="F197" s="100"/>
      <c r="G197" s="100"/>
      <c r="H197" s="100"/>
      <c r="I197" s="45"/>
      <c r="J197" s="55"/>
      <c r="K197" s="43"/>
      <c r="L197" s="45"/>
    </row>
    <row r="198" spans="1:12" ht="14.25" hidden="1" x14ac:dyDescent="0.2">
      <c r="A198" s="55"/>
      <c r="B198" s="57"/>
      <c r="C198" s="100" t="s">
        <v>612</v>
      </c>
      <c r="D198" s="100"/>
      <c r="E198" s="100"/>
      <c r="F198" s="100"/>
      <c r="G198" s="100"/>
      <c r="H198" s="100"/>
      <c r="I198" s="45"/>
      <c r="J198" s="55"/>
      <c r="K198" s="43"/>
      <c r="L198" s="45">
        <f>SUMIF(CD52:CD185, 4, AO52:AO185)</f>
        <v>0</v>
      </c>
    </row>
    <row r="199" spans="1:12" ht="14.25" hidden="1" x14ac:dyDescent="0.2">
      <c r="A199" s="55"/>
      <c r="B199" s="57"/>
      <c r="C199" s="99" t="s">
        <v>614</v>
      </c>
      <c r="D199" s="100"/>
      <c r="E199" s="100"/>
      <c r="F199" s="100"/>
      <c r="G199" s="100"/>
      <c r="H199" s="100"/>
      <c r="I199" s="45"/>
      <c r="J199" s="55"/>
      <c r="K199" s="43"/>
      <c r="L199" s="45"/>
    </row>
    <row r="200" spans="1:12" ht="14.25" hidden="1" x14ac:dyDescent="0.2">
      <c r="A200" s="55"/>
      <c r="B200" s="57"/>
      <c r="C200" s="100" t="s">
        <v>634</v>
      </c>
      <c r="D200" s="100"/>
      <c r="E200" s="100"/>
      <c r="F200" s="100"/>
      <c r="G200" s="100"/>
      <c r="H200" s="100"/>
      <c r="I200" s="45"/>
      <c r="J200" s="55"/>
      <c r="K200" s="43"/>
      <c r="L200" s="45">
        <f>SUMIF(CD52:CD185, 4, AT52:AT185)</f>
        <v>0</v>
      </c>
    </row>
    <row r="201" spans="1:12" ht="14.25" hidden="1" x14ac:dyDescent="0.2">
      <c r="A201" s="55"/>
      <c r="B201" s="57"/>
      <c r="C201" s="100" t="s">
        <v>615</v>
      </c>
      <c r="D201" s="100"/>
      <c r="E201" s="100"/>
      <c r="F201" s="100"/>
      <c r="G201" s="100"/>
      <c r="H201" s="100"/>
      <c r="I201" s="45"/>
      <c r="J201" s="55"/>
      <c r="K201" s="43"/>
      <c r="L201" s="45">
        <f>SUMIF(CD52:CD185, 4, AV52:AV185)</f>
        <v>0</v>
      </c>
    </row>
    <row r="202" spans="1:12" ht="14.25" hidden="1" x14ac:dyDescent="0.2">
      <c r="A202" s="55"/>
      <c r="B202" s="57"/>
      <c r="C202" s="100" t="s">
        <v>616</v>
      </c>
      <c r="D202" s="100"/>
      <c r="E202" s="100"/>
      <c r="F202" s="100"/>
      <c r="G202" s="100"/>
      <c r="H202" s="100"/>
      <c r="I202" s="45"/>
      <c r="J202" s="55"/>
      <c r="K202" s="43"/>
      <c r="L202" s="45">
        <f>L204+L205</f>
        <v>0</v>
      </c>
    </row>
    <row r="203" spans="1:12" ht="14.25" hidden="1" x14ac:dyDescent="0.2">
      <c r="A203" s="55"/>
      <c r="B203" s="57"/>
      <c r="C203" s="99" t="s">
        <v>613</v>
      </c>
      <c r="D203" s="100"/>
      <c r="E203" s="100"/>
      <c r="F203" s="100"/>
      <c r="G203" s="100"/>
      <c r="H203" s="100"/>
      <c r="I203" s="45"/>
      <c r="J203" s="55"/>
      <c r="K203" s="43"/>
      <c r="L203" s="45"/>
    </row>
    <row r="204" spans="1:12" ht="14.25" hidden="1" x14ac:dyDescent="0.2">
      <c r="A204" s="55"/>
      <c r="B204" s="57"/>
      <c r="C204" s="100" t="s">
        <v>617</v>
      </c>
      <c r="D204" s="100"/>
      <c r="E204" s="100"/>
      <c r="F204" s="100"/>
      <c r="G204" s="100"/>
      <c r="H204" s="100"/>
      <c r="I204" s="45"/>
      <c r="J204" s="55"/>
      <c r="K204" s="43"/>
      <c r="L204" s="45">
        <f>SUMIF(CD52:CD185, 4, AW52:AW185)-SUMIF(CD52:CD185, 4, BK52:BK185)</f>
        <v>0</v>
      </c>
    </row>
    <row r="205" spans="1:12" ht="14.25" hidden="1" x14ac:dyDescent="0.2">
      <c r="A205" s="55"/>
      <c r="B205" s="57"/>
      <c r="C205" s="100" t="s">
        <v>618</v>
      </c>
      <c r="D205" s="100"/>
      <c r="E205" s="100"/>
      <c r="F205" s="100"/>
      <c r="G205" s="100"/>
      <c r="H205" s="100"/>
      <c r="I205" s="45"/>
      <c r="J205" s="55"/>
      <c r="K205" s="43"/>
      <c r="L205" s="45">
        <f>SUMIF(CD52:CD185, 4, BC52:BC185)</f>
        <v>0</v>
      </c>
    </row>
    <row r="206" spans="1:12" ht="14.25" hidden="1" x14ac:dyDescent="0.2">
      <c r="A206" s="55"/>
      <c r="B206" s="57"/>
      <c r="C206" s="100" t="s">
        <v>619</v>
      </c>
      <c r="D206" s="100"/>
      <c r="E206" s="100"/>
      <c r="F206" s="100"/>
      <c r="G206" s="100"/>
      <c r="H206" s="100"/>
      <c r="I206" s="45"/>
      <c r="J206" s="55"/>
      <c r="K206" s="43"/>
      <c r="L206" s="45">
        <f>SUMIF(CD52:CD185, 4, BB52:BB185)</f>
        <v>0</v>
      </c>
    </row>
    <row r="207" spans="1:12" ht="14.25" hidden="1" x14ac:dyDescent="0.2">
      <c r="A207" s="55"/>
      <c r="B207" s="57"/>
      <c r="C207" s="100" t="s">
        <v>642</v>
      </c>
      <c r="D207" s="100"/>
      <c r="E207" s="100"/>
      <c r="F207" s="100"/>
      <c r="G207" s="100"/>
      <c r="H207" s="100"/>
      <c r="I207" s="45"/>
      <c r="J207" s="55"/>
      <c r="K207" s="43"/>
      <c r="L207" s="45">
        <f>SUMIF(CD52:CD185, 4, AR52:AR185)+SUMIF(CD52:CD185, 4, AT52:AT185)+SUMIF(CD52:CD185, 4, AV52:AV185)</f>
        <v>10673.9</v>
      </c>
    </row>
    <row r="208" spans="1:12" ht="14.25" hidden="1" x14ac:dyDescent="0.2">
      <c r="A208" s="55"/>
      <c r="B208" s="57"/>
      <c r="C208" s="100" t="s">
        <v>643</v>
      </c>
      <c r="D208" s="100"/>
      <c r="E208" s="100"/>
      <c r="F208" s="100"/>
      <c r="G208" s="100"/>
      <c r="H208" s="100"/>
      <c r="I208" s="45"/>
      <c r="J208" s="55"/>
      <c r="K208" s="43"/>
      <c r="L208" s="45">
        <f>SUMIF(CD52:CD185, 4, AZ52:AZ185)</f>
        <v>7898.68</v>
      </c>
    </row>
    <row r="209" spans="1:12" ht="14.25" hidden="1" x14ac:dyDescent="0.2">
      <c r="A209" s="55"/>
      <c r="B209" s="57"/>
      <c r="C209" s="100" t="s">
        <v>644</v>
      </c>
      <c r="D209" s="100"/>
      <c r="E209" s="100"/>
      <c r="F209" s="100"/>
      <c r="G209" s="100"/>
      <c r="H209" s="100"/>
      <c r="I209" s="45"/>
      <c r="J209" s="55"/>
      <c r="K209" s="43"/>
      <c r="L209" s="45">
        <f>SUMIF(CD52:CD185, 4, BA52:BA185)</f>
        <v>3842.6200000000003</v>
      </c>
    </row>
    <row r="211" spans="1:12" ht="15" x14ac:dyDescent="0.2">
      <c r="A211" s="58"/>
      <c r="B211" s="59"/>
      <c r="C211" s="98" t="s">
        <v>650</v>
      </c>
      <c r="D211" s="98"/>
      <c r="E211" s="98"/>
      <c r="F211" s="98"/>
      <c r="G211" s="98"/>
      <c r="H211" s="98"/>
      <c r="I211" s="47"/>
      <c r="J211" s="58"/>
      <c r="K211" s="60"/>
      <c r="L211" s="47">
        <f>L142+L162+L182+L187</f>
        <v>22415.200000000001</v>
      </c>
    </row>
    <row r="212" spans="1:12" ht="14.25" hidden="1" x14ac:dyDescent="0.2">
      <c r="A212" s="55"/>
      <c r="B212" s="57"/>
      <c r="C212" s="99" t="s">
        <v>610</v>
      </c>
      <c r="D212" s="100"/>
      <c r="E212" s="100"/>
      <c r="F212" s="100"/>
      <c r="G212" s="100"/>
      <c r="H212" s="100"/>
      <c r="I212" s="45"/>
      <c r="J212" s="55"/>
      <c r="K212" s="43"/>
      <c r="L212" s="45"/>
    </row>
    <row r="213" spans="1:12" ht="14.25" hidden="1" x14ac:dyDescent="0.2">
      <c r="A213" s="55"/>
      <c r="B213" s="57"/>
      <c r="C213" s="100" t="s">
        <v>640</v>
      </c>
      <c r="D213" s="100"/>
      <c r="E213" s="100"/>
      <c r="F213" s="100"/>
      <c r="G213" s="100"/>
      <c r="H213" s="100"/>
      <c r="I213" s="45"/>
      <c r="J213" s="55"/>
      <c r="K213" s="43"/>
      <c r="L213" s="45">
        <f>L215+L216+L222+L226</f>
        <v>10673.9</v>
      </c>
    </row>
    <row r="214" spans="1:12" ht="14.25" hidden="1" x14ac:dyDescent="0.2">
      <c r="A214" s="55"/>
      <c r="B214" s="57"/>
      <c r="C214" s="99" t="s">
        <v>610</v>
      </c>
      <c r="D214" s="100"/>
      <c r="E214" s="100"/>
      <c r="F214" s="100"/>
      <c r="G214" s="100"/>
      <c r="H214" s="100"/>
      <c r="I214" s="45"/>
      <c r="J214" s="55"/>
      <c r="K214" s="43"/>
      <c r="L214" s="45"/>
    </row>
    <row r="215" spans="1:12" ht="14.25" hidden="1" x14ac:dyDescent="0.2">
      <c r="A215" s="55"/>
      <c r="B215" s="57"/>
      <c r="C215" s="100" t="s">
        <v>641</v>
      </c>
      <c r="D215" s="100"/>
      <c r="E215" s="100"/>
      <c r="F215" s="100"/>
      <c r="G215" s="100"/>
      <c r="H215" s="100"/>
      <c r="I215" s="45"/>
      <c r="J215" s="55"/>
      <c r="K215" s="43"/>
      <c r="L215" s="45">
        <f>SUM(AR52:AR209)</f>
        <v>10673.9</v>
      </c>
    </row>
    <row r="216" spans="1:12" ht="14.25" hidden="1" x14ac:dyDescent="0.2">
      <c r="A216" s="55"/>
      <c r="B216" s="57"/>
      <c r="C216" s="100" t="s">
        <v>612</v>
      </c>
      <c r="D216" s="100"/>
      <c r="E216" s="100"/>
      <c r="F216" s="100"/>
      <c r="G216" s="100"/>
      <c r="H216" s="100"/>
      <c r="I216" s="45"/>
      <c r="J216" s="55"/>
      <c r="K216" s="43"/>
      <c r="L216" s="45">
        <f>L218+L221+L220</f>
        <v>0</v>
      </c>
    </row>
    <row r="217" spans="1:12" ht="14.25" hidden="1" x14ac:dyDescent="0.2">
      <c r="A217" s="55"/>
      <c r="B217" s="57"/>
      <c r="C217" s="99" t="s">
        <v>613</v>
      </c>
      <c r="D217" s="100"/>
      <c r="E217" s="100"/>
      <c r="F217" s="100"/>
      <c r="G217" s="100"/>
      <c r="H217" s="100"/>
      <c r="I217" s="45"/>
      <c r="J217" s="55"/>
      <c r="K217" s="43"/>
      <c r="L217" s="45"/>
    </row>
    <row r="218" spans="1:12" ht="14.25" hidden="1" x14ac:dyDescent="0.2">
      <c r="A218" s="55"/>
      <c r="B218" s="57"/>
      <c r="C218" s="100" t="s">
        <v>612</v>
      </c>
      <c r="D218" s="100"/>
      <c r="E218" s="100"/>
      <c r="F218" s="100"/>
      <c r="G218" s="100"/>
      <c r="H218" s="100"/>
      <c r="I218" s="45"/>
      <c r="J218" s="55"/>
      <c r="K218" s="43"/>
      <c r="L218" s="45">
        <f>SUM(AO52:AO209)</f>
        <v>0</v>
      </c>
    </row>
    <row r="219" spans="1:12" ht="14.25" hidden="1" x14ac:dyDescent="0.2">
      <c r="A219" s="55"/>
      <c r="B219" s="57"/>
      <c r="C219" s="99" t="s">
        <v>614</v>
      </c>
      <c r="D219" s="100"/>
      <c r="E219" s="100"/>
      <c r="F219" s="100"/>
      <c r="G219" s="100"/>
      <c r="H219" s="100"/>
      <c r="I219" s="45"/>
      <c r="J219" s="55"/>
      <c r="K219" s="43"/>
      <c r="L219" s="45"/>
    </row>
    <row r="220" spans="1:12" ht="14.25" hidden="1" x14ac:dyDescent="0.2">
      <c r="A220" s="55"/>
      <c r="B220" s="57"/>
      <c r="C220" s="100" t="s">
        <v>634</v>
      </c>
      <c r="D220" s="100"/>
      <c r="E220" s="100"/>
      <c r="F220" s="100"/>
      <c r="G220" s="100"/>
      <c r="H220" s="100"/>
      <c r="I220" s="45"/>
      <c r="J220" s="55"/>
      <c r="K220" s="43"/>
      <c r="L220" s="45">
        <f>SUM(AT52:AT209)</f>
        <v>0</v>
      </c>
    </row>
    <row r="221" spans="1:12" ht="14.25" hidden="1" x14ac:dyDescent="0.2">
      <c r="A221" s="55"/>
      <c r="B221" s="57"/>
      <c r="C221" s="100" t="s">
        <v>615</v>
      </c>
      <c r="D221" s="100"/>
      <c r="E221" s="100"/>
      <c r="F221" s="100"/>
      <c r="G221" s="100"/>
      <c r="H221" s="100"/>
      <c r="I221" s="45"/>
      <c r="J221" s="55"/>
      <c r="K221" s="43"/>
      <c r="L221" s="45">
        <f>SUM(AV52:AV209)</f>
        <v>0</v>
      </c>
    </row>
    <row r="222" spans="1:12" ht="14.25" hidden="1" x14ac:dyDescent="0.2">
      <c r="A222" s="55"/>
      <c r="B222" s="57"/>
      <c r="C222" s="100" t="s">
        <v>616</v>
      </c>
      <c r="D222" s="100"/>
      <c r="E222" s="100"/>
      <c r="F222" s="100"/>
      <c r="G222" s="100"/>
      <c r="H222" s="100"/>
      <c r="I222" s="45"/>
      <c r="J222" s="55"/>
      <c r="K222" s="43"/>
      <c r="L222" s="45">
        <f>L224+L225</f>
        <v>0</v>
      </c>
    </row>
    <row r="223" spans="1:12" ht="14.25" hidden="1" x14ac:dyDescent="0.2">
      <c r="A223" s="55"/>
      <c r="B223" s="57"/>
      <c r="C223" s="99" t="s">
        <v>613</v>
      </c>
      <c r="D223" s="100"/>
      <c r="E223" s="100"/>
      <c r="F223" s="100"/>
      <c r="G223" s="100"/>
      <c r="H223" s="100"/>
      <c r="I223" s="45"/>
      <c r="J223" s="55"/>
      <c r="K223" s="43"/>
      <c r="L223" s="45"/>
    </row>
    <row r="224" spans="1:12" ht="14.25" hidden="1" x14ac:dyDescent="0.2">
      <c r="A224" s="55"/>
      <c r="B224" s="57"/>
      <c r="C224" s="100" t="s">
        <v>617</v>
      </c>
      <c r="D224" s="100"/>
      <c r="E224" s="100"/>
      <c r="F224" s="100"/>
      <c r="G224" s="100"/>
      <c r="H224" s="100"/>
      <c r="I224" s="45"/>
      <c r="J224" s="55"/>
      <c r="K224" s="43"/>
      <c r="L224" s="45">
        <f>SUM(AW52:AW209)-SUM(BK52:BK209)</f>
        <v>0</v>
      </c>
    </row>
    <row r="225" spans="1:12" ht="14.25" hidden="1" x14ac:dyDescent="0.2">
      <c r="A225" s="55"/>
      <c r="B225" s="57"/>
      <c r="C225" s="100" t="s">
        <v>618</v>
      </c>
      <c r="D225" s="100"/>
      <c r="E225" s="100"/>
      <c r="F225" s="100"/>
      <c r="G225" s="100"/>
      <c r="H225" s="100"/>
      <c r="I225" s="45"/>
      <c r="J225" s="55"/>
      <c r="K225" s="43"/>
      <c r="L225" s="45">
        <f>SUM(BC52:BC209)</f>
        <v>0</v>
      </c>
    </row>
    <row r="226" spans="1:12" ht="14.25" hidden="1" x14ac:dyDescent="0.2">
      <c r="A226" s="55"/>
      <c r="B226" s="57"/>
      <c r="C226" s="100" t="s">
        <v>619</v>
      </c>
      <c r="D226" s="100"/>
      <c r="E226" s="100"/>
      <c r="F226" s="100"/>
      <c r="G226" s="100"/>
      <c r="H226" s="100"/>
      <c r="I226" s="45"/>
      <c r="J226" s="55"/>
      <c r="K226" s="43"/>
      <c r="L226" s="45">
        <f>SUM(BB52:BB209)</f>
        <v>0</v>
      </c>
    </row>
    <row r="227" spans="1:12" ht="14.25" hidden="1" x14ac:dyDescent="0.2">
      <c r="A227" s="55"/>
      <c r="B227" s="57"/>
      <c r="C227" s="100" t="s">
        <v>620</v>
      </c>
      <c r="D227" s="100"/>
      <c r="E227" s="100"/>
      <c r="F227" s="100"/>
      <c r="G227" s="100"/>
      <c r="H227" s="100"/>
      <c r="I227" s="45"/>
      <c r="J227" s="55"/>
      <c r="K227" s="43"/>
      <c r="L227" s="45">
        <f>SUM(AR52:AR209)+SUM(AT52:AT209)+SUM(AV52:AV209)</f>
        <v>10673.9</v>
      </c>
    </row>
    <row r="228" spans="1:12" ht="14.25" hidden="1" x14ac:dyDescent="0.2">
      <c r="A228" s="55"/>
      <c r="B228" s="57"/>
      <c r="C228" s="100" t="s">
        <v>621</v>
      </c>
      <c r="D228" s="100"/>
      <c r="E228" s="100"/>
      <c r="F228" s="100"/>
      <c r="G228" s="100"/>
      <c r="H228" s="100"/>
      <c r="I228" s="45"/>
      <c r="J228" s="55"/>
      <c r="K228" s="43"/>
      <c r="L228" s="45">
        <f>SUM(AZ52:AZ209)</f>
        <v>7898.68</v>
      </c>
    </row>
    <row r="229" spans="1:12" ht="14.25" hidden="1" x14ac:dyDescent="0.2">
      <c r="A229" s="55"/>
      <c r="B229" s="57"/>
      <c r="C229" s="100" t="s">
        <v>622</v>
      </c>
      <c r="D229" s="100"/>
      <c r="E229" s="100"/>
      <c r="F229" s="100"/>
      <c r="G229" s="100"/>
      <c r="H229" s="100"/>
      <c r="I229" s="45"/>
      <c r="J229" s="55"/>
      <c r="K229" s="43"/>
      <c r="L229" s="45">
        <f>SUM(BA52:BA209)</f>
        <v>3842.6200000000003</v>
      </c>
    </row>
    <row r="230" spans="1:12" ht="14.25" hidden="1" x14ac:dyDescent="0.2">
      <c r="A230" s="55"/>
      <c r="B230" s="57"/>
      <c r="C230" s="100" t="s">
        <v>651</v>
      </c>
      <c r="D230" s="100"/>
      <c r="E230" s="100"/>
      <c r="F230" s="100"/>
      <c r="G230" s="100"/>
      <c r="H230" s="100"/>
      <c r="I230" s="45"/>
      <c r="J230" s="55"/>
      <c r="K230" s="43"/>
      <c r="L230" s="45">
        <f>L232+L233</f>
        <v>0</v>
      </c>
    </row>
    <row r="231" spans="1:12" ht="14.25" hidden="1" x14ac:dyDescent="0.2">
      <c r="A231" s="55"/>
      <c r="B231" s="57"/>
      <c r="C231" s="99" t="s">
        <v>610</v>
      </c>
      <c r="D231" s="100"/>
      <c r="E231" s="100"/>
      <c r="F231" s="100"/>
      <c r="G231" s="100"/>
      <c r="H231" s="100"/>
      <c r="I231" s="45"/>
      <c r="J231" s="55"/>
      <c r="K231" s="43"/>
      <c r="L231" s="45"/>
    </row>
    <row r="232" spans="1:12" ht="14.25" hidden="1" x14ac:dyDescent="0.2">
      <c r="A232" s="55"/>
      <c r="B232" s="57"/>
      <c r="C232" s="100" t="s">
        <v>624</v>
      </c>
      <c r="D232" s="100"/>
      <c r="E232" s="100"/>
      <c r="F232" s="100"/>
      <c r="G232" s="100"/>
      <c r="H232" s="100"/>
      <c r="I232" s="45"/>
      <c r="J232" s="55"/>
      <c r="K232" s="43"/>
      <c r="L232" s="45">
        <f>SUM(BK52:BK209)</f>
        <v>0</v>
      </c>
    </row>
    <row r="233" spans="1:12" ht="14.25" hidden="1" x14ac:dyDescent="0.2">
      <c r="A233" s="55"/>
      <c r="B233" s="57"/>
      <c r="C233" s="100" t="s">
        <v>625</v>
      </c>
      <c r="D233" s="100"/>
      <c r="E233" s="100"/>
      <c r="F233" s="100"/>
      <c r="G233" s="100"/>
      <c r="H233" s="100"/>
      <c r="I233" s="45"/>
      <c r="J233" s="55"/>
      <c r="K233" s="43"/>
      <c r="L233" s="45">
        <f>SUM(BD52:BD209)</f>
        <v>0</v>
      </c>
    </row>
    <row r="234" spans="1:12" ht="14.25" hidden="1" x14ac:dyDescent="0.2">
      <c r="A234" s="55"/>
      <c r="B234" s="57"/>
      <c r="C234" s="100" t="s">
        <v>652</v>
      </c>
      <c r="D234" s="100"/>
      <c r="E234" s="100"/>
      <c r="F234" s="100"/>
      <c r="G234" s="100"/>
      <c r="H234" s="100"/>
      <c r="I234" s="45"/>
      <c r="J234" s="55"/>
      <c r="K234" s="43"/>
      <c r="L234" s="45">
        <f>L187</f>
        <v>22415.200000000001</v>
      </c>
    </row>
    <row r="235" spans="1:12" ht="14.25" hidden="1" x14ac:dyDescent="0.2">
      <c r="A235" s="55"/>
      <c r="B235" s="57"/>
      <c r="C235" s="98" t="s">
        <v>629</v>
      </c>
      <c r="D235" s="100"/>
      <c r="E235" s="100"/>
      <c r="F235" s="100"/>
      <c r="G235" s="100"/>
      <c r="H235" s="100"/>
      <c r="I235" s="45"/>
      <c r="J235" s="55"/>
      <c r="K235" s="43"/>
      <c r="L235" s="45"/>
    </row>
    <row r="236" spans="1:12" ht="14.25" hidden="1" x14ac:dyDescent="0.2">
      <c r="A236" s="55"/>
      <c r="B236" s="57"/>
      <c r="C236" s="100" t="s">
        <v>630</v>
      </c>
      <c r="D236" s="100"/>
      <c r="E236" s="100"/>
      <c r="F236" s="100"/>
      <c r="G236" s="100"/>
      <c r="H236" s="100"/>
      <c r="I236" s="45"/>
      <c r="J236" s="55"/>
      <c r="K236" s="43"/>
      <c r="L236" s="45">
        <f>SUM(AX52:AX209)</f>
        <v>0</v>
      </c>
    </row>
    <row r="237" spans="1:12" ht="14.25" hidden="1" x14ac:dyDescent="0.2">
      <c r="A237" s="55"/>
      <c r="B237" s="57"/>
      <c r="C237" s="100" t="s">
        <v>631</v>
      </c>
      <c r="D237" s="100"/>
      <c r="E237" s="100"/>
      <c r="F237" s="100"/>
      <c r="G237" s="100"/>
      <c r="H237" s="100"/>
      <c r="I237" s="45"/>
      <c r="J237" s="55"/>
      <c r="K237" s="43"/>
      <c r="L237" s="45">
        <f>SUM(AY52:AY209)</f>
        <v>0</v>
      </c>
    </row>
    <row r="238" spans="1:12" ht="14.25" hidden="1" x14ac:dyDescent="0.2">
      <c r="A238" s="55"/>
      <c r="B238" s="57"/>
      <c r="C238" s="100" t="s">
        <v>632</v>
      </c>
      <c r="D238" s="100"/>
      <c r="E238" s="100"/>
      <c r="F238" s="102"/>
      <c r="G238" s="46">
        <f>Source!F410</f>
        <v>9.8984000000000005</v>
      </c>
      <c r="H238" s="55"/>
      <c r="I238" s="55"/>
      <c r="J238" s="55"/>
      <c r="K238" s="55"/>
      <c r="L238" s="55"/>
    </row>
    <row r="239" spans="1:12" ht="14.25" hidden="1" customHeight="1" x14ac:dyDescent="0.2">
      <c r="A239" s="55"/>
      <c r="B239" s="57"/>
      <c r="C239" s="100" t="s">
        <v>633</v>
      </c>
      <c r="D239" s="100"/>
      <c r="E239" s="100"/>
      <c r="F239" s="102"/>
      <c r="G239" s="46">
        <f>Source!F411</f>
        <v>0</v>
      </c>
      <c r="H239" s="55"/>
      <c r="I239" s="55"/>
      <c r="J239" s="55"/>
      <c r="K239" s="55"/>
      <c r="L239" s="55"/>
    </row>
    <row r="240" spans="1:12" hidden="1" x14ac:dyDescent="0.2"/>
    <row r="241" spans="1:12" hidden="1" x14ac:dyDescent="0.2"/>
    <row r="243" spans="1:12" ht="14.25" customHeight="1" x14ac:dyDescent="0.2">
      <c r="A243" s="69"/>
      <c r="B243" s="70" t="s">
        <v>653</v>
      </c>
      <c r="C243" s="72" t="str">
        <f>IF(Source!AC15&lt;&gt;"", Source!AC15," ")</f>
        <v xml:space="preserve"> </v>
      </c>
      <c r="D243" s="33"/>
      <c r="E243" s="33"/>
      <c r="F243" s="33"/>
      <c r="G243" s="33"/>
      <c r="H243" s="71" t="str">
        <f>IF(Source!AB15&lt;&gt;"", Source!AB15," ")</f>
        <v>Каячева С.Д.</v>
      </c>
      <c r="I243" s="23"/>
      <c r="J243" s="23"/>
      <c r="K243" s="37"/>
      <c r="L243" s="37"/>
    </row>
    <row r="244" spans="1:12" ht="14.25" customHeight="1" x14ac:dyDescent="0.2">
      <c r="A244" s="69"/>
      <c r="B244" s="73"/>
      <c r="C244" s="104" t="s">
        <v>654</v>
      </c>
      <c r="D244" s="104"/>
      <c r="E244" s="104"/>
      <c r="F244" s="104"/>
      <c r="G244" s="104"/>
      <c r="H244" s="23"/>
      <c r="I244" s="23"/>
      <c r="J244" s="23"/>
      <c r="K244" s="37"/>
      <c r="L244" s="37"/>
    </row>
    <row r="245" spans="1:12" ht="14.25" customHeight="1" x14ac:dyDescent="0.2">
      <c r="A245" s="69"/>
      <c r="B245" s="73"/>
      <c r="C245" s="19"/>
      <c r="D245" s="19"/>
      <c r="E245" s="19"/>
      <c r="F245" s="19"/>
      <c r="G245" s="19"/>
      <c r="H245" s="23"/>
      <c r="I245" s="23"/>
      <c r="J245" s="23"/>
      <c r="K245" s="37"/>
      <c r="L245" s="37"/>
    </row>
    <row r="246" spans="1:12" ht="14.25" customHeight="1" x14ac:dyDescent="0.2">
      <c r="A246" s="69"/>
      <c r="B246" s="70" t="s">
        <v>655</v>
      </c>
      <c r="C246" s="72" t="str">
        <f>IF(Source!AE15&lt;&gt;"", Source!AE15," ")</f>
        <v xml:space="preserve"> </v>
      </c>
      <c r="D246" s="33"/>
      <c r="E246" s="33"/>
      <c r="F246" s="33"/>
      <c r="G246" s="33"/>
      <c r="H246" s="71" t="str">
        <f>IF(Source!AD15&lt;&gt;"", Source!AD15," ")</f>
        <v xml:space="preserve"> </v>
      </c>
      <c r="I246" s="23"/>
      <c r="J246" s="23"/>
      <c r="K246" s="37"/>
      <c r="L246" s="37"/>
    </row>
    <row r="247" spans="1:12" ht="14.25" customHeight="1" x14ac:dyDescent="0.2">
      <c r="A247" s="19"/>
      <c r="B247" s="19"/>
      <c r="C247" s="104" t="s">
        <v>654</v>
      </c>
      <c r="D247" s="104"/>
      <c r="E247" s="104"/>
      <c r="F247" s="104"/>
      <c r="G247" s="104"/>
      <c r="H247" s="23"/>
      <c r="I247" s="23"/>
      <c r="J247" s="23"/>
      <c r="K247" s="37"/>
      <c r="L247" s="37"/>
    </row>
  </sheetData>
  <mergeCells count="181">
    <mergeCell ref="C236:H236"/>
    <mergeCell ref="C237:H237"/>
    <mergeCell ref="C238:F238"/>
    <mergeCell ref="C239:F239"/>
    <mergeCell ref="C244:G244"/>
    <mergeCell ref="C247:G247"/>
    <mergeCell ref="C230:H230"/>
    <mergeCell ref="C231:H231"/>
    <mergeCell ref="C232:H232"/>
    <mergeCell ref="C233:H233"/>
    <mergeCell ref="C234:H234"/>
    <mergeCell ref="C235:H235"/>
    <mergeCell ref="C224:H224"/>
    <mergeCell ref="C225:H225"/>
    <mergeCell ref="C226:H226"/>
    <mergeCell ref="C227:H227"/>
    <mergeCell ref="C228:H228"/>
    <mergeCell ref="C229:H229"/>
    <mergeCell ref="C218:H218"/>
    <mergeCell ref="C219:H219"/>
    <mergeCell ref="C220:H220"/>
    <mergeCell ref="C221:H221"/>
    <mergeCell ref="C222:H222"/>
    <mergeCell ref="C223:H223"/>
    <mergeCell ref="C212:H212"/>
    <mergeCell ref="C213:H213"/>
    <mergeCell ref="C214:H214"/>
    <mergeCell ref="C215:H215"/>
    <mergeCell ref="C216:H216"/>
    <mergeCell ref="C217:H217"/>
    <mergeCell ref="C205:H205"/>
    <mergeCell ref="C206:H206"/>
    <mergeCell ref="C207:H207"/>
    <mergeCell ref="C208:H208"/>
    <mergeCell ref="C209:H209"/>
    <mergeCell ref="C211:H211"/>
    <mergeCell ref="C199:H199"/>
    <mergeCell ref="C200:H200"/>
    <mergeCell ref="C201:H201"/>
    <mergeCell ref="C202:H202"/>
    <mergeCell ref="C203:H203"/>
    <mergeCell ref="C204:H204"/>
    <mergeCell ref="C193:H193"/>
    <mergeCell ref="C194:H194"/>
    <mergeCell ref="C195:H195"/>
    <mergeCell ref="C196:H196"/>
    <mergeCell ref="C197:H197"/>
    <mergeCell ref="C198:H198"/>
    <mergeCell ref="C187:H187"/>
    <mergeCell ref="C188:H188"/>
    <mergeCell ref="C189:H189"/>
    <mergeCell ref="C190:H190"/>
    <mergeCell ref="C191:H191"/>
    <mergeCell ref="C192:H192"/>
    <mergeCell ref="C179:H179"/>
    <mergeCell ref="C180:H180"/>
    <mergeCell ref="C182:H182"/>
    <mergeCell ref="C183:H183"/>
    <mergeCell ref="C184:H184"/>
    <mergeCell ref="C185:H185"/>
    <mergeCell ref="C173:H173"/>
    <mergeCell ref="C174:H174"/>
    <mergeCell ref="C175:H175"/>
    <mergeCell ref="C176:H176"/>
    <mergeCell ref="C177:H177"/>
    <mergeCell ref="C178:H178"/>
    <mergeCell ref="C167:H167"/>
    <mergeCell ref="C168:H168"/>
    <mergeCell ref="C169:H169"/>
    <mergeCell ref="C170:H170"/>
    <mergeCell ref="C171:H171"/>
    <mergeCell ref="C172:H172"/>
    <mergeCell ref="C160:H160"/>
    <mergeCell ref="C162:H162"/>
    <mergeCell ref="C163:H163"/>
    <mergeCell ref="C164:H164"/>
    <mergeCell ref="C165:H165"/>
    <mergeCell ref="C166:H166"/>
    <mergeCell ref="C154:H154"/>
    <mergeCell ref="C155:H155"/>
    <mergeCell ref="C156:H156"/>
    <mergeCell ref="C157:H157"/>
    <mergeCell ref="C158:H158"/>
    <mergeCell ref="C159:H159"/>
    <mergeCell ref="C148:H148"/>
    <mergeCell ref="C149:H149"/>
    <mergeCell ref="C150:H150"/>
    <mergeCell ref="C151:H151"/>
    <mergeCell ref="C152:H152"/>
    <mergeCell ref="C153:H153"/>
    <mergeCell ref="C142:H142"/>
    <mergeCell ref="C143:H143"/>
    <mergeCell ref="C144:H144"/>
    <mergeCell ref="C145:H145"/>
    <mergeCell ref="C146:H146"/>
    <mergeCell ref="C147:H147"/>
    <mergeCell ref="C133:H133"/>
    <mergeCell ref="C134:H134"/>
    <mergeCell ref="C135:H135"/>
    <mergeCell ref="C136:F136"/>
    <mergeCell ref="C137:F137"/>
    <mergeCell ref="C140:H140"/>
    <mergeCell ref="C127:H127"/>
    <mergeCell ref="C128:H128"/>
    <mergeCell ref="C129:H129"/>
    <mergeCell ref="C130:H130"/>
    <mergeCell ref="C131:H131"/>
    <mergeCell ref="C132:H132"/>
    <mergeCell ref="C121:H121"/>
    <mergeCell ref="C122:H122"/>
    <mergeCell ref="C123:H123"/>
    <mergeCell ref="C124:H124"/>
    <mergeCell ref="C125:H125"/>
    <mergeCell ref="C126:H126"/>
    <mergeCell ref="C115:H115"/>
    <mergeCell ref="C116:H116"/>
    <mergeCell ref="C117:H117"/>
    <mergeCell ref="C118:H118"/>
    <mergeCell ref="C119:H119"/>
    <mergeCell ref="C120:H120"/>
    <mergeCell ref="C109:H109"/>
    <mergeCell ref="C110:H110"/>
    <mergeCell ref="C111:H111"/>
    <mergeCell ref="C112:H112"/>
    <mergeCell ref="C113:H113"/>
    <mergeCell ref="C114:H114"/>
    <mergeCell ref="C98:H98"/>
    <mergeCell ref="I98:J98"/>
    <mergeCell ref="K98:L98"/>
    <mergeCell ref="C107:H107"/>
    <mergeCell ref="I107:J107"/>
    <mergeCell ref="K107:L107"/>
    <mergeCell ref="C80:H80"/>
    <mergeCell ref="I80:J80"/>
    <mergeCell ref="K80:L80"/>
    <mergeCell ref="C89:H89"/>
    <mergeCell ref="I89:J89"/>
    <mergeCell ref="K89:L89"/>
    <mergeCell ref="A53:L53"/>
    <mergeCell ref="C62:H62"/>
    <mergeCell ref="I62:J62"/>
    <mergeCell ref="K62:L62"/>
    <mergeCell ref="C71:H71"/>
    <mergeCell ref="I71:J71"/>
    <mergeCell ref="K71:L71"/>
    <mergeCell ref="A46:A50"/>
    <mergeCell ref="B46:B50"/>
    <mergeCell ref="C46:C50"/>
    <mergeCell ref="D46:D50"/>
    <mergeCell ref="E46:G49"/>
    <mergeCell ref="H46:L49"/>
    <mergeCell ref="C34:L34"/>
    <mergeCell ref="C38:D38"/>
    <mergeCell ref="C41:D41"/>
    <mergeCell ref="C42:D42"/>
    <mergeCell ref="C43:D43"/>
    <mergeCell ref="C44:D44"/>
    <mergeCell ref="A22:L22"/>
    <mergeCell ref="A23:L23"/>
    <mergeCell ref="A25:L25"/>
    <mergeCell ref="A27:L27"/>
    <mergeCell ref="A28:L28"/>
    <mergeCell ref="C33:L33"/>
    <mergeCell ref="A14:E14"/>
    <mergeCell ref="F14:L14"/>
    <mergeCell ref="A16:E16"/>
    <mergeCell ref="F16:L16"/>
    <mergeCell ref="A19:L19"/>
    <mergeCell ref="A20:L20"/>
    <mergeCell ref="A8:E8"/>
    <mergeCell ref="F8:L8"/>
    <mergeCell ref="A10:E10"/>
    <mergeCell ref="F10:L10"/>
    <mergeCell ref="A12:E12"/>
    <mergeCell ref="F12:L12"/>
    <mergeCell ref="A2:E2"/>
    <mergeCell ref="F2:L2"/>
    <mergeCell ref="A4:E4"/>
    <mergeCell ref="F4:L4"/>
    <mergeCell ref="A6:E6"/>
    <mergeCell ref="F6:L6"/>
  </mergeCells>
  <pageMargins left="0.4" right="0.2" top="0.2" bottom="0.4" header="0.2" footer="0.2"/>
  <pageSetup paperSize="9" scale="49" fitToHeight="0" orientation="portrait" r:id="rId1"/>
  <headerFooter>
    <oddHeader>&amp;L&amp;8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86"/>
  <sheetViews>
    <sheetView workbookViewId="0">
      <selection activeCell="A482" sqref="A482:AX482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">
      <c r="A12" s="1">
        <v>1</v>
      </c>
      <c r="B12" s="1">
        <v>477</v>
      </c>
      <c r="C12" s="1">
        <v>0</v>
      </c>
      <c r="D12" s="1">
        <f>ROW(A418)</f>
        <v>418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544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87115080</v>
      </c>
      <c r="B15" s="1">
        <v>1</v>
      </c>
      <c r="C15" s="1">
        <v>2026</v>
      </c>
      <c r="D15" s="1">
        <v>5</v>
      </c>
      <c r="E15" s="1"/>
      <c r="F15" s="1" t="s">
        <v>16</v>
      </c>
      <c r="G15" s="1" t="s">
        <v>16</v>
      </c>
      <c r="H15" s="1"/>
      <c r="I15" s="1"/>
      <c r="J15" s="1"/>
      <c r="K15" s="1"/>
      <c r="L15" s="1"/>
      <c r="M15" s="1">
        <v>523</v>
      </c>
      <c r="N15" s="1"/>
      <c r="O15" s="1"/>
      <c r="P15" s="1"/>
      <c r="Q15" s="1">
        <v>7</v>
      </c>
      <c r="R15" s="1"/>
      <c r="S15" s="1"/>
      <c r="T15" s="1">
        <v>4</v>
      </c>
      <c r="U15" s="1" t="s">
        <v>3</v>
      </c>
      <c r="V15" s="1"/>
      <c r="W15" s="1"/>
      <c r="X15" s="1"/>
      <c r="Y15" s="1"/>
      <c r="Z15" s="1"/>
      <c r="AA15" s="1"/>
      <c r="AB15" s="1" t="s">
        <v>6</v>
      </c>
      <c r="AC15" s="1" t="s">
        <v>3</v>
      </c>
      <c r="AD15" s="1" t="s">
        <v>3</v>
      </c>
      <c r="AE15" s="1" t="s">
        <v>3</v>
      </c>
      <c r="AF15" s="1" t="s">
        <v>3</v>
      </c>
      <c r="AG15" s="1" t="s">
        <v>3</v>
      </c>
      <c r="AH15" s="1" t="s">
        <v>3</v>
      </c>
      <c r="AI15" s="1" t="s">
        <v>3</v>
      </c>
      <c r="AJ15" s="1" t="s">
        <v>7</v>
      </c>
      <c r="AK15" s="1" t="s">
        <v>3</v>
      </c>
      <c r="AL15" s="1" t="s">
        <v>3</v>
      </c>
      <c r="AM15" s="1" t="s">
        <v>3</v>
      </c>
      <c r="AN15" s="1" t="s">
        <v>3</v>
      </c>
      <c r="AO15" s="1" t="s">
        <v>3</v>
      </c>
      <c r="AP15" s="1" t="s">
        <v>3</v>
      </c>
      <c r="AQ15" s="1" t="s">
        <v>3</v>
      </c>
      <c r="AR15" s="1" t="s">
        <v>3</v>
      </c>
      <c r="AS15" s="1" t="s">
        <v>3</v>
      </c>
      <c r="AT15" s="1" t="s">
        <v>3</v>
      </c>
      <c r="AU15" s="1" t="s">
        <v>3</v>
      </c>
      <c r="AV15" s="1" t="s">
        <v>3</v>
      </c>
      <c r="AW15" s="1" t="s">
        <v>3</v>
      </c>
      <c r="AX15" s="1" t="s">
        <v>3</v>
      </c>
      <c r="AY15" s="1" t="s">
        <v>3</v>
      </c>
      <c r="AZ15" s="1" t="s">
        <v>3</v>
      </c>
      <c r="BA15" s="1" t="s">
        <v>3</v>
      </c>
      <c r="BB15" s="1">
        <v>0</v>
      </c>
      <c r="BC15" s="1"/>
      <c r="BD15" s="1"/>
      <c r="BE15" s="1"/>
      <c r="BF15" s="1"/>
      <c r="BG15" s="1"/>
      <c r="BH15" s="1" t="s">
        <v>8</v>
      </c>
      <c r="BI15" s="1" t="s">
        <v>8</v>
      </c>
      <c r="BJ15" s="1">
        <v>1</v>
      </c>
      <c r="BK15" s="1">
        <v>1</v>
      </c>
      <c r="BL15" s="1">
        <v>0</v>
      </c>
      <c r="BM15" s="1">
        <v>0</v>
      </c>
      <c r="BN15" s="1">
        <v>1</v>
      </c>
      <c r="BO15" s="1">
        <v>0</v>
      </c>
      <c r="BP15" s="1">
        <v>2</v>
      </c>
      <c r="BQ15" s="1">
        <v>2</v>
      </c>
      <c r="BR15" s="1">
        <v>1</v>
      </c>
      <c r="BS15" s="1">
        <v>1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 t="s">
        <v>10</v>
      </c>
      <c r="BZ15" s="1" t="s">
        <v>11</v>
      </c>
      <c r="CA15" s="1" t="s">
        <v>12</v>
      </c>
      <c r="CB15" s="1" t="s">
        <v>12</v>
      </c>
      <c r="CC15" s="1" t="s">
        <v>12</v>
      </c>
      <c r="CD15" s="1" t="s">
        <v>12</v>
      </c>
      <c r="CE15" s="1" t="s">
        <v>13</v>
      </c>
      <c r="CF15" s="1">
        <v>0</v>
      </c>
      <c r="CG15" s="1"/>
      <c r="CH15" s="1">
        <v>487096328</v>
      </c>
      <c r="CI15" s="1" t="s">
        <v>3</v>
      </c>
      <c r="CJ15" s="1"/>
      <c r="CK15" s="1">
        <v>0</v>
      </c>
      <c r="CL15" s="1">
        <v>0</v>
      </c>
      <c r="CM15" s="1">
        <v>0</v>
      </c>
      <c r="CN15" s="1" t="s">
        <v>3</v>
      </c>
      <c r="CO15" s="1" t="s">
        <v>3</v>
      </c>
      <c r="CP15" s="1" t="s">
        <v>3</v>
      </c>
      <c r="CQ15" s="1" t="s">
        <v>3</v>
      </c>
      <c r="CR15" s="1" t="s">
        <v>3</v>
      </c>
      <c r="CS15" s="1">
        <v>0</v>
      </c>
      <c r="CT15" s="1" t="s">
        <v>3</v>
      </c>
      <c r="CU15" s="1">
        <v>0</v>
      </c>
      <c r="CV15" s="1">
        <v>46143</v>
      </c>
      <c r="CW15" s="1">
        <v>46173</v>
      </c>
      <c r="CX15" s="1">
        <v>0</v>
      </c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>
        <v>0</v>
      </c>
    </row>
    <row r="18" spans="1:255" x14ac:dyDescent="0.2">
      <c r="A18" s="3">
        <v>52</v>
      </c>
      <c r="B18" s="3">
        <f t="shared" ref="B18:G18" si="0">B418</f>
        <v>477</v>
      </c>
      <c r="C18" s="3">
        <f t="shared" si="0"/>
        <v>1</v>
      </c>
      <c r="D18" s="3">
        <f t="shared" si="0"/>
        <v>12</v>
      </c>
      <c r="E18" s="3">
        <f t="shared" si="0"/>
        <v>0</v>
      </c>
      <c r="F18" s="3" t="str">
        <f t="shared" si="0"/>
        <v>I-353148_Швецова (СтРЭС)_Стр ЛЭП-0,4кВ</v>
      </c>
      <c r="G18" s="3" t="str">
        <f t="shared" si="0"/>
        <v>I-353148_Швецова</v>
      </c>
      <c r="H18" s="3"/>
      <c r="I18" s="3"/>
      <c r="J18" s="3"/>
      <c r="K18" s="3"/>
      <c r="L18" s="3"/>
      <c r="M18" s="3"/>
      <c r="N18" s="3"/>
      <c r="O18" s="3">
        <f t="shared" ref="O18:AT18" si="1">O418</f>
        <v>110771.18</v>
      </c>
      <c r="P18" s="3">
        <f t="shared" si="1"/>
        <v>82673.75</v>
      </c>
      <c r="Q18" s="3">
        <f t="shared" si="1"/>
        <v>1689.17</v>
      </c>
      <c r="R18" s="3">
        <f t="shared" si="1"/>
        <v>2602.9</v>
      </c>
      <c r="S18" s="3">
        <f t="shared" si="1"/>
        <v>23805.360000000001</v>
      </c>
      <c r="T18" s="3">
        <f t="shared" si="1"/>
        <v>0</v>
      </c>
      <c r="U18" s="3">
        <f t="shared" si="1"/>
        <v>26.326335999999998</v>
      </c>
      <c r="V18" s="3">
        <f t="shared" si="1"/>
        <v>3.1911669999999996</v>
      </c>
      <c r="W18" s="3">
        <f t="shared" si="1"/>
        <v>0</v>
      </c>
      <c r="X18" s="3">
        <f t="shared" si="1"/>
        <v>23907.29</v>
      </c>
      <c r="Y18" s="3">
        <f t="shared" si="1"/>
        <v>12986.57</v>
      </c>
      <c r="Z18" s="3">
        <f t="shared" si="1"/>
        <v>0</v>
      </c>
      <c r="AA18" s="3">
        <f t="shared" si="1"/>
        <v>0</v>
      </c>
      <c r="AB18" s="3">
        <f t="shared" si="1"/>
        <v>0</v>
      </c>
      <c r="AC18" s="3">
        <f t="shared" si="1"/>
        <v>0</v>
      </c>
      <c r="AD18" s="3">
        <f t="shared" si="1"/>
        <v>0</v>
      </c>
      <c r="AE18" s="3">
        <f t="shared" si="1"/>
        <v>0</v>
      </c>
      <c r="AF18" s="3">
        <f t="shared" si="1"/>
        <v>0</v>
      </c>
      <c r="AG18" s="3">
        <f t="shared" si="1"/>
        <v>0</v>
      </c>
      <c r="AH18" s="3">
        <f t="shared" si="1"/>
        <v>0</v>
      </c>
      <c r="AI18" s="3">
        <f t="shared" si="1"/>
        <v>0</v>
      </c>
      <c r="AJ18" s="3">
        <f t="shared" si="1"/>
        <v>0</v>
      </c>
      <c r="AK18" s="3">
        <f t="shared" si="1"/>
        <v>0</v>
      </c>
      <c r="AL18" s="3">
        <f t="shared" si="1"/>
        <v>0</v>
      </c>
      <c r="AM18" s="3">
        <f t="shared" si="1"/>
        <v>0</v>
      </c>
      <c r="AN18" s="3">
        <f t="shared" si="1"/>
        <v>0</v>
      </c>
      <c r="AO18" s="3">
        <f t="shared" si="1"/>
        <v>0</v>
      </c>
      <c r="AP18" s="3">
        <f t="shared" si="1"/>
        <v>0</v>
      </c>
      <c r="AQ18" s="3">
        <f t="shared" si="1"/>
        <v>0</v>
      </c>
      <c r="AR18" s="3">
        <f t="shared" si="1"/>
        <v>147665.04</v>
      </c>
      <c r="AS18" s="3">
        <f t="shared" si="1"/>
        <v>117076.78</v>
      </c>
      <c r="AT18" s="3">
        <f t="shared" si="1"/>
        <v>8173.06</v>
      </c>
      <c r="AU18" s="3">
        <f t="shared" ref="AU18:BZ18" si="2">AU418</f>
        <v>22415.200000000001</v>
      </c>
      <c r="AV18" s="3">
        <f t="shared" si="2"/>
        <v>82673.75</v>
      </c>
      <c r="AW18" s="3">
        <f t="shared" si="2"/>
        <v>82673.75</v>
      </c>
      <c r="AX18" s="3">
        <f t="shared" si="2"/>
        <v>0</v>
      </c>
      <c r="AY18" s="3">
        <f t="shared" si="2"/>
        <v>82673.75</v>
      </c>
      <c r="AZ18" s="3">
        <f t="shared" si="2"/>
        <v>0</v>
      </c>
      <c r="BA18" s="3">
        <f t="shared" si="2"/>
        <v>0</v>
      </c>
      <c r="BB18" s="3">
        <f t="shared" si="2"/>
        <v>0</v>
      </c>
      <c r="BC18" s="3">
        <f t="shared" si="2"/>
        <v>0</v>
      </c>
      <c r="BD18" s="3">
        <f t="shared" si="2"/>
        <v>0</v>
      </c>
      <c r="BE18" s="3">
        <f t="shared" si="2"/>
        <v>0</v>
      </c>
      <c r="BF18" s="3">
        <f t="shared" si="2"/>
        <v>0</v>
      </c>
      <c r="BG18" s="3">
        <f t="shared" si="2"/>
        <v>0</v>
      </c>
      <c r="BH18" s="3">
        <f t="shared" si="2"/>
        <v>0</v>
      </c>
      <c r="BI18" s="3">
        <f t="shared" si="2"/>
        <v>0</v>
      </c>
      <c r="BJ18" s="3">
        <f t="shared" si="2"/>
        <v>0</v>
      </c>
      <c r="BK18" s="3">
        <f t="shared" si="2"/>
        <v>0</v>
      </c>
      <c r="BL18" s="3">
        <f t="shared" si="2"/>
        <v>0</v>
      </c>
      <c r="BM18" s="3">
        <f t="shared" si="2"/>
        <v>0</v>
      </c>
      <c r="BN18" s="3">
        <f t="shared" si="2"/>
        <v>0</v>
      </c>
      <c r="BO18" s="3">
        <f t="shared" si="2"/>
        <v>0</v>
      </c>
      <c r="BP18" s="3">
        <f t="shared" si="2"/>
        <v>0</v>
      </c>
      <c r="BQ18" s="3">
        <f t="shared" si="2"/>
        <v>0</v>
      </c>
      <c r="BR18" s="3">
        <f t="shared" si="2"/>
        <v>0</v>
      </c>
      <c r="BS18" s="3">
        <f t="shared" si="2"/>
        <v>0</v>
      </c>
      <c r="BT18" s="3">
        <f t="shared" si="2"/>
        <v>0</v>
      </c>
      <c r="BU18" s="3">
        <f t="shared" si="2"/>
        <v>0</v>
      </c>
      <c r="BV18" s="3">
        <f t="shared" si="2"/>
        <v>0</v>
      </c>
      <c r="BW18" s="3">
        <f t="shared" si="2"/>
        <v>0</v>
      </c>
      <c r="BX18" s="3">
        <f t="shared" si="2"/>
        <v>0</v>
      </c>
      <c r="BY18" s="3">
        <f t="shared" si="2"/>
        <v>0</v>
      </c>
      <c r="BZ18" s="3">
        <f t="shared" si="2"/>
        <v>0</v>
      </c>
      <c r="CA18" s="3">
        <f t="shared" ref="CA18:DF18" si="3">CA418</f>
        <v>0</v>
      </c>
      <c r="CB18" s="3">
        <f t="shared" si="3"/>
        <v>0</v>
      </c>
      <c r="CC18" s="3">
        <f t="shared" si="3"/>
        <v>0</v>
      </c>
      <c r="CD18" s="3">
        <f t="shared" si="3"/>
        <v>0</v>
      </c>
      <c r="CE18" s="3">
        <f t="shared" si="3"/>
        <v>0</v>
      </c>
      <c r="CF18" s="3">
        <f t="shared" si="3"/>
        <v>0</v>
      </c>
      <c r="CG18" s="3">
        <f t="shared" si="3"/>
        <v>0</v>
      </c>
      <c r="CH18" s="3">
        <f t="shared" si="3"/>
        <v>0</v>
      </c>
      <c r="CI18" s="3">
        <f t="shared" si="3"/>
        <v>0</v>
      </c>
      <c r="CJ18" s="3">
        <f t="shared" si="3"/>
        <v>0</v>
      </c>
      <c r="CK18" s="3">
        <f t="shared" si="3"/>
        <v>0</v>
      </c>
      <c r="CL18" s="3">
        <f t="shared" si="3"/>
        <v>0</v>
      </c>
      <c r="CM18" s="3">
        <f t="shared" si="3"/>
        <v>0</v>
      </c>
      <c r="CN18" s="3">
        <f t="shared" si="3"/>
        <v>0</v>
      </c>
      <c r="CO18" s="3">
        <f t="shared" si="3"/>
        <v>0</v>
      </c>
      <c r="CP18" s="3">
        <f t="shared" si="3"/>
        <v>0</v>
      </c>
      <c r="CQ18" s="3">
        <f t="shared" si="3"/>
        <v>0</v>
      </c>
      <c r="CR18" s="3">
        <f t="shared" si="3"/>
        <v>0</v>
      </c>
      <c r="CS18" s="3">
        <f t="shared" si="3"/>
        <v>0</v>
      </c>
      <c r="CT18" s="3">
        <f t="shared" si="3"/>
        <v>0</v>
      </c>
      <c r="CU18" s="3">
        <f t="shared" si="3"/>
        <v>0</v>
      </c>
      <c r="CV18" s="3">
        <f t="shared" si="3"/>
        <v>0</v>
      </c>
      <c r="CW18" s="3">
        <f t="shared" si="3"/>
        <v>0</v>
      </c>
      <c r="CX18" s="3">
        <f t="shared" si="3"/>
        <v>0</v>
      </c>
      <c r="CY18" s="3">
        <f t="shared" si="3"/>
        <v>0</v>
      </c>
      <c r="CZ18" s="3">
        <f t="shared" si="3"/>
        <v>0</v>
      </c>
      <c r="DA18" s="3">
        <f t="shared" si="3"/>
        <v>0</v>
      </c>
      <c r="DB18" s="3">
        <f t="shared" si="3"/>
        <v>0</v>
      </c>
      <c r="DC18" s="3">
        <f t="shared" si="3"/>
        <v>0</v>
      </c>
      <c r="DD18" s="3">
        <f t="shared" si="3"/>
        <v>0</v>
      </c>
      <c r="DE18" s="3">
        <f t="shared" si="3"/>
        <v>0</v>
      </c>
      <c r="DF18" s="3">
        <f t="shared" si="3"/>
        <v>0</v>
      </c>
      <c r="DG18" s="4">
        <f t="shared" ref="DG18:EL18" si="4">DG418</f>
        <v>110771.18</v>
      </c>
      <c r="DH18" s="4">
        <f t="shared" si="4"/>
        <v>82673.75</v>
      </c>
      <c r="DI18" s="4">
        <f t="shared" si="4"/>
        <v>1689.17</v>
      </c>
      <c r="DJ18" s="4">
        <f t="shared" si="4"/>
        <v>2602.9</v>
      </c>
      <c r="DK18" s="4">
        <f t="shared" si="4"/>
        <v>23805.360000000001</v>
      </c>
      <c r="DL18" s="4">
        <f t="shared" si="4"/>
        <v>0</v>
      </c>
      <c r="DM18" s="4">
        <f t="shared" si="4"/>
        <v>26.326335999999998</v>
      </c>
      <c r="DN18" s="4">
        <f t="shared" si="4"/>
        <v>3.1911669999999996</v>
      </c>
      <c r="DO18" s="4">
        <f t="shared" si="4"/>
        <v>0</v>
      </c>
      <c r="DP18" s="4">
        <f t="shared" si="4"/>
        <v>23907.29</v>
      </c>
      <c r="DQ18" s="4">
        <f t="shared" si="4"/>
        <v>12986.57</v>
      </c>
      <c r="DR18" s="4">
        <f t="shared" si="4"/>
        <v>0</v>
      </c>
      <c r="DS18" s="4">
        <f t="shared" si="4"/>
        <v>0</v>
      </c>
      <c r="DT18" s="4">
        <f t="shared" si="4"/>
        <v>0</v>
      </c>
      <c r="DU18" s="4">
        <f t="shared" si="4"/>
        <v>0</v>
      </c>
      <c r="DV18" s="4">
        <f t="shared" si="4"/>
        <v>0</v>
      </c>
      <c r="DW18" s="4">
        <f t="shared" si="4"/>
        <v>0</v>
      </c>
      <c r="DX18" s="4">
        <f t="shared" si="4"/>
        <v>0</v>
      </c>
      <c r="DY18" s="4">
        <f t="shared" si="4"/>
        <v>0</v>
      </c>
      <c r="DZ18" s="4">
        <f t="shared" si="4"/>
        <v>0</v>
      </c>
      <c r="EA18" s="4">
        <f t="shared" si="4"/>
        <v>0</v>
      </c>
      <c r="EB18" s="4">
        <f t="shared" si="4"/>
        <v>0</v>
      </c>
      <c r="EC18" s="4">
        <f t="shared" si="4"/>
        <v>0</v>
      </c>
      <c r="ED18" s="4">
        <f t="shared" si="4"/>
        <v>0</v>
      </c>
      <c r="EE18" s="4">
        <f t="shared" si="4"/>
        <v>0</v>
      </c>
      <c r="EF18" s="4">
        <f t="shared" si="4"/>
        <v>0</v>
      </c>
      <c r="EG18" s="4">
        <f t="shared" si="4"/>
        <v>0</v>
      </c>
      <c r="EH18" s="4">
        <f t="shared" si="4"/>
        <v>0</v>
      </c>
      <c r="EI18" s="4">
        <f t="shared" si="4"/>
        <v>0</v>
      </c>
      <c r="EJ18" s="4">
        <f t="shared" si="4"/>
        <v>147665.04</v>
      </c>
      <c r="EK18" s="4">
        <f t="shared" si="4"/>
        <v>117076.78</v>
      </c>
      <c r="EL18" s="4">
        <f t="shared" si="4"/>
        <v>8173.06</v>
      </c>
      <c r="EM18" s="4">
        <f t="shared" ref="EM18:FR18" si="5">EM418</f>
        <v>22415.200000000001</v>
      </c>
      <c r="EN18" s="4">
        <f t="shared" si="5"/>
        <v>82673.75</v>
      </c>
      <c r="EO18" s="4">
        <f t="shared" si="5"/>
        <v>82673.75</v>
      </c>
      <c r="EP18" s="4">
        <f t="shared" si="5"/>
        <v>0</v>
      </c>
      <c r="EQ18" s="4">
        <f t="shared" si="5"/>
        <v>82673.75</v>
      </c>
      <c r="ER18" s="4">
        <f t="shared" si="5"/>
        <v>0</v>
      </c>
      <c r="ES18" s="4">
        <f t="shared" si="5"/>
        <v>0</v>
      </c>
      <c r="ET18" s="4">
        <f t="shared" si="5"/>
        <v>0</v>
      </c>
      <c r="EU18" s="4">
        <f t="shared" si="5"/>
        <v>0</v>
      </c>
      <c r="EV18" s="4">
        <f t="shared" si="5"/>
        <v>0</v>
      </c>
      <c r="EW18" s="4">
        <f t="shared" si="5"/>
        <v>0</v>
      </c>
      <c r="EX18" s="4">
        <f t="shared" si="5"/>
        <v>0</v>
      </c>
      <c r="EY18" s="4">
        <f t="shared" si="5"/>
        <v>0</v>
      </c>
      <c r="EZ18" s="4">
        <f t="shared" si="5"/>
        <v>0</v>
      </c>
      <c r="FA18" s="4">
        <f t="shared" si="5"/>
        <v>0</v>
      </c>
      <c r="FB18" s="4">
        <f t="shared" si="5"/>
        <v>0</v>
      </c>
      <c r="FC18" s="4">
        <f t="shared" si="5"/>
        <v>0</v>
      </c>
      <c r="FD18" s="4">
        <f t="shared" si="5"/>
        <v>0</v>
      </c>
      <c r="FE18" s="4">
        <f t="shared" si="5"/>
        <v>0</v>
      </c>
      <c r="FF18" s="4">
        <f t="shared" si="5"/>
        <v>0</v>
      </c>
      <c r="FG18" s="4">
        <f t="shared" si="5"/>
        <v>0</v>
      </c>
      <c r="FH18" s="4">
        <f t="shared" si="5"/>
        <v>0</v>
      </c>
      <c r="FI18" s="4">
        <f t="shared" si="5"/>
        <v>0</v>
      </c>
      <c r="FJ18" s="4">
        <f t="shared" si="5"/>
        <v>0</v>
      </c>
      <c r="FK18" s="4">
        <f t="shared" si="5"/>
        <v>0</v>
      </c>
      <c r="FL18" s="4">
        <f t="shared" si="5"/>
        <v>0</v>
      </c>
      <c r="FM18" s="4">
        <f t="shared" si="5"/>
        <v>0</v>
      </c>
      <c r="FN18" s="4">
        <f t="shared" si="5"/>
        <v>0</v>
      </c>
      <c r="FO18" s="4">
        <f t="shared" si="5"/>
        <v>0</v>
      </c>
      <c r="FP18" s="4">
        <f t="shared" si="5"/>
        <v>0</v>
      </c>
      <c r="FQ18" s="4">
        <f t="shared" si="5"/>
        <v>0</v>
      </c>
      <c r="FR18" s="4">
        <f t="shared" si="5"/>
        <v>0</v>
      </c>
      <c r="FS18" s="4">
        <f t="shared" ref="FS18:GX18" si="6">FS418</f>
        <v>0</v>
      </c>
      <c r="FT18" s="4">
        <f t="shared" si="6"/>
        <v>0</v>
      </c>
      <c r="FU18" s="4">
        <f t="shared" si="6"/>
        <v>0</v>
      </c>
      <c r="FV18" s="4">
        <f t="shared" si="6"/>
        <v>0</v>
      </c>
      <c r="FW18" s="4">
        <f t="shared" si="6"/>
        <v>0</v>
      </c>
      <c r="FX18" s="4">
        <f t="shared" si="6"/>
        <v>0</v>
      </c>
      <c r="FY18" s="4">
        <f t="shared" si="6"/>
        <v>0</v>
      </c>
      <c r="FZ18" s="4">
        <f t="shared" si="6"/>
        <v>0</v>
      </c>
      <c r="GA18" s="4">
        <f t="shared" si="6"/>
        <v>0</v>
      </c>
      <c r="GB18" s="4">
        <f t="shared" si="6"/>
        <v>0</v>
      </c>
      <c r="GC18" s="4">
        <f t="shared" si="6"/>
        <v>0</v>
      </c>
      <c r="GD18" s="4">
        <f t="shared" si="6"/>
        <v>0</v>
      </c>
      <c r="GE18" s="4">
        <f t="shared" si="6"/>
        <v>0</v>
      </c>
      <c r="GF18" s="4">
        <f t="shared" si="6"/>
        <v>0</v>
      </c>
      <c r="GG18" s="4">
        <f t="shared" si="6"/>
        <v>0</v>
      </c>
      <c r="GH18" s="4">
        <f t="shared" si="6"/>
        <v>0</v>
      </c>
      <c r="GI18" s="4">
        <f t="shared" si="6"/>
        <v>0</v>
      </c>
      <c r="GJ18" s="4">
        <f t="shared" si="6"/>
        <v>0</v>
      </c>
      <c r="GK18" s="4">
        <f t="shared" si="6"/>
        <v>0</v>
      </c>
      <c r="GL18" s="4">
        <f t="shared" si="6"/>
        <v>0</v>
      </c>
      <c r="GM18" s="4">
        <f t="shared" si="6"/>
        <v>0</v>
      </c>
      <c r="GN18" s="4">
        <f t="shared" si="6"/>
        <v>0</v>
      </c>
      <c r="GO18" s="4">
        <f t="shared" si="6"/>
        <v>0</v>
      </c>
      <c r="GP18" s="4">
        <f t="shared" si="6"/>
        <v>0</v>
      </c>
      <c r="GQ18" s="4">
        <f t="shared" si="6"/>
        <v>0</v>
      </c>
      <c r="GR18" s="4">
        <f t="shared" si="6"/>
        <v>0</v>
      </c>
      <c r="GS18" s="4">
        <f t="shared" si="6"/>
        <v>0</v>
      </c>
      <c r="GT18" s="4">
        <f t="shared" si="6"/>
        <v>0</v>
      </c>
      <c r="GU18" s="4">
        <f t="shared" si="6"/>
        <v>0</v>
      </c>
      <c r="GV18" s="4">
        <f t="shared" si="6"/>
        <v>0</v>
      </c>
      <c r="GW18" s="4">
        <f t="shared" si="6"/>
        <v>0</v>
      </c>
      <c r="GX18" s="4">
        <f t="shared" si="6"/>
        <v>0</v>
      </c>
    </row>
    <row r="20" spans="1:255" x14ac:dyDescent="0.2">
      <c r="A20" s="1">
        <v>3</v>
      </c>
      <c r="B20" s="1">
        <v>1</v>
      </c>
      <c r="C20" s="1"/>
      <c r="D20" s="1">
        <f>ROW(A307)</f>
        <v>307</v>
      </c>
      <c r="E20" s="1"/>
      <c r="F20" s="1" t="s">
        <v>3</v>
      </c>
      <c r="G20" s="1" t="s">
        <v>17</v>
      </c>
      <c r="H20" s="1" t="s">
        <v>3</v>
      </c>
      <c r="I20" s="1">
        <v>0</v>
      </c>
      <c r="J20" s="1" t="s">
        <v>3</v>
      </c>
      <c r="K20" s="1">
        <v>0</v>
      </c>
      <c r="L20" s="1" t="s">
        <v>18</v>
      </c>
      <c r="M20" s="1" t="s">
        <v>3</v>
      </c>
      <c r="N20" s="1"/>
      <c r="O20" s="1"/>
      <c r="P20" s="1"/>
      <c r="Q20" s="1"/>
      <c r="R20" s="1"/>
      <c r="S20" s="1">
        <v>0</v>
      </c>
      <c r="T20" s="1">
        <v>0</v>
      </c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55" x14ac:dyDescent="0.2">
      <c r="A22" s="3">
        <v>52</v>
      </c>
      <c r="B22" s="3">
        <f t="shared" ref="B22:G22" si="7">B307</f>
        <v>1</v>
      </c>
      <c r="C22" s="3">
        <f t="shared" si="7"/>
        <v>3</v>
      </c>
      <c r="D22" s="3">
        <f t="shared" si="7"/>
        <v>20</v>
      </c>
      <c r="E22" s="3">
        <f t="shared" si="7"/>
        <v>0</v>
      </c>
      <c r="F22" s="3" t="str">
        <f t="shared" si="7"/>
        <v/>
      </c>
      <c r="G22" s="3" t="str">
        <f t="shared" si="7"/>
        <v>Строительство ВЛИ-0,4 кВ</v>
      </c>
      <c r="H22" s="3"/>
      <c r="I22" s="3"/>
      <c r="J22" s="3"/>
      <c r="K22" s="3"/>
      <c r="L22" s="3"/>
      <c r="M22" s="3"/>
      <c r="N22" s="3"/>
      <c r="O22" s="3">
        <f t="shared" ref="O22:AT22" si="8">O307</f>
        <v>100097.28</v>
      </c>
      <c r="P22" s="3">
        <f t="shared" si="8"/>
        <v>82673.75</v>
      </c>
      <c r="Q22" s="3">
        <f t="shared" si="8"/>
        <v>1689.17</v>
      </c>
      <c r="R22" s="3">
        <f t="shared" si="8"/>
        <v>2602.9</v>
      </c>
      <c r="S22" s="3">
        <f t="shared" si="8"/>
        <v>13131.46</v>
      </c>
      <c r="T22" s="3">
        <f t="shared" si="8"/>
        <v>0</v>
      </c>
      <c r="U22" s="3">
        <f t="shared" si="8"/>
        <v>16.427935999999999</v>
      </c>
      <c r="V22" s="3">
        <f t="shared" si="8"/>
        <v>3.1911669999999996</v>
      </c>
      <c r="W22" s="3">
        <f t="shared" si="8"/>
        <v>0</v>
      </c>
      <c r="X22" s="3">
        <f t="shared" si="8"/>
        <v>16008.61</v>
      </c>
      <c r="Y22" s="3">
        <f t="shared" si="8"/>
        <v>9143.9500000000007</v>
      </c>
      <c r="Z22" s="3">
        <f t="shared" si="8"/>
        <v>0</v>
      </c>
      <c r="AA22" s="3">
        <f t="shared" si="8"/>
        <v>0</v>
      </c>
      <c r="AB22" s="3">
        <f t="shared" si="8"/>
        <v>0</v>
      </c>
      <c r="AC22" s="3">
        <f t="shared" si="8"/>
        <v>0</v>
      </c>
      <c r="AD22" s="3">
        <f t="shared" si="8"/>
        <v>0</v>
      </c>
      <c r="AE22" s="3">
        <f t="shared" si="8"/>
        <v>0</v>
      </c>
      <c r="AF22" s="3">
        <f t="shared" si="8"/>
        <v>0</v>
      </c>
      <c r="AG22" s="3">
        <f t="shared" si="8"/>
        <v>0</v>
      </c>
      <c r="AH22" s="3">
        <f t="shared" si="8"/>
        <v>0</v>
      </c>
      <c r="AI22" s="3">
        <f t="shared" si="8"/>
        <v>0</v>
      </c>
      <c r="AJ22" s="3">
        <f t="shared" si="8"/>
        <v>0</v>
      </c>
      <c r="AK22" s="3">
        <f t="shared" si="8"/>
        <v>0</v>
      </c>
      <c r="AL22" s="3">
        <f t="shared" si="8"/>
        <v>0</v>
      </c>
      <c r="AM22" s="3">
        <f t="shared" si="8"/>
        <v>0</v>
      </c>
      <c r="AN22" s="3">
        <f t="shared" si="8"/>
        <v>0</v>
      </c>
      <c r="AO22" s="3">
        <f t="shared" si="8"/>
        <v>0</v>
      </c>
      <c r="AP22" s="3">
        <f t="shared" si="8"/>
        <v>0</v>
      </c>
      <c r="AQ22" s="3">
        <f t="shared" si="8"/>
        <v>0</v>
      </c>
      <c r="AR22" s="3">
        <f t="shared" si="8"/>
        <v>125249.84</v>
      </c>
      <c r="AS22" s="3">
        <f t="shared" si="8"/>
        <v>117076.78</v>
      </c>
      <c r="AT22" s="3">
        <f t="shared" si="8"/>
        <v>8173.06</v>
      </c>
      <c r="AU22" s="3">
        <f t="shared" ref="AU22:BZ22" si="9">AU307</f>
        <v>0</v>
      </c>
      <c r="AV22" s="3">
        <f t="shared" si="9"/>
        <v>82673.75</v>
      </c>
      <c r="AW22" s="3">
        <f t="shared" si="9"/>
        <v>82673.75</v>
      </c>
      <c r="AX22" s="3">
        <f t="shared" si="9"/>
        <v>0</v>
      </c>
      <c r="AY22" s="3">
        <f t="shared" si="9"/>
        <v>82673.75</v>
      </c>
      <c r="AZ22" s="3">
        <f t="shared" si="9"/>
        <v>0</v>
      </c>
      <c r="BA22" s="3">
        <f t="shared" si="9"/>
        <v>0</v>
      </c>
      <c r="BB22" s="3">
        <f t="shared" si="9"/>
        <v>0</v>
      </c>
      <c r="BC22" s="3">
        <f t="shared" si="9"/>
        <v>0</v>
      </c>
      <c r="BD22" s="3">
        <f t="shared" si="9"/>
        <v>0</v>
      </c>
      <c r="BE22" s="3">
        <f t="shared" si="9"/>
        <v>0</v>
      </c>
      <c r="BF22" s="3">
        <f t="shared" si="9"/>
        <v>0</v>
      </c>
      <c r="BG22" s="3">
        <f t="shared" si="9"/>
        <v>0</v>
      </c>
      <c r="BH22" s="3">
        <f t="shared" si="9"/>
        <v>0</v>
      </c>
      <c r="BI22" s="3">
        <f t="shared" si="9"/>
        <v>0</v>
      </c>
      <c r="BJ22" s="3">
        <f t="shared" si="9"/>
        <v>0</v>
      </c>
      <c r="BK22" s="3">
        <f t="shared" si="9"/>
        <v>0</v>
      </c>
      <c r="BL22" s="3">
        <f t="shared" si="9"/>
        <v>0</v>
      </c>
      <c r="BM22" s="3">
        <f t="shared" si="9"/>
        <v>0</v>
      </c>
      <c r="BN22" s="3">
        <f t="shared" si="9"/>
        <v>0</v>
      </c>
      <c r="BO22" s="3">
        <f t="shared" si="9"/>
        <v>0</v>
      </c>
      <c r="BP22" s="3">
        <f t="shared" si="9"/>
        <v>0</v>
      </c>
      <c r="BQ22" s="3">
        <f t="shared" si="9"/>
        <v>0</v>
      </c>
      <c r="BR22" s="3">
        <f t="shared" si="9"/>
        <v>0</v>
      </c>
      <c r="BS22" s="3">
        <f t="shared" si="9"/>
        <v>0</v>
      </c>
      <c r="BT22" s="3">
        <f t="shared" si="9"/>
        <v>0</v>
      </c>
      <c r="BU22" s="3">
        <f t="shared" si="9"/>
        <v>0</v>
      </c>
      <c r="BV22" s="3">
        <f t="shared" si="9"/>
        <v>0</v>
      </c>
      <c r="BW22" s="3">
        <f t="shared" si="9"/>
        <v>0</v>
      </c>
      <c r="BX22" s="3">
        <f t="shared" si="9"/>
        <v>0</v>
      </c>
      <c r="BY22" s="3">
        <f t="shared" si="9"/>
        <v>0</v>
      </c>
      <c r="BZ22" s="3">
        <f t="shared" si="9"/>
        <v>0</v>
      </c>
      <c r="CA22" s="3">
        <f t="shared" ref="CA22:DF22" si="10">CA307</f>
        <v>0</v>
      </c>
      <c r="CB22" s="3">
        <f t="shared" si="10"/>
        <v>0</v>
      </c>
      <c r="CC22" s="3">
        <f t="shared" si="10"/>
        <v>0</v>
      </c>
      <c r="CD22" s="3">
        <f t="shared" si="10"/>
        <v>0</v>
      </c>
      <c r="CE22" s="3">
        <f t="shared" si="10"/>
        <v>0</v>
      </c>
      <c r="CF22" s="3">
        <f t="shared" si="10"/>
        <v>0</v>
      </c>
      <c r="CG22" s="3">
        <f t="shared" si="10"/>
        <v>0</v>
      </c>
      <c r="CH22" s="3">
        <f t="shared" si="10"/>
        <v>0</v>
      </c>
      <c r="CI22" s="3">
        <f t="shared" si="10"/>
        <v>0</v>
      </c>
      <c r="CJ22" s="3">
        <f t="shared" si="10"/>
        <v>0</v>
      </c>
      <c r="CK22" s="3">
        <f t="shared" si="10"/>
        <v>0</v>
      </c>
      <c r="CL22" s="3">
        <f t="shared" si="10"/>
        <v>0</v>
      </c>
      <c r="CM22" s="3">
        <f t="shared" si="10"/>
        <v>0</v>
      </c>
      <c r="CN22" s="3">
        <f t="shared" si="10"/>
        <v>0</v>
      </c>
      <c r="CO22" s="3">
        <f t="shared" si="10"/>
        <v>0</v>
      </c>
      <c r="CP22" s="3">
        <f t="shared" si="10"/>
        <v>0</v>
      </c>
      <c r="CQ22" s="3">
        <f t="shared" si="10"/>
        <v>0</v>
      </c>
      <c r="CR22" s="3">
        <f t="shared" si="10"/>
        <v>0</v>
      </c>
      <c r="CS22" s="3">
        <f t="shared" si="10"/>
        <v>0</v>
      </c>
      <c r="CT22" s="3">
        <f t="shared" si="10"/>
        <v>0</v>
      </c>
      <c r="CU22" s="3">
        <f t="shared" si="10"/>
        <v>0</v>
      </c>
      <c r="CV22" s="3">
        <f t="shared" si="10"/>
        <v>0</v>
      </c>
      <c r="CW22" s="3">
        <f t="shared" si="10"/>
        <v>0</v>
      </c>
      <c r="CX22" s="3">
        <f t="shared" si="10"/>
        <v>0</v>
      </c>
      <c r="CY22" s="3">
        <f t="shared" si="10"/>
        <v>0</v>
      </c>
      <c r="CZ22" s="3">
        <f t="shared" si="10"/>
        <v>0</v>
      </c>
      <c r="DA22" s="3">
        <f t="shared" si="10"/>
        <v>0</v>
      </c>
      <c r="DB22" s="3">
        <f t="shared" si="10"/>
        <v>0</v>
      </c>
      <c r="DC22" s="3">
        <f t="shared" si="10"/>
        <v>0</v>
      </c>
      <c r="DD22" s="3">
        <f t="shared" si="10"/>
        <v>0</v>
      </c>
      <c r="DE22" s="3">
        <f t="shared" si="10"/>
        <v>0</v>
      </c>
      <c r="DF22" s="3">
        <f t="shared" si="10"/>
        <v>0</v>
      </c>
      <c r="DG22" s="4">
        <f t="shared" ref="DG22:EL22" si="11">DG307</f>
        <v>100097.28</v>
      </c>
      <c r="DH22" s="4">
        <f t="shared" si="11"/>
        <v>82673.75</v>
      </c>
      <c r="DI22" s="4">
        <f t="shared" si="11"/>
        <v>1689.17</v>
      </c>
      <c r="DJ22" s="4">
        <f t="shared" si="11"/>
        <v>2602.9</v>
      </c>
      <c r="DK22" s="4">
        <f t="shared" si="11"/>
        <v>13131.46</v>
      </c>
      <c r="DL22" s="4">
        <f t="shared" si="11"/>
        <v>0</v>
      </c>
      <c r="DM22" s="4">
        <f t="shared" si="11"/>
        <v>16.427935999999999</v>
      </c>
      <c r="DN22" s="4">
        <f t="shared" si="11"/>
        <v>3.1911669999999996</v>
      </c>
      <c r="DO22" s="4">
        <f t="shared" si="11"/>
        <v>0</v>
      </c>
      <c r="DP22" s="4">
        <f t="shared" si="11"/>
        <v>16008.61</v>
      </c>
      <c r="DQ22" s="4">
        <f t="shared" si="11"/>
        <v>9143.9500000000007</v>
      </c>
      <c r="DR22" s="4">
        <f t="shared" si="11"/>
        <v>0</v>
      </c>
      <c r="DS22" s="4">
        <f t="shared" si="11"/>
        <v>0</v>
      </c>
      <c r="DT22" s="4">
        <f t="shared" si="11"/>
        <v>0</v>
      </c>
      <c r="DU22" s="4">
        <f t="shared" si="11"/>
        <v>0</v>
      </c>
      <c r="DV22" s="4">
        <f t="shared" si="11"/>
        <v>0</v>
      </c>
      <c r="DW22" s="4">
        <f t="shared" si="11"/>
        <v>0</v>
      </c>
      <c r="DX22" s="4">
        <f t="shared" si="11"/>
        <v>0</v>
      </c>
      <c r="DY22" s="4">
        <f t="shared" si="11"/>
        <v>0</v>
      </c>
      <c r="DZ22" s="4">
        <f t="shared" si="11"/>
        <v>0</v>
      </c>
      <c r="EA22" s="4">
        <f t="shared" si="11"/>
        <v>0</v>
      </c>
      <c r="EB22" s="4">
        <f t="shared" si="11"/>
        <v>0</v>
      </c>
      <c r="EC22" s="4">
        <f t="shared" si="11"/>
        <v>0</v>
      </c>
      <c r="ED22" s="4">
        <f t="shared" si="11"/>
        <v>0</v>
      </c>
      <c r="EE22" s="4">
        <f t="shared" si="11"/>
        <v>0</v>
      </c>
      <c r="EF22" s="4">
        <f t="shared" si="11"/>
        <v>0</v>
      </c>
      <c r="EG22" s="4">
        <f t="shared" si="11"/>
        <v>0</v>
      </c>
      <c r="EH22" s="4">
        <f t="shared" si="11"/>
        <v>0</v>
      </c>
      <c r="EI22" s="4">
        <f t="shared" si="11"/>
        <v>0</v>
      </c>
      <c r="EJ22" s="4">
        <f t="shared" si="11"/>
        <v>125249.84</v>
      </c>
      <c r="EK22" s="4">
        <f t="shared" si="11"/>
        <v>117076.78</v>
      </c>
      <c r="EL22" s="4">
        <f t="shared" si="11"/>
        <v>8173.06</v>
      </c>
      <c r="EM22" s="4">
        <f t="shared" ref="EM22:FR22" si="12">EM307</f>
        <v>0</v>
      </c>
      <c r="EN22" s="4">
        <f t="shared" si="12"/>
        <v>82673.75</v>
      </c>
      <c r="EO22" s="4">
        <f t="shared" si="12"/>
        <v>82673.75</v>
      </c>
      <c r="EP22" s="4">
        <f t="shared" si="12"/>
        <v>0</v>
      </c>
      <c r="EQ22" s="4">
        <f t="shared" si="12"/>
        <v>82673.75</v>
      </c>
      <c r="ER22" s="4">
        <f t="shared" si="12"/>
        <v>0</v>
      </c>
      <c r="ES22" s="4">
        <f t="shared" si="12"/>
        <v>0</v>
      </c>
      <c r="ET22" s="4">
        <f t="shared" si="12"/>
        <v>0</v>
      </c>
      <c r="EU22" s="4">
        <f t="shared" si="12"/>
        <v>0</v>
      </c>
      <c r="EV22" s="4">
        <f t="shared" si="12"/>
        <v>0</v>
      </c>
      <c r="EW22" s="4">
        <f t="shared" si="12"/>
        <v>0</v>
      </c>
      <c r="EX22" s="4">
        <f t="shared" si="12"/>
        <v>0</v>
      </c>
      <c r="EY22" s="4">
        <f t="shared" si="12"/>
        <v>0</v>
      </c>
      <c r="EZ22" s="4">
        <f t="shared" si="12"/>
        <v>0</v>
      </c>
      <c r="FA22" s="4">
        <f t="shared" si="12"/>
        <v>0</v>
      </c>
      <c r="FB22" s="4">
        <f t="shared" si="12"/>
        <v>0</v>
      </c>
      <c r="FC22" s="4">
        <f t="shared" si="12"/>
        <v>0</v>
      </c>
      <c r="FD22" s="4">
        <f t="shared" si="12"/>
        <v>0</v>
      </c>
      <c r="FE22" s="4">
        <f t="shared" si="12"/>
        <v>0</v>
      </c>
      <c r="FF22" s="4">
        <f t="shared" si="12"/>
        <v>0</v>
      </c>
      <c r="FG22" s="4">
        <f t="shared" si="12"/>
        <v>0</v>
      </c>
      <c r="FH22" s="4">
        <f t="shared" si="12"/>
        <v>0</v>
      </c>
      <c r="FI22" s="4">
        <f t="shared" si="12"/>
        <v>0</v>
      </c>
      <c r="FJ22" s="4">
        <f t="shared" si="12"/>
        <v>0</v>
      </c>
      <c r="FK22" s="4">
        <f t="shared" si="12"/>
        <v>0</v>
      </c>
      <c r="FL22" s="4">
        <f t="shared" si="12"/>
        <v>0</v>
      </c>
      <c r="FM22" s="4">
        <f t="shared" si="12"/>
        <v>0</v>
      </c>
      <c r="FN22" s="4">
        <f t="shared" si="12"/>
        <v>0</v>
      </c>
      <c r="FO22" s="4">
        <f t="shared" si="12"/>
        <v>0</v>
      </c>
      <c r="FP22" s="4">
        <f t="shared" si="12"/>
        <v>0</v>
      </c>
      <c r="FQ22" s="4">
        <f t="shared" si="12"/>
        <v>0</v>
      </c>
      <c r="FR22" s="4">
        <f t="shared" si="12"/>
        <v>0</v>
      </c>
      <c r="FS22" s="4">
        <f t="shared" ref="FS22:GX22" si="13">FS307</f>
        <v>0</v>
      </c>
      <c r="FT22" s="4">
        <f t="shared" si="13"/>
        <v>0</v>
      </c>
      <c r="FU22" s="4">
        <f t="shared" si="13"/>
        <v>0</v>
      </c>
      <c r="FV22" s="4">
        <f t="shared" si="13"/>
        <v>0</v>
      </c>
      <c r="FW22" s="4">
        <f t="shared" si="13"/>
        <v>0</v>
      </c>
      <c r="FX22" s="4">
        <f t="shared" si="13"/>
        <v>0</v>
      </c>
      <c r="FY22" s="4">
        <f t="shared" si="13"/>
        <v>0</v>
      </c>
      <c r="FZ22" s="4">
        <f t="shared" si="13"/>
        <v>0</v>
      </c>
      <c r="GA22" s="4">
        <f t="shared" si="13"/>
        <v>0</v>
      </c>
      <c r="GB22" s="4">
        <f t="shared" si="13"/>
        <v>0</v>
      </c>
      <c r="GC22" s="4">
        <f t="shared" si="13"/>
        <v>0</v>
      </c>
      <c r="GD22" s="4">
        <f t="shared" si="13"/>
        <v>0</v>
      </c>
      <c r="GE22" s="4">
        <f t="shared" si="13"/>
        <v>0</v>
      </c>
      <c r="GF22" s="4">
        <f t="shared" si="13"/>
        <v>0</v>
      </c>
      <c r="GG22" s="4">
        <f t="shared" si="13"/>
        <v>0</v>
      </c>
      <c r="GH22" s="4">
        <f t="shared" si="13"/>
        <v>0</v>
      </c>
      <c r="GI22" s="4">
        <f t="shared" si="13"/>
        <v>0</v>
      </c>
      <c r="GJ22" s="4">
        <f t="shared" si="13"/>
        <v>0</v>
      </c>
      <c r="GK22" s="4">
        <f t="shared" si="13"/>
        <v>0</v>
      </c>
      <c r="GL22" s="4">
        <f t="shared" si="13"/>
        <v>0</v>
      </c>
      <c r="GM22" s="4">
        <f t="shared" si="13"/>
        <v>0</v>
      </c>
      <c r="GN22" s="4">
        <f t="shared" si="13"/>
        <v>0</v>
      </c>
      <c r="GO22" s="4">
        <f t="shared" si="13"/>
        <v>0</v>
      </c>
      <c r="GP22" s="4">
        <f t="shared" si="13"/>
        <v>0</v>
      </c>
      <c r="GQ22" s="4">
        <f t="shared" si="13"/>
        <v>0</v>
      </c>
      <c r="GR22" s="4">
        <f t="shared" si="13"/>
        <v>0</v>
      </c>
      <c r="GS22" s="4">
        <f t="shared" si="13"/>
        <v>0</v>
      </c>
      <c r="GT22" s="4">
        <f t="shared" si="13"/>
        <v>0</v>
      </c>
      <c r="GU22" s="4">
        <f t="shared" si="13"/>
        <v>0</v>
      </c>
      <c r="GV22" s="4">
        <f t="shared" si="13"/>
        <v>0</v>
      </c>
      <c r="GW22" s="4">
        <f t="shared" si="13"/>
        <v>0</v>
      </c>
      <c r="GX22" s="4">
        <f t="shared" si="13"/>
        <v>0</v>
      </c>
    </row>
    <row r="24" spans="1:255" x14ac:dyDescent="0.2">
      <c r="A24" s="1">
        <v>4</v>
      </c>
      <c r="B24" s="1">
        <v>1</v>
      </c>
      <c r="C24" s="1"/>
      <c r="D24" s="1">
        <f>ROW(A139)</f>
        <v>139</v>
      </c>
      <c r="E24" s="1"/>
      <c r="F24" s="1" t="s">
        <v>19</v>
      </c>
      <c r="G24" s="1" t="s">
        <v>20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>
        <v>0</v>
      </c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55" x14ac:dyDescent="0.2">
      <c r="A26" s="3">
        <v>52</v>
      </c>
      <c r="B26" s="3">
        <f t="shared" ref="B26:G26" si="14">B139</f>
        <v>1</v>
      </c>
      <c r="C26" s="3">
        <f t="shared" si="14"/>
        <v>4</v>
      </c>
      <c r="D26" s="3">
        <f t="shared" si="14"/>
        <v>24</v>
      </c>
      <c r="E26" s="3">
        <f t="shared" si="14"/>
        <v>0</v>
      </c>
      <c r="F26" s="3" t="str">
        <f t="shared" si="14"/>
        <v>Новый раздел</v>
      </c>
      <c r="G26" s="3" t="str">
        <f t="shared" si="14"/>
        <v>СМР</v>
      </c>
      <c r="H26" s="3"/>
      <c r="I26" s="3"/>
      <c r="J26" s="3"/>
      <c r="K26" s="3"/>
      <c r="L26" s="3"/>
      <c r="M26" s="3"/>
      <c r="N26" s="3"/>
      <c r="O26" s="3">
        <f t="shared" ref="O26:AT26" si="15">O139</f>
        <v>17399.46</v>
      </c>
      <c r="P26" s="3">
        <f t="shared" si="15"/>
        <v>-24.07</v>
      </c>
      <c r="Q26" s="3">
        <f t="shared" si="15"/>
        <v>1689.17</v>
      </c>
      <c r="R26" s="3">
        <f t="shared" si="15"/>
        <v>2602.9</v>
      </c>
      <c r="S26" s="3">
        <f t="shared" si="15"/>
        <v>13131.46</v>
      </c>
      <c r="T26" s="3">
        <f t="shared" si="15"/>
        <v>0</v>
      </c>
      <c r="U26" s="3">
        <f t="shared" si="15"/>
        <v>16.427935999999999</v>
      </c>
      <c r="V26" s="3">
        <f t="shared" si="15"/>
        <v>3.1911669999999996</v>
      </c>
      <c r="W26" s="3">
        <f t="shared" si="15"/>
        <v>0</v>
      </c>
      <c r="X26" s="3">
        <f t="shared" si="15"/>
        <v>16008.61</v>
      </c>
      <c r="Y26" s="3">
        <f t="shared" si="15"/>
        <v>9143.9500000000007</v>
      </c>
      <c r="Z26" s="3">
        <f t="shared" si="15"/>
        <v>0</v>
      </c>
      <c r="AA26" s="3">
        <f t="shared" si="15"/>
        <v>0</v>
      </c>
      <c r="AB26" s="3">
        <f t="shared" si="15"/>
        <v>17399.46</v>
      </c>
      <c r="AC26" s="3">
        <f t="shared" si="15"/>
        <v>-24.07</v>
      </c>
      <c r="AD26" s="3">
        <f t="shared" si="15"/>
        <v>1689.17</v>
      </c>
      <c r="AE26" s="3">
        <f t="shared" si="15"/>
        <v>2602.9</v>
      </c>
      <c r="AF26" s="3">
        <f t="shared" si="15"/>
        <v>13131.46</v>
      </c>
      <c r="AG26" s="3">
        <f t="shared" si="15"/>
        <v>0</v>
      </c>
      <c r="AH26" s="3">
        <f t="shared" si="15"/>
        <v>16.427935999999999</v>
      </c>
      <c r="AI26" s="3">
        <f t="shared" si="15"/>
        <v>3.1911669999999996</v>
      </c>
      <c r="AJ26" s="3">
        <f t="shared" si="15"/>
        <v>0</v>
      </c>
      <c r="AK26" s="3">
        <f t="shared" si="15"/>
        <v>16008.61</v>
      </c>
      <c r="AL26" s="3">
        <f t="shared" si="15"/>
        <v>9143.9500000000007</v>
      </c>
      <c r="AM26" s="3">
        <f t="shared" si="15"/>
        <v>0</v>
      </c>
      <c r="AN26" s="3">
        <f t="shared" si="15"/>
        <v>0</v>
      </c>
      <c r="AO26" s="3">
        <f t="shared" si="15"/>
        <v>0</v>
      </c>
      <c r="AP26" s="3">
        <f t="shared" si="15"/>
        <v>0</v>
      </c>
      <c r="AQ26" s="3">
        <f t="shared" si="15"/>
        <v>0</v>
      </c>
      <c r="AR26" s="3">
        <f t="shared" si="15"/>
        <v>42552.02</v>
      </c>
      <c r="AS26" s="3">
        <f t="shared" si="15"/>
        <v>34378.959999999999</v>
      </c>
      <c r="AT26" s="3">
        <f t="shared" si="15"/>
        <v>8173.06</v>
      </c>
      <c r="AU26" s="3">
        <f t="shared" ref="AU26:BZ26" si="16">AU139</f>
        <v>0</v>
      </c>
      <c r="AV26" s="3">
        <f t="shared" si="16"/>
        <v>-24.07</v>
      </c>
      <c r="AW26" s="3">
        <f t="shared" si="16"/>
        <v>-24.07</v>
      </c>
      <c r="AX26" s="3">
        <f t="shared" si="16"/>
        <v>0</v>
      </c>
      <c r="AY26" s="3">
        <f t="shared" si="16"/>
        <v>-24.07</v>
      </c>
      <c r="AZ26" s="3">
        <f t="shared" si="16"/>
        <v>0</v>
      </c>
      <c r="BA26" s="3">
        <f t="shared" si="16"/>
        <v>0</v>
      </c>
      <c r="BB26" s="3">
        <f t="shared" si="16"/>
        <v>0</v>
      </c>
      <c r="BC26" s="3">
        <f t="shared" si="16"/>
        <v>0</v>
      </c>
      <c r="BD26" s="3">
        <f t="shared" si="16"/>
        <v>0</v>
      </c>
      <c r="BE26" s="3">
        <f t="shared" si="16"/>
        <v>0</v>
      </c>
      <c r="BF26" s="3">
        <f t="shared" si="16"/>
        <v>0</v>
      </c>
      <c r="BG26" s="3">
        <f t="shared" si="16"/>
        <v>0</v>
      </c>
      <c r="BH26" s="3">
        <f t="shared" si="16"/>
        <v>0</v>
      </c>
      <c r="BI26" s="3">
        <f t="shared" si="16"/>
        <v>0</v>
      </c>
      <c r="BJ26" s="3">
        <f t="shared" si="16"/>
        <v>0</v>
      </c>
      <c r="BK26" s="3">
        <f t="shared" si="16"/>
        <v>0</v>
      </c>
      <c r="BL26" s="3">
        <f t="shared" si="16"/>
        <v>0</v>
      </c>
      <c r="BM26" s="3">
        <f t="shared" si="16"/>
        <v>0</v>
      </c>
      <c r="BN26" s="3">
        <f t="shared" si="16"/>
        <v>0</v>
      </c>
      <c r="BO26" s="3">
        <f t="shared" si="16"/>
        <v>0</v>
      </c>
      <c r="BP26" s="3">
        <f t="shared" si="16"/>
        <v>0</v>
      </c>
      <c r="BQ26" s="3">
        <f t="shared" si="16"/>
        <v>0</v>
      </c>
      <c r="BR26" s="3">
        <f t="shared" si="16"/>
        <v>0</v>
      </c>
      <c r="BS26" s="3">
        <f t="shared" si="16"/>
        <v>0</v>
      </c>
      <c r="BT26" s="3">
        <f t="shared" si="16"/>
        <v>0</v>
      </c>
      <c r="BU26" s="3">
        <f t="shared" si="16"/>
        <v>0</v>
      </c>
      <c r="BV26" s="3">
        <f t="shared" si="16"/>
        <v>0</v>
      </c>
      <c r="BW26" s="3">
        <f t="shared" si="16"/>
        <v>0</v>
      </c>
      <c r="BX26" s="3">
        <f t="shared" si="16"/>
        <v>0</v>
      </c>
      <c r="BY26" s="3">
        <f t="shared" si="16"/>
        <v>0</v>
      </c>
      <c r="BZ26" s="3">
        <f t="shared" si="16"/>
        <v>0</v>
      </c>
      <c r="CA26" s="3">
        <f t="shared" ref="CA26:DF26" si="17">CA139</f>
        <v>42552.02</v>
      </c>
      <c r="CB26" s="3">
        <f t="shared" si="17"/>
        <v>34378.959999999999</v>
      </c>
      <c r="CC26" s="3">
        <f t="shared" si="17"/>
        <v>8173.06</v>
      </c>
      <c r="CD26" s="3">
        <f t="shared" si="17"/>
        <v>0</v>
      </c>
      <c r="CE26" s="3">
        <f t="shared" si="17"/>
        <v>-24.07</v>
      </c>
      <c r="CF26" s="3">
        <f t="shared" si="17"/>
        <v>-24.07</v>
      </c>
      <c r="CG26" s="3">
        <f t="shared" si="17"/>
        <v>0</v>
      </c>
      <c r="CH26" s="3">
        <f t="shared" si="17"/>
        <v>-24.07</v>
      </c>
      <c r="CI26" s="3">
        <f t="shared" si="17"/>
        <v>0</v>
      </c>
      <c r="CJ26" s="3">
        <f t="shared" si="17"/>
        <v>0</v>
      </c>
      <c r="CK26" s="3">
        <f t="shared" si="17"/>
        <v>0</v>
      </c>
      <c r="CL26" s="3">
        <f t="shared" si="17"/>
        <v>0</v>
      </c>
      <c r="CM26" s="3">
        <f t="shared" si="17"/>
        <v>0</v>
      </c>
      <c r="CN26" s="3">
        <f t="shared" si="17"/>
        <v>0</v>
      </c>
      <c r="CO26" s="3">
        <f t="shared" si="17"/>
        <v>0</v>
      </c>
      <c r="CP26" s="3">
        <f t="shared" si="17"/>
        <v>0</v>
      </c>
      <c r="CQ26" s="3">
        <f t="shared" si="17"/>
        <v>0</v>
      </c>
      <c r="CR26" s="3">
        <f t="shared" si="17"/>
        <v>0</v>
      </c>
      <c r="CS26" s="3">
        <f t="shared" si="17"/>
        <v>0</v>
      </c>
      <c r="CT26" s="3">
        <f t="shared" si="17"/>
        <v>0</v>
      </c>
      <c r="CU26" s="3">
        <f t="shared" si="17"/>
        <v>0</v>
      </c>
      <c r="CV26" s="3">
        <f t="shared" si="17"/>
        <v>0</v>
      </c>
      <c r="CW26" s="3">
        <f t="shared" si="17"/>
        <v>0</v>
      </c>
      <c r="CX26" s="3">
        <f t="shared" si="17"/>
        <v>0</v>
      </c>
      <c r="CY26" s="3">
        <f t="shared" si="17"/>
        <v>0</v>
      </c>
      <c r="CZ26" s="3">
        <f t="shared" si="17"/>
        <v>0</v>
      </c>
      <c r="DA26" s="3">
        <f t="shared" si="17"/>
        <v>0</v>
      </c>
      <c r="DB26" s="3">
        <f t="shared" si="17"/>
        <v>0</v>
      </c>
      <c r="DC26" s="3">
        <f t="shared" si="17"/>
        <v>0</v>
      </c>
      <c r="DD26" s="3">
        <f t="shared" si="17"/>
        <v>0</v>
      </c>
      <c r="DE26" s="3">
        <f t="shared" si="17"/>
        <v>0</v>
      </c>
      <c r="DF26" s="3">
        <f t="shared" si="17"/>
        <v>0</v>
      </c>
      <c r="DG26" s="4">
        <f t="shared" ref="DG26:EL26" si="18">DG139</f>
        <v>17399.46</v>
      </c>
      <c r="DH26" s="4">
        <f t="shared" si="18"/>
        <v>-24.07</v>
      </c>
      <c r="DI26" s="4">
        <f t="shared" si="18"/>
        <v>1689.17</v>
      </c>
      <c r="DJ26" s="4">
        <f t="shared" si="18"/>
        <v>2602.9</v>
      </c>
      <c r="DK26" s="4">
        <f t="shared" si="18"/>
        <v>13131.46</v>
      </c>
      <c r="DL26" s="4">
        <f t="shared" si="18"/>
        <v>0</v>
      </c>
      <c r="DM26" s="4">
        <f t="shared" si="18"/>
        <v>16.427935999999999</v>
      </c>
      <c r="DN26" s="4">
        <f t="shared" si="18"/>
        <v>3.1911669999999996</v>
      </c>
      <c r="DO26" s="4">
        <f t="shared" si="18"/>
        <v>0</v>
      </c>
      <c r="DP26" s="4">
        <f t="shared" si="18"/>
        <v>16008.61</v>
      </c>
      <c r="DQ26" s="4">
        <f t="shared" si="18"/>
        <v>9143.9500000000007</v>
      </c>
      <c r="DR26" s="4">
        <f t="shared" si="18"/>
        <v>0</v>
      </c>
      <c r="DS26" s="4">
        <f t="shared" si="18"/>
        <v>0</v>
      </c>
      <c r="DT26" s="4">
        <f t="shared" si="18"/>
        <v>17399.46</v>
      </c>
      <c r="DU26" s="4">
        <f t="shared" si="18"/>
        <v>-24.07</v>
      </c>
      <c r="DV26" s="4">
        <f t="shared" si="18"/>
        <v>1689.17</v>
      </c>
      <c r="DW26" s="4">
        <f t="shared" si="18"/>
        <v>2602.9</v>
      </c>
      <c r="DX26" s="4">
        <f t="shared" si="18"/>
        <v>13131.46</v>
      </c>
      <c r="DY26" s="4">
        <f t="shared" si="18"/>
        <v>0</v>
      </c>
      <c r="DZ26" s="4">
        <f t="shared" si="18"/>
        <v>16.427935999999999</v>
      </c>
      <c r="EA26" s="4">
        <f t="shared" si="18"/>
        <v>3.1911669999999996</v>
      </c>
      <c r="EB26" s="4">
        <f t="shared" si="18"/>
        <v>0</v>
      </c>
      <c r="EC26" s="4">
        <f t="shared" si="18"/>
        <v>16008.61</v>
      </c>
      <c r="ED26" s="4">
        <f t="shared" si="18"/>
        <v>9143.9500000000007</v>
      </c>
      <c r="EE26" s="4">
        <f t="shared" si="18"/>
        <v>0</v>
      </c>
      <c r="EF26" s="4">
        <f t="shared" si="18"/>
        <v>0</v>
      </c>
      <c r="EG26" s="4">
        <f t="shared" si="18"/>
        <v>0</v>
      </c>
      <c r="EH26" s="4">
        <f t="shared" si="18"/>
        <v>0</v>
      </c>
      <c r="EI26" s="4">
        <f t="shared" si="18"/>
        <v>0</v>
      </c>
      <c r="EJ26" s="4">
        <f t="shared" si="18"/>
        <v>42552.02</v>
      </c>
      <c r="EK26" s="4">
        <f t="shared" si="18"/>
        <v>34378.959999999999</v>
      </c>
      <c r="EL26" s="4">
        <f t="shared" si="18"/>
        <v>8173.06</v>
      </c>
      <c r="EM26" s="4">
        <f t="shared" ref="EM26:FR26" si="19">EM139</f>
        <v>0</v>
      </c>
      <c r="EN26" s="4">
        <f t="shared" si="19"/>
        <v>-24.07</v>
      </c>
      <c r="EO26" s="4">
        <f t="shared" si="19"/>
        <v>-24.07</v>
      </c>
      <c r="EP26" s="4">
        <f t="shared" si="19"/>
        <v>0</v>
      </c>
      <c r="EQ26" s="4">
        <f t="shared" si="19"/>
        <v>-24.07</v>
      </c>
      <c r="ER26" s="4">
        <f t="shared" si="19"/>
        <v>0</v>
      </c>
      <c r="ES26" s="4">
        <f t="shared" si="19"/>
        <v>0</v>
      </c>
      <c r="ET26" s="4">
        <f t="shared" si="19"/>
        <v>0</v>
      </c>
      <c r="EU26" s="4">
        <f t="shared" si="19"/>
        <v>0</v>
      </c>
      <c r="EV26" s="4">
        <f t="shared" si="19"/>
        <v>0</v>
      </c>
      <c r="EW26" s="4">
        <f t="shared" si="19"/>
        <v>0</v>
      </c>
      <c r="EX26" s="4">
        <f t="shared" si="19"/>
        <v>0</v>
      </c>
      <c r="EY26" s="4">
        <f t="shared" si="19"/>
        <v>0</v>
      </c>
      <c r="EZ26" s="4">
        <f t="shared" si="19"/>
        <v>0</v>
      </c>
      <c r="FA26" s="4">
        <f t="shared" si="19"/>
        <v>0</v>
      </c>
      <c r="FB26" s="4">
        <f t="shared" si="19"/>
        <v>0</v>
      </c>
      <c r="FC26" s="4">
        <f t="shared" si="19"/>
        <v>0</v>
      </c>
      <c r="FD26" s="4">
        <f t="shared" si="19"/>
        <v>0</v>
      </c>
      <c r="FE26" s="4">
        <f t="shared" si="19"/>
        <v>0</v>
      </c>
      <c r="FF26" s="4">
        <f t="shared" si="19"/>
        <v>0</v>
      </c>
      <c r="FG26" s="4">
        <f t="shared" si="19"/>
        <v>0</v>
      </c>
      <c r="FH26" s="4">
        <f t="shared" si="19"/>
        <v>0</v>
      </c>
      <c r="FI26" s="4">
        <f t="shared" si="19"/>
        <v>0</v>
      </c>
      <c r="FJ26" s="4">
        <f t="shared" si="19"/>
        <v>0</v>
      </c>
      <c r="FK26" s="4">
        <f t="shared" si="19"/>
        <v>0</v>
      </c>
      <c r="FL26" s="4">
        <f t="shared" si="19"/>
        <v>0</v>
      </c>
      <c r="FM26" s="4">
        <f t="shared" si="19"/>
        <v>0</v>
      </c>
      <c r="FN26" s="4">
        <f t="shared" si="19"/>
        <v>0</v>
      </c>
      <c r="FO26" s="4">
        <f t="shared" si="19"/>
        <v>0</v>
      </c>
      <c r="FP26" s="4">
        <f t="shared" si="19"/>
        <v>0</v>
      </c>
      <c r="FQ26" s="4">
        <f t="shared" si="19"/>
        <v>0</v>
      </c>
      <c r="FR26" s="4">
        <f t="shared" si="19"/>
        <v>0</v>
      </c>
      <c r="FS26" s="4">
        <f t="shared" ref="FS26:GX26" si="20">FS139</f>
        <v>42552.02</v>
      </c>
      <c r="FT26" s="4">
        <f t="shared" si="20"/>
        <v>34378.959999999999</v>
      </c>
      <c r="FU26" s="4">
        <f t="shared" si="20"/>
        <v>8173.06</v>
      </c>
      <c r="FV26" s="4">
        <f t="shared" si="20"/>
        <v>0</v>
      </c>
      <c r="FW26" s="4">
        <f t="shared" si="20"/>
        <v>-24.07</v>
      </c>
      <c r="FX26" s="4">
        <f t="shared" si="20"/>
        <v>-24.07</v>
      </c>
      <c r="FY26" s="4">
        <f t="shared" si="20"/>
        <v>0</v>
      </c>
      <c r="FZ26" s="4">
        <f t="shared" si="20"/>
        <v>-24.07</v>
      </c>
      <c r="GA26" s="4">
        <f t="shared" si="20"/>
        <v>0</v>
      </c>
      <c r="GB26" s="4">
        <f t="shared" si="20"/>
        <v>0</v>
      </c>
      <c r="GC26" s="4">
        <f t="shared" si="20"/>
        <v>0</v>
      </c>
      <c r="GD26" s="4">
        <f t="shared" si="20"/>
        <v>0</v>
      </c>
      <c r="GE26" s="4">
        <f t="shared" si="20"/>
        <v>0</v>
      </c>
      <c r="GF26" s="4">
        <f t="shared" si="20"/>
        <v>0</v>
      </c>
      <c r="GG26" s="4">
        <f t="shared" si="20"/>
        <v>0</v>
      </c>
      <c r="GH26" s="4">
        <f t="shared" si="20"/>
        <v>0</v>
      </c>
      <c r="GI26" s="4">
        <f t="shared" si="20"/>
        <v>0</v>
      </c>
      <c r="GJ26" s="4">
        <f t="shared" si="20"/>
        <v>0</v>
      </c>
      <c r="GK26" s="4">
        <f t="shared" si="20"/>
        <v>0</v>
      </c>
      <c r="GL26" s="4">
        <f t="shared" si="20"/>
        <v>0</v>
      </c>
      <c r="GM26" s="4">
        <f t="shared" si="20"/>
        <v>0</v>
      </c>
      <c r="GN26" s="4">
        <f t="shared" si="20"/>
        <v>0</v>
      </c>
      <c r="GO26" s="4">
        <f t="shared" si="20"/>
        <v>0</v>
      </c>
      <c r="GP26" s="4">
        <f t="shared" si="20"/>
        <v>0</v>
      </c>
      <c r="GQ26" s="4">
        <f t="shared" si="20"/>
        <v>0</v>
      </c>
      <c r="GR26" s="4">
        <f t="shared" si="20"/>
        <v>0</v>
      </c>
      <c r="GS26" s="4">
        <f t="shared" si="20"/>
        <v>0</v>
      </c>
      <c r="GT26" s="4">
        <f t="shared" si="20"/>
        <v>0</v>
      </c>
      <c r="GU26" s="4">
        <f t="shared" si="20"/>
        <v>0</v>
      </c>
      <c r="GV26" s="4">
        <f t="shared" si="20"/>
        <v>0</v>
      </c>
      <c r="GW26" s="4">
        <f t="shared" si="20"/>
        <v>0</v>
      </c>
      <c r="GX26" s="4">
        <f t="shared" si="20"/>
        <v>0</v>
      </c>
    </row>
    <row r="28" spans="1:255" x14ac:dyDescent="0.2">
      <c r="A28" s="2">
        <v>17</v>
      </c>
      <c r="B28" s="2">
        <v>1</v>
      </c>
      <c r="C28" s="2">
        <f>ROW(SmtRes!A5)</f>
        <v>5</v>
      </c>
      <c r="D28" s="2">
        <f>ROW(EtalonRes!A5)</f>
        <v>5</v>
      </c>
      <c r="E28" s="2" t="s">
        <v>21</v>
      </c>
      <c r="F28" s="2" t="s">
        <v>22</v>
      </c>
      <c r="G28" s="2" t="s">
        <v>23</v>
      </c>
      <c r="H28" s="2" t="s">
        <v>24</v>
      </c>
      <c r="I28" s="2">
        <v>0</v>
      </c>
      <c r="J28" s="2">
        <v>0</v>
      </c>
      <c r="K28" s="2">
        <v>0</v>
      </c>
      <c r="L28" s="2">
        <v>11</v>
      </c>
      <c r="M28" s="2">
        <v>11</v>
      </c>
      <c r="N28" s="2">
        <f t="shared" ref="N28:N59" si="21">ROUND(L28-M28,4)</f>
        <v>0</v>
      </c>
      <c r="O28" s="2">
        <f t="shared" ref="O28:O59" si="22">ROUND(CP28,2)</f>
        <v>0</v>
      </c>
      <c r="P28" s="2">
        <f>SUMIF(SmtRes!AQ1:'SmtRes'!AQ5,"=1",SmtRes!DF1:'SmtRes'!DF5)</f>
        <v>0</v>
      </c>
      <c r="Q28" s="2">
        <f>SUMIF(SmtRes!AQ1:'SmtRes'!AQ5,"=1",SmtRes!DG1:'SmtRes'!DG5)</f>
        <v>0</v>
      </c>
      <c r="R28" s="2">
        <f>SUMIF(SmtRes!AQ1:'SmtRes'!AQ5,"=1",SmtRes!DH1:'SmtRes'!DH5)</f>
        <v>0</v>
      </c>
      <c r="S28" s="2">
        <f>SUMIF(SmtRes!AQ1:'SmtRes'!AQ5,"=1",SmtRes!DI1:'SmtRes'!DI5)</f>
        <v>0</v>
      </c>
      <c r="T28" s="2">
        <f t="shared" ref="T28:T59" si="23">ROUND(CU28*I28,2)</f>
        <v>0</v>
      </c>
      <c r="U28" s="2">
        <f>SUMIF(SmtRes!AQ1:'SmtRes'!AQ5,"=1",SmtRes!CV1:'SmtRes'!CV5)</f>
        <v>0</v>
      </c>
      <c r="V28" s="2">
        <f>SUMIF(SmtRes!AQ1:'SmtRes'!AQ5,"=1",SmtRes!CW1:'SmtRes'!CW5)</f>
        <v>0</v>
      </c>
      <c r="W28" s="2">
        <f t="shared" ref="W28:W59" si="24">ROUND(CX28*I28,2)</f>
        <v>0</v>
      </c>
      <c r="X28" s="2">
        <f t="shared" ref="X28:X59" si="25">ROUND(CY28,2)</f>
        <v>0</v>
      </c>
      <c r="Y28" s="2">
        <f t="shared" ref="Y28:Y59" si="26">ROUND(CZ28,2)</f>
        <v>0</v>
      </c>
      <c r="Z28" s="2"/>
      <c r="AA28" s="2">
        <v>87105575</v>
      </c>
      <c r="AB28" s="2">
        <f t="shared" ref="AB28:AB59" si="27">ROUND((AC28+AD28+AF28),2)</f>
        <v>814.61</v>
      </c>
      <c r="AC28" s="2">
        <f t="shared" ref="AC28:AC33" si="28">ROUND((0),2)</f>
        <v>0</v>
      </c>
      <c r="AD28" s="2">
        <f>ROUND((((SUM(SmtRes!BR1:'SmtRes'!BR5))-(SUM(SmtRes!BS1:'SmtRes'!BS5)))+AE28),2)</f>
        <v>510.74</v>
      </c>
      <c r="AE28" s="2">
        <f>ROUND((SUM(SmtRes!BS1:'SmtRes'!BS5)),2)</f>
        <v>454.13</v>
      </c>
      <c r="AF28" s="2">
        <f>ROUND((SUM(SmtRes!BT1:'SmtRes'!BT5)),2)</f>
        <v>303.87</v>
      </c>
      <c r="AG28" s="2">
        <f t="shared" ref="AG28:AG59" si="29">ROUND((AP28),2)</f>
        <v>0</v>
      </c>
      <c r="AH28" s="2">
        <f>(SUM(SmtRes!BU1:'SmtRes'!BU5))</f>
        <v>0.44</v>
      </c>
      <c r="AI28" s="2">
        <f>(SUM(SmtRes!BV1:'SmtRes'!BV5))</f>
        <v>0.48</v>
      </c>
      <c r="AJ28" s="2">
        <f t="shared" ref="AJ28:AJ59" si="30">(AS28)</f>
        <v>0</v>
      </c>
      <c r="AK28" s="2">
        <v>1268.7447999999999</v>
      </c>
      <c r="AL28" s="2">
        <v>0</v>
      </c>
      <c r="AM28" s="2">
        <v>510.74159999999995</v>
      </c>
      <c r="AN28" s="2">
        <v>454.13040000000001</v>
      </c>
      <c r="AO28" s="2">
        <v>303.87279999999998</v>
      </c>
      <c r="AP28" s="2">
        <v>0</v>
      </c>
      <c r="AQ28" s="2">
        <v>0.44</v>
      </c>
      <c r="AR28" s="2">
        <v>0.48</v>
      </c>
      <c r="AS28" s="2">
        <v>0</v>
      </c>
      <c r="AT28" s="2">
        <v>103</v>
      </c>
      <c r="AU28" s="2">
        <v>60</v>
      </c>
      <c r="AV28" s="2">
        <v>1</v>
      </c>
      <c r="AW28" s="2">
        <v>1</v>
      </c>
      <c r="AX28" s="2"/>
      <c r="AY28" s="2"/>
      <c r="AZ28" s="2">
        <v>1</v>
      </c>
      <c r="BA28" s="2">
        <v>1</v>
      </c>
      <c r="BB28" s="2">
        <v>1</v>
      </c>
      <c r="BC28" s="2">
        <v>1</v>
      </c>
      <c r="BD28" s="2" t="s">
        <v>3</v>
      </c>
      <c r="BE28" s="2" t="s">
        <v>3</v>
      </c>
      <c r="BF28" s="2" t="s">
        <v>3</v>
      </c>
      <c r="BG28" s="2" t="s">
        <v>3</v>
      </c>
      <c r="BH28" s="2">
        <v>0</v>
      </c>
      <c r="BI28" s="2">
        <v>1</v>
      </c>
      <c r="BJ28" s="2" t="s">
        <v>25</v>
      </c>
      <c r="BK28" s="2"/>
      <c r="BL28" s="2"/>
      <c r="BM28" s="2">
        <v>33001</v>
      </c>
      <c r="BN28" s="2">
        <v>0</v>
      </c>
      <c r="BO28" s="2" t="s">
        <v>3</v>
      </c>
      <c r="BP28" s="2">
        <v>0</v>
      </c>
      <c r="BQ28" s="2">
        <v>2</v>
      </c>
      <c r="BR28" s="2">
        <v>0</v>
      </c>
      <c r="BS28" s="2">
        <v>1</v>
      </c>
      <c r="BT28" s="2">
        <v>1</v>
      </c>
      <c r="BU28" s="2">
        <v>1</v>
      </c>
      <c r="BV28" s="2">
        <v>1</v>
      </c>
      <c r="BW28" s="2">
        <v>1</v>
      </c>
      <c r="BX28" s="2">
        <v>1</v>
      </c>
      <c r="BY28" s="2" t="s">
        <v>3</v>
      </c>
      <c r="BZ28" s="2">
        <v>103</v>
      </c>
      <c r="CA28" s="2">
        <v>60</v>
      </c>
      <c r="CB28" s="2" t="s">
        <v>3</v>
      </c>
      <c r="CC28" s="2"/>
      <c r="CD28" s="2"/>
      <c r="CE28" s="2">
        <v>0</v>
      </c>
      <c r="CF28" s="2">
        <v>0</v>
      </c>
      <c r="CG28" s="2">
        <v>0</v>
      </c>
      <c r="CH28" s="2">
        <v>1</v>
      </c>
      <c r="CI28" s="2">
        <v>0</v>
      </c>
      <c r="CJ28" s="2">
        <v>0</v>
      </c>
      <c r="CK28" s="2">
        <v>0</v>
      </c>
      <c r="CL28" s="2">
        <v>0</v>
      </c>
      <c r="CM28" s="2">
        <v>0</v>
      </c>
      <c r="CN28" s="2" t="s">
        <v>3</v>
      </c>
      <c r="CO28" s="2">
        <v>0</v>
      </c>
      <c r="CP28" s="2">
        <f t="shared" ref="CP28:CP59" si="31">(P28+Q28+S28+R28)</f>
        <v>0</v>
      </c>
      <c r="CQ28" s="2">
        <f>SUMIF(SmtRes!AQ1:'SmtRes'!AQ5,"=1",SmtRes!AA1:'SmtRes'!AA5)</f>
        <v>0</v>
      </c>
      <c r="CR28" s="2">
        <f>SUMIF(SmtRes!AQ1:'SmtRes'!AQ5,"=1",SmtRes!AB1:'SmtRes'!AB5)</f>
        <v>2274.4699999999998</v>
      </c>
      <c r="CS28" s="2">
        <f>SUMIF(SmtRes!AQ1:'SmtRes'!AQ5,"=1",SmtRes!AC1:'SmtRes'!AC5)</f>
        <v>1892.21</v>
      </c>
      <c r="CT28" s="2">
        <f>SUMIF(SmtRes!AQ1:'SmtRes'!AQ5,"=1",SmtRes!AD1:'SmtRes'!AD5)</f>
        <v>690.62</v>
      </c>
      <c r="CU28" s="2">
        <f t="shared" ref="CU28:CU59" si="32">AG28</f>
        <v>0</v>
      </c>
      <c r="CV28" s="2">
        <f>SUMIF(SmtRes!AQ1:'SmtRes'!AQ5,"=1",SmtRes!BU1:'SmtRes'!BU5)</f>
        <v>0.44</v>
      </c>
      <c r="CW28" s="2">
        <f>SUMIF(SmtRes!AQ1:'SmtRes'!AQ5,"=1",SmtRes!BV1:'SmtRes'!BV5)</f>
        <v>0.48</v>
      </c>
      <c r="CX28" s="2">
        <f t="shared" ref="CX28:CX59" si="33">AJ28</f>
        <v>0</v>
      </c>
      <c r="CY28" s="2">
        <f t="shared" ref="CY28:CY59" si="34">(((S28+R28)*AT28)/100)</f>
        <v>0</v>
      </c>
      <c r="CZ28" s="2">
        <f t="shared" ref="CZ28:CZ59" si="35">(((S28+R28)*AU28)/100)</f>
        <v>0</v>
      </c>
      <c r="DA28" s="2"/>
      <c r="DB28" s="2"/>
      <c r="DC28" s="2" t="s">
        <v>3</v>
      </c>
      <c r="DD28" s="2" t="s">
        <v>3</v>
      </c>
      <c r="DE28" s="2" t="s">
        <v>3</v>
      </c>
      <c r="DF28" s="2" t="s">
        <v>3</v>
      </c>
      <c r="DG28" s="2" t="s">
        <v>3</v>
      </c>
      <c r="DH28" s="2" t="s">
        <v>3</v>
      </c>
      <c r="DI28" s="2" t="s">
        <v>3</v>
      </c>
      <c r="DJ28" s="2" t="s">
        <v>3</v>
      </c>
      <c r="DK28" s="2" t="s">
        <v>3</v>
      </c>
      <c r="DL28" s="2" t="s">
        <v>3</v>
      </c>
      <c r="DM28" s="2" t="s">
        <v>3</v>
      </c>
      <c r="DN28" s="2">
        <v>0</v>
      </c>
      <c r="DO28" s="2">
        <v>0</v>
      </c>
      <c r="DP28" s="2">
        <v>1</v>
      </c>
      <c r="DQ28" s="2">
        <v>1</v>
      </c>
      <c r="DR28" s="2"/>
      <c r="DS28" s="2"/>
      <c r="DT28" s="2"/>
      <c r="DU28" s="2">
        <v>1013</v>
      </c>
      <c r="DV28" s="2" t="s">
        <v>24</v>
      </c>
      <c r="DW28" s="2" t="s">
        <v>24</v>
      </c>
      <c r="DX28" s="2">
        <v>1</v>
      </c>
      <c r="DY28" s="2"/>
      <c r="DZ28" s="2" t="s">
        <v>3</v>
      </c>
      <c r="EA28" s="2" t="s">
        <v>3</v>
      </c>
      <c r="EB28" s="2" t="s">
        <v>3</v>
      </c>
      <c r="EC28" s="2" t="s">
        <v>3</v>
      </c>
      <c r="ED28" s="2"/>
      <c r="EE28" s="2">
        <v>85678438</v>
      </c>
      <c r="EF28" s="2">
        <v>2</v>
      </c>
      <c r="EG28" s="2" t="s">
        <v>26</v>
      </c>
      <c r="EH28" s="2">
        <v>27</v>
      </c>
      <c r="EI28" s="2" t="s">
        <v>27</v>
      </c>
      <c r="EJ28" s="2">
        <v>1</v>
      </c>
      <c r="EK28" s="2">
        <v>33001</v>
      </c>
      <c r="EL28" s="2" t="s">
        <v>27</v>
      </c>
      <c r="EM28" s="2" t="s">
        <v>28</v>
      </c>
      <c r="EN28" s="2"/>
      <c r="EO28" s="2" t="s">
        <v>3</v>
      </c>
      <c r="EP28" s="2"/>
      <c r="EQ28" s="2">
        <v>0</v>
      </c>
      <c r="ER28" s="2">
        <v>0</v>
      </c>
      <c r="ES28" s="2">
        <v>0</v>
      </c>
      <c r="ET28" s="2">
        <v>0</v>
      </c>
      <c r="EU28" s="2">
        <v>0</v>
      </c>
      <c r="EV28" s="2">
        <v>0</v>
      </c>
      <c r="EW28" s="2">
        <v>0.44</v>
      </c>
      <c r="EX28" s="2">
        <v>0.48</v>
      </c>
      <c r="EY28" s="2">
        <v>0</v>
      </c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>
        <v>0</v>
      </c>
      <c r="FR28" s="2">
        <f t="shared" ref="FR28:FR59" si="36">ROUND(IF(BI28=3,GM28,0),2)</f>
        <v>0</v>
      </c>
      <c r="FS28" s="2">
        <v>0</v>
      </c>
      <c r="FT28" s="2"/>
      <c r="FU28" s="2"/>
      <c r="FV28" s="2"/>
      <c r="FW28" s="2"/>
      <c r="FX28" s="2">
        <v>103</v>
      </c>
      <c r="FY28" s="2">
        <v>60</v>
      </c>
      <c r="FZ28" s="2"/>
      <c r="GA28" s="2" t="s">
        <v>3</v>
      </c>
      <c r="GB28" s="2"/>
      <c r="GC28" s="2"/>
      <c r="GD28" s="2">
        <v>1</v>
      </c>
      <c r="GE28" s="2"/>
      <c r="GF28" s="2">
        <v>-1032039534</v>
      </c>
      <c r="GG28" s="2">
        <v>2</v>
      </c>
      <c r="GH28" s="2">
        <v>1</v>
      </c>
      <c r="GI28" s="2">
        <v>-2</v>
      </c>
      <c r="GJ28" s="2">
        <v>0</v>
      </c>
      <c r="GK28" s="2">
        <v>0</v>
      </c>
      <c r="GL28" s="2">
        <f t="shared" ref="GL28:GL59" si="37">ROUND(IF(AND(BH28=3,BI28=3,FS28&lt;&gt;0),P28,0),2)</f>
        <v>0</v>
      </c>
      <c r="GM28" s="2">
        <f t="shared" ref="GM28:GM59" si="38">ROUND(O28+X28+Y28,2)+GX28</f>
        <v>0</v>
      </c>
      <c r="GN28" s="2">
        <f t="shared" ref="GN28:GN59" si="39">IF(OR(BI28=0,BI28=1),GM28-GX28,0)</f>
        <v>0</v>
      </c>
      <c r="GO28" s="2">
        <f t="shared" ref="GO28:GO59" si="40">IF(BI28=2,GM28-GX28,0)</f>
        <v>0</v>
      </c>
      <c r="GP28" s="2">
        <f t="shared" ref="GP28:GP59" si="41">IF(BI28=4,GM28-GX28,0)</f>
        <v>0</v>
      </c>
      <c r="GQ28" s="2"/>
      <c r="GR28" s="2">
        <v>0</v>
      </c>
      <c r="GS28" s="2">
        <v>3</v>
      </c>
      <c r="GT28" s="2">
        <v>0</v>
      </c>
      <c r="GU28" s="2" t="s">
        <v>3</v>
      </c>
      <c r="GV28" s="2">
        <f t="shared" ref="GV28:GV59" si="42">ROUND((GT28),2)</f>
        <v>0</v>
      </c>
      <c r="GW28" s="2">
        <v>1</v>
      </c>
      <c r="GX28" s="2">
        <f t="shared" ref="GX28:GX59" si="43">ROUND(HC28*I28,2)</f>
        <v>0</v>
      </c>
      <c r="GY28" s="2"/>
      <c r="GZ28" s="2"/>
      <c r="HA28" s="2">
        <v>0</v>
      </c>
      <c r="HB28" s="2">
        <v>0</v>
      </c>
      <c r="HC28" s="2">
        <f t="shared" ref="HC28:HC59" si="44">GV28*GW28</f>
        <v>0</v>
      </c>
      <c r="HD28" s="2"/>
      <c r="HE28" s="2" t="s">
        <v>3</v>
      </c>
      <c r="HF28" s="2" t="s">
        <v>3</v>
      </c>
      <c r="HG28" s="2"/>
      <c r="HH28" s="2"/>
      <c r="HI28" s="2"/>
      <c r="HJ28" s="2"/>
      <c r="HK28" s="2"/>
      <c r="HL28" s="2"/>
      <c r="HM28" s="2" t="s">
        <v>3</v>
      </c>
      <c r="HN28" s="2" t="s">
        <v>29</v>
      </c>
      <c r="HO28" s="2" t="s">
        <v>30</v>
      </c>
      <c r="HP28" s="2" t="s">
        <v>27</v>
      </c>
      <c r="HQ28" s="2" t="s">
        <v>27</v>
      </c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>
        <v>0</v>
      </c>
      <c r="IL28" s="2"/>
      <c r="IM28" s="2"/>
      <c r="IN28" s="2"/>
      <c r="IO28" s="2"/>
      <c r="IP28" s="2"/>
      <c r="IQ28" s="2"/>
      <c r="IR28" s="2"/>
      <c r="IS28" s="2"/>
      <c r="IT28" s="2"/>
      <c r="IU28" s="2"/>
    </row>
    <row r="29" spans="1:255" x14ac:dyDescent="0.2">
      <c r="A29">
        <v>17</v>
      </c>
      <c r="B29">
        <v>1</v>
      </c>
      <c r="C29">
        <f>ROW(SmtRes!A10)</f>
        <v>10</v>
      </c>
      <c r="D29">
        <f>ROW(EtalonRes!A10)</f>
        <v>10</v>
      </c>
      <c r="E29" t="s">
        <v>21</v>
      </c>
      <c r="F29" t="s">
        <v>22</v>
      </c>
      <c r="G29" t="s">
        <v>23</v>
      </c>
      <c r="H29" t="s">
        <v>24</v>
      </c>
      <c r="I29">
        <v>0</v>
      </c>
      <c r="J29">
        <v>0</v>
      </c>
      <c r="K29">
        <v>0</v>
      </c>
      <c r="L29">
        <v>11</v>
      </c>
      <c r="M29">
        <v>11</v>
      </c>
      <c r="N29">
        <f t="shared" si="21"/>
        <v>0</v>
      </c>
      <c r="O29">
        <f t="shared" si="22"/>
        <v>0</v>
      </c>
      <c r="P29">
        <f>SUMIF(SmtRes!AQ6:'SmtRes'!AQ10,"=1",SmtRes!DF6:'SmtRes'!DF10)</f>
        <v>0</v>
      </c>
      <c r="Q29">
        <f>SUMIF(SmtRes!AQ6:'SmtRes'!AQ10,"=1",SmtRes!DG6:'SmtRes'!DG10)</f>
        <v>0</v>
      </c>
      <c r="R29">
        <f>SUMIF(SmtRes!AQ6:'SmtRes'!AQ10,"=1",SmtRes!DH6:'SmtRes'!DH10)</f>
        <v>0</v>
      </c>
      <c r="S29">
        <f>SUMIF(SmtRes!AQ6:'SmtRes'!AQ10,"=1",SmtRes!DI6:'SmtRes'!DI10)</f>
        <v>0</v>
      </c>
      <c r="T29">
        <f t="shared" si="23"/>
        <v>0</v>
      </c>
      <c r="U29">
        <f>SUMIF(SmtRes!AQ6:'SmtRes'!AQ10,"=1",SmtRes!CV6:'SmtRes'!CV10)</f>
        <v>0</v>
      </c>
      <c r="V29">
        <f>SUMIF(SmtRes!AQ6:'SmtRes'!AQ10,"=1",SmtRes!CW6:'SmtRes'!CW10)</f>
        <v>0</v>
      </c>
      <c r="W29">
        <f t="shared" si="24"/>
        <v>0</v>
      </c>
      <c r="X29">
        <f t="shared" si="25"/>
        <v>0</v>
      </c>
      <c r="Y29">
        <f t="shared" si="26"/>
        <v>0</v>
      </c>
      <c r="AA29">
        <v>87105511</v>
      </c>
      <c r="AB29">
        <f t="shared" si="27"/>
        <v>814.61</v>
      </c>
      <c r="AC29">
        <f t="shared" si="28"/>
        <v>0</v>
      </c>
      <c r="AD29">
        <f>ROUND((((SUM(SmtRes!BR6:'SmtRes'!BR10))-(SUM(SmtRes!BS6:'SmtRes'!BS10)))+AE29),2)</f>
        <v>510.74</v>
      </c>
      <c r="AE29">
        <f>ROUND((SUM(SmtRes!BS6:'SmtRes'!BS10)),2)</f>
        <v>454.13</v>
      </c>
      <c r="AF29">
        <f>ROUND((SUM(SmtRes!BT6:'SmtRes'!BT10)),2)</f>
        <v>303.87</v>
      </c>
      <c r="AG29">
        <f t="shared" si="29"/>
        <v>0</v>
      </c>
      <c r="AH29">
        <f>(SUM(SmtRes!BU6:'SmtRes'!BU10))</f>
        <v>0.44</v>
      </c>
      <c r="AI29">
        <f>(SUM(SmtRes!BV6:'SmtRes'!BV10))</f>
        <v>0.48</v>
      </c>
      <c r="AJ29">
        <f t="shared" si="30"/>
        <v>0</v>
      </c>
      <c r="AK29">
        <v>1268.7447999999999</v>
      </c>
      <c r="AL29">
        <v>0</v>
      </c>
      <c r="AM29">
        <v>510.74159999999995</v>
      </c>
      <c r="AN29">
        <v>454.13040000000001</v>
      </c>
      <c r="AO29">
        <v>303.87279999999998</v>
      </c>
      <c r="AP29">
        <v>0</v>
      </c>
      <c r="AQ29">
        <v>0.44</v>
      </c>
      <c r="AR29">
        <v>0.48</v>
      </c>
      <c r="AS29">
        <v>0</v>
      </c>
      <c r="AT29">
        <v>103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0</v>
      </c>
      <c r="BI29">
        <v>1</v>
      </c>
      <c r="BJ29" t="s">
        <v>25</v>
      </c>
      <c r="BM29">
        <v>33001</v>
      </c>
      <c r="BN29">
        <v>0</v>
      </c>
      <c r="BO29" t="s">
        <v>3</v>
      </c>
      <c r="BP29">
        <v>0</v>
      </c>
      <c r="BQ29">
        <v>2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103</v>
      </c>
      <c r="CA29">
        <v>60</v>
      </c>
      <c r="CB29" t="s">
        <v>3</v>
      </c>
      <c r="CE29">
        <v>0</v>
      </c>
      <c r="CF29">
        <v>0</v>
      </c>
      <c r="CG29">
        <v>0</v>
      </c>
      <c r="CH29">
        <v>1</v>
      </c>
      <c r="CI29">
        <v>0</v>
      </c>
      <c r="CJ29">
        <v>0</v>
      </c>
      <c r="CK29">
        <v>0</v>
      </c>
      <c r="CL29">
        <v>0</v>
      </c>
      <c r="CM29">
        <v>0</v>
      </c>
      <c r="CN29" t="s">
        <v>3</v>
      </c>
      <c r="CO29">
        <v>0</v>
      </c>
      <c r="CP29">
        <f t="shared" si="31"/>
        <v>0</v>
      </c>
      <c r="CQ29">
        <f>SUMIF(SmtRes!AQ6:'SmtRes'!AQ10,"=1",SmtRes!AA6:'SmtRes'!AA10)</f>
        <v>0</v>
      </c>
      <c r="CR29">
        <f>SUMIF(SmtRes!AQ6:'SmtRes'!AQ10,"=1",SmtRes!AB6:'SmtRes'!AB10)</f>
        <v>2274.4699999999998</v>
      </c>
      <c r="CS29">
        <f>SUMIF(SmtRes!AQ6:'SmtRes'!AQ10,"=1",SmtRes!AC6:'SmtRes'!AC10)</f>
        <v>1892.21</v>
      </c>
      <c r="CT29">
        <f>SUMIF(SmtRes!AQ6:'SmtRes'!AQ10,"=1",SmtRes!AD6:'SmtRes'!AD10)</f>
        <v>690.62</v>
      </c>
      <c r="CU29">
        <f t="shared" si="32"/>
        <v>0</v>
      </c>
      <c r="CV29">
        <f>SUMIF(SmtRes!AQ6:'SmtRes'!AQ10,"=1",SmtRes!BU6:'SmtRes'!BU10)</f>
        <v>0.44</v>
      </c>
      <c r="CW29">
        <f>SUMIF(SmtRes!AQ6:'SmtRes'!AQ10,"=1",SmtRes!BV6:'SmtRes'!BV10)</f>
        <v>0.48</v>
      </c>
      <c r="CX29">
        <f t="shared" si="33"/>
        <v>0</v>
      </c>
      <c r="CY29">
        <f t="shared" si="34"/>
        <v>0</v>
      </c>
      <c r="CZ29">
        <f t="shared" si="35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1013</v>
      </c>
      <c r="DV29" t="s">
        <v>24</v>
      </c>
      <c r="DW29" t="s">
        <v>24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85678438</v>
      </c>
      <c r="EF29">
        <v>2</v>
      </c>
      <c r="EG29" t="s">
        <v>26</v>
      </c>
      <c r="EH29">
        <v>27</v>
      </c>
      <c r="EI29" t="s">
        <v>27</v>
      </c>
      <c r="EJ29">
        <v>1</v>
      </c>
      <c r="EK29">
        <v>33001</v>
      </c>
      <c r="EL29" t="s">
        <v>27</v>
      </c>
      <c r="EM29" t="s">
        <v>28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0.44</v>
      </c>
      <c r="EX29">
        <v>0.48</v>
      </c>
      <c r="EY29">
        <v>0</v>
      </c>
      <c r="FQ29">
        <v>0</v>
      </c>
      <c r="FR29">
        <f t="shared" si="36"/>
        <v>0</v>
      </c>
      <c r="FS29">
        <v>0</v>
      </c>
      <c r="FX29">
        <v>103</v>
      </c>
      <c r="FY29">
        <v>60</v>
      </c>
      <c r="GA29" t="s">
        <v>3</v>
      </c>
      <c r="GD29">
        <v>1</v>
      </c>
      <c r="GF29">
        <v>-1032039534</v>
      </c>
      <c r="GG29">
        <v>2</v>
      </c>
      <c r="GH29">
        <v>1</v>
      </c>
      <c r="GI29">
        <v>-2</v>
      </c>
      <c r="GJ29">
        <v>0</v>
      </c>
      <c r="GK29">
        <v>0</v>
      </c>
      <c r="GL29">
        <f t="shared" si="37"/>
        <v>0</v>
      </c>
      <c r="GM29">
        <f t="shared" si="38"/>
        <v>0</v>
      </c>
      <c r="GN29">
        <f t="shared" si="39"/>
        <v>0</v>
      </c>
      <c r="GO29">
        <f t="shared" si="40"/>
        <v>0</v>
      </c>
      <c r="GP29">
        <f t="shared" si="41"/>
        <v>0</v>
      </c>
      <c r="GR29">
        <v>0</v>
      </c>
      <c r="GS29">
        <v>3</v>
      </c>
      <c r="GT29">
        <v>0</v>
      </c>
      <c r="GU29" t="s">
        <v>3</v>
      </c>
      <c r="GV29">
        <f t="shared" si="42"/>
        <v>0</v>
      </c>
      <c r="GW29">
        <v>1</v>
      </c>
      <c r="GX29">
        <f t="shared" si="43"/>
        <v>0</v>
      </c>
      <c r="HA29">
        <v>0</v>
      </c>
      <c r="HB29">
        <v>0</v>
      </c>
      <c r="HC29">
        <f t="shared" si="44"/>
        <v>0</v>
      </c>
      <c r="HE29" t="s">
        <v>3</v>
      </c>
      <c r="HF29" t="s">
        <v>3</v>
      </c>
      <c r="HM29" t="s">
        <v>3</v>
      </c>
      <c r="HN29" t="s">
        <v>29</v>
      </c>
      <c r="HO29" t="s">
        <v>30</v>
      </c>
      <c r="HP29" t="s">
        <v>27</v>
      </c>
      <c r="HQ29" t="s">
        <v>27</v>
      </c>
      <c r="IK29">
        <v>0</v>
      </c>
    </row>
    <row r="30" spans="1:255" x14ac:dyDescent="0.2">
      <c r="A30" s="2">
        <v>17</v>
      </c>
      <c r="B30" s="2">
        <v>1</v>
      </c>
      <c r="C30" s="2">
        <f>ROW(SmtRes!A14)</f>
        <v>14</v>
      </c>
      <c r="D30" s="2">
        <f>ROW(EtalonRes!A14)</f>
        <v>14</v>
      </c>
      <c r="E30" s="2" t="s">
        <v>31</v>
      </c>
      <c r="F30" s="2" t="s">
        <v>32</v>
      </c>
      <c r="G30" s="2" t="s">
        <v>33</v>
      </c>
      <c r="H30" s="2" t="s">
        <v>24</v>
      </c>
      <c r="I30" s="2">
        <v>0</v>
      </c>
      <c r="J30" s="2">
        <v>0</v>
      </c>
      <c r="K30" s="2">
        <v>0</v>
      </c>
      <c r="L30" s="2">
        <v>4</v>
      </c>
      <c r="M30" s="2">
        <v>4</v>
      </c>
      <c r="N30" s="2">
        <f t="shared" si="21"/>
        <v>0</v>
      </c>
      <c r="O30" s="2">
        <f t="shared" si="22"/>
        <v>0</v>
      </c>
      <c r="P30" s="2">
        <f>SUMIF(SmtRes!AQ11:'SmtRes'!AQ14,"=1",SmtRes!DF11:'SmtRes'!DF14)</f>
        <v>0</v>
      </c>
      <c r="Q30" s="2">
        <f>SUMIF(SmtRes!AQ11:'SmtRes'!AQ14,"=1",SmtRes!DG11:'SmtRes'!DG14)</f>
        <v>0</v>
      </c>
      <c r="R30" s="2">
        <f>SUMIF(SmtRes!AQ11:'SmtRes'!AQ14,"=1",SmtRes!DH11:'SmtRes'!DH14)</f>
        <v>0</v>
      </c>
      <c r="S30" s="2">
        <f>SUMIF(SmtRes!AQ11:'SmtRes'!AQ14,"=1",SmtRes!DI11:'SmtRes'!DI14)</f>
        <v>0</v>
      </c>
      <c r="T30" s="2">
        <f t="shared" si="23"/>
        <v>0</v>
      </c>
      <c r="U30" s="2">
        <f>SUMIF(SmtRes!AQ11:'SmtRes'!AQ14,"=1",SmtRes!CV11:'SmtRes'!CV14)</f>
        <v>0</v>
      </c>
      <c r="V30" s="2">
        <f>SUMIF(SmtRes!AQ11:'SmtRes'!AQ14,"=1",SmtRes!CW11:'SmtRes'!CW14)</f>
        <v>0</v>
      </c>
      <c r="W30" s="2">
        <f t="shared" si="24"/>
        <v>0</v>
      </c>
      <c r="X30" s="2">
        <f t="shared" si="25"/>
        <v>0</v>
      </c>
      <c r="Y30" s="2">
        <f t="shared" si="26"/>
        <v>0</v>
      </c>
      <c r="Z30" s="2"/>
      <c r="AA30" s="2">
        <v>87105575</v>
      </c>
      <c r="AB30" s="2">
        <f t="shared" si="27"/>
        <v>242.92</v>
      </c>
      <c r="AC30" s="2">
        <f t="shared" si="28"/>
        <v>0</v>
      </c>
      <c r="AD30" s="2">
        <f>ROUND((((SUM(SmtRes!BR11:'SmtRes'!BR14))-(SUM(SmtRes!BS11:'SmtRes'!BS14)))+AE30),2)</f>
        <v>70.260000000000005</v>
      </c>
      <c r="AE30" s="2">
        <f>ROUND((SUM(SmtRes!BS11:'SmtRes'!BS14)),2)</f>
        <v>112.25</v>
      </c>
      <c r="AF30" s="2">
        <f>ROUND((SUM(SmtRes!BT11:'SmtRes'!BT14)),2)</f>
        <v>172.66</v>
      </c>
      <c r="AG30" s="2">
        <f t="shared" si="29"/>
        <v>0</v>
      </c>
      <c r="AH30" s="2">
        <f>(SUM(SmtRes!BU11:'SmtRes'!BU14))</f>
        <v>0.25</v>
      </c>
      <c r="AI30" s="2">
        <f>(SUM(SmtRes!BV11:'SmtRes'!BV14))</f>
        <v>0.14000000000000001</v>
      </c>
      <c r="AJ30" s="2">
        <f t="shared" si="30"/>
        <v>0</v>
      </c>
      <c r="AK30" s="2">
        <v>355.15200000000004</v>
      </c>
      <c r="AL30" s="2">
        <v>0</v>
      </c>
      <c r="AM30" s="2">
        <v>70.25200000000001</v>
      </c>
      <c r="AN30" s="2">
        <v>112.245</v>
      </c>
      <c r="AO30" s="2">
        <v>172.655</v>
      </c>
      <c r="AP30" s="2">
        <v>0</v>
      </c>
      <c r="AQ30" s="2">
        <v>0.25</v>
      </c>
      <c r="AR30" s="2">
        <v>0.14000000000000001</v>
      </c>
      <c r="AS30" s="2">
        <v>0</v>
      </c>
      <c r="AT30" s="2">
        <v>103</v>
      </c>
      <c r="AU30" s="2">
        <v>60</v>
      </c>
      <c r="AV30" s="2">
        <v>1</v>
      </c>
      <c r="AW30" s="2">
        <v>1</v>
      </c>
      <c r="AX30" s="2"/>
      <c r="AY30" s="2"/>
      <c r="AZ30" s="2">
        <v>1</v>
      </c>
      <c r="BA30" s="2">
        <v>1</v>
      </c>
      <c r="BB30" s="2">
        <v>1</v>
      </c>
      <c r="BC30" s="2">
        <v>1</v>
      </c>
      <c r="BD30" s="2" t="s">
        <v>3</v>
      </c>
      <c r="BE30" s="2" t="s">
        <v>3</v>
      </c>
      <c r="BF30" s="2" t="s">
        <v>3</v>
      </c>
      <c r="BG30" s="2" t="s">
        <v>3</v>
      </c>
      <c r="BH30" s="2">
        <v>0</v>
      </c>
      <c r="BI30" s="2">
        <v>1</v>
      </c>
      <c r="BJ30" s="2" t="s">
        <v>34</v>
      </c>
      <c r="BK30" s="2"/>
      <c r="BL30" s="2"/>
      <c r="BM30" s="2">
        <v>33001</v>
      </c>
      <c r="BN30" s="2">
        <v>0</v>
      </c>
      <c r="BO30" s="2" t="s">
        <v>3</v>
      </c>
      <c r="BP30" s="2">
        <v>0</v>
      </c>
      <c r="BQ30" s="2">
        <v>2</v>
      </c>
      <c r="BR30" s="2">
        <v>0</v>
      </c>
      <c r="BS30" s="2">
        <v>1</v>
      </c>
      <c r="BT30" s="2">
        <v>1</v>
      </c>
      <c r="BU30" s="2">
        <v>1</v>
      </c>
      <c r="BV30" s="2">
        <v>1</v>
      </c>
      <c r="BW30" s="2">
        <v>1</v>
      </c>
      <c r="BX30" s="2">
        <v>1</v>
      </c>
      <c r="BY30" s="2" t="s">
        <v>3</v>
      </c>
      <c r="BZ30" s="2">
        <v>103</v>
      </c>
      <c r="CA30" s="2">
        <v>60</v>
      </c>
      <c r="CB30" s="2" t="s">
        <v>3</v>
      </c>
      <c r="CC30" s="2"/>
      <c r="CD30" s="2"/>
      <c r="CE30" s="2">
        <v>0</v>
      </c>
      <c r="CF30" s="2">
        <v>0</v>
      </c>
      <c r="CG30" s="2">
        <v>0</v>
      </c>
      <c r="CH30" s="2">
        <v>2</v>
      </c>
      <c r="CI30" s="2">
        <v>0</v>
      </c>
      <c r="CJ30" s="2">
        <v>0</v>
      </c>
      <c r="CK30" s="2">
        <v>0</v>
      </c>
      <c r="CL30" s="2">
        <v>0</v>
      </c>
      <c r="CM30" s="2">
        <v>0</v>
      </c>
      <c r="CN30" s="2" t="s">
        <v>3</v>
      </c>
      <c r="CO30" s="2">
        <v>0</v>
      </c>
      <c r="CP30" s="2">
        <f t="shared" si="31"/>
        <v>0</v>
      </c>
      <c r="CQ30" s="2">
        <f>SUMIF(SmtRes!AQ11:'SmtRes'!AQ14,"=1",SmtRes!AA11:'SmtRes'!AA14)</f>
        <v>0</v>
      </c>
      <c r="CR30" s="2">
        <f>SUMIF(SmtRes!AQ11:'SmtRes'!AQ14,"=1",SmtRes!AB11:'SmtRes'!AB14)</f>
        <v>648.18000000000006</v>
      </c>
      <c r="CS30" s="2">
        <f>SUMIF(SmtRes!AQ11:'SmtRes'!AQ14,"=1",SmtRes!AC11:'SmtRes'!AC14)</f>
        <v>801.75</v>
      </c>
      <c r="CT30" s="2">
        <f>SUMIF(SmtRes!AQ11:'SmtRes'!AQ14,"=1",SmtRes!AD11:'SmtRes'!AD14)</f>
        <v>690.62</v>
      </c>
      <c r="CU30" s="2">
        <f t="shared" si="32"/>
        <v>0</v>
      </c>
      <c r="CV30" s="2">
        <f>SUMIF(SmtRes!AQ11:'SmtRes'!AQ14,"=1",SmtRes!BU11:'SmtRes'!BU14)</f>
        <v>0.25</v>
      </c>
      <c r="CW30" s="2">
        <f>SUMIF(SmtRes!AQ11:'SmtRes'!AQ14,"=1",SmtRes!BV11:'SmtRes'!BV14)</f>
        <v>0.14000000000000001</v>
      </c>
      <c r="CX30" s="2">
        <f t="shared" si="33"/>
        <v>0</v>
      </c>
      <c r="CY30" s="2">
        <f t="shared" si="34"/>
        <v>0</v>
      </c>
      <c r="CZ30" s="2">
        <f t="shared" si="35"/>
        <v>0</v>
      </c>
      <c r="DA30" s="2"/>
      <c r="DB30" s="2"/>
      <c r="DC30" s="2" t="s">
        <v>3</v>
      </c>
      <c r="DD30" s="2" t="s">
        <v>3</v>
      </c>
      <c r="DE30" s="2" t="s">
        <v>3</v>
      </c>
      <c r="DF30" s="2" t="s">
        <v>3</v>
      </c>
      <c r="DG30" s="2" t="s">
        <v>3</v>
      </c>
      <c r="DH30" s="2" t="s">
        <v>3</v>
      </c>
      <c r="DI30" s="2" t="s">
        <v>3</v>
      </c>
      <c r="DJ30" s="2" t="s">
        <v>3</v>
      </c>
      <c r="DK30" s="2" t="s">
        <v>3</v>
      </c>
      <c r="DL30" s="2" t="s">
        <v>3</v>
      </c>
      <c r="DM30" s="2" t="s">
        <v>3</v>
      </c>
      <c r="DN30" s="2">
        <v>0</v>
      </c>
      <c r="DO30" s="2">
        <v>0</v>
      </c>
      <c r="DP30" s="2">
        <v>1</v>
      </c>
      <c r="DQ30" s="2">
        <v>1</v>
      </c>
      <c r="DR30" s="2"/>
      <c r="DS30" s="2"/>
      <c r="DT30" s="2"/>
      <c r="DU30" s="2">
        <v>1013</v>
      </c>
      <c r="DV30" s="2" t="s">
        <v>24</v>
      </c>
      <c r="DW30" s="2" t="s">
        <v>24</v>
      </c>
      <c r="DX30" s="2">
        <v>1</v>
      </c>
      <c r="DY30" s="2"/>
      <c r="DZ30" s="2" t="s">
        <v>3</v>
      </c>
      <c r="EA30" s="2" t="s">
        <v>3</v>
      </c>
      <c r="EB30" s="2" t="s">
        <v>3</v>
      </c>
      <c r="EC30" s="2" t="s">
        <v>3</v>
      </c>
      <c r="ED30" s="2"/>
      <c r="EE30" s="2">
        <v>85678438</v>
      </c>
      <c r="EF30" s="2">
        <v>2</v>
      </c>
      <c r="EG30" s="2" t="s">
        <v>26</v>
      </c>
      <c r="EH30" s="2">
        <v>27</v>
      </c>
      <c r="EI30" s="2" t="s">
        <v>27</v>
      </c>
      <c r="EJ30" s="2">
        <v>1</v>
      </c>
      <c r="EK30" s="2">
        <v>33001</v>
      </c>
      <c r="EL30" s="2" t="s">
        <v>27</v>
      </c>
      <c r="EM30" s="2" t="s">
        <v>28</v>
      </c>
      <c r="EN30" s="2"/>
      <c r="EO30" s="2" t="s">
        <v>3</v>
      </c>
      <c r="EP30" s="2"/>
      <c r="EQ30" s="2">
        <v>0</v>
      </c>
      <c r="ER30" s="2">
        <v>0</v>
      </c>
      <c r="ES30" s="2">
        <v>0</v>
      </c>
      <c r="ET30" s="2">
        <v>0</v>
      </c>
      <c r="EU30" s="2">
        <v>0</v>
      </c>
      <c r="EV30" s="2">
        <v>0</v>
      </c>
      <c r="EW30" s="2">
        <v>0.25</v>
      </c>
      <c r="EX30" s="2">
        <v>0.14000000000000001</v>
      </c>
      <c r="EY30" s="2">
        <v>0</v>
      </c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>
        <v>0</v>
      </c>
      <c r="FR30" s="2">
        <f t="shared" si="36"/>
        <v>0</v>
      </c>
      <c r="FS30" s="2">
        <v>0</v>
      </c>
      <c r="FT30" s="2"/>
      <c r="FU30" s="2"/>
      <c r="FV30" s="2"/>
      <c r="FW30" s="2"/>
      <c r="FX30" s="2">
        <v>103</v>
      </c>
      <c r="FY30" s="2">
        <v>60</v>
      </c>
      <c r="FZ30" s="2"/>
      <c r="GA30" s="2" t="s">
        <v>3</v>
      </c>
      <c r="GB30" s="2"/>
      <c r="GC30" s="2"/>
      <c r="GD30" s="2">
        <v>1</v>
      </c>
      <c r="GE30" s="2"/>
      <c r="GF30" s="2">
        <v>-86913853</v>
      </c>
      <c r="GG30" s="2">
        <v>2</v>
      </c>
      <c r="GH30" s="2">
        <v>1</v>
      </c>
      <c r="GI30" s="2">
        <v>-2</v>
      </c>
      <c r="GJ30" s="2">
        <v>0</v>
      </c>
      <c r="GK30" s="2">
        <v>0</v>
      </c>
      <c r="GL30" s="2">
        <f t="shared" si="37"/>
        <v>0</v>
      </c>
      <c r="GM30" s="2">
        <f t="shared" si="38"/>
        <v>0</v>
      </c>
      <c r="GN30" s="2">
        <f t="shared" si="39"/>
        <v>0</v>
      </c>
      <c r="GO30" s="2">
        <f t="shared" si="40"/>
        <v>0</v>
      </c>
      <c r="GP30" s="2">
        <f t="shared" si="41"/>
        <v>0</v>
      </c>
      <c r="GQ30" s="2"/>
      <c r="GR30" s="2">
        <v>0</v>
      </c>
      <c r="GS30" s="2">
        <v>3</v>
      </c>
      <c r="GT30" s="2">
        <v>0</v>
      </c>
      <c r="GU30" s="2" t="s">
        <v>3</v>
      </c>
      <c r="GV30" s="2">
        <f t="shared" si="42"/>
        <v>0</v>
      </c>
      <c r="GW30" s="2">
        <v>1</v>
      </c>
      <c r="GX30" s="2">
        <f t="shared" si="43"/>
        <v>0</v>
      </c>
      <c r="GY30" s="2"/>
      <c r="GZ30" s="2"/>
      <c r="HA30" s="2">
        <v>0</v>
      </c>
      <c r="HB30" s="2">
        <v>0</v>
      </c>
      <c r="HC30" s="2">
        <f t="shared" si="44"/>
        <v>0</v>
      </c>
      <c r="HD30" s="2"/>
      <c r="HE30" s="2" t="s">
        <v>3</v>
      </c>
      <c r="HF30" s="2" t="s">
        <v>3</v>
      </c>
      <c r="HG30" s="2"/>
      <c r="HH30" s="2"/>
      <c r="HI30" s="2"/>
      <c r="HJ30" s="2"/>
      <c r="HK30" s="2"/>
      <c r="HL30" s="2"/>
      <c r="HM30" s="2" t="s">
        <v>3</v>
      </c>
      <c r="HN30" s="2" t="s">
        <v>29</v>
      </c>
      <c r="HO30" s="2" t="s">
        <v>30</v>
      </c>
      <c r="HP30" s="2" t="s">
        <v>27</v>
      </c>
      <c r="HQ30" s="2" t="s">
        <v>27</v>
      </c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>
        <v>0</v>
      </c>
      <c r="IL30" s="2"/>
      <c r="IM30" s="2"/>
      <c r="IN30" s="2"/>
      <c r="IO30" s="2"/>
      <c r="IP30" s="2"/>
      <c r="IQ30" s="2"/>
      <c r="IR30" s="2"/>
      <c r="IS30" s="2"/>
      <c r="IT30" s="2"/>
      <c r="IU30" s="2"/>
    </row>
    <row r="31" spans="1:255" x14ac:dyDescent="0.2">
      <c r="A31">
        <v>17</v>
      </c>
      <c r="B31">
        <v>1</v>
      </c>
      <c r="C31">
        <f>ROW(SmtRes!A18)</f>
        <v>18</v>
      </c>
      <c r="D31">
        <f>ROW(EtalonRes!A18)</f>
        <v>18</v>
      </c>
      <c r="E31" t="s">
        <v>31</v>
      </c>
      <c r="F31" t="s">
        <v>32</v>
      </c>
      <c r="G31" t="s">
        <v>33</v>
      </c>
      <c r="H31" t="s">
        <v>24</v>
      </c>
      <c r="I31">
        <v>0</v>
      </c>
      <c r="J31">
        <v>0</v>
      </c>
      <c r="K31">
        <v>0</v>
      </c>
      <c r="L31">
        <v>4</v>
      </c>
      <c r="M31">
        <v>4</v>
      </c>
      <c r="N31">
        <f t="shared" si="21"/>
        <v>0</v>
      </c>
      <c r="O31">
        <f t="shared" si="22"/>
        <v>0</v>
      </c>
      <c r="P31">
        <f>SUMIF(SmtRes!AQ15:'SmtRes'!AQ18,"=1",SmtRes!DF15:'SmtRes'!DF18)</f>
        <v>0</v>
      </c>
      <c r="Q31">
        <f>SUMIF(SmtRes!AQ15:'SmtRes'!AQ18,"=1",SmtRes!DG15:'SmtRes'!DG18)</f>
        <v>0</v>
      </c>
      <c r="R31">
        <f>SUMIF(SmtRes!AQ15:'SmtRes'!AQ18,"=1",SmtRes!DH15:'SmtRes'!DH18)</f>
        <v>0</v>
      </c>
      <c r="S31">
        <f>SUMIF(SmtRes!AQ15:'SmtRes'!AQ18,"=1",SmtRes!DI15:'SmtRes'!DI18)</f>
        <v>0</v>
      </c>
      <c r="T31">
        <f t="shared" si="23"/>
        <v>0</v>
      </c>
      <c r="U31">
        <f>SUMIF(SmtRes!AQ15:'SmtRes'!AQ18,"=1",SmtRes!CV15:'SmtRes'!CV18)</f>
        <v>0</v>
      </c>
      <c r="V31">
        <f>SUMIF(SmtRes!AQ15:'SmtRes'!AQ18,"=1",SmtRes!CW15:'SmtRes'!CW18)</f>
        <v>0</v>
      </c>
      <c r="W31">
        <f t="shared" si="24"/>
        <v>0</v>
      </c>
      <c r="X31">
        <f t="shared" si="25"/>
        <v>0</v>
      </c>
      <c r="Y31">
        <f t="shared" si="26"/>
        <v>0</v>
      </c>
      <c r="AA31">
        <v>87105511</v>
      </c>
      <c r="AB31">
        <f t="shared" si="27"/>
        <v>242.92</v>
      </c>
      <c r="AC31">
        <f t="shared" si="28"/>
        <v>0</v>
      </c>
      <c r="AD31">
        <f>ROUND((((SUM(SmtRes!BR15:'SmtRes'!BR18))-(SUM(SmtRes!BS15:'SmtRes'!BS18)))+AE31),2)</f>
        <v>70.260000000000005</v>
      </c>
      <c r="AE31">
        <f>ROUND((SUM(SmtRes!BS15:'SmtRes'!BS18)),2)</f>
        <v>112.25</v>
      </c>
      <c r="AF31">
        <f>ROUND((SUM(SmtRes!BT15:'SmtRes'!BT18)),2)</f>
        <v>172.66</v>
      </c>
      <c r="AG31">
        <f t="shared" si="29"/>
        <v>0</v>
      </c>
      <c r="AH31">
        <f>(SUM(SmtRes!BU15:'SmtRes'!BU18))</f>
        <v>0.25</v>
      </c>
      <c r="AI31">
        <f>(SUM(SmtRes!BV15:'SmtRes'!BV18))</f>
        <v>0.14000000000000001</v>
      </c>
      <c r="AJ31">
        <f t="shared" si="30"/>
        <v>0</v>
      </c>
      <c r="AK31">
        <v>355.15200000000004</v>
      </c>
      <c r="AL31">
        <v>0</v>
      </c>
      <c r="AM31">
        <v>70.25200000000001</v>
      </c>
      <c r="AN31">
        <v>112.245</v>
      </c>
      <c r="AO31">
        <v>172.655</v>
      </c>
      <c r="AP31">
        <v>0</v>
      </c>
      <c r="AQ31">
        <v>0.25</v>
      </c>
      <c r="AR31">
        <v>0.14000000000000001</v>
      </c>
      <c r="AS31">
        <v>0</v>
      </c>
      <c r="AT31">
        <v>103</v>
      </c>
      <c r="AU31">
        <v>60</v>
      </c>
      <c r="AV31">
        <v>1</v>
      </c>
      <c r="AW31">
        <v>1</v>
      </c>
      <c r="AZ31">
        <v>1</v>
      </c>
      <c r="BA31">
        <v>1</v>
      </c>
      <c r="BB31">
        <v>1</v>
      </c>
      <c r="BC31">
        <v>1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1</v>
      </c>
      <c r="BJ31" t="s">
        <v>34</v>
      </c>
      <c r="BM31">
        <v>33001</v>
      </c>
      <c r="BN31">
        <v>0</v>
      </c>
      <c r="BO31" t="s">
        <v>3</v>
      </c>
      <c r="BP31">
        <v>0</v>
      </c>
      <c r="BQ31">
        <v>2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103</v>
      </c>
      <c r="CA31">
        <v>60</v>
      </c>
      <c r="CB31" t="s">
        <v>3</v>
      </c>
      <c r="CE31">
        <v>0</v>
      </c>
      <c r="CF31">
        <v>0</v>
      </c>
      <c r="CG31">
        <v>0</v>
      </c>
      <c r="CH31">
        <v>2</v>
      </c>
      <c r="CI31">
        <v>0</v>
      </c>
      <c r="CJ31">
        <v>0</v>
      </c>
      <c r="CK31">
        <v>0</v>
      </c>
      <c r="CL31">
        <v>0</v>
      </c>
      <c r="CM31">
        <v>0</v>
      </c>
      <c r="CN31" t="s">
        <v>3</v>
      </c>
      <c r="CO31">
        <v>0</v>
      </c>
      <c r="CP31">
        <f t="shared" si="31"/>
        <v>0</v>
      </c>
      <c r="CQ31">
        <f>SUMIF(SmtRes!AQ15:'SmtRes'!AQ18,"=1",SmtRes!AA15:'SmtRes'!AA18)</f>
        <v>0</v>
      </c>
      <c r="CR31">
        <f>SUMIF(SmtRes!AQ15:'SmtRes'!AQ18,"=1",SmtRes!AB15:'SmtRes'!AB18)</f>
        <v>648.18000000000006</v>
      </c>
      <c r="CS31">
        <f>SUMIF(SmtRes!AQ15:'SmtRes'!AQ18,"=1",SmtRes!AC15:'SmtRes'!AC18)</f>
        <v>801.75</v>
      </c>
      <c r="CT31">
        <f>SUMIF(SmtRes!AQ15:'SmtRes'!AQ18,"=1",SmtRes!AD15:'SmtRes'!AD18)</f>
        <v>690.62</v>
      </c>
      <c r="CU31">
        <f t="shared" si="32"/>
        <v>0</v>
      </c>
      <c r="CV31">
        <f>SUMIF(SmtRes!AQ15:'SmtRes'!AQ18,"=1",SmtRes!BU15:'SmtRes'!BU18)</f>
        <v>0.25</v>
      </c>
      <c r="CW31">
        <f>SUMIF(SmtRes!AQ15:'SmtRes'!AQ18,"=1",SmtRes!BV15:'SmtRes'!BV18)</f>
        <v>0.14000000000000001</v>
      </c>
      <c r="CX31">
        <f t="shared" si="33"/>
        <v>0</v>
      </c>
      <c r="CY31">
        <f t="shared" si="34"/>
        <v>0</v>
      </c>
      <c r="CZ31">
        <f t="shared" si="35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24</v>
      </c>
      <c r="DW31" t="s">
        <v>24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85678438</v>
      </c>
      <c r="EF31">
        <v>2</v>
      </c>
      <c r="EG31" t="s">
        <v>26</v>
      </c>
      <c r="EH31">
        <v>27</v>
      </c>
      <c r="EI31" t="s">
        <v>27</v>
      </c>
      <c r="EJ31">
        <v>1</v>
      </c>
      <c r="EK31">
        <v>33001</v>
      </c>
      <c r="EL31" t="s">
        <v>27</v>
      </c>
      <c r="EM31" t="s">
        <v>28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0.25</v>
      </c>
      <c r="EX31">
        <v>0.14000000000000001</v>
      </c>
      <c r="EY31">
        <v>0</v>
      </c>
      <c r="FQ31">
        <v>0</v>
      </c>
      <c r="FR31">
        <f t="shared" si="36"/>
        <v>0</v>
      </c>
      <c r="FS31">
        <v>0</v>
      </c>
      <c r="FX31">
        <v>103</v>
      </c>
      <c r="FY31">
        <v>60</v>
      </c>
      <c r="GA31" t="s">
        <v>3</v>
      </c>
      <c r="GD31">
        <v>1</v>
      </c>
      <c r="GF31">
        <v>-86913853</v>
      </c>
      <c r="GG31">
        <v>2</v>
      </c>
      <c r="GH31">
        <v>1</v>
      </c>
      <c r="GI31">
        <v>-2</v>
      </c>
      <c r="GJ31">
        <v>0</v>
      </c>
      <c r="GK31">
        <v>0</v>
      </c>
      <c r="GL31">
        <f t="shared" si="37"/>
        <v>0</v>
      </c>
      <c r="GM31">
        <f t="shared" si="38"/>
        <v>0</v>
      </c>
      <c r="GN31">
        <f t="shared" si="39"/>
        <v>0</v>
      </c>
      <c r="GO31">
        <f t="shared" si="40"/>
        <v>0</v>
      </c>
      <c r="GP31">
        <f t="shared" si="41"/>
        <v>0</v>
      </c>
      <c r="GR31">
        <v>0</v>
      </c>
      <c r="GS31">
        <v>3</v>
      </c>
      <c r="GT31">
        <v>0</v>
      </c>
      <c r="GU31" t="s">
        <v>3</v>
      </c>
      <c r="GV31">
        <f t="shared" si="42"/>
        <v>0</v>
      </c>
      <c r="GW31">
        <v>1</v>
      </c>
      <c r="GX31">
        <f t="shared" si="43"/>
        <v>0</v>
      </c>
      <c r="HA31">
        <v>0</v>
      </c>
      <c r="HB31">
        <v>0</v>
      </c>
      <c r="HC31">
        <f t="shared" si="44"/>
        <v>0</v>
      </c>
      <c r="HE31" t="s">
        <v>3</v>
      </c>
      <c r="HF31" t="s">
        <v>3</v>
      </c>
      <c r="HM31" t="s">
        <v>3</v>
      </c>
      <c r="HN31" t="s">
        <v>29</v>
      </c>
      <c r="HO31" t="s">
        <v>30</v>
      </c>
      <c r="HP31" t="s">
        <v>27</v>
      </c>
      <c r="HQ31" t="s">
        <v>27</v>
      </c>
      <c r="IK31">
        <v>0</v>
      </c>
    </row>
    <row r="32" spans="1:255" x14ac:dyDescent="0.2">
      <c r="A32" s="2">
        <v>17</v>
      </c>
      <c r="B32" s="2">
        <v>1</v>
      </c>
      <c r="C32" s="2">
        <f>ROW(SmtRes!A22)</f>
        <v>22</v>
      </c>
      <c r="D32" s="2">
        <f>ROW(EtalonRes!A22)</f>
        <v>22</v>
      </c>
      <c r="E32" s="2" t="s">
        <v>35</v>
      </c>
      <c r="F32" s="2" t="s">
        <v>36</v>
      </c>
      <c r="G32" s="2" t="s">
        <v>37</v>
      </c>
      <c r="H32" s="2" t="s">
        <v>24</v>
      </c>
      <c r="I32" s="2">
        <v>0</v>
      </c>
      <c r="J32" s="2">
        <v>0</v>
      </c>
      <c r="K32" s="2">
        <v>0</v>
      </c>
      <c r="L32" s="2">
        <v>3</v>
      </c>
      <c r="M32" s="2">
        <v>3</v>
      </c>
      <c r="N32" s="2">
        <f t="shared" si="21"/>
        <v>0</v>
      </c>
      <c r="O32" s="2">
        <f t="shared" si="22"/>
        <v>0</v>
      </c>
      <c r="P32" s="2">
        <f>SUMIF(SmtRes!AQ19:'SmtRes'!AQ22,"=1",SmtRes!DF19:'SmtRes'!DF22)</f>
        <v>0</v>
      </c>
      <c r="Q32" s="2">
        <f>SUMIF(SmtRes!AQ19:'SmtRes'!AQ22,"=1",SmtRes!DG19:'SmtRes'!DG22)</f>
        <v>0</v>
      </c>
      <c r="R32" s="2">
        <f>SUMIF(SmtRes!AQ19:'SmtRes'!AQ22,"=1",SmtRes!DH19:'SmtRes'!DH22)</f>
        <v>0</v>
      </c>
      <c r="S32" s="2">
        <f>SUMIF(SmtRes!AQ19:'SmtRes'!AQ22,"=1",SmtRes!DI19:'SmtRes'!DI22)</f>
        <v>0</v>
      </c>
      <c r="T32" s="2">
        <f t="shared" si="23"/>
        <v>0</v>
      </c>
      <c r="U32" s="2">
        <f>SUMIF(SmtRes!AQ19:'SmtRes'!AQ22,"=1",SmtRes!CV19:'SmtRes'!CV22)</f>
        <v>0</v>
      </c>
      <c r="V32" s="2">
        <f>SUMIF(SmtRes!AQ19:'SmtRes'!AQ22,"=1",SmtRes!CW19:'SmtRes'!CW22)</f>
        <v>0</v>
      </c>
      <c r="W32" s="2">
        <f t="shared" si="24"/>
        <v>0</v>
      </c>
      <c r="X32" s="2">
        <f t="shared" si="25"/>
        <v>0</v>
      </c>
      <c r="Y32" s="2">
        <f t="shared" si="26"/>
        <v>0</v>
      </c>
      <c r="Z32" s="2"/>
      <c r="AA32" s="2">
        <v>87105575</v>
      </c>
      <c r="AB32" s="2">
        <f t="shared" si="27"/>
        <v>287.48</v>
      </c>
      <c r="AC32" s="2">
        <f t="shared" si="28"/>
        <v>0</v>
      </c>
      <c r="AD32" s="2">
        <f>ROUND((((SUM(SmtRes!BR19:'SmtRes'!BR22))-(SUM(SmtRes!BS19:'SmtRes'!BS22)))+AE32),2)</f>
        <v>80.290000000000006</v>
      </c>
      <c r="AE32" s="2">
        <f>ROUND((SUM(SmtRes!BS19:'SmtRes'!BS22)),2)</f>
        <v>128.28</v>
      </c>
      <c r="AF32" s="2">
        <f>ROUND((SUM(SmtRes!BT19:'SmtRes'!BT22)),2)</f>
        <v>207.19</v>
      </c>
      <c r="AG32" s="2">
        <f t="shared" si="29"/>
        <v>0</v>
      </c>
      <c r="AH32" s="2">
        <f>(SUM(SmtRes!BU19:'SmtRes'!BU22))</f>
        <v>0.3</v>
      </c>
      <c r="AI32" s="2">
        <f>(SUM(SmtRes!BV19:'SmtRes'!BV22))</f>
        <v>0.16</v>
      </c>
      <c r="AJ32" s="2">
        <f t="shared" si="30"/>
        <v>0</v>
      </c>
      <c r="AK32" s="2">
        <v>415.75400000000002</v>
      </c>
      <c r="AL32" s="2">
        <v>0</v>
      </c>
      <c r="AM32" s="2">
        <v>80.288000000000011</v>
      </c>
      <c r="AN32" s="2">
        <v>128.28</v>
      </c>
      <c r="AO32" s="2">
        <v>207.18600000000001</v>
      </c>
      <c r="AP32" s="2">
        <v>0</v>
      </c>
      <c r="AQ32" s="2">
        <v>0.3</v>
      </c>
      <c r="AR32" s="2">
        <v>0.16</v>
      </c>
      <c r="AS32" s="2">
        <v>0</v>
      </c>
      <c r="AT32" s="2">
        <v>103</v>
      </c>
      <c r="AU32" s="2">
        <v>60</v>
      </c>
      <c r="AV32" s="2">
        <v>1</v>
      </c>
      <c r="AW32" s="2">
        <v>1</v>
      </c>
      <c r="AX32" s="2"/>
      <c r="AY32" s="2"/>
      <c r="AZ32" s="2">
        <v>1</v>
      </c>
      <c r="BA32" s="2">
        <v>1</v>
      </c>
      <c r="BB32" s="2">
        <v>1</v>
      </c>
      <c r="BC32" s="2">
        <v>1</v>
      </c>
      <c r="BD32" s="2" t="s">
        <v>3</v>
      </c>
      <c r="BE32" s="2" t="s">
        <v>3</v>
      </c>
      <c r="BF32" s="2" t="s">
        <v>3</v>
      </c>
      <c r="BG32" s="2" t="s">
        <v>3</v>
      </c>
      <c r="BH32" s="2">
        <v>0</v>
      </c>
      <c r="BI32" s="2">
        <v>1</v>
      </c>
      <c r="BJ32" s="2" t="s">
        <v>38</v>
      </c>
      <c r="BK32" s="2"/>
      <c r="BL32" s="2"/>
      <c r="BM32" s="2">
        <v>33001</v>
      </c>
      <c r="BN32" s="2">
        <v>0</v>
      </c>
      <c r="BO32" s="2" t="s">
        <v>3</v>
      </c>
      <c r="BP32" s="2">
        <v>0</v>
      </c>
      <c r="BQ32" s="2">
        <v>2</v>
      </c>
      <c r="BR32" s="2">
        <v>0</v>
      </c>
      <c r="BS32" s="2">
        <v>1</v>
      </c>
      <c r="BT32" s="2">
        <v>1</v>
      </c>
      <c r="BU32" s="2">
        <v>1</v>
      </c>
      <c r="BV32" s="2">
        <v>1</v>
      </c>
      <c r="BW32" s="2">
        <v>1</v>
      </c>
      <c r="BX32" s="2">
        <v>1</v>
      </c>
      <c r="BY32" s="2" t="s">
        <v>3</v>
      </c>
      <c r="BZ32" s="2">
        <v>103</v>
      </c>
      <c r="CA32" s="2">
        <v>60</v>
      </c>
      <c r="CB32" s="2" t="s">
        <v>3</v>
      </c>
      <c r="CC32" s="2"/>
      <c r="CD32" s="2"/>
      <c r="CE32" s="2">
        <v>0</v>
      </c>
      <c r="CF32" s="2">
        <v>0</v>
      </c>
      <c r="CG32" s="2">
        <v>0</v>
      </c>
      <c r="CH32" s="2">
        <v>3</v>
      </c>
      <c r="CI32" s="2">
        <v>0</v>
      </c>
      <c r="CJ32" s="2">
        <v>0</v>
      </c>
      <c r="CK32" s="2">
        <v>0</v>
      </c>
      <c r="CL32" s="2">
        <v>0</v>
      </c>
      <c r="CM32" s="2">
        <v>0</v>
      </c>
      <c r="CN32" s="2" t="s">
        <v>3</v>
      </c>
      <c r="CO32" s="2">
        <v>0</v>
      </c>
      <c r="CP32" s="2">
        <f t="shared" si="31"/>
        <v>0</v>
      </c>
      <c r="CQ32" s="2">
        <f>SUMIF(SmtRes!AQ19:'SmtRes'!AQ22,"=1",SmtRes!AA19:'SmtRes'!AA22)</f>
        <v>0</v>
      </c>
      <c r="CR32" s="2">
        <f>SUMIF(SmtRes!AQ19:'SmtRes'!AQ22,"=1",SmtRes!AB19:'SmtRes'!AB22)</f>
        <v>648.18000000000006</v>
      </c>
      <c r="CS32" s="2">
        <f>SUMIF(SmtRes!AQ19:'SmtRes'!AQ22,"=1",SmtRes!AC19:'SmtRes'!AC22)</f>
        <v>801.75</v>
      </c>
      <c r="CT32" s="2">
        <f>SUMIF(SmtRes!AQ19:'SmtRes'!AQ22,"=1",SmtRes!AD19:'SmtRes'!AD22)</f>
        <v>690.62</v>
      </c>
      <c r="CU32" s="2">
        <f t="shared" si="32"/>
        <v>0</v>
      </c>
      <c r="CV32" s="2">
        <f>SUMIF(SmtRes!AQ19:'SmtRes'!AQ22,"=1",SmtRes!BU19:'SmtRes'!BU22)</f>
        <v>0.3</v>
      </c>
      <c r="CW32" s="2">
        <f>SUMIF(SmtRes!AQ19:'SmtRes'!AQ22,"=1",SmtRes!BV19:'SmtRes'!BV22)</f>
        <v>0.16</v>
      </c>
      <c r="CX32" s="2">
        <f t="shared" si="33"/>
        <v>0</v>
      </c>
      <c r="CY32" s="2">
        <f t="shared" si="34"/>
        <v>0</v>
      </c>
      <c r="CZ32" s="2">
        <f t="shared" si="35"/>
        <v>0</v>
      </c>
      <c r="DA32" s="2"/>
      <c r="DB32" s="2"/>
      <c r="DC32" s="2" t="s">
        <v>3</v>
      </c>
      <c r="DD32" s="2" t="s">
        <v>3</v>
      </c>
      <c r="DE32" s="2" t="s">
        <v>3</v>
      </c>
      <c r="DF32" s="2" t="s">
        <v>3</v>
      </c>
      <c r="DG32" s="2" t="s">
        <v>3</v>
      </c>
      <c r="DH32" s="2" t="s">
        <v>3</v>
      </c>
      <c r="DI32" s="2" t="s">
        <v>3</v>
      </c>
      <c r="DJ32" s="2" t="s">
        <v>3</v>
      </c>
      <c r="DK32" s="2" t="s">
        <v>3</v>
      </c>
      <c r="DL32" s="2" t="s">
        <v>3</v>
      </c>
      <c r="DM32" s="2" t="s">
        <v>3</v>
      </c>
      <c r="DN32" s="2">
        <v>0</v>
      </c>
      <c r="DO32" s="2">
        <v>0</v>
      </c>
      <c r="DP32" s="2">
        <v>1</v>
      </c>
      <c r="DQ32" s="2">
        <v>1</v>
      </c>
      <c r="DR32" s="2"/>
      <c r="DS32" s="2"/>
      <c r="DT32" s="2"/>
      <c r="DU32" s="2">
        <v>1013</v>
      </c>
      <c r="DV32" s="2" t="s">
        <v>24</v>
      </c>
      <c r="DW32" s="2" t="s">
        <v>24</v>
      </c>
      <c r="DX32" s="2">
        <v>1</v>
      </c>
      <c r="DY32" s="2"/>
      <c r="DZ32" s="2" t="s">
        <v>3</v>
      </c>
      <c r="EA32" s="2" t="s">
        <v>3</v>
      </c>
      <c r="EB32" s="2" t="s">
        <v>3</v>
      </c>
      <c r="EC32" s="2" t="s">
        <v>3</v>
      </c>
      <c r="ED32" s="2"/>
      <c r="EE32" s="2">
        <v>85678438</v>
      </c>
      <c r="EF32" s="2">
        <v>2</v>
      </c>
      <c r="EG32" s="2" t="s">
        <v>26</v>
      </c>
      <c r="EH32" s="2">
        <v>27</v>
      </c>
      <c r="EI32" s="2" t="s">
        <v>27</v>
      </c>
      <c r="EJ32" s="2">
        <v>1</v>
      </c>
      <c r="EK32" s="2">
        <v>33001</v>
      </c>
      <c r="EL32" s="2" t="s">
        <v>27</v>
      </c>
      <c r="EM32" s="2" t="s">
        <v>28</v>
      </c>
      <c r="EN32" s="2"/>
      <c r="EO32" s="2" t="s">
        <v>3</v>
      </c>
      <c r="EP32" s="2"/>
      <c r="EQ32" s="2">
        <v>0</v>
      </c>
      <c r="ER32" s="2">
        <v>0</v>
      </c>
      <c r="ES32" s="2">
        <v>0</v>
      </c>
      <c r="ET32" s="2">
        <v>0</v>
      </c>
      <c r="EU32" s="2">
        <v>0</v>
      </c>
      <c r="EV32" s="2">
        <v>0</v>
      </c>
      <c r="EW32" s="2">
        <v>0.3</v>
      </c>
      <c r="EX32" s="2">
        <v>0.16</v>
      </c>
      <c r="EY32" s="2">
        <v>0</v>
      </c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>
        <v>0</v>
      </c>
      <c r="FR32" s="2">
        <f t="shared" si="36"/>
        <v>0</v>
      </c>
      <c r="FS32" s="2">
        <v>0</v>
      </c>
      <c r="FT32" s="2"/>
      <c r="FU32" s="2"/>
      <c r="FV32" s="2"/>
      <c r="FW32" s="2"/>
      <c r="FX32" s="2">
        <v>103</v>
      </c>
      <c r="FY32" s="2">
        <v>60</v>
      </c>
      <c r="FZ32" s="2"/>
      <c r="GA32" s="2" t="s">
        <v>3</v>
      </c>
      <c r="GB32" s="2"/>
      <c r="GC32" s="2"/>
      <c r="GD32" s="2">
        <v>1</v>
      </c>
      <c r="GE32" s="2"/>
      <c r="GF32" s="2">
        <v>441190642</v>
      </c>
      <c r="GG32" s="2">
        <v>2</v>
      </c>
      <c r="GH32" s="2">
        <v>1</v>
      </c>
      <c r="GI32" s="2">
        <v>-2</v>
      </c>
      <c r="GJ32" s="2">
        <v>0</v>
      </c>
      <c r="GK32" s="2">
        <v>0</v>
      </c>
      <c r="GL32" s="2">
        <f t="shared" si="37"/>
        <v>0</v>
      </c>
      <c r="GM32" s="2">
        <f t="shared" si="38"/>
        <v>0</v>
      </c>
      <c r="GN32" s="2">
        <f t="shared" si="39"/>
        <v>0</v>
      </c>
      <c r="GO32" s="2">
        <f t="shared" si="40"/>
        <v>0</v>
      </c>
      <c r="GP32" s="2">
        <f t="shared" si="41"/>
        <v>0</v>
      </c>
      <c r="GQ32" s="2"/>
      <c r="GR32" s="2">
        <v>0</v>
      </c>
      <c r="GS32" s="2">
        <v>3</v>
      </c>
      <c r="GT32" s="2">
        <v>0</v>
      </c>
      <c r="GU32" s="2" t="s">
        <v>3</v>
      </c>
      <c r="GV32" s="2">
        <f t="shared" si="42"/>
        <v>0</v>
      </c>
      <c r="GW32" s="2">
        <v>1</v>
      </c>
      <c r="GX32" s="2">
        <f t="shared" si="43"/>
        <v>0</v>
      </c>
      <c r="GY32" s="2"/>
      <c r="GZ32" s="2"/>
      <c r="HA32" s="2">
        <v>0</v>
      </c>
      <c r="HB32" s="2">
        <v>0</v>
      </c>
      <c r="HC32" s="2">
        <f t="shared" si="44"/>
        <v>0</v>
      </c>
      <c r="HD32" s="2"/>
      <c r="HE32" s="2" t="s">
        <v>3</v>
      </c>
      <c r="HF32" s="2" t="s">
        <v>3</v>
      </c>
      <c r="HG32" s="2"/>
      <c r="HH32" s="2"/>
      <c r="HI32" s="2"/>
      <c r="HJ32" s="2"/>
      <c r="HK32" s="2"/>
      <c r="HL32" s="2"/>
      <c r="HM32" s="2" t="s">
        <v>3</v>
      </c>
      <c r="HN32" s="2" t="s">
        <v>29</v>
      </c>
      <c r="HO32" s="2" t="s">
        <v>30</v>
      </c>
      <c r="HP32" s="2" t="s">
        <v>27</v>
      </c>
      <c r="HQ32" s="2" t="s">
        <v>27</v>
      </c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>
        <v>0</v>
      </c>
      <c r="IL32" s="2"/>
      <c r="IM32" s="2"/>
      <c r="IN32" s="2"/>
      <c r="IO32" s="2"/>
      <c r="IP32" s="2"/>
      <c r="IQ32" s="2"/>
      <c r="IR32" s="2"/>
      <c r="IS32" s="2"/>
      <c r="IT32" s="2"/>
      <c r="IU32" s="2"/>
    </row>
    <row r="33" spans="1:255" x14ac:dyDescent="0.2">
      <c r="A33">
        <v>17</v>
      </c>
      <c r="B33">
        <v>1</v>
      </c>
      <c r="C33">
        <f>ROW(SmtRes!A26)</f>
        <v>26</v>
      </c>
      <c r="D33">
        <f>ROW(EtalonRes!A26)</f>
        <v>26</v>
      </c>
      <c r="E33" t="s">
        <v>35</v>
      </c>
      <c r="F33" t="s">
        <v>36</v>
      </c>
      <c r="G33" t="s">
        <v>37</v>
      </c>
      <c r="H33" t="s">
        <v>24</v>
      </c>
      <c r="I33">
        <v>0</v>
      </c>
      <c r="J33">
        <v>0</v>
      </c>
      <c r="K33">
        <v>0</v>
      </c>
      <c r="L33">
        <v>3</v>
      </c>
      <c r="M33">
        <v>3</v>
      </c>
      <c r="N33">
        <f t="shared" si="21"/>
        <v>0</v>
      </c>
      <c r="O33">
        <f t="shared" si="22"/>
        <v>0</v>
      </c>
      <c r="P33">
        <f>SUMIF(SmtRes!AQ23:'SmtRes'!AQ26,"=1",SmtRes!DF23:'SmtRes'!DF26)</f>
        <v>0</v>
      </c>
      <c r="Q33">
        <f>SUMIF(SmtRes!AQ23:'SmtRes'!AQ26,"=1",SmtRes!DG23:'SmtRes'!DG26)</f>
        <v>0</v>
      </c>
      <c r="R33">
        <f>SUMIF(SmtRes!AQ23:'SmtRes'!AQ26,"=1",SmtRes!DH23:'SmtRes'!DH26)</f>
        <v>0</v>
      </c>
      <c r="S33">
        <f>SUMIF(SmtRes!AQ23:'SmtRes'!AQ26,"=1",SmtRes!DI23:'SmtRes'!DI26)</f>
        <v>0</v>
      </c>
      <c r="T33">
        <f t="shared" si="23"/>
        <v>0</v>
      </c>
      <c r="U33">
        <f>SUMIF(SmtRes!AQ23:'SmtRes'!AQ26,"=1",SmtRes!CV23:'SmtRes'!CV26)</f>
        <v>0</v>
      </c>
      <c r="V33">
        <f>SUMIF(SmtRes!AQ23:'SmtRes'!AQ26,"=1",SmtRes!CW23:'SmtRes'!CW26)</f>
        <v>0</v>
      </c>
      <c r="W33">
        <f t="shared" si="24"/>
        <v>0</v>
      </c>
      <c r="X33">
        <f t="shared" si="25"/>
        <v>0</v>
      </c>
      <c r="Y33">
        <f t="shared" si="26"/>
        <v>0</v>
      </c>
      <c r="AA33">
        <v>87105511</v>
      </c>
      <c r="AB33">
        <f t="shared" si="27"/>
        <v>287.48</v>
      </c>
      <c r="AC33">
        <f t="shared" si="28"/>
        <v>0</v>
      </c>
      <c r="AD33">
        <f>ROUND((((SUM(SmtRes!BR23:'SmtRes'!BR26))-(SUM(SmtRes!BS23:'SmtRes'!BS26)))+AE33),2)</f>
        <v>80.290000000000006</v>
      </c>
      <c r="AE33">
        <f>ROUND((SUM(SmtRes!BS23:'SmtRes'!BS26)),2)</f>
        <v>128.28</v>
      </c>
      <c r="AF33">
        <f>ROUND((SUM(SmtRes!BT23:'SmtRes'!BT26)),2)</f>
        <v>207.19</v>
      </c>
      <c r="AG33">
        <f t="shared" si="29"/>
        <v>0</v>
      </c>
      <c r="AH33">
        <f>(SUM(SmtRes!BU23:'SmtRes'!BU26))</f>
        <v>0.3</v>
      </c>
      <c r="AI33">
        <f>(SUM(SmtRes!BV23:'SmtRes'!BV26))</f>
        <v>0.16</v>
      </c>
      <c r="AJ33">
        <f t="shared" si="30"/>
        <v>0</v>
      </c>
      <c r="AK33">
        <v>415.75400000000002</v>
      </c>
      <c r="AL33">
        <v>0</v>
      </c>
      <c r="AM33">
        <v>80.288000000000011</v>
      </c>
      <c r="AN33">
        <v>128.28</v>
      </c>
      <c r="AO33">
        <v>207.18600000000001</v>
      </c>
      <c r="AP33">
        <v>0</v>
      </c>
      <c r="AQ33">
        <v>0.3</v>
      </c>
      <c r="AR33">
        <v>0.16</v>
      </c>
      <c r="AS33">
        <v>0</v>
      </c>
      <c r="AT33">
        <v>103</v>
      </c>
      <c r="AU33">
        <v>60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1</v>
      </c>
      <c r="BD33" t="s">
        <v>3</v>
      </c>
      <c r="BE33" t="s">
        <v>3</v>
      </c>
      <c r="BF33" t="s">
        <v>3</v>
      </c>
      <c r="BG33" t="s">
        <v>3</v>
      </c>
      <c r="BH33">
        <v>0</v>
      </c>
      <c r="BI33">
        <v>1</v>
      </c>
      <c r="BJ33" t="s">
        <v>38</v>
      </c>
      <c r="BM33">
        <v>33001</v>
      </c>
      <c r="BN33">
        <v>0</v>
      </c>
      <c r="BO33" t="s">
        <v>3</v>
      </c>
      <c r="BP33">
        <v>0</v>
      </c>
      <c r="BQ33">
        <v>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103</v>
      </c>
      <c r="CA33">
        <v>60</v>
      </c>
      <c r="CB33" t="s">
        <v>3</v>
      </c>
      <c r="CE33">
        <v>0</v>
      </c>
      <c r="CF33">
        <v>0</v>
      </c>
      <c r="CG33">
        <v>0</v>
      </c>
      <c r="CH33">
        <v>3</v>
      </c>
      <c r="CI33">
        <v>0</v>
      </c>
      <c r="CJ33">
        <v>0</v>
      </c>
      <c r="CK33">
        <v>0</v>
      </c>
      <c r="CL33">
        <v>0</v>
      </c>
      <c r="CM33">
        <v>0</v>
      </c>
      <c r="CN33" t="s">
        <v>3</v>
      </c>
      <c r="CO33">
        <v>0</v>
      </c>
      <c r="CP33">
        <f t="shared" si="31"/>
        <v>0</v>
      </c>
      <c r="CQ33">
        <f>SUMIF(SmtRes!AQ23:'SmtRes'!AQ26,"=1",SmtRes!AA23:'SmtRes'!AA26)</f>
        <v>0</v>
      </c>
      <c r="CR33">
        <f>SUMIF(SmtRes!AQ23:'SmtRes'!AQ26,"=1",SmtRes!AB23:'SmtRes'!AB26)</f>
        <v>648.18000000000006</v>
      </c>
      <c r="CS33">
        <f>SUMIF(SmtRes!AQ23:'SmtRes'!AQ26,"=1",SmtRes!AC23:'SmtRes'!AC26)</f>
        <v>801.75</v>
      </c>
      <c r="CT33">
        <f>SUMIF(SmtRes!AQ23:'SmtRes'!AQ26,"=1",SmtRes!AD23:'SmtRes'!AD26)</f>
        <v>690.62</v>
      </c>
      <c r="CU33">
        <f t="shared" si="32"/>
        <v>0</v>
      </c>
      <c r="CV33">
        <f>SUMIF(SmtRes!AQ23:'SmtRes'!AQ26,"=1",SmtRes!BU23:'SmtRes'!BU26)</f>
        <v>0.3</v>
      </c>
      <c r="CW33">
        <f>SUMIF(SmtRes!AQ23:'SmtRes'!AQ26,"=1",SmtRes!BV23:'SmtRes'!BV26)</f>
        <v>0.16</v>
      </c>
      <c r="CX33">
        <f t="shared" si="33"/>
        <v>0</v>
      </c>
      <c r="CY33">
        <f t="shared" si="34"/>
        <v>0</v>
      </c>
      <c r="CZ33">
        <f t="shared" si="35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1013</v>
      </c>
      <c r="DV33" t="s">
        <v>24</v>
      </c>
      <c r="DW33" t="s">
        <v>24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85678438</v>
      </c>
      <c r="EF33">
        <v>2</v>
      </c>
      <c r="EG33" t="s">
        <v>26</v>
      </c>
      <c r="EH33">
        <v>27</v>
      </c>
      <c r="EI33" t="s">
        <v>27</v>
      </c>
      <c r="EJ33">
        <v>1</v>
      </c>
      <c r="EK33">
        <v>33001</v>
      </c>
      <c r="EL33" t="s">
        <v>27</v>
      </c>
      <c r="EM33" t="s">
        <v>28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0.3</v>
      </c>
      <c r="EX33">
        <v>0.16</v>
      </c>
      <c r="EY33">
        <v>0</v>
      </c>
      <c r="FQ33">
        <v>0</v>
      </c>
      <c r="FR33">
        <f t="shared" si="36"/>
        <v>0</v>
      </c>
      <c r="FS33">
        <v>0</v>
      </c>
      <c r="FX33">
        <v>103</v>
      </c>
      <c r="FY33">
        <v>60</v>
      </c>
      <c r="GA33" t="s">
        <v>3</v>
      </c>
      <c r="GD33">
        <v>1</v>
      </c>
      <c r="GF33">
        <v>441190642</v>
      </c>
      <c r="GG33">
        <v>2</v>
      </c>
      <c r="GH33">
        <v>1</v>
      </c>
      <c r="GI33">
        <v>-2</v>
      </c>
      <c r="GJ33">
        <v>0</v>
      </c>
      <c r="GK33">
        <v>0</v>
      </c>
      <c r="GL33">
        <f t="shared" si="37"/>
        <v>0</v>
      </c>
      <c r="GM33">
        <f t="shared" si="38"/>
        <v>0</v>
      </c>
      <c r="GN33">
        <f t="shared" si="39"/>
        <v>0</v>
      </c>
      <c r="GO33">
        <f t="shared" si="40"/>
        <v>0</v>
      </c>
      <c r="GP33">
        <f t="shared" si="41"/>
        <v>0</v>
      </c>
      <c r="GR33">
        <v>0</v>
      </c>
      <c r="GS33">
        <v>3</v>
      </c>
      <c r="GT33">
        <v>0</v>
      </c>
      <c r="GU33" t="s">
        <v>3</v>
      </c>
      <c r="GV33">
        <f t="shared" si="42"/>
        <v>0</v>
      </c>
      <c r="GW33">
        <v>1</v>
      </c>
      <c r="GX33">
        <f t="shared" si="43"/>
        <v>0</v>
      </c>
      <c r="HA33">
        <v>0</v>
      </c>
      <c r="HB33">
        <v>0</v>
      </c>
      <c r="HC33">
        <f t="shared" si="44"/>
        <v>0</v>
      </c>
      <c r="HE33" t="s">
        <v>3</v>
      </c>
      <c r="HF33" t="s">
        <v>3</v>
      </c>
      <c r="HM33" t="s">
        <v>3</v>
      </c>
      <c r="HN33" t="s">
        <v>29</v>
      </c>
      <c r="HO33" t="s">
        <v>30</v>
      </c>
      <c r="HP33" t="s">
        <v>27</v>
      </c>
      <c r="HQ33" t="s">
        <v>27</v>
      </c>
      <c r="IK33">
        <v>0</v>
      </c>
    </row>
    <row r="34" spans="1:255" x14ac:dyDescent="0.2">
      <c r="A34" s="2">
        <v>17</v>
      </c>
      <c r="B34" s="2">
        <v>1</v>
      </c>
      <c r="C34" s="2">
        <f>ROW(SmtRes!A44)</f>
        <v>44</v>
      </c>
      <c r="D34" s="2">
        <f>ROW(EtalonRes!A44)</f>
        <v>44</v>
      </c>
      <c r="E34" s="2" t="s">
        <v>39</v>
      </c>
      <c r="F34" s="2" t="s">
        <v>40</v>
      </c>
      <c r="G34" s="2" t="s">
        <v>41</v>
      </c>
      <c r="H34" s="2" t="s">
        <v>24</v>
      </c>
      <c r="I34" s="2">
        <v>0</v>
      </c>
      <c r="J34" s="2">
        <v>0</v>
      </c>
      <c r="K34" s="2">
        <v>0</v>
      </c>
      <c r="L34" s="2">
        <v>4</v>
      </c>
      <c r="M34" s="2">
        <v>4</v>
      </c>
      <c r="N34" s="2">
        <f t="shared" si="21"/>
        <v>0</v>
      </c>
      <c r="O34" s="2">
        <f t="shared" si="22"/>
        <v>0</v>
      </c>
      <c r="P34" s="2">
        <f>SUMIF(SmtRes!AQ27:'SmtRes'!AQ44,"=1",SmtRes!DF27:'SmtRes'!DF44)</f>
        <v>0</v>
      </c>
      <c r="Q34" s="2">
        <f>SUMIF(SmtRes!AQ27:'SmtRes'!AQ44,"=1",SmtRes!DG27:'SmtRes'!DG44)</f>
        <v>0</v>
      </c>
      <c r="R34" s="2">
        <f>SUMIF(SmtRes!AQ27:'SmtRes'!AQ44,"=1",SmtRes!DH27:'SmtRes'!DH44)</f>
        <v>0</v>
      </c>
      <c r="S34" s="2">
        <f>SUMIF(SmtRes!AQ27:'SmtRes'!AQ44,"=1",SmtRes!DI27:'SmtRes'!DI44)</f>
        <v>0</v>
      </c>
      <c r="T34" s="2">
        <f t="shared" si="23"/>
        <v>0</v>
      </c>
      <c r="U34" s="2">
        <f>SUMIF(SmtRes!AQ27:'SmtRes'!AQ44,"=1",SmtRes!CV27:'SmtRes'!CV44)</f>
        <v>0</v>
      </c>
      <c r="V34" s="2">
        <f>SUMIF(SmtRes!AQ27:'SmtRes'!AQ44,"=1",SmtRes!CW27:'SmtRes'!CW44)</f>
        <v>0</v>
      </c>
      <c r="W34" s="2">
        <f t="shared" si="24"/>
        <v>0</v>
      </c>
      <c r="X34" s="2">
        <f t="shared" si="25"/>
        <v>0</v>
      </c>
      <c r="Y34" s="2">
        <f t="shared" si="26"/>
        <v>0</v>
      </c>
      <c r="Z34" s="2"/>
      <c r="AA34" s="2">
        <v>87105575</v>
      </c>
      <c r="AB34" s="2">
        <f t="shared" si="27"/>
        <v>3861.14</v>
      </c>
      <c r="AC34" s="2">
        <f>ROUND((SUM(SmtRes!BQ27:'SmtRes'!BQ44)),2)</f>
        <v>29.42</v>
      </c>
      <c r="AD34" s="2">
        <f>ROUND((((SUM(SmtRes!BR27:'SmtRes'!BR44))-(SUM(SmtRes!BS27:'SmtRes'!BS44)))+AE34),2)</f>
        <v>1542.29</v>
      </c>
      <c r="AE34" s="2">
        <f>ROUND((SUM(SmtRes!BS27:'SmtRes'!BS44)),2)</f>
        <v>788.65</v>
      </c>
      <c r="AF34" s="2">
        <f>ROUND((SUM(SmtRes!BT27:'SmtRes'!BT44)),2)</f>
        <v>2289.4299999999998</v>
      </c>
      <c r="AG34" s="2">
        <f t="shared" si="29"/>
        <v>0</v>
      </c>
      <c r="AH34" s="2">
        <f>(SUM(SmtRes!BU27:'SmtRes'!BU44))</f>
        <v>3.06</v>
      </c>
      <c r="AI34" s="2">
        <f>(SUM(SmtRes!BV27:'SmtRes'!BV44))</f>
        <v>0.87000000000000011</v>
      </c>
      <c r="AJ34" s="2">
        <f t="shared" si="30"/>
        <v>0</v>
      </c>
      <c r="AK34" s="2">
        <v>4649.7866979999999</v>
      </c>
      <c r="AL34" s="2">
        <v>29.423198000000003</v>
      </c>
      <c r="AM34" s="2">
        <v>1542.2866000000001</v>
      </c>
      <c r="AN34" s="2">
        <v>788.64610000000005</v>
      </c>
      <c r="AO34" s="2">
        <v>2289.4308000000001</v>
      </c>
      <c r="AP34" s="2">
        <v>0</v>
      </c>
      <c r="AQ34" s="2">
        <v>3.06</v>
      </c>
      <c r="AR34" s="2">
        <v>0.87000000000000011</v>
      </c>
      <c r="AS34" s="2">
        <v>0</v>
      </c>
      <c r="AT34" s="2">
        <v>103</v>
      </c>
      <c r="AU34" s="2">
        <v>60</v>
      </c>
      <c r="AV34" s="2">
        <v>1</v>
      </c>
      <c r="AW34" s="2">
        <v>1</v>
      </c>
      <c r="AX34" s="2"/>
      <c r="AY34" s="2"/>
      <c r="AZ34" s="2">
        <v>1</v>
      </c>
      <c r="BA34" s="2">
        <v>1</v>
      </c>
      <c r="BB34" s="2">
        <v>1</v>
      </c>
      <c r="BC34" s="2">
        <v>1</v>
      </c>
      <c r="BD34" s="2" t="s">
        <v>3</v>
      </c>
      <c r="BE34" s="2" t="s">
        <v>3</v>
      </c>
      <c r="BF34" s="2" t="s">
        <v>3</v>
      </c>
      <c r="BG34" s="2" t="s">
        <v>3</v>
      </c>
      <c r="BH34" s="2">
        <v>0</v>
      </c>
      <c r="BI34" s="2">
        <v>1</v>
      </c>
      <c r="BJ34" s="2" t="s">
        <v>42</v>
      </c>
      <c r="BK34" s="2"/>
      <c r="BL34" s="2"/>
      <c r="BM34" s="2">
        <v>33001</v>
      </c>
      <c r="BN34" s="2">
        <v>0</v>
      </c>
      <c r="BO34" s="2" t="s">
        <v>3</v>
      </c>
      <c r="BP34" s="2">
        <v>0</v>
      </c>
      <c r="BQ34" s="2">
        <v>2</v>
      </c>
      <c r="BR34" s="2">
        <v>0</v>
      </c>
      <c r="BS34" s="2">
        <v>1</v>
      </c>
      <c r="BT34" s="2">
        <v>1</v>
      </c>
      <c r="BU34" s="2">
        <v>1</v>
      </c>
      <c r="BV34" s="2">
        <v>1</v>
      </c>
      <c r="BW34" s="2">
        <v>1</v>
      </c>
      <c r="BX34" s="2">
        <v>1</v>
      </c>
      <c r="BY34" s="2" t="s">
        <v>3</v>
      </c>
      <c r="BZ34" s="2">
        <v>103</v>
      </c>
      <c r="CA34" s="2">
        <v>60</v>
      </c>
      <c r="CB34" s="2" t="s">
        <v>3</v>
      </c>
      <c r="CC34" s="2"/>
      <c r="CD34" s="2"/>
      <c r="CE34" s="2">
        <v>0</v>
      </c>
      <c r="CF34" s="2">
        <v>0</v>
      </c>
      <c r="CG34" s="2">
        <v>0</v>
      </c>
      <c r="CH34" s="2">
        <v>4</v>
      </c>
      <c r="CI34" s="2">
        <v>0</v>
      </c>
      <c r="CJ34" s="2">
        <v>0</v>
      </c>
      <c r="CK34" s="2">
        <v>0</v>
      </c>
      <c r="CL34" s="2">
        <v>0</v>
      </c>
      <c r="CM34" s="2">
        <v>0</v>
      </c>
      <c r="CN34" s="2" t="s">
        <v>3</v>
      </c>
      <c r="CO34" s="2">
        <v>0</v>
      </c>
      <c r="CP34" s="2">
        <f t="shared" si="31"/>
        <v>0</v>
      </c>
      <c r="CQ34" s="2">
        <f>SUMIF(SmtRes!AQ27:'SmtRes'!AQ44,"=1",SmtRes!AA27:'SmtRes'!AA44)</f>
        <v>105143.62000000001</v>
      </c>
      <c r="CR34" s="2">
        <f>SUMIF(SmtRes!AQ27:'SmtRes'!AQ44,"=1",SmtRes!AB27:'SmtRes'!AB44)</f>
        <v>3377.99</v>
      </c>
      <c r="CS34" s="2">
        <f>SUMIF(SmtRes!AQ27:'SmtRes'!AQ44,"=1",SmtRes!AC27:'SmtRes'!AC44)</f>
        <v>1744.74</v>
      </c>
      <c r="CT34" s="2">
        <f>SUMIF(SmtRes!AQ27:'SmtRes'!AQ44,"=1",SmtRes!AD27:'SmtRes'!AD44)</f>
        <v>748.18</v>
      </c>
      <c r="CU34" s="2">
        <f t="shared" si="32"/>
        <v>0</v>
      </c>
      <c r="CV34" s="2">
        <f>SUMIF(SmtRes!AQ27:'SmtRes'!AQ44,"=1",SmtRes!BU27:'SmtRes'!BU44)</f>
        <v>3.06</v>
      </c>
      <c r="CW34" s="2">
        <f>SUMIF(SmtRes!AQ27:'SmtRes'!AQ44,"=1",SmtRes!BV27:'SmtRes'!BV44)</f>
        <v>0.87000000000000011</v>
      </c>
      <c r="CX34" s="2">
        <f t="shared" si="33"/>
        <v>0</v>
      </c>
      <c r="CY34" s="2">
        <f t="shared" si="34"/>
        <v>0</v>
      </c>
      <c r="CZ34" s="2">
        <f t="shared" si="35"/>
        <v>0</v>
      </c>
      <c r="DA34" s="2"/>
      <c r="DB34" s="2"/>
      <c r="DC34" s="2" t="s">
        <v>3</v>
      </c>
      <c r="DD34" s="2" t="s">
        <v>3</v>
      </c>
      <c r="DE34" s="2" t="s">
        <v>3</v>
      </c>
      <c r="DF34" s="2" t="s">
        <v>3</v>
      </c>
      <c r="DG34" s="2" t="s">
        <v>3</v>
      </c>
      <c r="DH34" s="2" t="s">
        <v>3</v>
      </c>
      <c r="DI34" s="2" t="s">
        <v>3</v>
      </c>
      <c r="DJ34" s="2" t="s">
        <v>3</v>
      </c>
      <c r="DK34" s="2" t="s">
        <v>3</v>
      </c>
      <c r="DL34" s="2" t="s">
        <v>3</v>
      </c>
      <c r="DM34" s="2" t="s">
        <v>3</v>
      </c>
      <c r="DN34" s="2">
        <v>0</v>
      </c>
      <c r="DO34" s="2">
        <v>0</v>
      </c>
      <c r="DP34" s="2">
        <v>1</v>
      </c>
      <c r="DQ34" s="2">
        <v>1</v>
      </c>
      <c r="DR34" s="2"/>
      <c r="DS34" s="2"/>
      <c r="DT34" s="2"/>
      <c r="DU34" s="2">
        <v>1013</v>
      </c>
      <c r="DV34" s="2" t="s">
        <v>24</v>
      </c>
      <c r="DW34" s="2" t="s">
        <v>24</v>
      </c>
      <c r="DX34" s="2">
        <v>1</v>
      </c>
      <c r="DY34" s="2"/>
      <c r="DZ34" s="2" t="s">
        <v>3</v>
      </c>
      <c r="EA34" s="2" t="s">
        <v>3</v>
      </c>
      <c r="EB34" s="2" t="s">
        <v>3</v>
      </c>
      <c r="EC34" s="2" t="s">
        <v>3</v>
      </c>
      <c r="ED34" s="2"/>
      <c r="EE34" s="2">
        <v>85678438</v>
      </c>
      <c r="EF34" s="2">
        <v>2</v>
      </c>
      <c r="EG34" s="2" t="s">
        <v>26</v>
      </c>
      <c r="EH34" s="2">
        <v>27</v>
      </c>
      <c r="EI34" s="2" t="s">
        <v>27</v>
      </c>
      <c r="EJ34" s="2">
        <v>1</v>
      </c>
      <c r="EK34" s="2">
        <v>33001</v>
      </c>
      <c r="EL34" s="2" t="s">
        <v>27</v>
      </c>
      <c r="EM34" s="2" t="s">
        <v>28</v>
      </c>
      <c r="EN34" s="2"/>
      <c r="EO34" s="2" t="s">
        <v>3</v>
      </c>
      <c r="EP34" s="2"/>
      <c r="EQ34" s="2">
        <v>0</v>
      </c>
      <c r="ER34" s="2">
        <v>0</v>
      </c>
      <c r="ES34" s="2">
        <v>0</v>
      </c>
      <c r="ET34" s="2">
        <v>0</v>
      </c>
      <c r="EU34" s="2">
        <v>0</v>
      </c>
      <c r="EV34" s="2">
        <v>0</v>
      </c>
      <c r="EW34" s="2">
        <v>3.06</v>
      </c>
      <c r="EX34" s="2">
        <v>0.87</v>
      </c>
      <c r="EY34" s="2">
        <v>0</v>
      </c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>
        <v>0</v>
      </c>
      <c r="FR34" s="2">
        <f t="shared" si="36"/>
        <v>0</v>
      </c>
      <c r="FS34" s="2">
        <v>0</v>
      </c>
      <c r="FT34" s="2"/>
      <c r="FU34" s="2"/>
      <c r="FV34" s="2"/>
      <c r="FW34" s="2"/>
      <c r="FX34" s="2">
        <v>103</v>
      </c>
      <c r="FY34" s="2">
        <v>60</v>
      </c>
      <c r="FZ34" s="2"/>
      <c r="GA34" s="2" t="s">
        <v>3</v>
      </c>
      <c r="GB34" s="2"/>
      <c r="GC34" s="2"/>
      <c r="GD34" s="2">
        <v>1</v>
      </c>
      <c r="GE34" s="2"/>
      <c r="GF34" s="2">
        <v>-343713442</v>
      </c>
      <c r="GG34" s="2">
        <v>2</v>
      </c>
      <c r="GH34" s="2">
        <v>1</v>
      </c>
      <c r="GI34" s="2">
        <v>-2</v>
      </c>
      <c r="GJ34" s="2">
        <v>0</v>
      </c>
      <c r="GK34" s="2">
        <v>0</v>
      </c>
      <c r="GL34" s="2">
        <f t="shared" si="37"/>
        <v>0</v>
      </c>
      <c r="GM34" s="2">
        <f t="shared" si="38"/>
        <v>0</v>
      </c>
      <c r="GN34" s="2">
        <f t="shared" si="39"/>
        <v>0</v>
      </c>
      <c r="GO34" s="2">
        <f t="shared" si="40"/>
        <v>0</v>
      </c>
      <c r="GP34" s="2">
        <f t="shared" si="41"/>
        <v>0</v>
      </c>
      <c r="GQ34" s="2"/>
      <c r="GR34" s="2">
        <v>0</v>
      </c>
      <c r="GS34" s="2">
        <v>3</v>
      </c>
      <c r="GT34" s="2">
        <v>0</v>
      </c>
      <c r="GU34" s="2" t="s">
        <v>3</v>
      </c>
      <c r="GV34" s="2">
        <f t="shared" si="42"/>
        <v>0</v>
      </c>
      <c r="GW34" s="2">
        <v>1</v>
      </c>
      <c r="GX34" s="2">
        <f t="shared" si="43"/>
        <v>0</v>
      </c>
      <c r="GY34" s="2"/>
      <c r="GZ34" s="2"/>
      <c r="HA34" s="2">
        <v>0</v>
      </c>
      <c r="HB34" s="2">
        <v>0</v>
      </c>
      <c r="HC34" s="2">
        <f t="shared" si="44"/>
        <v>0</v>
      </c>
      <c r="HD34" s="2"/>
      <c r="HE34" s="2" t="s">
        <v>3</v>
      </c>
      <c r="HF34" s="2" t="s">
        <v>3</v>
      </c>
      <c r="HG34" s="2"/>
      <c r="HH34" s="2"/>
      <c r="HI34" s="2"/>
      <c r="HJ34" s="2"/>
      <c r="HK34" s="2"/>
      <c r="HL34" s="2"/>
      <c r="HM34" s="2" t="s">
        <v>3</v>
      </c>
      <c r="HN34" s="2" t="s">
        <v>29</v>
      </c>
      <c r="HO34" s="2" t="s">
        <v>30</v>
      </c>
      <c r="HP34" s="2" t="s">
        <v>27</v>
      </c>
      <c r="HQ34" s="2" t="s">
        <v>27</v>
      </c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>
        <v>0</v>
      </c>
      <c r="IL34" s="2"/>
      <c r="IM34" s="2"/>
      <c r="IN34" s="2"/>
      <c r="IO34" s="2"/>
      <c r="IP34" s="2"/>
      <c r="IQ34" s="2"/>
      <c r="IR34" s="2"/>
      <c r="IS34" s="2"/>
      <c r="IT34" s="2"/>
      <c r="IU34" s="2"/>
    </row>
    <row r="35" spans="1:255" x14ac:dyDescent="0.2">
      <c r="A35">
        <v>17</v>
      </c>
      <c r="B35">
        <v>1</v>
      </c>
      <c r="C35">
        <f>ROW(SmtRes!A62)</f>
        <v>62</v>
      </c>
      <c r="D35">
        <f>ROW(EtalonRes!A62)</f>
        <v>62</v>
      </c>
      <c r="E35" t="s">
        <v>39</v>
      </c>
      <c r="F35" t="s">
        <v>40</v>
      </c>
      <c r="G35" t="s">
        <v>41</v>
      </c>
      <c r="H35" t="s">
        <v>24</v>
      </c>
      <c r="I35">
        <v>0</v>
      </c>
      <c r="J35">
        <v>0</v>
      </c>
      <c r="K35">
        <v>0</v>
      </c>
      <c r="L35">
        <v>4</v>
      </c>
      <c r="M35">
        <v>4</v>
      </c>
      <c r="N35">
        <f t="shared" si="21"/>
        <v>0</v>
      </c>
      <c r="O35">
        <f t="shared" si="22"/>
        <v>0</v>
      </c>
      <c r="P35">
        <f>SUMIF(SmtRes!AQ45:'SmtRes'!AQ62,"=1",SmtRes!DF45:'SmtRes'!DF62)</f>
        <v>0</v>
      </c>
      <c r="Q35">
        <f>SUMIF(SmtRes!AQ45:'SmtRes'!AQ62,"=1",SmtRes!DG45:'SmtRes'!DG62)</f>
        <v>0</v>
      </c>
      <c r="R35">
        <f>SUMIF(SmtRes!AQ45:'SmtRes'!AQ62,"=1",SmtRes!DH45:'SmtRes'!DH62)</f>
        <v>0</v>
      </c>
      <c r="S35">
        <f>SUMIF(SmtRes!AQ45:'SmtRes'!AQ62,"=1",SmtRes!DI45:'SmtRes'!DI62)</f>
        <v>0</v>
      </c>
      <c r="T35">
        <f t="shared" si="23"/>
        <v>0</v>
      </c>
      <c r="U35">
        <f>SUMIF(SmtRes!AQ45:'SmtRes'!AQ62,"=1",SmtRes!CV45:'SmtRes'!CV62)</f>
        <v>0</v>
      </c>
      <c r="V35">
        <f>SUMIF(SmtRes!AQ45:'SmtRes'!AQ62,"=1",SmtRes!CW45:'SmtRes'!CW62)</f>
        <v>0</v>
      </c>
      <c r="W35">
        <f t="shared" si="24"/>
        <v>0</v>
      </c>
      <c r="X35">
        <f t="shared" si="25"/>
        <v>0</v>
      </c>
      <c r="Y35">
        <f t="shared" si="26"/>
        <v>0</v>
      </c>
      <c r="AA35">
        <v>87105511</v>
      </c>
      <c r="AB35">
        <f t="shared" si="27"/>
        <v>3861.14</v>
      </c>
      <c r="AC35">
        <f>ROUND((SUM(SmtRes!BQ45:'SmtRes'!BQ62)),2)</f>
        <v>29.42</v>
      </c>
      <c r="AD35">
        <f>ROUND((((SUM(SmtRes!BR45:'SmtRes'!BR62))-(SUM(SmtRes!BS45:'SmtRes'!BS62)))+AE35),2)</f>
        <v>1542.29</v>
      </c>
      <c r="AE35">
        <f>ROUND((SUM(SmtRes!BS45:'SmtRes'!BS62)),2)</f>
        <v>788.65</v>
      </c>
      <c r="AF35">
        <f>ROUND((SUM(SmtRes!BT45:'SmtRes'!BT62)),2)</f>
        <v>2289.4299999999998</v>
      </c>
      <c r="AG35">
        <f t="shared" si="29"/>
        <v>0</v>
      </c>
      <c r="AH35">
        <f>(SUM(SmtRes!BU45:'SmtRes'!BU62))</f>
        <v>3.06</v>
      </c>
      <c r="AI35">
        <f>(SUM(SmtRes!BV45:'SmtRes'!BV62))</f>
        <v>0.87000000000000011</v>
      </c>
      <c r="AJ35">
        <f t="shared" si="30"/>
        <v>0</v>
      </c>
      <c r="AK35">
        <v>4649.7866979999999</v>
      </c>
      <c r="AL35">
        <v>29.423198000000003</v>
      </c>
      <c r="AM35">
        <v>1542.2866000000001</v>
      </c>
      <c r="AN35">
        <v>788.64610000000005</v>
      </c>
      <c r="AO35">
        <v>2289.4308000000001</v>
      </c>
      <c r="AP35">
        <v>0</v>
      </c>
      <c r="AQ35">
        <v>3.06</v>
      </c>
      <c r="AR35">
        <v>0.87000000000000011</v>
      </c>
      <c r="AS35">
        <v>0</v>
      </c>
      <c r="AT35">
        <v>103</v>
      </c>
      <c r="AU35">
        <v>60</v>
      </c>
      <c r="AV35">
        <v>1</v>
      </c>
      <c r="AW35">
        <v>1</v>
      </c>
      <c r="AZ35">
        <v>1</v>
      </c>
      <c r="BA35">
        <v>1</v>
      </c>
      <c r="BB35">
        <v>1</v>
      </c>
      <c r="BC35">
        <v>1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1</v>
      </c>
      <c r="BJ35" t="s">
        <v>42</v>
      </c>
      <c r="BM35">
        <v>33001</v>
      </c>
      <c r="BN35">
        <v>0</v>
      </c>
      <c r="BO35" t="s">
        <v>3</v>
      </c>
      <c r="BP35">
        <v>0</v>
      </c>
      <c r="BQ35">
        <v>2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103</v>
      </c>
      <c r="CA35">
        <v>60</v>
      </c>
      <c r="CB35" t="s">
        <v>3</v>
      </c>
      <c r="CE35">
        <v>0</v>
      </c>
      <c r="CF35">
        <v>0</v>
      </c>
      <c r="CG35">
        <v>0</v>
      </c>
      <c r="CH35">
        <v>4</v>
      </c>
      <c r="CI35">
        <v>0</v>
      </c>
      <c r="CJ35">
        <v>0</v>
      </c>
      <c r="CK35">
        <v>0</v>
      </c>
      <c r="CL35">
        <v>0</v>
      </c>
      <c r="CM35">
        <v>0</v>
      </c>
      <c r="CN35" t="s">
        <v>3</v>
      </c>
      <c r="CO35">
        <v>0</v>
      </c>
      <c r="CP35">
        <f t="shared" si="31"/>
        <v>0</v>
      </c>
      <c r="CQ35">
        <f>SUMIF(SmtRes!AQ45:'SmtRes'!AQ62,"=1",SmtRes!AA45:'SmtRes'!AA62)</f>
        <v>105143.62000000001</v>
      </c>
      <c r="CR35">
        <f>SUMIF(SmtRes!AQ45:'SmtRes'!AQ62,"=1",SmtRes!AB45:'SmtRes'!AB62)</f>
        <v>3377.99</v>
      </c>
      <c r="CS35">
        <f>SUMIF(SmtRes!AQ45:'SmtRes'!AQ62,"=1",SmtRes!AC45:'SmtRes'!AC62)</f>
        <v>1744.74</v>
      </c>
      <c r="CT35">
        <f>SUMIF(SmtRes!AQ45:'SmtRes'!AQ62,"=1",SmtRes!AD45:'SmtRes'!AD62)</f>
        <v>748.18</v>
      </c>
      <c r="CU35">
        <f t="shared" si="32"/>
        <v>0</v>
      </c>
      <c r="CV35">
        <f>SUMIF(SmtRes!AQ45:'SmtRes'!AQ62,"=1",SmtRes!BU45:'SmtRes'!BU62)</f>
        <v>3.06</v>
      </c>
      <c r="CW35">
        <f>SUMIF(SmtRes!AQ45:'SmtRes'!AQ62,"=1",SmtRes!BV45:'SmtRes'!BV62)</f>
        <v>0.87000000000000011</v>
      </c>
      <c r="CX35">
        <f t="shared" si="33"/>
        <v>0</v>
      </c>
      <c r="CY35">
        <f t="shared" si="34"/>
        <v>0</v>
      </c>
      <c r="CZ35">
        <f t="shared" si="35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24</v>
      </c>
      <c r="DW35" t="s">
        <v>24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85678438</v>
      </c>
      <c r="EF35">
        <v>2</v>
      </c>
      <c r="EG35" t="s">
        <v>26</v>
      </c>
      <c r="EH35">
        <v>27</v>
      </c>
      <c r="EI35" t="s">
        <v>27</v>
      </c>
      <c r="EJ35">
        <v>1</v>
      </c>
      <c r="EK35">
        <v>33001</v>
      </c>
      <c r="EL35" t="s">
        <v>27</v>
      </c>
      <c r="EM35" t="s">
        <v>28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3.06</v>
      </c>
      <c r="EX35">
        <v>0.87</v>
      </c>
      <c r="EY35">
        <v>0</v>
      </c>
      <c r="FQ35">
        <v>0</v>
      </c>
      <c r="FR35">
        <f t="shared" si="36"/>
        <v>0</v>
      </c>
      <c r="FS35">
        <v>0</v>
      </c>
      <c r="FX35">
        <v>103</v>
      </c>
      <c r="FY35">
        <v>60</v>
      </c>
      <c r="GA35" t="s">
        <v>3</v>
      </c>
      <c r="GD35">
        <v>1</v>
      </c>
      <c r="GF35">
        <v>-343713442</v>
      </c>
      <c r="GG35">
        <v>2</v>
      </c>
      <c r="GH35">
        <v>1</v>
      </c>
      <c r="GI35">
        <v>-2</v>
      </c>
      <c r="GJ35">
        <v>0</v>
      </c>
      <c r="GK35">
        <v>0</v>
      </c>
      <c r="GL35">
        <f t="shared" si="37"/>
        <v>0</v>
      </c>
      <c r="GM35">
        <f t="shared" si="38"/>
        <v>0</v>
      </c>
      <c r="GN35">
        <f t="shared" si="39"/>
        <v>0</v>
      </c>
      <c r="GO35">
        <f t="shared" si="40"/>
        <v>0</v>
      </c>
      <c r="GP35">
        <f t="shared" si="41"/>
        <v>0</v>
      </c>
      <c r="GR35">
        <v>0</v>
      </c>
      <c r="GS35">
        <v>3</v>
      </c>
      <c r="GT35">
        <v>0</v>
      </c>
      <c r="GU35" t="s">
        <v>3</v>
      </c>
      <c r="GV35">
        <f t="shared" si="42"/>
        <v>0</v>
      </c>
      <c r="GW35">
        <v>1</v>
      </c>
      <c r="GX35">
        <f t="shared" si="43"/>
        <v>0</v>
      </c>
      <c r="HA35">
        <v>0</v>
      </c>
      <c r="HB35">
        <v>0</v>
      </c>
      <c r="HC35">
        <f t="shared" si="44"/>
        <v>0</v>
      </c>
      <c r="HE35" t="s">
        <v>3</v>
      </c>
      <c r="HF35" t="s">
        <v>3</v>
      </c>
      <c r="HM35" t="s">
        <v>3</v>
      </c>
      <c r="HN35" t="s">
        <v>29</v>
      </c>
      <c r="HO35" t="s">
        <v>30</v>
      </c>
      <c r="HP35" t="s">
        <v>27</v>
      </c>
      <c r="HQ35" t="s">
        <v>27</v>
      </c>
      <c r="IK35">
        <v>0</v>
      </c>
    </row>
    <row r="36" spans="1:255" x14ac:dyDescent="0.2">
      <c r="A36" s="2">
        <v>18</v>
      </c>
      <c r="B36" s="2">
        <v>1</v>
      </c>
      <c r="C36" s="2">
        <v>33</v>
      </c>
      <c r="D36" s="2"/>
      <c r="E36" s="2" t="s">
        <v>43</v>
      </c>
      <c r="F36" s="2" t="s">
        <v>44</v>
      </c>
      <c r="G36" s="2" t="s">
        <v>45</v>
      </c>
      <c r="H36" s="2" t="s">
        <v>46</v>
      </c>
      <c r="I36" s="2">
        <f>I34*J36</f>
        <v>0</v>
      </c>
      <c r="J36" s="2">
        <v>0</v>
      </c>
      <c r="K36" s="2">
        <v>0</v>
      </c>
      <c r="L36" s="2">
        <v>0</v>
      </c>
      <c r="M36" s="2">
        <v>0</v>
      </c>
      <c r="N36" s="2">
        <f t="shared" si="21"/>
        <v>0</v>
      </c>
      <c r="O36" s="2">
        <f t="shared" si="22"/>
        <v>0</v>
      </c>
      <c r="P36" s="2">
        <f t="shared" ref="P36:P51" si="45">ROUND(CQ36*I36,2)</f>
        <v>0</v>
      </c>
      <c r="Q36" s="2">
        <f t="shared" ref="Q36:Q51" si="46">ROUND(CR36*I36,2)</f>
        <v>0</v>
      </c>
      <c r="R36" s="2">
        <f t="shared" ref="R36:R51" si="47">ROUND(CS36*I36,2)</f>
        <v>0</v>
      </c>
      <c r="S36" s="2">
        <f t="shared" ref="S36:S51" si="48">ROUND(CT36*I36,2)</f>
        <v>0</v>
      </c>
      <c r="T36" s="2">
        <f t="shared" si="23"/>
        <v>0</v>
      </c>
      <c r="U36" s="2">
        <f t="shared" ref="U36:U51" si="49">ROUND(CV36*I36,7)</f>
        <v>0</v>
      </c>
      <c r="V36" s="2">
        <f t="shared" ref="V36:V51" si="50">ROUND(CW36*I36,7)</f>
        <v>0</v>
      </c>
      <c r="W36" s="2">
        <f t="shared" si="24"/>
        <v>0</v>
      </c>
      <c r="X36" s="2">
        <f t="shared" si="25"/>
        <v>0</v>
      </c>
      <c r="Y36" s="2">
        <f t="shared" si="26"/>
        <v>0</v>
      </c>
      <c r="Z36" s="2"/>
      <c r="AA36" s="2">
        <v>87105575</v>
      </c>
      <c r="AB36" s="2">
        <f t="shared" si="27"/>
        <v>174.93</v>
      </c>
      <c r="AC36" s="2">
        <f t="shared" ref="AC36:AC51" si="51">ROUND((ES36),2)</f>
        <v>174.93</v>
      </c>
      <c r="AD36" s="2">
        <f t="shared" ref="AD36:AD51" si="52">ROUND((((ET36)-(EU36))+AE36),2)</f>
        <v>0</v>
      </c>
      <c r="AE36" s="2">
        <f t="shared" ref="AE36:AE51" si="53">ROUND((EU36),2)</f>
        <v>0</v>
      </c>
      <c r="AF36" s="2">
        <f t="shared" ref="AF36:AF51" si="54">ROUND((EV36),2)</f>
        <v>0</v>
      </c>
      <c r="AG36" s="2">
        <f t="shared" si="29"/>
        <v>0</v>
      </c>
      <c r="AH36" s="2">
        <f t="shared" ref="AH36:AH51" si="55">(EW36)</f>
        <v>0</v>
      </c>
      <c r="AI36" s="2">
        <f t="shared" ref="AI36:AI51" si="56">(EX36)</f>
        <v>0</v>
      </c>
      <c r="AJ36" s="2">
        <f t="shared" si="30"/>
        <v>0</v>
      </c>
      <c r="AK36" s="2">
        <v>174.93</v>
      </c>
      <c r="AL36" s="2">
        <v>174.93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  <c r="AS36" s="2">
        <v>0</v>
      </c>
      <c r="AT36" s="2">
        <v>103</v>
      </c>
      <c r="AU36" s="2">
        <v>60</v>
      </c>
      <c r="AV36" s="2">
        <v>1</v>
      </c>
      <c r="AW36" s="2">
        <v>1</v>
      </c>
      <c r="AX36" s="2"/>
      <c r="AY36" s="2"/>
      <c r="AZ36" s="2">
        <v>1</v>
      </c>
      <c r="BA36" s="2">
        <v>1</v>
      </c>
      <c r="BB36" s="2">
        <v>1</v>
      </c>
      <c r="BC36" s="2">
        <v>1</v>
      </c>
      <c r="BD36" s="2" t="s">
        <v>3</v>
      </c>
      <c r="BE36" s="2" t="s">
        <v>3</v>
      </c>
      <c r="BF36" s="2" t="s">
        <v>3</v>
      </c>
      <c r="BG36" s="2" t="s">
        <v>3</v>
      </c>
      <c r="BH36" s="2">
        <v>3</v>
      </c>
      <c r="BI36" s="2">
        <v>1</v>
      </c>
      <c r="BJ36" s="2" t="s">
        <v>47</v>
      </c>
      <c r="BK36" s="2"/>
      <c r="BL36" s="2"/>
      <c r="BM36" s="2">
        <v>33001</v>
      </c>
      <c r="BN36" s="2">
        <v>0</v>
      </c>
      <c r="BO36" s="2" t="s">
        <v>3</v>
      </c>
      <c r="BP36" s="2">
        <v>0</v>
      </c>
      <c r="BQ36" s="2">
        <v>2</v>
      </c>
      <c r="BR36" s="2">
        <v>0</v>
      </c>
      <c r="BS36" s="2">
        <v>1</v>
      </c>
      <c r="BT36" s="2">
        <v>1</v>
      </c>
      <c r="BU36" s="2">
        <v>1</v>
      </c>
      <c r="BV36" s="2">
        <v>1</v>
      </c>
      <c r="BW36" s="2">
        <v>1</v>
      </c>
      <c r="BX36" s="2">
        <v>1</v>
      </c>
      <c r="BY36" s="2" t="s">
        <v>3</v>
      </c>
      <c r="BZ36" s="2">
        <v>103</v>
      </c>
      <c r="CA36" s="2">
        <v>60</v>
      </c>
      <c r="CB36" s="2" t="s">
        <v>3</v>
      </c>
      <c r="CC36" s="2"/>
      <c r="CD36" s="2"/>
      <c r="CE36" s="2">
        <v>0</v>
      </c>
      <c r="CF36" s="2">
        <v>0</v>
      </c>
      <c r="CG36" s="2">
        <v>0</v>
      </c>
      <c r="CH36" s="2">
        <v>4</v>
      </c>
      <c r="CI36" s="2">
        <v>1</v>
      </c>
      <c r="CJ36" s="2">
        <v>0</v>
      </c>
      <c r="CK36" s="2">
        <v>0</v>
      </c>
      <c r="CL36" s="2">
        <v>0</v>
      </c>
      <c r="CM36" s="2">
        <v>0</v>
      </c>
      <c r="CN36" s="2" t="s">
        <v>3</v>
      </c>
      <c r="CO36" s="2">
        <v>0</v>
      </c>
      <c r="CP36" s="2">
        <f t="shared" si="31"/>
        <v>0</v>
      </c>
      <c r="CQ36" s="2">
        <f t="shared" ref="CQ36:CQ51" si="57">ROUND(AL36*BC36,2)</f>
        <v>174.93</v>
      </c>
      <c r="CR36" s="2">
        <f t="shared" ref="CR36:CR51" si="58">ROUND(AM36*BB36,2)</f>
        <v>0</v>
      </c>
      <c r="CS36" s="2">
        <f t="shared" ref="CS36:CS51" si="59">ROUND(AN36*BS36,2)</f>
        <v>0</v>
      </c>
      <c r="CT36" s="2">
        <f t="shared" ref="CT36:CT51" si="60">ROUND(AO36*BA36,2)</f>
        <v>0</v>
      </c>
      <c r="CU36" s="2">
        <f t="shared" si="32"/>
        <v>0</v>
      </c>
      <c r="CV36" s="2">
        <f t="shared" ref="CV36:CV51" si="61">AH36</f>
        <v>0</v>
      </c>
      <c r="CW36" s="2">
        <f t="shared" ref="CW36:CW51" si="62">AI36</f>
        <v>0</v>
      </c>
      <c r="CX36" s="2">
        <f t="shared" si="33"/>
        <v>0</v>
      </c>
      <c r="CY36" s="2">
        <f t="shared" si="34"/>
        <v>0</v>
      </c>
      <c r="CZ36" s="2">
        <f t="shared" si="35"/>
        <v>0</v>
      </c>
      <c r="DA36" s="2"/>
      <c r="DB36" s="2"/>
      <c r="DC36" s="2" t="s">
        <v>3</v>
      </c>
      <c r="DD36" s="2" t="s">
        <v>3</v>
      </c>
      <c r="DE36" s="2" t="s">
        <v>3</v>
      </c>
      <c r="DF36" s="2" t="s">
        <v>3</v>
      </c>
      <c r="DG36" s="2" t="s">
        <v>3</v>
      </c>
      <c r="DH36" s="2" t="s">
        <v>3</v>
      </c>
      <c r="DI36" s="2" t="s">
        <v>3</v>
      </c>
      <c r="DJ36" s="2" t="s">
        <v>3</v>
      </c>
      <c r="DK36" s="2" t="s">
        <v>3</v>
      </c>
      <c r="DL36" s="2" t="s">
        <v>3</v>
      </c>
      <c r="DM36" s="2" t="s">
        <v>3</v>
      </c>
      <c r="DN36" s="2">
        <v>0</v>
      </c>
      <c r="DO36" s="2">
        <v>0</v>
      </c>
      <c r="DP36" s="2">
        <v>1</v>
      </c>
      <c r="DQ36" s="2">
        <v>1</v>
      </c>
      <c r="DR36" s="2"/>
      <c r="DS36" s="2"/>
      <c r="DT36" s="2"/>
      <c r="DU36" s="2">
        <v>1009</v>
      </c>
      <c r="DV36" s="2" t="s">
        <v>46</v>
      </c>
      <c r="DW36" s="2" t="s">
        <v>46</v>
      </c>
      <c r="DX36" s="2">
        <v>1</v>
      </c>
      <c r="DY36" s="2"/>
      <c r="DZ36" s="2" t="s">
        <v>3</v>
      </c>
      <c r="EA36" s="2" t="s">
        <v>3</v>
      </c>
      <c r="EB36" s="2" t="s">
        <v>3</v>
      </c>
      <c r="EC36" s="2" t="s">
        <v>3</v>
      </c>
      <c r="ED36" s="2"/>
      <c r="EE36" s="2">
        <v>85678438</v>
      </c>
      <c r="EF36" s="2">
        <v>2</v>
      </c>
      <c r="EG36" s="2" t="s">
        <v>26</v>
      </c>
      <c r="EH36" s="2">
        <v>27</v>
      </c>
      <c r="EI36" s="2" t="s">
        <v>27</v>
      </c>
      <c r="EJ36" s="2">
        <v>1</v>
      </c>
      <c r="EK36" s="2">
        <v>33001</v>
      </c>
      <c r="EL36" s="2" t="s">
        <v>27</v>
      </c>
      <c r="EM36" s="2" t="s">
        <v>28</v>
      </c>
      <c r="EN36" s="2"/>
      <c r="EO36" s="2" t="s">
        <v>3</v>
      </c>
      <c r="EP36" s="2"/>
      <c r="EQ36" s="2">
        <v>0</v>
      </c>
      <c r="ER36" s="2">
        <v>174.93</v>
      </c>
      <c r="ES36" s="2">
        <v>174.93</v>
      </c>
      <c r="ET36" s="2">
        <v>0</v>
      </c>
      <c r="EU36" s="2">
        <v>0</v>
      </c>
      <c r="EV36" s="2">
        <v>0</v>
      </c>
      <c r="EW36" s="2">
        <v>0</v>
      </c>
      <c r="EX36" s="2">
        <v>0</v>
      </c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>
        <v>0</v>
      </c>
      <c r="FR36" s="2">
        <f t="shared" si="36"/>
        <v>0</v>
      </c>
      <c r="FS36" s="2">
        <v>0</v>
      </c>
      <c r="FT36" s="2"/>
      <c r="FU36" s="2"/>
      <c r="FV36" s="2"/>
      <c r="FW36" s="2"/>
      <c r="FX36" s="2">
        <v>103</v>
      </c>
      <c r="FY36" s="2">
        <v>60</v>
      </c>
      <c r="FZ36" s="2"/>
      <c r="GA36" s="2" t="s">
        <v>3</v>
      </c>
      <c r="GB36" s="2"/>
      <c r="GC36" s="2"/>
      <c r="GD36" s="2">
        <v>1</v>
      </c>
      <c r="GE36" s="2"/>
      <c r="GF36" s="2">
        <v>-1131385474</v>
      </c>
      <c r="GG36" s="2">
        <v>2</v>
      </c>
      <c r="GH36" s="2">
        <v>1</v>
      </c>
      <c r="GI36" s="2">
        <v>1</v>
      </c>
      <c r="GJ36" s="2">
        <v>0</v>
      </c>
      <c r="GK36" s="2">
        <v>0</v>
      </c>
      <c r="GL36" s="2">
        <f t="shared" si="37"/>
        <v>0</v>
      </c>
      <c r="GM36" s="2">
        <f t="shared" si="38"/>
        <v>0</v>
      </c>
      <c r="GN36" s="2">
        <f t="shared" si="39"/>
        <v>0</v>
      </c>
      <c r="GO36" s="2">
        <f t="shared" si="40"/>
        <v>0</v>
      </c>
      <c r="GP36" s="2">
        <f t="shared" si="41"/>
        <v>0</v>
      </c>
      <c r="GQ36" s="2"/>
      <c r="GR36" s="2">
        <v>0</v>
      </c>
      <c r="GS36" s="2">
        <v>3</v>
      </c>
      <c r="GT36" s="2">
        <v>0</v>
      </c>
      <c r="GU36" s="2" t="s">
        <v>3</v>
      </c>
      <c r="GV36" s="2">
        <f t="shared" si="42"/>
        <v>0</v>
      </c>
      <c r="GW36" s="2">
        <v>1</v>
      </c>
      <c r="GX36" s="2">
        <f t="shared" si="43"/>
        <v>0</v>
      </c>
      <c r="GY36" s="2"/>
      <c r="GZ36" s="2"/>
      <c r="HA36" s="2">
        <v>0</v>
      </c>
      <c r="HB36" s="2">
        <v>0</v>
      </c>
      <c r="HC36" s="2">
        <f t="shared" si="44"/>
        <v>0</v>
      </c>
      <c r="HD36" s="2"/>
      <c r="HE36" s="2" t="s">
        <v>3</v>
      </c>
      <c r="HF36" s="2" t="s">
        <v>3</v>
      </c>
      <c r="HG36" s="2"/>
      <c r="HH36" s="2"/>
      <c r="HI36" s="2"/>
      <c r="HJ36" s="2"/>
      <c r="HK36" s="2"/>
      <c r="HL36" s="2"/>
      <c r="HM36" s="2" t="s">
        <v>3</v>
      </c>
      <c r="HN36" s="2" t="s">
        <v>29</v>
      </c>
      <c r="HO36" s="2" t="s">
        <v>30</v>
      </c>
      <c r="HP36" s="2" t="s">
        <v>27</v>
      </c>
      <c r="HQ36" s="2" t="s">
        <v>27</v>
      </c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>
        <v>0</v>
      </c>
      <c r="IL36" s="2"/>
      <c r="IM36" s="2"/>
      <c r="IN36" s="2"/>
      <c r="IO36" s="2"/>
      <c r="IP36" s="2"/>
      <c r="IQ36" s="2"/>
      <c r="IR36" s="2"/>
      <c r="IS36" s="2"/>
      <c r="IT36" s="2"/>
      <c r="IU36" s="2"/>
    </row>
    <row r="37" spans="1:255" x14ac:dyDescent="0.2">
      <c r="A37">
        <v>18</v>
      </c>
      <c r="B37">
        <v>1</v>
      </c>
      <c r="C37">
        <v>51</v>
      </c>
      <c r="E37" t="s">
        <v>43</v>
      </c>
      <c r="F37" t="s">
        <v>44</v>
      </c>
      <c r="G37" t="s">
        <v>45</v>
      </c>
      <c r="H37" t="s">
        <v>46</v>
      </c>
      <c r="I37">
        <f>I35*J37</f>
        <v>0</v>
      </c>
      <c r="J37">
        <v>0</v>
      </c>
      <c r="K37">
        <v>0</v>
      </c>
      <c r="L37">
        <v>0</v>
      </c>
      <c r="M37">
        <v>0</v>
      </c>
      <c r="N37">
        <f t="shared" si="21"/>
        <v>0</v>
      </c>
      <c r="O37">
        <f t="shared" si="22"/>
        <v>0</v>
      </c>
      <c r="P37">
        <f t="shared" si="45"/>
        <v>0</v>
      </c>
      <c r="Q37">
        <f t="shared" si="46"/>
        <v>0</v>
      </c>
      <c r="R37">
        <f t="shared" si="47"/>
        <v>0</v>
      </c>
      <c r="S37">
        <f t="shared" si="48"/>
        <v>0</v>
      </c>
      <c r="T37">
        <f t="shared" si="23"/>
        <v>0</v>
      </c>
      <c r="U37">
        <f t="shared" si="49"/>
        <v>0</v>
      </c>
      <c r="V37">
        <f t="shared" si="50"/>
        <v>0</v>
      </c>
      <c r="W37">
        <f t="shared" si="24"/>
        <v>0</v>
      </c>
      <c r="X37">
        <f t="shared" si="25"/>
        <v>0</v>
      </c>
      <c r="Y37">
        <f t="shared" si="26"/>
        <v>0</v>
      </c>
      <c r="AA37">
        <v>87105511</v>
      </c>
      <c r="AB37">
        <f t="shared" si="27"/>
        <v>174.93</v>
      </c>
      <c r="AC37">
        <f t="shared" si="51"/>
        <v>174.93</v>
      </c>
      <c r="AD37">
        <f t="shared" si="52"/>
        <v>0</v>
      </c>
      <c r="AE37">
        <f t="shared" si="53"/>
        <v>0</v>
      </c>
      <c r="AF37">
        <f t="shared" si="54"/>
        <v>0</v>
      </c>
      <c r="AG37">
        <f t="shared" si="29"/>
        <v>0</v>
      </c>
      <c r="AH37">
        <f t="shared" si="55"/>
        <v>0</v>
      </c>
      <c r="AI37">
        <f t="shared" si="56"/>
        <v>0</v>
      </c>
      <c r="AJ37">
        <f t="shared" si="30"/>
        <v>0</v>
      </c>
      <c r="AK37">
        <v>174.93</v>
      </c>
      <c r="AL37">
        <v>174.93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103</v>
      </c>
      <c r="AU37">
        <v>60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47</v>
      </c>
      <c r="BM37">
        <v>33001</v>
      </c>
      <c r="BN37">
        <v>0</v>
      </c>
      <c r="BO37" t="s">
        <v>3</v>
      </c>
      <c r="BP37">
        <v>0</v>
      </c>
      <c r="BQ37">
        <v>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103</v>
      </c>
      <c r="CA37">
        <v>60</v>
      </c>
      <c r="CB37" t="s">
        <v>3</v>
      </c>
      <c r="CE37">
        <v>0</v>
      </c>
      <c r="CF37">
        <v>0</v>
      </c>
      <c r="CG37">
        <v>0</v>
      </c>
      <c r="CH37">
        <v>4</v>
      </c>
      <c r="CI37">
        <v>1</v>
      </c>
      <c r="CJ37">
        <v>0</v>
      </c>
      <c r="CK37">
        <v>0</v>
      </c>
      <c r="CL37">
        <v>0</v>
      </c>
      <c r="CM37">
        <v>0</v>
      </c>
      <c r="CN37" t="s">
        <v>3</v>
      </c>
      <c r="CO37">
        <v>0</v>
      </c>
      <c r="CP37">
        <f t="shared" si="31"/>
        <v>0</v>
      </c>
      <c r="CQ37">
        <f t="shared" si="57"/>
        <v>174.93</v>
      </c>
      <c r="CR37">
        <f t="shared" si="58"/>
        <v>0</v>
      </c>
      <c r="CS37">
        <f t="shared" si="59"/>
        <v>0</v>
      </c>
      <c r="CT37">
        <f t="shared" si="60"/>
        <v>0</v>
      </c>
      <c r="CU37">
        <f t="shared" si="32"/>
        <v>0</v>
      </c>
      <c r="CV37">
        <f t="shared" si="61"/>
        <v>0</v>
      </c>
      <c r="CW37">
        <f t="shared" si="62"/>
        <v>0</v>
      </c>
      <c r="CX37">
        <f t="shared" si="33"/>
        <v>0</v>
      </c>
      <c r="CY37">
        <f t="shared" si="34"/>
        <v>0</v>
      </c>
      <c r="CZ37">
        <f t="shared" si="35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46</v>
      </c>
      <c r="DW37" t="s">
        <v>46</v>
      </c>
      <c r="DX37">
        <v>1</v>
      </c>
      <c r="DZ37" t="s">
        <v>3</v>
      </c>
      <c r="EA37" t="s">
        <v>3</v>
      </c>
      <c r="EB37" t="s">
        <v>3</v>
      </c>
      <c r="EC37" t="s">
        <v>3</v>
      </c>
      <c r="EE37">
        <v>85678438</v>
      </c>
      <c r="EF37">
        <v>2</v>
      </c>
      <c r="EG37" t="s">
        <v>26</v>
      </c>
      <c r="EH37">
        <v>27</v>
      </c>
      <c r="EI37" t="s">
        <v>27</v>
      </c>
      <c r="EJ37">
        <v>1</v>
      </c>
      <c r="EK37">
        <v>33001</v>
      </c>
      <c r="EL37" t="s">
        <v>27</v>
      </c>
      <c r="EM37" t="s">
        <v>28</v>
      </c>
      <c r="EO37" t="s">
        <v>3</v>
      </c>
      <c r="EQ37">
        <v>0</v>
      </c>
      <c r="ER37">
        <v>174.93</v>
      </c>
      <c r="ES37">
        <v>174.93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36"/>
        <v>0</v>
      </c>
      <c r="FS37">
        <v>0</v>
      </c>
      <c r="FX37">
        <v>103</v>
      </c>
      <c r="FY37">
        <v>60</v>
      </c>
      <c r="GA37" t="s">
        <v>3</v>
      </c>
      <c r="GD37">
        <v>1</v>
      </c>
      <c r="GF37">
        <v>-1131385474</v>
      </c>
      <c r="GG37">
        <v>2</v>
      </c>
      <c r="GH37">
        <v>1</v>
      </c>
      <c r="GI37">
        <v>1</v>
      </c>
      <c r="GJ37">
        <v>0</v>
      </c>
      <c r="GK37">
        <v>0</v>
      </c>
      <c r="GL37">
        <f t="shared" si="37"/>
        <v>0</v>
      </c>
      <c r="GM37">
        <f t="shared" si="38"/>
        <v>0</v>
      </c>
      <c r="GN37">
        <f t="shared" si="39"/>
        <v>0</v>
      </c>
      <c r="GO37">
        <f t="shared" si="40"/>
        <v>0</v>
      </c>
      <c r="GP37">
        <f t="shared" si="41"/>
        <v>0</v>
      </c>
      <c r="GR37">
        <v>0</v>
      </c>
      <c r="GS37">
        <v>3</v>
      </c>
      <c r="GT37">
        <v>0</v>
      </c>
      <c r="GU37" t="s">
        <v>3</v>
      </c>
      <c r="GV37">
        <f t="shared" si="42"/>
        <v>0</v>
      </c>
      <c r="GW37">
        <v>1</v>
      </c>
      <c r="GX37">
        <f t="shared" si="43"/>
        <v>0</v>
      </c>
      <c r="HA37">
        <v>0</v>
      </c>
      <c r="HB37">
        <v>0</v>
      </c>
      <c r="HC37">
        <f t="shared" si="44"/>
        <v>0</v>
      </c>
      <c r="HE37" t="s">
        <v>3</v>
      </c>
      <c r="HF37" t="s">
        <v>3</v>
      </c>
      <c r="HM37" t="s">
        <v>3</v>
      </c>
      <c r="HN37" t="s">
        <v>29</v>
      </c>
      <c r="HO37" t="s">
        <v>30</v>
      </c>
      <c r="HP37" t="s">
        <v>27</v>
      </c>
      <c r="HQ37" t="s">
        <v>27</v>
      </c>
      <c r="IK37">
        <v>0</v>
      </c>
    </row>
    <row r="38" spans="1:255" x14ac:dyDescent="0.2">
      <c r="A38" s="2">
        <v>18</v>
      </c>
      <c r="B38" s="2">
        <v>1</v>
      </c>
      <c r="C38" s="2">
        <v>35</v>
      </c>
      <c r="D38" s="2"/>
      <c r="E38" s="2" t="s">
        <v>48</v>
      </c>
      <c r="F38" s="2" t="s">
        <v>49</v>
      </c>
      <c r="G38" s="2" t="s">
        <v>50</v>
      </c>
      <c r="H38" s="2" t="s">
        <v>24</v>
      </c>
      <c r="I38" s="2">
        <f>I34*J38</f>
        <v>0</v>
      </c>
      <c r="J38" s="2">
        <v>0</v>
      </c>
      <c r="K38" s="2">
        <v>0</v>
      </c>
      <c r="L38" s="2">
        <v>0</v>
      </c>
      <c r="M38" s="2">
        <v>0</v>
      </c>
      <c r="N38" s="2">
        <f t="shared" si="21"/>
        <v>0</v>
      </c>
      <c r="O38" s="2">
        <f t="shared" si="22"/>
        <v>0</v>
      </c>
      <c r="P38" s="2">
        <f t="shared" si="45"/>
        <v>0</v>
      </c>
      <c r="Q38" s="2">
        <f t="shared" si="46"/>
        <v>0</v>
      </c>
      <c r="R38" s="2">
        <f t="shared" si="47"/>
        <v>0</v>
      </c>
      <c r="S38" s="2">
        <f t="shared" si="48"/>
        <v>0</v>
      </c>
      <c r="T38" s="2">
        <f t="shared" si="23"/>
        <v>0</v>
      </c>
      <c r="U38" s="2">
        <f t="shared" si="49"/>
        <v>0</v>
      </c>
      <c r="V38" s="2">
        <f t="shared" si="50"/>
        <v>0</v>
      </c>
      <c r="W38" s="2">
        <f t="shared" si="24"/>
        <v>0</v>
      </c>
      <c r="X38" s="2">
        <f t="shared" si="25"/>
        <v>0</v>
      </c>
      <c r="Y38" s="2">
        <f t="shared" si="26"/>
        <v>0</v>
      </c>
      <c r="Z38" s="2"/>
      <c r="AA38" s="2">
        <v>87105575</v>
      </c>
      <c r="AB38" s="2">
        <f t="shared" si="27"/>
        <v>0</v>
      </c>
      <c r="AC38" s="2">
        <f t="shared" si="51"/>
        <v>0</v>
      </c>
      <c r="AD38" s="2">
        <f t="shared" si="52"/>
        <v>0</v>
      </c>
      <c r="AE38" s="2">
        <f t="shared" si="53"/>
        <v>0</v>
      </c>
      <c r="AF38" s="2">
        <f t="shared" si="54"/>
        <v>0</v>
      </c>
      <c r="AG38" s="2">
        <f t="shared" si="29"/>
        <v>0</v>
      </c>
      <c r="AH38" s="2">
        <f t="shared" si="55"/>
        <v>0</v>
      </c>
      <c r="AI38" s="2">
        <f t="shared" si="56"/>
        <v>0</v>
      </c>
      <c r="AJ38" s="2">
        <f t="shared" si="30"/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  <c r="AS38" s="2">
        <v>0</v>
      </c>
      <c r="AT38" s="2">
        <v>103</v>
      </c>
      <c r="AU38" s="2">
        <v>60</v>
      </c>
      <c r="AV38" s="2">
        <v>1</v>
      </c>
      <c r="AW38" s="2">
        <v>1</v>
      </c>
      <c r="AX38" s="2"/>
      <c r="AY38" s="2"/>
      <c r="AZ38" s="2">
        <v>1</v>
      </c>
      <c r="BA38" s="2">
        <v>1</v>
      </c>
      <c r="BB38" s="2">
        <v>1</v>
      </c>
      <c r="BC38" s="2">
        <v>1</v>
      </c>
      <c r="BD38" s="2" t="s">
        <v>3</v>
      </c>
      <c r="BE38" s="2" t="s">
        <v>3</v>
      </c>
      <c r="BF38" s="2" t="s">
        <v>3</v>
      </c>
      <c r="BG38" s="2" t="s">
        <v>3</v>
      </c>
      <c r="BH38" s="2">
        <v>3</v>
      </c>
      <c r="BI38" s="2">
        <v>1</v>
      </c>
      <c r="BJ38" s="2" t="s">
        <v>3</v>
      </c>
      <c r="BK38" s="2"/>
      <c r="BL38" s="2"/>
      <c r="BM38" s="2">
        <v>33001</v>
      </c>
      <c r="BN38" s="2">
        <v>0</v>
      </c>
      <c r="BO38" s="2" t="s">
        <v>3</v>
      </c>
      <c r="BP38" s="2">
        <v>0</v>
      </c>
      <c r="BQ38" s="2">
        <v>2</v>
      </c>
      <c r="BR38" s="2">
        <v>0</v>
      </c>
      <c r="BS38" s="2">
        <v>1</v>
      </c>
      <c r="BT38" s="2">
        <v>1</v>
      </c>
      <c r="BU38" s="2">
        <v>1</v>
      </c>
      <c r="BV38" s="2">
        <v>1</v>
      </c>
      <c r="BW38" s="2">
        <v>1</v>
      </c>
      <c r="BX38" s="2">
        <v>1</v>
      </c>
      <c r="BY38" s="2" t="s">
        <v>3</v>
      </c>
      <c r="BZ38" s="2">
        <v>103</v>
      </c>
      <c r="CA38" s="2">
        <v>60</v>
      </c>
      <c r="CB38" s="2" t="s">
        <v>3</v>
      </c>
      <c r="CC38" s="2"/>
      <c r="CD38" s="2"/>
      <c r="CE38" s="2">
        <v>0</v>
      </c>
      <c r="CF38" s="2">
        <v>0</v>
      </c>
      <c r="CG38" s="2">
        <v>0</v>
      </c>
      <c r="CH38" s="2">
        <v>4</v>
      </c>
      <c r="CI38" s="2">
        <v>2</v>
      </c>
      <c r="CJ38" s="2">
        <v>0</v>
      </c>
      <c r="CK38" s="2">
        <v>0</v>
      </c>
      <c r="CL38" s="2">
        <v>0</v>
      </c>
      <c r="CM38" s="2">
        <v>0</v>
      </c>
      <c r="CN38" s="2" t="s">
        <v>3</v>
      </c>
      <c r="CO38" s="2">
        <v>0</v>
      </c>
      <c r="CP38" s="2">
        <f t="shared" si="31"/>
        <v>0</v>
      </c>
      <c r="CQ38" s="2">
        <f t="shared" si="57"/>
        <v>0</v>
      </c>
      <c r="CR38" s="2">
        <f t="shared" si="58"/>
        <v>0</v>
      </c>
      <c r="CS38" s="2">
        <f t="shared" si="59"/>
        <v>0</v>
      </c>
      <c r="CT38" s="2">
        <f t="shared" si="60"/>
        <v>0</v>
      </c>
      <c r="CU38" s="2">
        <f t="shared" si="32"/>
        <v>0</v>
      </c>
      <c r="CV38" s="2">
        <f t="shared" si="61"/>
        <v>0</v>
      </c>
      <c r="CW38" s="2">
        <f t="shared" si="62"/>
        <v>0</v>
      </c>
      <c r="CX38" s="2">
        <f t="shared" si="33"/>
        <v>0</v>
      </c>
      <c r="CY38" s="2">
        <f t="shared" si="34"/>
        <v>0</v>
      </c>
      <c r="CZ38" s="2">
        <f t="shared" si="35"/>
        <v>0</v>
      </c>
      <c r="DA38" s="2"/>
      <c r="DB38" s="2"/>
      <c r="DC38" s="2" t="s">
        <v>3</v>
      </c>
      <c r="DD38" s="2" t="s">
        <v>3</v>
      </c>
      <c r="DE38" s="2" t="s">
        <v>3</v>
      </c>
      <c r="DF38" s="2" t="s">
        <v>3</v>
      </c>
      <c r="DG38" s="2" t="s">
        <v>3</v>
      </c>
      <c r="DH38" s="2" t="s">
        <v>3</v>
      </c>
      <c r="DI38" s="2" t="s">
        <v>3</v>
      </c>
      <c r="DJ38" s="2" t="s">
        <v>3</v>
      </c>
      <c r="DK38" s="2" t="s">
        <v>3</v>
      </c>
      <c r="DL38" s="2" t="s">
        <v>3</v>
      </c>
      <c r="DM38" s="2" t="s">
        <v>3</v>
      </c>
      <c r="DN38" s="2">
        <v>0</v>
      </c>
      <c r="DO38" s="2">
        <v>0</v>
      </c>
      <c r="DP38" s="2">
        <v>1</v>
      </c>
      <c r="DQ38" s="2">
        <v>1</v>
      </c>
      <c r="DR38" s="2"/>
      <c r="DS38" s="2"/>
      <c r="DT38" s="2"/>
      <c r="DU38" s="2">
        <v>1013</v>
      </c>
      <c r="DV38" s="2" t="s">
        <v>24</v>
      </c>
      <c r="DW38" s="2" t="s">
        <v>24</v>
      </c>
      <c r="DX38" s="2">
        <v>1</v>
      </c>
      <c r="DY38" s="2"/>
      <c r="DZ38" s="2" t="s">
        <v>3</v>
      </c>
      <c r="EA38" s="2" t="s">
        <v>3</v>
      </c>
      <c r="EB38" s="2" t="s">
        <v>3</v>
      </c>
      <c r="EC38" s="2" t="s">
        <v>3</v>
      </c>
      <c r="ED38" s="2"/>
      <c r="EE38" s="2">
        <v>85678438</v>
      </c>
      <c r="EF38" s="2">
        <v>2</v>
      </c>
      <c r="EG38" s="2" t="s">
        <v>26</v>
      </c>
      <c r="EH38" s="2">
        <v>27</v>
      </c>
      <c r="EI38" s="2" t="s">
        <v>27</v>
      </c>
      <c r="EJ38" s="2">
        <v>1</v>
      </c>
      <c r="EK38" s="2">
        <v>33001</v>
      </c>
      <c r="EL38" s="2" t="s">
        <v>27</v>
      </c>
      <c r="EM38" s="2" t="s">
        <v>28</v>
      </c>
      <c r="EN38" s="2"/>
      <c r="EO38" s="2" t="s">
        <v>3</v>
      </c>
      <c r="EP38" s="2"/>
      <c r="EQ38" s="2">
        <v>0</v>
      </c>
      <c r="ER38" s="2">
        <v>0</v>
      </c>
      <c r="ES38" s="2">
        <v>0</v>
      </c>
      <c r="ET38" s="2">
        <v>0</v>
      </c>
      <c r="EU38" s="2">
        <v>0</v>
      </c>
      <c r="EV38" s="2">
        <v>0</v>
      </c>
      <c r="EW38" s="2">
        <v>0</v>
      </c>
      <c r="EX38" s="2">
        <v>0</v>
      </c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>
        <v>0</v>
      </c>
      <c r="FR38" s="2">
        <f t="shared" si="36"/>
        <v>0</v>
      </c>
      <c r="FS38" s="2">
        <v>0</v>
      </c>
      <c r="FT38" s="2"/>
      <c r="FU38" s="2"/>
      <c r="FV38" s="2"/>
      <c r="FW38" s="2"/>
      <c r="FX38" s="2">
        <v>103</v>
      </c>
      <c r="FY38" s="2">
        <v>60</v>
      </c>
      <c r="FZ38" s="2"/>
      <c r="GA38" s="2" t="s">
        <v>3</v>
      </c>
      <c r="GB38" s="2"/>
      <c r="GC38" s="2"/>
      <c r="GD38" s="2">
        <v>1</v>
      </c>
      <c r="GE38" s="2"/>
      <c r="GF38" s="2">
        <v>457934895</v>
      </c>
      <c r="GG38" s="2">
        <v>2</v>
      </c>
      <c r="GH38" s="2">
        <v>1</v>
      </c>
      <c r="GI38" s="2">
        <v>-2</v>
      </c>
      <c r="GJ38" s="2">
        <v>0</v>
      </c>
      <c r="GK38" s="2">
        <v>0</v>
      </c>
      <c r="GL38" s="2">
        <f t="shared" si="37"/>
        <v>0</v>
      </c>
      <c r="GM38" s="2">
        <f t="shared" si="38"/>
        <v>0</v>
      </c>
      <c r="GN38" s="2">
        <f t="shared" si="39"/>
        <v>0</v>
      </c>
      <c r="GO38" s="2">
        <f t="shared" si="40"/>
        <v>0</v>
      </c>
      <c r="GP38" s="2">
        <f t="shared" si="41"/>
        <v>0</v>
      </c>
      <c r="GQ38" s="2"/>
      <c r="GR38" s="2">
        <v>0</v>
      </c>
      <c r="GS38" s="2">
        <v>3</v>
      </c>
      <c r="GT38" s="2">
        <v>0</v>
      </c>
      <c r="GU38" s="2" t="s">
        <v>3</v>
      </c>
      <c r="GV38" s="2">
        <f t="shared" si="42"/>
        <v>0</v>
      </c>
      <c r="GW38" s="2">
        <v>1</v>
      </c>
      <c r="GX38" s="2">
        <f t="shared" si="43"/>
        <v>0</v>
      </c>
      <c r="GY38" s="2"/>
      <c r="GZ38" s="2"/>
      <c r="HA38" s="2">
        <v>0</v>
      </c>
      <c r="HB38" s="2">
        <v>0</v>
      </c>
      <c r="HC38" s="2">
        <f t="shared" si="44"/>
        <v>0</v>
      </c>
      <c r="HD38" s="2"/>
      <c r="HE38" s="2" t="s">
        <v>3</v>
      </c>
      <c r="HF38" s="2" t="s">
        <v>3</v>
      </c>
      <c r="HG38" s="2"/>
      <c r="HH38" s="2"/>
      <c r="HI38" s="2"/>
      <c r="HJ38" s="2"/>
      <c r="HK38" s="2"/>
      <c r="HL38" s="2"/>
      <c r="HM38" s="2" t="s">
        <v>3</v>
      </c>
      <c r="HN38" s="2" t="s">
        <v>29</v>
      </c>
      <c r="HO38" s="2" t="s">
        <v>30</v>
      </c>
      <c r="HP38" s="2" t="s">
        <v>27</v>
      </c>
      <c r="HQ38" s="2" t="s">
        <v>27</v>
      </c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>
        <v>0</v>
      </c>
      <c r="IL38" s="2"/>
      <c r="IM38" s="2"/>
      <c r="IN38" s="2"/>
      <c r="IO38" s="2"/>
      <c r="IP38" s="2"/>
      <c r="IQ38" s="2"/>
      <c r="IR38" s="2"/>
      <c r="IS38" s="2"/>
      <c r="IT38" s="2"/>
      <c r="IU38" s="2"/>
    </row>
    <row r="39" spans="1:255" x14ac:dyDescent="0.2">
      <c r="A39">
        <v>18</v>
      </c>
      <c r="B39">
        <v>1</v>
      </c>
      <c r="C39">
        <v>53</v>
      </c>
      <c r="E39" t="s">
        <v>48</v>
      </c>
      <c r="F39" t="s">
        <v>49</v>
      </c>
      <c r="G39" t="s">
        <v>50</v>
      </c>
      <c r="H39" t="s">
        <v>24</v>
      </c>
      <c r="I39">
        <f>I35*J39</f>
        <v>0</v>
      </c>
      <c r="J39">
        <v>0</v>
      </c>
      <c r="K39">
        <v>0</v>
      </c>
      <c r="L39">
        <v>0</v>
      </c>
      <c r="M39">
        <v>0</v>
      </c>
      <c r="N39">
        <f t="shared" si="21"/>
        <v>0</v>
      </c>
      <c r="O39">
        <f t="shared" si="22"/>
        <v>0</v>
      </c>
      <c r="P39">
        <f t="shared" si="45"/>
        <v>0</v>
      </c>
      <c r="Q39">
        <f t="shared" si="46"/>
        <v>0</v>
      </c>
      <c r="R39">
        <f t="shared" si="47"/>
        <v>0</v>
      </c>
      <c r="S39">
        <f t="shared" si="48"/>
        <v>0</v>
      </c>
      <c r="T39">
        <f t="shared" si="23"/>
        <v>0</v>
      </c>
      <c r="U39">
        <f t="shared" si="49"/>
        <v>0</v>
      </c>
      <c r="V39">
        <f t="shared" si="50"/>
        <v>0</v>
      </c>
      <c r="W39">
        <f t="shared" si="24"/>
        <v>0</v>
      </c>
      <c r="X39">
        <f t="shared" si="25"/>
        <v>0</v>
      </c>
      <c r="Y39">
        <f t="shared" si="26"/>
        <v>0</v>
      </c>
      <c r="AA39">
        <v>87105511</v>
      </c>
      <c r="AB39">
        <f t="shared" si="27"/>
        <v>0</v>
      </c>
      <c r="AC39">
        <f t="shared" si="51"/>
        <v>0</v>
      </c>
      <c r="AD39">
        <f t="shared" si="52"/>
        <v>0</v>
      </c>
      <c r="AE39">
        <f t="shared" si="53"/>
        <v>0</v>
      </c>
      <c r="AF39">
        <f t="shared" si="54"/>
        <v>0</v>
      </c>
      <c r="AG39">
        <f t="shared" si="29"/>
        <v>0</v>
      </c>
      <c r="AH39">
        <f t="shared" si="55"/>
        <v>0</v>
      </c>
      <c r="AI39">
        <f t="shared" si="56"/>
        <v>0</v>
      </c>
      <c r="AJ39">
        <f t="shared" si="30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103</v>
      </c>
      <c r="AU39">
        <v>60</v>
      </c>
      <c r="AV39">
        <v>1</v>
      </c>
      <c r="AW39">
        <v>1</v>
      </c>
      <c r="AZ39">
        <v>1</v>
      </c>
      <c r="BA39">
        <v>1</v>
      </c>
      <c r="BB39">
        <v>1</v>
      </c>
      <c r="BC39">
        <v>1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33001</v>
      </c>
      <c r="BN39">
        <v>0</v>
      </c>
      <c r="BO39" t="s">
        <v>3</v>
      </c>
      <c r="BP39">
        <v>0</v>
      </c>
      <c r="BQ39">
        <v>2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103</v>
      </c>
      <c r="CA39">
        <v>60</v>
      </c>
      <c r="CB39" t="s">
        <v>3</v>
      </c>
      <c r="CE39">
        <v>0</v>
      </c>
      <c r="CF39">
        <v>0</v>
      </c>
      <c r="CG39">
        <v>0</v>
      </c>
      <c r="CH39">
        <v>4</v>
      </c>
      <c r="CI39">
        <v>2</v>
      </c>
      <c r="CJ39">
        <v>0</v>
      </c>
      <c r="CK39">
        <v>0</v>
      </c>
      <c r="CL39">
        <v>0</v>
      </c>
      <c r="CM39">
        <v>0</v>
      </c>
      <c r="CN39" t="s">
        <v>3</v>
      </c>
      <c r="CO39">
        <v>0</v>
      </c>
      <c r="CP39">
        <f t="shared" si="31"/>
        <v>0</v>
      </c>
      <c r="CQ39">
        <f t="shared" si="57"/>
        <v>0</v>
      </c>
      <c r="CR39">
        <f t="shared" si="58"/>
        <v>0</v>
      </c>
      <c r="CS39">
        <f t="shared" si="59"/>
        <v>0</v>
      </c>
      <c r="CT39">
        <f t="shared" si="60"/>
        <v>0</v>
      </c>
      <c r="CU39">
        <f t="shared" si="32"/>
        <v>0</v>
      </c>
      <c r="CV39">
        <f t="shared" si="61"/>
        <v>0</v>
      </c>
      <c r="CW39">
        <f t="shared" si="62"/>
        <v>0</v>
      </c>
      <c r="CX39">
        <f t="shared" si="33"/>
        <v>0</v>
      </c>
      <c r="CY39">
        <f t="shared" si="34"/>
        <v>0</v>
      </c>
      <c r="CZ39">
        <f t="shared" si="35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1013</v>
      </c>
      <c r="DV39" t="s">
        <v>24</v>
      </c>
      <c r="DW39" t="s">
        <v>24</v>
      </c>
      <c r="DX39">
        <v>1</v>
      </c>
      <c r="DZ39" t="s">
        <v>3</v>
      </c>
      <c r="EA39" t="s">
        <v>3</v>
      </c>
      <c r="EB39" t="s">
        <v>3</v>
      </c>
      <c r="EC39" t="s">
        <v>3</v>
      </c>
      <c r="EE39">
        <v>85678438</v>
      </c>
      <c r="EF39">
        <v>2</v>
      </c>
      <c r="EG39" t="s">
        <v>26</v>
      </c>
      <c r="EH39">
        <v>27</v>
      </c>
      <c r="EI39" t="s">
        <v>27</v>
      </c>
      <c r="EJ39">
        <v>1</v>
      </c>
      <c r="EK39">
        <v>33001</v>
      </c>
      <c r="EL39" t="s">
        <v>27</v>
      </c>
      <c r="EM39" t="s">
        <v>28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36"/>
        <v>0</v>
      </c>
      <c r="FS39">
        <v>0</v>
      </c>
      <c r="FX39">
        <v>103</v>
      </c>
      <c r="FY39">
        <v>60</v>
      </c>
      <c r="GA39" t="s">
        <v>3</v>
      </c>
      <c r="GD39">
        <v>1</v>
      </c>
      <c r="GF39">
        <v>457934895</v>
      </c>
      <c r="GG39">
        <v>2</v>
      </c>
      <c r="GH39">
        <v>1</v>
      </c>
      <c r="GI39">
        <v>-2</v>
      </c>
      <c r="GJ39">
        <v>0</v>
      </c>
      <c r="GK39">
        <v>0</v>
      </c>
      <c r="GL39">
        <f t="shared" si="37"/>
        <v>0</v>
      </c>
      <c r="GM39">
        <f t="shared" si="38"/>
        <v>0</v>
      </c>
      <c r="GN39">
        <f t="shared" si="39"/>
        <v>0</v>
      </c>
      <c r="GO39">
        <f t="shared" si="40"/>
        <v>0</v>
      </c>
      <c r="GP39">
        <f t="shared" si="41"/>
        <v>0</v>
      </c>
      <c r="GR39">
        <v>0</v>
      </c>
      <c r="GS39">
        <v>3</v>
      </c>
      <c r="GT39">
        <v>0</v>
      </c>
      <c r="GU39" t="s">
        <v>3</v>
      </c>
      <c r="GV39">
        <f t="shared" si="42"/>
        <v>0</v>
      </c>
      <c r="GW39">
        <v>1</v>
      </c>
      <c r="GX39">
        <f t="shared" si="43"/>
        <v>0</v>
      </c>
      <c r="HA39">
        <v>0</v>
      </c>
      <c r="HB39">
        <v>0</v>
      </c>
      <c r="HC39">
        <f t="shared" si="44"/>
        <v>0</v>
      </c>
      <c r="HE39" t="s">
        <v>3</v>
      </c>
      <c r="HF39" t="s">
        <v>3</v>
      </c>
      <c r="HM39" t="s">
        <v>3</v>
      </c>
      <c r="HN39" t="s">
        <v>29</v>
      </c>
      <c r="HO39" t="s">
        <v>30</v>
      </c>
      <c r="HP39" t="s">
        <v>27</v>
      </c>
      <c r="HQ39" t="s">
        <v>27</v>
      </c>
      <c r="IK39">
        <v>0</v>
      </c>
    </row>
    <row r="40" spans="1:255" x14ac:dyDescent="0.2">
      <c r="A40" s="2">
        <v>18</v>
      </c>
      <c r="B40" s="2">
        <v>1</v>
      </c>
      <c r="C40" s="2">
        <v>36</v>
      </c>
      <c r="D40" s="2"/>
      <c r="E40" s="2" t="s">
        <v>51</v>
      </c>
      <c r="F40" s="2" t="s">
        <v>52</v>
      </c>
      <c r="G40" s="2" t="s">
        <v>53</v>
      </c>
      <c r="H40" s="2" t="s">
        <v>54</v>
      </c>
      <c r="I40" s="2">
        <f>I34*J40</f>
        <v>0</v>
      </c>
      <c r="J40" s="2">
        <v>0</v>
      </c>
      <c r="K40" s="2">
        <v>0</v>
      </c>
      <c r="L40" s="2">
        <v>0</v>
      </c>
      <c r="M40" s="2">
        <v>0</v>
      </c>
      <c r="N40" s="2">
        <f t="shared" si="21"/>
        <v>0</v>
      </c>
      <c r="O40" s="2">
        <f t="shared" si="22"/>
        <v>0</v>
      </c>
      <c r="P40" s="2">
        <f t="shared" si="45"/>
        <v>0</v>
      </c>
      <c r="Q40" s="2">
        <f t="shared" si="46"/>
        <v>0</v>
      </c>
      <c r="R40" s="2">
        <f t="shared" si="47"/>
        <v>0</v>
      </c>
      <c r="S40" s="2">
        <f t="shared" si="48"/>
        <v>0</v>
      </c>
      <c r="T40" s="2">
        <f t="shared" si="23"/>
        <v>0</v>
      </c>
      <c r="U40" s="2">
        <f t="shared" si="49"/>
        <v>0</v>
      </c>
      <c r="V40" s="2">
        <f t="shared" si="50"/>
        <v>0</v>
      </c>
      <c r="W40" s="2">
        <f t="shared" si="24"/>
        <v>0</v>
      </c>
      <c r="X40" s="2">
        <f t="shared" si="25"/>
        <v>0</v>
      </c>
      <c r="Y40" s="2">
        <f t="shared" si="26"/>
        <v>0</v>
      </c>
      <c r="Z40" s="2"/>
      <c r="AA40" s="2">
        <v>87105575</v>
      </c>
      <c r="AB40" s="2">
        <f t="shared" si="27"/>
        <v>0</v>
      </c>
      <c r="AC40" s="2">
        <f t="shared" si="51"/>
        <v>0</v>
      </c>
      <c r="AD40" s="2">
        <f t="shared" si="52"/>
        <v>0</v>
      </c>
      <c r="AE40" s="2">
        <f t="shared" si="53"/>
        <v>0</v>
      </c>
      <c r="AF40" s="2">
        <f t="shared" si="54"/>
        <v>0</v>
      </c>
      <c r="AG40" s="2">
        <f t="shared" si="29"/>
        <v>0</v>
      </c>
      <c r="AH40" s="2">
        <f t="shared" si="55"/>
        <v>0</v>
      </c>
      <c r="AI40" s="2">
        <f t="shared" si="56"/>
        <v>0</v>
      </c>
      <c r="AJ40" s="2">
        <f t="shared" si="30"/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103</v>
      </c>
      <c r="AU40" s="2">
        <v>60</v>
      </c>
      <c r="AV40" s="2">
        <v>1</v>
      </c>
      <c r="AW40" s="2">
        <v>1</v>
      </c>
      <c r="AX40" s="2"/>
      <c r="AY40" s="2"/>
      <c r="AZ40" s="2">
        <v>1</v>
      </c>
      <c r="BA40" s="2">
        <v>1</v>
      </c>
      <c r="BB40" s="2">
        <v>1</v>
      </c>
      <c r="BC40" s="2">
        <v>1</v>
      </c>
      <c r="BD40" s="2" t="s">
        <v>3</v>
      </c>
      <c r="BE40" s="2" t="s">
        <v>3</v>
      </c>
      <c r="BF40" s="2" t="s">
        <v>3</v>
      </c>
      <c r="BG40" s="2" t="s">
        <v>3</v>
      </c>
      <c r="BH40" s="2">
        <v>3</v>
      </c>
      <c r="BI40" s="2">
        <v>1</v>
      </c>
      <c r="BJ40" s="2" t="s">
        <v>3</v>
      </c>
      <c r="BK40" s="2"/>
      <c r="BL40" s="2"/>
      <c r="BM40" s="2">
        <v>33001</v>
      </c>
      <c r="BN40" s="2">
        <v>0</v>
      </c>
      <c r="BO40" s="2" t="s">
        <v>3</v>
      </c>
      <c r="BP40" s="2">
        <v>0</v>
      </c>
      <c r="BQ40" s="2">
        <v>2</v>
      </c>
      <c r="BR40" s="2">
        <v>0</v>
      </c>
      <c r="BS40" s="2">
        <v>1</v>
      </c>
      <c r="BT40" s="2">
        <v>1</v>
      </c>
      <c r="BU40" s="2">
        <v>1</v>
      </c>
      <c r="BV40" s="2">
        <v>1</v>
      </c>
      <c r="BW40" s="2">
        <v>1</v>
      </c>
      <c r="BX40" s="2">
        <v>1</v>
      </c>
      <c r="BY40" s="2" t="s">
        <v>3</v>
      </c>
      <c r="BZ40" s="2">
        <v>103</v>
      </c>
      <c r="CA40" s="2">
        <v>60</v>
      </c>
      <c r="CB40" s="2" t="s">
        <v>3</v>
      </c>
      <c r="CC40" s="2"/>
      <c r="CD40" s="2"/>
      <c r="CE40" s="2">
        <v>0</v>
      </c>
      <c r="CF40" s="2">
        <v>0</v>
      </c>
      <c r="CG40" s="2">
        <v>0</v>
      </c>
      <c r="CH40" s="2">
        <v>4</v>
      </c>
      <c r="CI40" s="2">
        <v>3</v>
      </c>
      <c r="CJ40" s="2">
        <v>0</v>
      </c>
      <c r="CK40" s="2">
        <v>0</v>
      </c>
      <c r="CL40" s="2">
        <v>0</v>
      </c>
      <c r="CM40" s="2">
        <v>0</v>
      </c>
      <c r="CN40" s="2" t="s">
        <v>3</v>
      </c>
      <c r="CO40" s="2">
        <v>0</v>
      </c>
      <c r="CP40" s="2">
        <f t="shared" si="31"/>
        <v>0</v>
      </c>
      <c r="CQ40" s="2">
        <f t="shared" si="57"/>
        <v>0</v>
      </c>
      <c r="CR40" s="2">
        <f t="shared" si="58"/>
        <v>0</v>
      </c>
      <c r="CS40" s="2">
        <f t="shared" si="59"/>
        <v>0</v>
      </c>
      <c r="CT40" s="2">
        <f t="shared" si="60"/>
        <v>0</v>
      </c>
      <c r="CU40" s="2">
        <f t="shared" si="32"/>
        <v>0</v>
      </c>
      <c r="CV40" s="2">
        <f t="shared" si="61"/>
        <v>0</v>
      </c>
      <c r="CW40" s="2">
        <f t="shared" si="62"/>
        <v>0</v>
      </c>
      <c r="CX40" s="2">
        <f t="shared" si="33"/>
        <v>0</v>
      </c>
      <c r="CY40" s="2">
        <f t="shared" si="34"/>
        <v>0</v>
      </c>
      <c r="CZ40" s="2">
        <f t="shared" si="35"/>
        <v>0</v>
      </c>
      <c r="DA40" s="2"/>
      <c r="DB40" s="2"/>
      <c r="DC40" s="2" t="s">
        <v>3</v>
      </c>
      <c r="DD40" s="2" t="s">
        <v>3</v>
      </c>
      <c r="DE40" s="2" t="s">
        <v>3</v>
      </c>
      <c r="DF40" s="2" t="s">
        <v>3</v>
      </c>
      <c r="DG40" s="2" t="s">
        <v>3</v>
      </c>
      <c r="DH40" s="2" t="s">
        <v>3</v>
      </c>
      <c r="DI40" s="2" t="s">
        <v>3</v>
      </c>
      <c r="DJ40" s="2" t="s">
        <v>3</v>
      </c>
      <c r="DK40" s="2" t="s">
        <v>3</v>
      </c>
      <c r="DL40" s="2" t="s">
        <v>3</v>
      </c>
      <c r="DM40" s="2" t="s">
        <v>3</v>
      </c>
      <c r="DN40" s="2">
        <v>0</v>
      </c>
      <c r="DO40" s="2">
        <v>0</v>
      </c>
      <c r="DP40" s="2">
        <v>1</v>
      </c>
      <c r="DQ40" s="2">
        <v>1</v>
      </c>
      <c r="DR40" s="2"/>
      <c r="DS40" s="2"/>
      <c r="DT40" s="2"/>
      <c r="DU40" s="2">
        <v>1009</v>
      </c>
      <c r="DV40" s="2" t="s">
        <v>54</v>
      </c>
      <c r="DW40" s="2" t="s">
        <v>54</v>
      </c>
      <c r="DX40" s="2">
        <v>1000</v>
      </c>
      <c r="DY40" s="2"/>
      <c r="DZ40" s="2" t="s">
        <v>3</v>
      </c>
      <c r="EA40" s="2" t="s">
        <v>3</v>
      </c>
      <c r="EB40" s="2" t="s">
        <v>3</v>
      </c>
      <c r="EC40" s="2" t="s">
        <v>3</v>
      </c>
      <c r="ED40" s="2"/>
      <c r="EE40" s="2">
        <v>85678438</v>
      </c>
      <c r="EF40" s="2">
        <v>2</v>
      </c>
      <c r="EG40" s="2" t="s">
        <v>26</v>
      </c>
      <c r="EH40" s="2">
        <v>27</v>
      </c>
      <c r="EI40" s="2" t="s">
        <v>27</v>
      </c>
      <c r="EJ40" s="2">
        <v>1</v>
      </c>
      <c r="EK40" s="2">
        <v>33001</v>
      </c>
      <c r="EL40" s="2" t="s">
        <v>27</v>
      </c>
      <c r="EM40" s="2" t="s">
        <v>28</v>
      </c>
      <c r="EN40" s="2"/>
      <c r="EO40" s="2" t="s">
        <v>3</v>
      </c>
      <c r="EP40" s="2"/>
      <c r="EQ40" s="2">
        <v>0</v>
      </c>
      <c r="ER40" s="2">
        <v>0</v>
      </c>
      <c r="ES40" s="2">
        <v>0</v>
      </c>
      <c r="ET40" s="2">
        <v>0</v>
      </c>
      <c r="EU40" s="2">
        <v>0</v>
      </c>
      <c r="EV40" s="2">
        <v>0</v>
      </c>
      <c r="EW40" s="2">
        <v>0</v>
      </c>
      <c r="EX40" s="2">
        <v>0</v>
      </c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>
        <v>0</v>
      </c>
      <c r="FR40" s="2">
        <f t="shared" si="36"/>
        <v>0</v>
      </c>
      <c r="FS40" s="2">
        <v>0</v>
      </c>
      <c r="FT40" s="2"/>
      <c r="FU40" s="2"/>
      <c r="FV40" s="2"/>
      <c r="FW40" s="2"/>
      <c r="FX40" s="2">
        <v>103</v>
      </c>
      <c r="FY40" s="2">
        <v>60</v>
      </c>
      <c r="FZ40" s="2"/>
      <c r="GA40" s="2" t="s">
        <v>3</v>
      </c>
      <c r="GB40" s="2"/>
      <c r="GC40" s="2"/>
      <c r="GD40" s="2">
        <v>1</v>
      </c>
      <c r="GE40" s="2"/>
      <c r="GF40" s="2">
        <v>1602794472</v>
      </c>
      <c r="GG40" s="2">
        <v>2</v>
      </c>
      <c r="GH40" s="2">
        <v>1</v>
      </c>
      <c r="GI40" s="2">
        <v>-2</v>
      </c>
      <c r="GJ40" s="2">
        <v>0</v>
      </c>
      <c r="GK40" s="2">
        <v>0</v>
      </c>
      <c r="GL40" s="2">
        <f t="shared" si="37"/>
        <v>0</v>
      </c>
      <c r="GM40" s="2">
        <f t="shared" si="38"/>
        <v>0</v>
      </c>
      <c r="GN40" s="2">
        <f t="shared" si="39"/>
        <v>0</v>
      </c>
      <c r="GO40" s="2">
        <f t="shared" si="40"/>
        <v>0</v>
      </c>
      <c r="GP40" s="2">
        <f t="shared" si="41"/>
        <v>0</v>
      </c>
      <c r="GQ40" s="2"/>
      <c r="GR40" s="2">
        <v>0</v>
      </c>
      <c r="GS40" s="2">
        <v>3</v>
      </c>
      <c r="GT40" s="2">
        <v>0</v>
      </c>
      <c r="GU40" s="2" t="s">
        <v>3</v>
      </c>
      <c r="GV40" s="2">
        <f t="shared" si="42"/>
        <v>0</v>
      </c>
      <c r="GW40" s="2">
        <v>1</v>
      </c>
      <c r="GX40" s="2">
        <f t="shared" si="43"/>
        <v>0</v>
      </c>
      <c r="GY40" s="2"/>
      <c r="GZ40" s="2"/>
      <c r="HA40" s="2">
        <v>0</v>
      </c>
      <c r="HB40" s="2">
        <v>0</v>
      </c>
      <c r="HC40" s="2">
        <f t="shared" si="44"/>
        <v>0</v>
      </c>
      <c r="HD40" s="2"/>
      <c r="HE40" s="2" t="s">
        <v>3</v>
      </c>
      <c r="HF40" s="2" t="s">
        <v>3</v>
      </c>
      <c r="HG40" s="2"/>
      <c r="HH40" s="2"/>
      <c r="HI40" s="2"/>
      <c r="HJ40" s="2"/>
      <c r="HK40" s="2"/>
      <c r="HL40" s="2"/>
      <c r="HM40" s="2" t="s">
        <v>3</v>
      </c>
      <c r="HN40" s="2" t="s">
        <v>29</v>
      </c>
      <c r="HO40" s="2" t="s">
        <v>30</v>
      </c>
      <c r="HP40" s="2" t="s">
        <v>27</v>
      </c>
      <c r="HQ40" s="2" t="s">
        <v>27</v>
      </c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>
        <v>0</v>
      </c>
      <c r="IL40" s="2"/>
      <c r="IM40" s="2"/>
      <c r="IN40" s="2"/>
      <c r="IO40" s="2"/>
      <c r="IP40" s="2"/>
      <c r="IQ40" s="2"/>
      <c r="IR40" s="2"/>
      <c r="IS40" s="2"/>
      <c r="IT40" s="2"/>
      <c r="IU40" s="2"/>
    </row>
    <row r="41" spans="1:255" x14ac:dyDescent="0.2">
      <c r="A41">
        <v>18</v>
      </c>
      <c r="B41">
        <v>1</v>
      </c>
      <c r="C41">
        <v>54</v>
      </c>
      <c r="E41" t="s">
        <v>51</v>
      </c>
      <c r="F41" t="s">
        <v>52</v>
      </c>
      <c r="G41" t="s">
        <v>53</v>
      </c>
      <c r="H41" t="s">
        <v>54</v>
      </c>
      <c r="I41">
        <f>I35*J41</f>
        <v>0</v>
      </c>
      <c r="J41">
        <v>0</v>
      </c>
      <c r="K41">
        <v>0</v>
      </c>
      <c r="L41">
        <v>0</v>
      </c>
      <c r="M41">
        <v>0</v>
      </c>
      <c r="N41">
        <f t="shared" si="21"/>
        <v>0</v>
      </c>
      <c r="O41">
        <f t="shared" si="22"/>
        <v>0</v>
      </c>
      <c r="P41">
        <f t="shared" si="45"/>
        <v>0</v>
      </c>
      <c r="Q41">
        <f t="shared" si="46"/>
        <v>0</v>
      </c>
      <c r="R41">
        <f t="shared" si="47"/>
        <v>0</v>
      </c>
      <c r="S41">
        <f t="shared" si="48"/>
        <v>0</v>
      </c>
      <c r="T41">
        <f t="shared" si="23"/>
        <v>0</v>
      </c>
      <c r="U41">
        <f t="shared" si="49"/>
        <v>0</v>
      </c>
      <c r="V41">
        <f t="shared" si="50"/>
        <v>0</v>
      </c>
      <c r="W41">
        <f t="shared" si="24"/>
        <v>0</v>
      </c>
      <c r="X41">
        <f t="shared" si="25"/>
        <v>0</v>
      </c>
      <c r="Y41">
        <f t="shared" si="26"/>
        <v>0</v>
      </c>
      <c r="AA41">
        <v>87105511</v>
      </c>
      <c r="AB41">
        <f t="shared" si="27"/>
        <v>0</v>
      </c>
      <c r="AC41">
        <f t="shared" si="51"/>
        <v>0</v>
      </c>
      <c r="AD41">
        <f t="shared" si="52"/>
        <v>0</v>
      </c>
      <c r="AE41">
        <f t="shared" si="53"/>
        <v>0</v>
      </c>
      <c r="AF41">
        <f t="shared" si="54"/>
        <v>0</v>
      </c>
      <c r="AG41">
        <f t="shared" si="29"/>
        <v>0</v>
      </c>
      <c r="AH41">
        <f t="shared" si="55"/>
        <v>0</v>
      </c>
      <c r="AI41">
        <f t="shared" si="56"/>
        <v>0</v>
      </c>
      <c r="AJ41">
        <f t="shared" si="30"/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103</v>
      </c>
      <c r="AU41">
        <v>60</v>
      </c>
      <c r="AV41">
        <v>1</v>
      </c>
      <c r="AW41">
        <v>1</v>
      </c>
      <c r="AZ41">
        <v>1</v>
      </c>
      <c r="BA41">
        <v>1</v>
      </c>
      <c r="BB41">
        <v>1</v>
      </c>
      <c r="BC41">
        <v>1</v>
      </c>
      <c r="BD41" t="s">
        <v>3</v>
      </c>
      <c r="BE41" t="s">
        <v>3</v>
      </c>
      <c r="BF41" t="s">
        <v>3</v>
      </c>
      <c r="BG41" t="s">
        <v>3</v>
      </c>
      <c r="BH41">
        <v>3</v>
      </c>
      <c r="BI41">
        <v>1</v>
      </c>
      <c r="BJ41" t="s">
        <v>3</v>
      </c>
      <c r="BM41">
        <v>33001</v>
      </c>
      <c r="BN41">
        <v>0</v>
      </c>
      <c r="BO41" t="s">
        <v>3</v>
      </c>
      <c r="BP41">
        <v>0</v>
      </c>
      <c r="BQ41">
        <v>2</v>
      </c>
      <c r="BR41">
        <v>0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 t="s">
        <v>3</v>
      </c>
      <c r="BZ41">
        <v>103</v>
      </c>
      <c r="CA41">
        <v>60</v>
      </c>
      <c r="CB41" t="s">
        <v>3</v>
      </c>
      <c r="CE41">
        <v>0</v>
      </c>
      <c r="CF41">
        <v>0</v>
      </c>
      <c r="CG41">
        <v>0</v>
      </c>
      <c r="CH41">
        <v>4</v>
      </c>
      <c r="CI41">
        <v>3</v>
      </c>
      <c r="CJ41">
        <v>0</v>
      </c>
      <c r="CK41">
        <v>0</v>
      </c>
      <c r="CL41">
        <v>0</v>
      </c>
      <c r="CM41">
        <v>0</v>
      </c>
      <c r="CN41" t="s">
        <v>3</v>
      </c>
      <c r="CO41">
        <v>0</v>
      </c>
      <c r="CP41">
        <f t="shared" si="31"/>
        <v>0</v>
      </c>
      <c r="CQ41">
        <f t="shared" si="57"/>
        <v>0</v>
      </c>
      <c r="CR41">
        <f t="shared" si="58"/>
        <v>0</v>
      </c>
      <c r="CS41">
        <f t="shared" si="59"/>
        <v>0</v>
      </c>
      <c r="CT41">
        <f t="shared" si="60"/>
        <v>0</v>
      </c>
      <c r="CU41">
        <f t="shared" si="32"/>
        <v>0</v>
      </c>
      <c r="CV41">
        <f t="shared" si="61"/>
        <v>0</v>
      </c>
      <c r="CW41">
        <f t="shared" si="62"/>
        <v>0</v>
      </c>
      <c r="CX41">
        <f t="shared" si="33"/>
        <v>0</v>
      </c>
      <c r="CY41">
        <f t="shared" si="34"/>
        <v>0</v>
      </c>
      <c r="CZ41">
        <f t="shared" si="35"/>
        <v>0</v>
      </c>
      <c r="DC41" t="s">
        <v>3</v>
      </c>
      <c r="DD41" t="s">
        <v>3</v>
      </c>
      <c r="DE41" t="s">
        <v>3</v>
      </c>
      <c r="DF41" t="s">
        <v>3</v>
      </c>
      <c r="DG41" t="s">
        <v>3</v>
      </c>
      <c r="DH41" t="s">
        <v>3</v>
      </c>
      <c r="DI41" t="s">
        <v>3</v>
      </c>
      <c r="DJ41" t="s">
        <v>3</v>
      </c>
      <c r="DK41" t="s">
        <v>3</v>
      </c>
      <c r="DL41" t="s">
        <v>3</v>
      </c>
      <c r="DM41" t="s">
        <v>3</v>
      </c>
      <c r="DN41">
        <v>0</v>
      </c>
      <c r="DO41">
        <v>0</v>
      </c>
      <c r="DP41">
        <v>1</v>
      </c>
      <c r="DQ41">
        <v>1</v>
      </c>
      <c r="DU41">
        <v>1009</v>
      </c>
      <c r="DV41" t="s">
        <v>54</v>
      </c>
      <c r="DW41" t="s">
        <v>54</v>
      </c>
      <c r="DX41">
        <v>1000</v>
      </c>
      <c r="DZ41" t="s">
        <v>3</v>
      </c>
      <c r="EA41" t="s">
        <v>3</v>
      </c>
      <c r="EB41" t="s">
        <v>3</v>
      </c>
      <c r="EC41" t="s">
        <v>3</v>
      </c>
      <c r="EE41">
        <v>85678438</v>
      </c>
      <c r="EF41">
        <v>2</v>
      </c>
      <c r="EG41" t="s">
        <v>26</v>
      </c>
      <c r="EH41">
        <v>27</v>
      </c>
      <c r="EI41" t="s">
        <v>27</v>
      </c>
      <c r="EJ41">
        <v>1</v>
      </c>
      <c r="EK41">
        <v>33001</v>
      </c>
      <c r="EL41" t="s">
        <v>27</v>
      </c>
      <c r="EM41" t="s">
        <v>28</v>
      </c>
      <c r="EO41" t="s">
        <v>3</v>
      </c>
      <c r="EQ41">
        <v>0</v>
      </c>
      <c r="ER41">
        <v>0</v>
      </c>
      <c r="ES41">
        <v>0</v>
      </c>
      <c r="ET41">
        <v>0</v>
      </c>
      <c r="EU41">
        <v>0</v>
      </c>
      <c r="EV41">
        <v>0</v>
      </c>
      <c r="EW41">
        <v>0</v>
      </c>
      <c r="EX41">
        <v>0</v>
      </c>
      <c r="FQ41">
        <v>0</v>
      </c>
      <c r="FR41">
        <f t="shared" si="36"/>
        <v>0</v>
      </c>
      <c r="FS41">
        <v>0</v>
      </c>
      <c r="FX41">
        <v>103</v>
      </c>
      <c r="FY41">
        <v>60</v>
      </c>
      <c r="GA41" t="s">
        <v>3</v>
      </c>
      <c r="GD41">
        <v>1</v>
      </c>
      <c r="GF41">
        <v>1602794472</v>
      </c>
      <c r="GG41">
        <v>2</v>
      </c>
      <c r="GH41">
        <v>1</v>
      </c>
      <c r="GI41">
        <v>-2</v>
      </c>
      <c r="GJ41">
        <v>0</v>
      </c>
      <c r="GK41">
        <v>0</v>
      </c>
      <c r="GL41">
        <f t="shared" si="37"/>
        <v>0</v>
      </c>
      <c r="GM41">
        <f t="shared" si="38"/>
        <v>0</v>
      </c>
      <c r="GN41">
        <f t="shared" si="39"/>
        <v>0</v>
      </c>
      <c r="GO41">
        <f t="shared" si="40"/>
        <v>0</v>
      </c>
      <c r="GP41">
        <f t="shared" si="41"/>
        <v>0</v>
      </c>
      <c r="GR41">
        <v>0</v>
      </c>
      <c r="GS41">
        <v>3</v>
      </c>
      <c r="GT41">
        <v>0</v>
      </c>
      <c r="GU41" t="s">
        <v>3</v>
      </c>
      <c r="GV41">
        <f t="shared" si="42"/>
        <v>0</v>
      </c>
      <c r="GW41">
        <v>1</v>
      </c>
      <c r="GX41">
        <f t="shared" si="43"/>
        <v>0</v>
      </c>
      <c r="HA41">
        <v>0</v>
      </c>
      <c r="HB41">
        <v>0</v>
      </c>
      <c r="HC41">
        <f t="shared" si="44"/>
        <v>0</v>
      </c>
      <c r="HE41" t="s">
        <v>3</v>
      </c>
      <c r="HF41" t="s">
        <v>3</v>
      </c>
      <c r="HM41" t="s">
        <v>3</v>
      </c>
      <c r="HN41" t="s">
        <v>29</v>
      </c>
      <c r="HO41" t="s">
        <v>30</v>
      </c>
      <c r="HP41" t="s">
        <v>27</v>
      </c>
      <c r="HQ41" t="s">
        <v>27</v>
      </c>
      <c r="IK41">
        <v>0</v>
      </c>
    </row>
    <row r="42" spans="1:255" x14ac:dyDescent="0.2">
      <c r="A42" s="2">
        <v>18</v>
      </c>
      <c r="B42" s="2">
        <v>1</v>
      </c>
      <c r="C42" s="2">
        <v>37</v>
      </c>
      <c r="D42" s="2"/>
      <c r="E42" s="2" t="s">
        <v>55</v>
      </c>
      <c r="F42" s="2" t="s">
        <v>56</v>
      </c>
      <c r="G42" s="2" t="s">
        <v>57</v>
      </c>
      <c r="H42" s="2" t="s">
        <v>46</v>
      </c>
      <c r="I42" s="2">
        <f>I34*J42</f>
        <v>0</v>
      </c>
      <c r="J42" s="2">
        <v>0</v>
      </c>
      <c r="K42" s="2">
        <v>0</v>
      </c>
      <c r="L42" s="2">
        <v>0</v>
      </c>
      <c r="M42" s="2">
        <v>0</v>
      </c>
      <c r="N42" s="2">
        <f t="shared" si="21"/>
        <v>0</v>
      </c>
      <c r="O42" s="2">
        <f t="shared" si="22"/>
        <v>0</v>
      </c>
      <c r="P42" s="2">
        <f t="shared" si="45"/>
        <v>0</v>
      </c>
      <c r="Q42" s="2">
        <f t="shared" si="46"/>
        <v>0</v>
      </c>
      <c r="R42" s="2">
        <f t="shared" si="47"/>
        <v>0</v>
      </c>
      <c r="S42" s="2">
        <f t="shared" si="48"/>
        <v>0</v>
      </c>
      <c r="T42" s="2">
        <f t="shared" si="23"/>
        <v>0</v>
      </c>
      <c r="U42" s="2">
        <f t="shared" si="49"/>
        <v>0</v>
      </c>
      <c r="V42" s="2">
        <f t="shared" si="50"/>
        <v>0</v>
      </c>
      <c r="W42" s="2">
        <f t="shared" si="24"/>
        <v>0</v>
      </c>
      <c r="X42" s="2">
        <f t="shared" si="25"/>
        <v>0</v>
      </c>
      <c r="Y42" s="2">
        <f t="shared" si="26"/>
        <v>0</v>
      </c>
      <c r="Z42" s="2"/>
      <c r="AA42" s="2">
        <v>87105575</v>
      </c>
      <c r="AB42" s="2">
        <f t="shared" si="27"/>
        <v>0</v>
      </c>
      <c r="AC42" s="2">
        <f t="shared" si="51"/>
        <v>0</v>
      </c>
      <c r="AD42" s="2">
        <f t="shared" si="52"/>
        <v>0</v>
      </c>
      <c r="AE42" s="2">
        <f t="shared" si="53"/>
        <v>0</v>
      </c>
      <c r="AF42" s="2">
        <f t="shared" si="54"/>
        <v>0</v>
      </c>
      <c r="AG42" s="2">
        <f t="shared" si="29"/>
        <v>0</v>
      </c>
      <c r="AH42" s="2">
        <f t="shared" si="55"/>
        <v>0</v>
      </c>
      <c r="AI42" s="2">
        <f t="shared" si="56"/>
        <v>0</v>
      </c>
      <c r="AJ42" s="2">
        <f t="shared" si="30"/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  <c r="AS42" s="2">
        <v>0</v>
      </c>
      <c r="AT42" s="2">
        <v>103</v>
      </c>
      <c r="AU42" s="2">
        <v>60</v>
      </c>
      <c r="AV42" s="2">
        <v>1</v>
      </c>
      <c r="AW42" s="2">
        <v>1</v>
      </c>
      <c r="AX42" s="2"/>
      <c r="AY42" s="2"/>
      <c r="AZ42" s="2">
        <v>1</v>
      </c>
      <c r="BA42" s="2">
        <v>1</v>
      </c>
      <c r="BB42" s="2">
        <v>1</v>
      </c>
      <c r="BC42" s="2">
        <v>1</v>
      </c>
      <c r="BD42" s="2" t="s">
        <v>3</v>
      </c>
      <c r="BE42" s="2" t="s">
        <v>3</v>
      </c>
      <c r="BF42" s="2" t="s">
        <v>3</v>
      </c>
      <c r="BG42" s="2" t="s">
        <v>3</v>
      </c>
      <c r="BH42" s="2">
        <v>3</v>
      </c>
      <c r="BI42" s="2">
        <v>1</v>
      </c>
      <c r="BJ42" s="2" t="s">
        <v>3</v>
      </c>
      <c r="BK42" s="2"/>
      <c r="BL42" s="2"/>
      <c r="BM42" s="2">
        <v>33001</v>
      </c>
      <c r="BN42" s="2">
        <v>0</v>
      </c>
      <c r="BO42" s="2" t="s">
        <v>3</v>
      </c>
      <c r="BP42" s="2">
        <v>0</v>
      </c>
      <c r="BQ42" s="2">
        <v>2</v>
      </c>
      <c r="BR42" s="2">
        <v>0</v>
      </c>
      <c r="BS42" s="2">
        <v>1</v>
      </c>
      <c r="BT42" s="2">
        <v>1</v>
      </c>
      <c r="BU42" s="2">
        <v>1</v>
      </c>
      <c r="BV42" s="2">
        <v>1</v>
      </c>
      <c r="BW42" s="2">
        <v>1</v>
      </c>
      <c r="BX42" s="2">
        <v>1</v>
      </c>
      <c r="BY42" s="2" t="s">
        <v>3</v>
      </c>
      <c r="BZ42" s="2">
        <v>103</v>
      </c>
      <c r="CA42" s="2">
        <v>60</v>
      </c>
      <c r="CB42" s="2" t="s">
        <v>3</v>
      </c>
      <c r="CC42" s="2"/>
      <c r="CD42" s="2"/>
      <c r="CE42" s="2">
        <v>0</v>
      </c>
      <c r="CF42" s="2">
        <v>0</v>
      </c>
      <c r="CG42" s="2">
        <v>0</v>
      </c>
      <c r="CH42" s="2">
        <v>4</v>
      </c>
      <c r="CI42" s="2">
        <v>4</v>
      </c>
      <c r="CJ42" s="2">
        <v>0</v>
      </c>
      <c r="CK42" s="2">
        <v>0</v>
      </c>
      <c r="CL42" s="2">
        <v>0</v>
      </c>
      <c r="CM42" s="2">
        <v>0</v>
      </c>
      <c r="CN42" s="2" t="s">
        <v>3</v>
      </c>
      <c r="CO42" s="2">
        <v>0</v>
      </c>
      <c r="CP42" s="2">
        <f t="shared" si="31"/>
        <v>0</v>
      </c>
      <c r="CQ42" s="2">
        <f t="shared" si="57"/>
        <v>0</v>
      </c>
      <c r="CR42" s="2">
        <f t="shared" si="58"/>
        <v>0</v>
      </c>
      <c r="CS42" s="2">
        <f t="shared" si="59"/>
        <v>0</v>
      </c>
      <c r="CT42" s="2">
        <f t="shared" si="60"/>
        <v>0</v>
      </c>
      <c r="CU42" s="2">
        <f t="shared" si="32"/>
        <v>0</v>
      </c>
      <c r="CV42" s="2">
        <f t="shared" si="61"/>
        <v>0</v>
      </c>
      <c r="CW42" s="2">
        <f t="shared" si="62"/>
        <v>0</v>
      </c>
      <c r="CX42" s="2">
        <f t="shared" si="33"/>
        <v>0</v>
      </c>
      <c r="CY42" s="2">
        <f t="shared" si="34"/>
        <v>0</v>
      </c>
      <c r="CZ42" s="2">
        <f t="shared" si="35"/>
        <v>0</v>
      </c>
      <c r="DA42" s="2"/>
      <c r="DB42" s="2"/>
      <c r="DC42" s="2" t="s">
        <v>3</v>
      </c>
      <c r="DD42" s="2" t="s">
        <v>3</v>
      </c>
      <c r="DE42" s="2" t="s">
        <v>3</v>
      </c>
      <c r="DF42" s="2" t="s">
        <v>3</v>
      </c>
      <c r="DG42" s="2" t="s">
        <v>3</v>
      </c>
      <c r="DH42" s="2" t="s">
        <v>3</v>
      </c>
      <c r="DI42" s="2" t="s">
        <v>3</v>
      </c>
      <c r="DJ42" s="2" t="s">
        <v>3</v>
      </c>
      <c r="DK42" s="2" t="s">
        <v>3</v>
      </c>
      <c r="DL42" s="2" t="s">
        <v>3</v>
      </c>
      <c r="DM42" s="2" t="s">
        <v>3</v>
      </c>
      <c r="DN42" s="2">
        <v>0</v>
      </c>
      <c r="DO42" s="2">
        <v>0</v>
      </c>
      <c r="DP42" s="2">
        <v>1</v>
      </c>
      <c r="DQ42" s="2">
        <v>1</v>
      </c>
      <c r="DR42" s="2"/>
      <c r="DS42" s="2"/>
      <c r="DT42" s="2"/>
      <c r="DU42" s="2">
        <v>1009</v>
      </c>
      <c r="DV42" s="2" t="s">
        <v>46</v>
      </c>
      <c r="DW42" s="2" t="s">
        <v>46</v>
      </c>
      <c r="DX42" s="2">
        <v>1</v>
      </c>
      <c r="DY42" s="2"/>
      <c r="DZ42" s="2" t="s">
        <v>3</v>
      </c>
      <c r="EA42" s="2" t="s">
        <v>3</v>
      </c>
      <c r="EB42" s="2" t="s">
        <v>3</v>
      </c>
      <c r="EC42" s="2" t="s">
        <v>3</v>
      </c>
      <c r="ED42" s="2"/>
      <c r="EE42" s="2">
        <v>85678438</v>
      </c>
      <c r="EF42" s="2">
        <v>2</v>
      </c>
      <c r="EG42" s="2" t="s">
        <v>26</v>
      </c>
      <c r="EH42" s="2">
        <v>27</v>
      </c>
      <c r="EI42" s="2" t="s">
        <v>27</v>
      </c>
      <c r="EJ42" s="2">
        <v>1</v>
      </c>
      <c r="EK42" s="2">
        <v>33001</v>
      </c>
      <c r="EL42" s="2" t="s">
        <v>27</v>
      </c>
      <c r="EM42" s="2" t="s">
        <v>28</v>
      </c>
      <c r="EN42" s="2"/>
      <c r="EO42" s="2" t="s">
        <v>3</v>
      </c>
      <c r="EP42" s="2"/>
      <c r="EQ42" s="2">
        <v>0</v>
      </c>
      <c r="ER42" s="2">
        <v>0</v>
      </c>
      <c r="ES42" s="2">
        <v>0</v>
      </c>
      <c r="ET42" s="2">
        <v>0</v>
      </c>
      <c r="EU42" s="2">
        <v>0</v>
      </c>
      <c r="EV42" s="2">
        <v>0</v>
      </c>
      <c r="EW42" s="2">
        <v>0</v>
      </c>
      <c r="EX42" s="2">
        <v>0</v>
      </c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>
        <v>0</v>
      </c>
      <c r="FR42" s="2">
        <f t="shared" si="36"/>
        <v>0</v>
      </c>
      <c r="FS42" s="2">
        <v>0</v>
      </c>
      <c r="FT42" s="2"/>
      <c r="FU42" s="2"/>
      <c r="FV42" s="2"/>
      <c r="FW42" s="2"/>
      <c r="FX42" s="2">
        <v>103</v>
      </c>
      <c r="FY42" s="2">
        <v>60</v>
      </c>
      <c r="FZ42" s="2"/>
      <c r="GA42" s="2" t="s">
        <v>3</v>
      </c>
      <c r="GB42" s="2"/>
      <c r="GC42" s="2"/>
      <c r="GD42" s="2">
        <v>1</v>
      </c>
      <c r="GE42" s="2"/>
      <c r="GF42" s="2">
        <v>-1111733769</v>
      </c>
      <c r="GG42" s="2">
        <v>2</v>
      </c>
      <c r="GH42" s="2">
        <v>1</v>
      </c>
      <c r="GI42" s="2">
        <v>-2</v>
      </c>
      <c r="GJ42" s="2">
        <v>0</v>
      </c>
      <c r="GK42" s="2">
        <v>0</v>
      </c>
      <c r="GL42" s="2">
        <f t="shared" si="37"/>
        <v>0</v>
      </c>
      <c r="GM42" s="2">
        <f t="shared" si="38"/>
        <v>0</v>
      </c>
      <c r="GN42" s="2">
        <f t="shared" si="39"/>
        <v>0</v>
      </c>
      <c r="GO42" s="2">
        <f t="shared" si="40"/>
        <v>0</v>
      </c>
      <c r="GP42" s="2">
        <f t="shared" si="41"/>
        <v>0</v>
      </c>
      <c r="GQ42" s="2"/>
      <c r="GR42" s="2">
        <v>0</v>
      </c>
      <c r="GS42" s="2">
        <v>3</v>
      </c>
      <c r="GT42" s="2">
        <v>0</v>
      </c>
      <c r="GU42" s="2" t="s">
        <v>3</v>
      </c>
      <c r="GV42" s="2">
        <f t="shared" si="42"/>
        <v>0</v>
      </c>
      <c r="GW42" s="2">
        <v>1</v>
      </c>
      <c r="GX42" s="2">
        <f t="shared" si="43"/>
        <v>0</v>
      </c>
      <c r="GY42" s="2"/>
      <c r="GZ42" s="2"/>
      <c r="HA42" s="2">
        <v>0</v>
      </c>
      <c r="HB42" s="2">
        <v>0</v>
      </c>
      <c r="HC42" s="2">
        <f t="shared" si="44"/>
        <v>0</v>
      </c>
      <c r="HD42" s="2"/>
      <c r="HE42" s="2" t="s">
        <v>3</v>
      </c>
      <c r="HF42" s="2" t="s">
        <v>3</v>
      </c>
      <c r="HG42" s="2"/>
      <c r="HH42" s="2"/>
      <c r="HI42" s="2"/>
      <c r="HJ42" s="2"/>
      <c r="HK42" s="2"/>
      <c r="HL42" s="2"/>
      <c r="HM42" s="2" t="s">
        <v>3</v>
      </c>
      <c r="HN42" s="2" t="s">
        <v>29</v>
      </c>
      <c r="HO42" s="2" t="s">
        <v>30</v>
      </c>
      <c r="HP42" s="2" t="s">
        <v>27</v>
      </c>
      <c r="HQ42" s="2" t="s">
        <v>27</v>
      </c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>
        <v>0</v>
      </c>
      <c r="IL42" s="2"/>
      <c r="IM42" s="2"/>
      <c r="IN42" s="2"/>
      <c r="IO42" s="2"/>
      <c r="IP42" s="2"/>
      <c r="IQ42" s="2"/>
      <c r="IR42" s="2"/>
      <c r="IS42" s="2"/>
      <c r="IT42" s="2"/>
      <c r="IU42" s="2"/>
    </row>
    <row r="43" spans="1:255" x14ac:dyDescent="0.2">
      <c r="A43">
        <v>18</v>
      </c>
      <c r="B43">
        <v>1</v>
      </c>
      <c r="C43">
        <v>55</v>
      </c>
      <c r="E43" t="s">
        <v>55</v>
      </c>
      <c r="F43" t="s">
        <v>56</v>
      </c>
      <c r="G43" t="s">
        <v>57</v>
      </c>
      <c r="H43" t="s">
        <v>46</v>
      </c>
      <c r="I43">
        <f>I35*J43</f>
        <v>0</v>
      </c>
      <c r="J43">
        <v>0</v>
      </c>
      <c r="K43">
        <v>0</v>
      </c>
      <c r="L43">
        <v>0</v>
      </c>
      <c r="M43">
        <v>0</v>
      </c>
      <c r="N43">
        <f t="shared" si="21"/>
        <v>0</v>
      </c>
      <c r="O43">
        <f t="shared" si="22"/>
        <v>0</v>
      </c>
      <c r="P43">
        <f t="shared" si="45"/>
        <v>0</v>
      </c>
      <c r="Q43">
        <f t="shared" si="46"/>
        <v>0</v>
      </c>
      <c r="R43">
        <f t="shared" si="47"/>
        <v>0</v>
      </c>
      <c r="S43">
        <f t="shared" si="48"/>
        <v>0</v>
      </c>
      <c r="T43">
        <f t="shared" si="23"/>
        <v>0</v>
      </c>
      <c r="U43">
        <f t="shared" si="49"/>
        <v>0</v>
      </c>
      <c r="V43">
        <f t="shared" si="50"/>
        <v>0</v>
      </c>
      <c r="W43">
        <f t="shared" si="24"/>
        <v>0</v>
      </c>
      <c r="X43">
        <f t="shared" si="25"/>
        <v>0</v>
      </c>
      <c r="Y43">
        <f t="shared" si="26"/>
        <v>0</v>
      </c>
      <c r="AA43">
        <v>87105511</v>
      </c>
      <c r="AB43">
        <f t="shared" si="27"/>
        <v>0</v>
      </c>
      <c r="AC43">
        <f t="shared" si="51"/>
        <v>0</v>
      </c>
      <c r="AD43">
        <f t="shared" si="52"/>
        <v>0</v>
      </c>
      <c r="AE43">
        <f t="shared" si="53"/>
        <v>0</v>
      </c>
      <c r="AF43">
        <f t="shared" si="54"/>
        <v>0</v>
      </c>
      <c r="AG43">
        <f t="shared" si="29"/>
        <v>0</v>
      </c>
      <c r="AH43">
        <f t="shared" si="55"/>
        <v>0</v>
      </c>
      <c r="AI43">
        <f t="shared" si="56"/>
        <v>0</v>
      </c>
      <c r="AJ43">
        <f t="shared" si="30"/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103</v>
      </c>
      <c r="AU43">
        <v>60</v>
      </c>
      <c r="AV43">
        <v>1</v>
      </c>
      <c r="AW43">
        <v>1</v>
      </c>
      <c r="AZ43">
        <v>1</v>
      </c>
      <c r="BA43">
        <v>1</v>
      </c>
      <c r="BB43">
        <v>1</v>
      </c>
      <c r="BC43">
        <v>1</v>
      </c>
      <c r="BD43" t="s">
        <v>3</v>
      </c>
      <c r="BE43" t="s">
        <v>3</v>
      </c>
      <c r="BF43" t="s">
        <v>3</v>
      </c>
      <c r="BG43" t="s">
        <v>3</v>
      </c>
      <c r="BH43">
        <v>3</v>
      </c>
      <c r="BI43">
        <v>1</v>
      </c>
      <c r="BJ43" t="s">
        <v>3</v>
      </c>
      <c r="BM43">
        <v>33001</v>
      </c>
      <c r="BN43">
        <v>0</v>
      </c>
      <c r="BO43" t="s">
        <v>3</v>
      </c>
      <c r="BP43">
        <v>0</v>
      </c>
      <c r="BQ43">
        <v>2</v>
      </c>
      <c r="BR43">
        <v>0</v>
      </c>
      <c r="BS43">
        <v>1</v>
      </c>
      <c r="BT43">
        <v>1</v>
      </c>
      <c r="BU43">
        <v>1</v>
      </c>
      <c r="BV43">
        <v>1</v>
      </c>
      <c r="BW43">
        <v>1</v>
      </c>
      <c r="BX43">
        <v>1</v>
      </c>
      <c r="BY43" t="s">
        <v>3</v>
      </c>
      <c r="BZ43">
        <v>103</v>
      </c>
      <c r="CA43">
        <v>60</v>
      </c>
      <c r="CB43" t="s">
        <v>3</v>
      </c>
      <c r="CE43">
        <v>0</v>
      </c>
      <c r="CF43">
        <v>0</v>
      </c>
      <c r="CG43">
        <v>0</v>
      </c>
      <c r="CH43">
        <v>4</v>
      </c>
      <c r="CI43">
        <v>4</v>
      </c>
      <c r="CJ43">
        <v>0</v>
      </c>
      <c r="CK43">
        <v>0</v>
      </c>
      <c r="CL43">
        <v>0</v>
      </c>
      <c r="CM43">
        <v>0</v>
      </c>
      <c r="CN43" t="s">
        <v>3</v>
      </c>
      <c r="CO43">
        <v>0</v>
      </c>
      <c r="CP43">
        <f t="shared" si="31"/>
        <v>0</v>
      </c>
      <c r="CQ43">
        <f t="shared" si="57"/>
        <v>0</v>
      </c>
      <c r="CR43">
        <f t="shared" si="58"/>
        <v>0</v>
      </c>
      <c r="CS43">
        <f t="shared" si="59"/>
        <v>0</v>
      </c>
      <c r="CT43">
        <f t="shared" si="60"/>
        <v>0</v>
      </c>
      <c r="CU43">
        <f t="shared" si="32"/>
        <v>0</v>
      </c>
      <c r="CV43">
        <f t="shared" si="61"/>
        <v>0</v>
      </c>
      <c r="CW43">
        <f t="shared" si="62"/>
        <v>0</v>
      </c>
      <c r="CX43">
        <f t="shared" si="33"/>
        <v>0</v>
      </c>
      <c r="CY43">
        <f t="shared" si="34"/>
        <v>0</v>
      </c>
      <c r="CZ43">
        <f t="shared" si="35"/>
        <v>0</v>
      </c>
      <c r="DC43" t="s">
        <v>3</v>
      </c>
      <c r="DD43" t="s">
        <v>3</v>
      </c>
      <c r="DE43" t="s">
        <v>3</v>
      </c>
      <c r="DF43" t="s">
        <v>3</v>
      </c>
      <c r="DG43" t="s">
        <v>3</v>
      </c>
      <c r="DH43" t="s">
        <v>3</v>
      </c>
      <c r="DI43" t="s">
        <v>3</v>
      </c>
      <c r="DJ43" t="s">
        <v>3</v>
      </c>
      <c r="DK43" t="s">
        <v>3</v>
      </c>
      <c r="DL43" t="s">
        <v>3</v>
      </c>
      <c r="DM43" t="s">
        <v>3</v>
      </c>
      <c r="DN43">
        <v>0</v>
      </c>
      <c r="DO43">
        <v>0</v>
      </c>
      <c r="DP43">
        <v>1</v>
      </c>
      <c r="DQ43">
        <v>1</v>
      </c>
      <c r="DU43">
        <v>1009</v>
      </c>
      <c r="DV43" t="s">
        <v>46</v>
      </c>
      <c r="DW43" t="s">
        <v>46</v>
      </c>
      <c r="DX43">
        <v>1</v>
      </c>
      <c r="DZ43" t="s">
        <v>3</v>
      </c>
      <c r="EA43" t="s">
        <v>3</v>
      </c>
      <c r="EB43" t="s">
        <v>3</v>
      </c>
      <c r="EC43" t="s">
        <v>3</v>
      </c>
      <c r="EE43">
        <v>85678438</v>
      </c>
      <c r="EF43">
        <v>2</v>
      </c>
      <c r="EG43" t="s">
        <v>26</v>
      </c>
      <c r="EH43">
        <v>27</v>
      </c>
      <c r="EI43" t="s">
        <v>27</v>
      </c>
      <c r="EJ43">
        <v>1</v>
      </c>
      <c r="EK43">
        <v>33001</v>
      </c>
      <c r="EL43" t="s">
        <v>27</v>
      </c>
      <c r="EM43" t="s">
        <v>28</v>
      </c>
      <c r="EO43" t="s">
        <v>3</v>
      </c>
      <c r="EQ43">
        <v>0</v>
      </c>
      <c r="ER43">
        <v>0</v>
      </c>
      <c r="ES43">
        <v>0</v>
      </c>
      <c r="ET43">
        <v>0</v>
      </c>
      <c r="EU43">
        <v>0</v>
      </c>
      <c r="EV43">
        <v>0</v>
      </c>
      <c r="EW43">
        <v>0</v>
      </c>
      <c r="EX43">
        <v>0</v>
      </c>
      <c r="FQ43">
        <v>0</v>
      </c>
      <c r="FR43">
        <f t="shared" si="36"/>
        <v>0</v>
      </c>
      <c r="FS43">
        <v>0</v>
      </c>
      <c r="FX43">
        <v>103</v>
      </c>
      <c r="FY43">
        <v>60</v>
      </c>
      <c r="GA43" t="s">
        <v>3</v>
      </c>
      <c r="GD43">
        <v>1</v>
      </c>
      <c r="GF43">
        <v>-1111733769</v>
      </c>
      <c r="GG43">
        <v>2</v>
      </c>
      <c r="GH43">
        <v>1</v>
      </c>
      <c r="GI43">
        <v>-2</v>
      </c>
      <c r="GJ43">
        <v>0</v>
      </c>
      <c r="GK43">
        <v>0</v>
      </c>
      <c r="GL43">
        <f t="shared" si="37"/>
        <v>0</v>
      </c>
      <c r="GM43">
        <f t="shared" si="38"/>
        <v>0</v>
      </c>
      <c r="GN43">
        <f t="shared" si="39"/>
        <v>0</v>
      </c>
      <c r="GO43">
        <f t="shared" si="40"/>
        <v>0</v>
      </c>
      <c r="GP43">
        <f t="shared" si="41"/>
        <v>0</v>
      </c>
      <c r="GR43">
        <v>0</v>
      </c>
      <c r="GS43">
        <v>3</v>
      </c>
      <c r="GT43">
        <v>0</v>
      </c>
      <c r="GU43" t="s">
        <v>3</v>
      </c>
      <c r="GV43">
        <f t="shared" si="42"/>
        <v>0</v>
      </c>
      <c r="GW43">
        <v>1</v>
      </c>
      <c r="GX43">
        <f t="shared" si="43"/>
        <v>0</v>
      </c>
      <c r="HA43">
        <v>0</v>
      </c>
      <c r="HB43">
        <v>0</v>
      </c>
      <c r="HC43">
        <f t="shared" si="44"/>
        <v>0</v>
      </c>
      <c r="HE43" t="s">
        <v>3</v>
      </c>
      <c r="HF43" t="s">
        <v>3</v>
      </c>
      <c r="HM43" t="s">
        <v>3</v>
      </c>
      <c r="HN43" t="s">
        <v>29</v>
      </c>
      <c r="HO43" t="s">
        <v>30</v>
      </c>
      <c r="HP43" t="s">
        <v>27</v>
      </c>
      <c r="HQ43" t="s">
        <v>27</v>
      </c>
      <c r="IK43">
        <v>0</v>
      </c>
    </row>
    <row r="44" spans="1:255" x14ac:dyDescent="0.2">
      <c r="A44" s="2">
        <v>18</v>
      </c>
      <c r="B44" s="2">
        <v>1</v>
      </c>
      <c r="C44" s="2">
        <v>38</v>
      </c>
      <c r="D44" s="2"/>
      <c r="E44" s="2" t="s">
        <v>58</v>
      </c>
      <c r="F44" s="2" t="s">
        <v>59</v>
      </c>
      <c r="G44" s="2" t="s">
        <v>60</v>
      </c>
      <c r="H44" s="2" t="s">
        <v>54</v>
      </c>
      <c r="I44" s="2">
        <f>I34*J44</f>
        <v>0</v>
      </c>
      <c r="J44" s="2">
        <v>0</v>
      </c>
      <c r="K44" s="2">
        <v>0</v>
      </c>
      <c r="L44" s="2">
        <v>0</v>
      </c>
      <c r="M44" s="2">
        <v>0</v>
      </c>
      <c r="N44" s="2">
        <f t="shared" si="21"/>
        <v>0</v>
      </c>
      <c r="O44" s="2">
        <f t="shared" si="22"/>
        <v>0</v>
      </c>
      <c r="P44" s="2">
        <f t="shared" si="45"/>
        <v>0</v>
      </c>
      <c r="Q44" s="2">
        <f t="shared" si="46"/>
        <v>0</v>
      </c>
      <c r="R44" s="2">
        <f t="shared" si="47"/>
        <v>0</v>
      </c>
      <c r="S44" s="2">
        <f t="shared" si="48"/>
        <v>0</v>
      </c>
      <c r="T44" s="2">
        <f t="shared" si="23"/>
        <v>0</v>
      </c>
      <c r="U44" s="2">
        <f t="shared" si="49"/>
        <v>0</v>
      </c>
      <c r="V44" s="2">
        <f t="shared" si="50"/>
        <v>0</v>
      </c>
      <c r="W44" s="2">
        <f t="shared" si="24"/>
        <v>0</v>
      </c>
      <c r="X44" s="2">
        <f t="shared" si="25"/>
        <v>0</v>
      </c>
      <c r="Y44" s="2">
        <f t="shared" si="26"/>
        <v>0</v>
      </c>
      <c r="Z44" s="2"/>
      <c r="AA44" s="2">
        <v>87105575</v>
      </c>
      <c r="AB44" s="2">
        <f t="shared" si="27"/>
        <v>0</v>
      </c>
      <c r="AC44" s="2">
        <f t="shared" si="51"/>
        <v>0</v>
      </c>
      <c r="AD44" s="2">
        <f t="shared" si="52"/>
        <v>0</v>
      </c>
      <c r="AE44" s="2">
        <f t="shared" si="53"/>
        <v>0</v>
      </c>
      <c r="AF44" s="2">
        <f t="shared" si="54"/>
        <v>0</v>
      </c>
      <c r="AG44" s="2">
        <f t="shared" si="29"/>
        <v>0</v>
      </c>
      <c r="AH44" s="2">
        <f t="shared" si="55"/>
        <v>0</v>
      </c>
      <c r="AI44" s="2">
        <f t="shared" si="56"/>
        <v>0</v>
      </c>
      <c r="AJ44" s="2">
        <f t="shared" si="30"/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103</v>
      </c>
      <c r="AU44" s="2">
        <v>60</v>
      </c>
      <c r="AV44" s="2">
        <v>1</v>
      </c>
      <c r="AW44" s="2">
        <v>1</v>
      </c>
      <c r="AX44" s="2"/>
      <c r="AY44" s="2"/>
      <c r="AZ44" s="2">
        <v>1</v>
      </c>
      <c r="BA44" s="2">
        <v>1</v>
      </c>
      <c r="BB44" s="2">
        <v>1</v>
      </c>
      <c r="BC44" s="2">
        <v>1</v>
      </c>
      <c r="BD44" s="2" t="s">
        <v>3</v>
      </c>
      <c r="BE44" s="2" t="s">
        <v>3</v>
      </c>
      <c r="BF44" s="2" t="s">
        <v>3</v>
      </c>
      <c r="BG44" s="2" t="s">
        <v>3</v>
      </c>
      <c r="BH44" s="2">
        <v>3</v>
      </c>
      <c r="BI44" s="2">
        <v>1</v>
      </c>
      <c r="BJ44" s="2" t="s">
        <v>3</v>
      </c>
      <c r="BK44" s="2"/>
      <c r="BL44" s="2"/>
      <c r="BM44" s="2">
        <v>33001</v>
      </c>
      <c r="BN44" s="2">
        <v>0</v>
      </c>
      <c r="BO44" s="2" t="s">
        <v>3</v>
      </c>
      <c r="BP44" s="2">
        <v>0</v>
      </c>
      <c r="BQ44" s="2">
        <v>2</v>
      </c>
      <c r="BR44" s="2">
        <v>0</v>
      </c>
      <c r="BS44" s="2">
        <v>1</v>
      </c>
      <c r="BT44" s="2">
        <v>1</v>
      </c>
      <c r="BU44" s="2">
        <v>1</v>
      </c>
      <c r="BV44" s="2">
        <v>1</v>
      </c>
      <c r="BW44" s="2">
        <v>1</v>
      </c>
      <c r="BX44" s="2">
        <v>1</v>
      </c>
      <c r="BY44" s="2" t="s">
        <v>3</v>
      </c>
      <c r="BZ44" s="2">
        <v>103</v>
      </c>
      <c r="CA44" s="2">
        <v>60</v>
      </c>
      <c r="CB44" s="2" t="s">
        <v>3</v>
      </c>
      <c r="CC44" s="2"/>
      <c r="CD44" s="2"/>
      <c r="CE44" s="2">
        <v>0</v>
      </c>
      <c r="CF44" s="2">
        <v>0</v>
      </c>
      <c r="CG44" s="2">
        <v>0</v>
      </c>
      <c r="CH44" s="2">
        <v>4</v>
      </c>
      <c r="CI44" s="2">
        <v>5</v>
      </c>
      <c r="CJ44" s="2">
        <v>0</v>
      </c>
      <c r="CK44" s="2">
        <v>0</v>
      </c>
      <c r="CL44" s="2">
        <v>0</v>
      </c>
      <c r="CM44" s="2">
        <v>0</v>
      </c>
      <c r="CN44" s="2" t="s">
        <v>3</v>
      </c>
      <c r="CO44" s="2">
        <v>0</v>
      </c>
      <c r="CP44" s="2">
        <f t="shared" si="31"/>
        <v>0</v>
      </c>
      <c r="CQ44" s="2">
        <f t="shared" si="57"/>
        <v>0</v>
      </c>
      <c r="CR44" s="2">
        <f t="shared" si="58"/>
        <v>0</v>
      </c>
      <c r="CS44" s="2">
        <f t="shared" si="59"/>
        <v>0</v>
      </c>
      <c r="CT44" s="2">
        <f t="shared" si="60"/>
        <v>0</v>
      </c>
      <c r="CU44" s="2">
        <f t="shared" si="32"/>
        <v>0</v>
      </c>
      <c r="CV44" s="2">
        <f t="shared" si="61"/>
        <v>0</v>
      </c>
      <c r="CW44" s="2">
        <f t="shared" si="62"/>
        <v>0</v>
      </c>
      <c r="CX44" s="2">
        <f t="shared" si="33"/>
        <v>0</v>
      </c>
      <c r="CY44" s="2">
        <f t="shared" si="34"/>
        <v>0</v>
      </c>
      <c r="CZ44" s="2">
        <f t="shared" si="35"/>
        <v>0</v>
      </c>
      <c r="DA44" s="2"/>
      <c r="DB44" s="2"/>
      <c r="DC44" s="2" t="s">
        <v>3</v>
      </c>
      <c r="DD44" s="2" t="s">
        <v>3</v>
      </c>
      <c r="DE44" s="2" t="s">
        <v>3</v>
      </c>
      <c r="DF44" s="2" t="s">
        <v>3</v>
      </c>
      <c r="DG44" s="2" t="s">
        <v>3</v>
      </c>
      <c r="DH44" s="2" t="s">
        <v>3</v>
      </c>
      <c r="DI44" s="2" t="s">
        <v>3</v>
      </c>
      <c r="DJ44" s="2" t="s">
        <v>3</v>
      </c>
      <c r="DK44" s="2" t="s">
        <v>3</v>
      </c>
      <c r="DL44" s="2" t="s">
        <v>3</v>
      </c>
      <c r="DM44" s="2" t="s">
        <v>3</v>
      </c>
      <c r="DN44" s="2">
        <v>0</v>
      </c>
      <c r="DO44" s="2">
        <v>0</v>
      </c>
      <c r="DP44" s="2">
        <v>1</v>
      </c>
      <c r="DQ44" s="2">
        <v>1</v>
      </c>
      <c r="DR44" s="2"/>
      <c r="DS44" s="2"/>
      <c r="DT44" s="2"/>
      <c r="DU44" s="2">
        <v>1009</v>
      </c>
      <c r="DV44" s="2" t="s">
        <v>54</v>
      </c>
      <c r="DW44" s="2" t="s">
        <v>54</v>
      </c>
      <c r="DX44" s="2">
        <v>1000</v>
      </c>
      <c r="DY44" s="2"/>
      <c r="DZ44" s="2" t="s">
        <v>3</v>
      </c>
      <c r="EA44" s="2" t="s">
        <v>3</v>
      </c>
      <c r="EB44" s="2" t="s">
        <v>3</v>
      </c>
      <c r="EC44" s="2" t="s">
        <v>3</v>
      </c>
      <c r="ED44" s="2"/>
      <c r="EE44" s="2">
        <v>85678438</v>
      </c>
      <c r="EF44" s="2">
        <v>2</v>
      </c>
      <c r="EG44" s="2" t="s">
        <v>26</v>
      </c>
      <c r="EH44" s="2">
        <v>27</v>
      </c>
      <c r="EI44" s="2" t="s">
        <v>27</v>
      </c>
      <c r="EJ44" s="2">
        <v>1</v>
      </c>
      <c r="EK44" s="2">
        <v>33001</v>
      </c>
      <c r="EL44" s="2" t="s">
        <v>27</v>
      </c>
      <c r="EM44" s="2" t="s">
        <v>28</v>
      </c>
      <c r="EN44" s="2"/>
      <c r="EO44" s="2" t="s">
        <v>3</v>
      </c>
      <c r="EP44" s="2"/>
      <c r="EQ44" s="2">
        <v>0</v>
      </c>
      <c r="ER44" s="2">
        <v>0</v>
      </c>
      <c r="ES44" s="2">
        <v>0</v>
      </c>
      <c r="ET44" s="2">
        <v>0</v>
      </c>
      <c r="EU44" s="2">
        <v>0</v>
      </c>
      <c r="EV44" s="2">
        <v>0</v>
      </c>
      <c r="EW44" s="2">
        <v>0</v>
      </c>
      <c r="EX44" s="2">
        <v>0</v>
      </c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>
        <v>0</v>
      </c>
      <c r="FR44" s="2">
        <f t="shared" si="36"/>
        <v>0</v>
      </c>
      <c r="FS44" s="2">
        <v>0</v>
      </c>
      <c r="FT44" s="2"/>
      <c r="FU44" s="2"/>
      <c r="FV44" s="2"/>
      <c r="FW44" s="2"/>
      <c r="FX44" s="2">
        <v>103</v>
      </c>
      <c r="FY44" s="2">
        <v>60</v>
      </c>
      <c r="FZ44" s="2"/>
      <c r="GA44" s="2" t="s">
        <v>3</v>
      </c>
      <c r="GB44" s="2"/>
      <c r="GC44" s="2"/>
      <c r="GD44" s="2">
        <v>1</v>
      </c>
      <c r="GE44" s="2"/>
      <c r="GF44" s="2">
        <v>1613753229</v>
      </c>
      <c r="GG44" s="2">
        <v>2</v>
      </c>
      <c r="GH44" s="2">
        <v>1</v>
      </c>
      <c r="GI44" s="2">
        <v>-2</v>
      </c>
      <c r="GJ44" s="2">
        <v>0</v>
      </c>
      <c r="GK44" s="2">
        <v>0</v>
      </c>
      <c r="GL44" s="2">
        <f t="shared" si="37"/>
        <v>0</v>
      </c>
      <c r="GM44" s="2">
        <f t="shared" si="38"/>
        <v>0</v>
      </c>
      <c r="GN44" s="2">
        <f t="shared" si="39"/>
        <v>0</v>
      </c>
      <c r="GO44" s="2">
        <f t="shared" si="40"/>
        <v>0</v>
      </c>
      <c r="GP44" s="2">
        <f t="shared" si="41"/>
        <v>0</v>
      </c>
      <c r="GQ44" s="2"/>
      <c r="GR44" s="2">
        <v>0</v>
      </c>
      <c r="GS44" s="2">
        <v>3</v>
      </c>
      <c r="GT44" s="2">
        <v>0</v>
      </c>
      <c r="GU44" s="2" t="s">
        <v>3</v>
      </c>
      <c r="GV44" s="2">
        <f t="shared" si="42"/>
        <v>0</v>
      </c>
      <c r="GW44" s="2">
        <v>1</v>
      </c>
      <c r="GX44" s="2">
        <f t="shared" si="43"/>
        <v>0</v>
      </c>
      <c r="GY44" s="2"/>
      <c r="GZ44" s="2"/>
      <c r="HA44" s="2">
        <v>0</v>
      </c>
      <c r="HB44" s="2">
        <v>0</v>
      </c>
      <c r="HC44" s="2">
        <f t="shared" si="44"/>
        <v>0</v>
      </c>
      <c r="HD44" s="2"/>
      <c r="HE44" s="2" t="s">
        <v>3</v>
      </c>
      <c r="HF44" s="2" t="s">
        <v>3</v>
      </c>
      <c r="HG44" s="2"/>
      <c r="HH44" s="2"/>
      <c r="HI44" s="2"/>
      <c r="HJ44" s="2"/>
      <c r="HK44" s="2"/>
      <c r="HL44" s="2"/>
      <c r="HM44" s="2" t="s">
        <v>3</v>
      </c>
      <c r="HN44" s="2" t="s">
        <v>29</v>
      </c>
      <c r="HO44" s="2" t="s">
        <v>30</v>
      </c>
      <c r="HP44" s="2" t="s">
        <v>27</v>
      </c>
      <c r="HQ44" s="2" t="s">
        <v>27</v>
      </c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>
        <v>0</v>
      </c>
      <c r="IL44" s="2"/>
      <c r="IM44" s="2"/>
      <c r="IN44" s="2"/>
      <c r="IO44" s="2"/>
      <c r="IP44" s="2"/>
      <c r="IQ44" s="2"/>
      <c r="IR44" s="2"/>
      <c r="IS44" s="2"/>
      <c r="IT44" s="2"/>
      <c r="IU44" s="2"/>
    </row>
    <row r="45" spans="1:255" x14ac:dyDescent="0.2">
      <c r="A45">
        <v>18</v>
      </c>
      <c r="B45">
        <v>1</v>
      </c>
      <c r="C45">
        <v>56</v>
      </c>
      <c r="E45" t="s">
        <v>58</v>
      </c>
      <c r="F45" t="s">
        <v>59</v>
      </c>
      <c r="G45" t="s">
        <v>60</v>
      </c>
      <c r="H45" t="s">
        <v>54</v>
      </c>
      <c r="I45">
        <f>I35*J45</f>
        <v>0</v>
      </c>
      <c r="J45">
        <v>0</v>
      </c>
      <c r="K45">
        <v>0</v>
      </c>
      <c r="L45">
        <v>0</v>
      </c>
      <c r="M45">
        <v>0</v>
      </c>
      <c r="N45">
        <f t="shared" si="21"/>
        <v>0</v>
      </c>
      <c r="O45">
        <f t="shared" si="22"/>
        <v>0</v>
      </c>
      <c r="P45">
        <f t="shared" si="45"/>
        <v>0</v>
      </c>
      <c r="Q45">
        <f t="shared" si="46"/>
        <v>0</v>
      </c>
      <c r="R45">
        <f t="shared" si="47"/>
        <v>0</v>
      </c>
      <c r="S45">
        <f t="shared" si="48"/>
        <v>0</v>
      </c>
      <c r="T45">
        <f t="shared" si="23"/>
        <v>0</v>
      </c>
      <c r="U45">
        <f t="shared" si="49"/>
        <v>0</v>
      </c>
      <c r="V45">
        <f t="shared" si="50"/>
        <v>0</v>
      </c>
      <c r="W45">
        <f t="shared" si="24"/>
        <v>0</v>
      </c>
      <c r="X45">
        <f t="shared" si="25"/>
        <v>0</v>
      </c>
      <c r="Y45">
        <f t="shared" si="26"/>
        <v>0</v>
      </c>
      <c r="AA45">
        <v>87105511</v>
      </c>
      <c r="AB45">
        <f t="shared" si="27"/>
        <v>0</v>
      </c>
      <c r="AC45">
        <f t="shared" si="51"/>
        <v>0</v>
      </c>
      <c r="AD45">
        <f t="shared" si="52"/>
        <v>0</v>
      </c>
      <c r="AE45">
        <f t="shared" si="53"/>
        <v>0</v>
      </c>
      <c r="AF45">
        <f t="shared" si="54"/>
        <v>0</v>
      </c>
      <c r="AG45">
        <f t="shared" si="29"/>
        <v>0</v>
      </c>
      <c r="AH45">
        <f t="shared" si="55"/>
        <v>0</v>
      </c>
      <c r="AI45">
        <f t="shared" si="56"/>
        <v>0</v>
      </c>
      <c r="AJ45">
        <f t="shared" si="30"/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103</v>
      </c>
      <c r="AU45">
        <v>60</v>
      </c>
      <c r="AV45">
        <v>1</v>
      </c>
      <c r="AW45">
        <v>1</v>
      </c>
      <c r="AZ45">
        <v>1</v>
      </c>
      <c r="BA45">
        <v>1</v>
      </c>
      <c r="BB45">
        <v>1</v>
      </c>
      <c r="BC45">
        <v>1</v>
      </c>
      <c r="BD45" t="s">
        <v>3</v>
      </c>
      <c r="BE45" t="s">
        <v>3</v>
      </c>
      <c r="BF45" t="s">
        <v>3</v>
      </c>
      <c r="BG45" t="s">
        <v>3</v>
      </c>
      <c r="BH45">
        <v>3</v>
      </c>
      <c r="BI45">
        <v>1</v>
      </c>
      <c r="BJ45" t="s">
        <v>3</v>
      </c>
      <c r="BM45">
        <v>33001</v>
      </c>
      <c r="BN45">
        <v>0</v>
      </c>
      <c r="BO45" t="s">
        <v>3</v>
      </c>
      <c r="BP45">
        <v>0</v>
      </c>
      <c r="BQ45">
        <v>2</v>
      </c>
      <c r="BR45">
        <v>0</v>
      </c>
      <c r="BS45">
        <v>1</v>
      </c>
      <c r="BT45">
        <v>1</v>
      </c>
      <c r="BU45">
        <v>1</v>
      </c>
      <c r="BV45">
        <v>1</v>
      </c>
      <c r="BW45">
        <v>1</v>
      </c>
      <c r="BX45">
        <v>1</v>
      </c>
      <c r="BY45" t="s">
        <v>3</v>
      </c>
      <c r="BZ45">
        <v>103</v>
      </c>
      <c r="CA45">
        <v>60</v>
      </c>
      <c r="CB45" t="s">
        <v>3</v>
      </c>
      <c r="CE45">
        <v>0</v>
      </c>
      <c r="CF45">
        <v>0</v>
      </c>
      <c r="CG45">
        <v>0</v>
      </c>
      <c r="CH45">
        <v>4</v>
      </c>
      <c r="CI45">
        <v>5</v>
      </c>
      <c r="CJ45">
        <v>0</v>
      </c>
      <c r="CK45">
        <v>0</v>
      </c>
      <c r="CL45">
        <v>0</v>
      </c>
      <c r="CM45">
        <v>0</v>
      </c>
      <c r="CN45" t="s">
        <v>3</v>
      </c>
      <c r="CO45">
        <v>0</v>
      </c>
      <c r="CP45">
        <f t="shared" si="31"/>
        <v>0</v>
      </c>
      <c r="CQ45">
        <f t="shared" si="57"/>
        <v>0</v>
      </c>
      <c r="CR45">
        <f t="shared" si="58"/>
        <v>0</v>
      </c>
      <c r="CS45">
        <f t="shared" si="59"/>
        <v>0</v>
      </c>
      <c r="CT45">
        <f t="shared" si="60"/>
        <v>0</v>
      </c>
      <c r="CU45">
        <f t="shared" si="32"/>
        <v>0</v>
      </c>
      <c r="CV45">
        <f t="shared" si="61"/>
        <v>0</v>
      </c>
      <c r="CW45">
        <f t="shared" si="62"/>
        <v>0</v>
      </c>
      <c r="CX45">
        <f t="shared" si="33"/>
        <v>0</v>
      </c>
      <c r="CY45">
        <f t="shared" si="34"/>
        <v>0</v>
      </c>
      <c r="CZ45">
        <f t="shared" si="35"/>
        <v>0</v>
      </c>
      <c r="DC45" t="s">
        <v>3</v>
      </c>
      <c r="DD45" t="s">
        <v>3</v>
      </c>
      <c r="DE45" t="s">
        <v>3</v>
      </c>
      <c r="DF45" t="s">
        <v>3</v>
      </c>
      <c r="DG45" t="s">
        <v>3</v>
      </c>
      <c r="DH45" t="s">
        <v>3</v>
      </c>
      <c r="DI45" t="s">
        <v>3</v>
      </c>
      <c r="DJ45" t="s">
        <v>3</v>
      </c>
      <c r="DK45" t="s">
        <v>3</v>
      </c>
      <c r="DL45" t="s">
        <v>3</v>
      </c>
      <c r="DM45" t="s">
        <v>3</v>
      </c>
      <c r="DN45">
        <v>0</v>
      </c>
      <c r="DO45">
        <v>0</v>
      </c>
      <c r="DP45">
        <v>1</v>
      </c>
      <c r="DQ45">
        <v>1</v>
      </c>
      <c r="DU45">
        <v>1009</v>
      </c>
      <c r="DV45" t="s">
        <v>54</v>
      </c>
      <c r="DW45" t="s">
        <v>54</v>
      </c>
      <c r="DX45">
        <v>1000</v>
      </c>
      <c r="DZ45" t="s">
        <v>3</v>
      </c>
      <c r="EA45" t="s">
        <v>3</v>
      </c>
      <c r="EB45" t="s">
        <v>3</v>
      </c>
      <c r="EC45" t="s">
        <v>3</v>
      </c>
      <c r="EE45">
        <v>85678438</v>
      </c>
      <c r="EF45">
        <v>2</v>
      </c>
      <c r="EG45" t="s">
        <v>26</v>
      </c>
      <c r="EH45">
        <v>27</v>
      </c>
      <c r="EI45" t="s">
        <v>27</v>
      </c>
      <c r="EJ45">
        <v>1</v>
      </c>
      <c r="EK45">
        <v>33001</v>
      </c>
      <c r="EL45" t="s">
        <v>27</v>
      </c>
      <c r="EM45" t="s">
        <v>28</v>
      </c>
      <c r="EO45" t="s">
        <v>3</v>
      </c>
      <c r="EQ45">
        <v>0</v>
      </c>
      <c r="ER45">
        <v>0</v>
      </c>
      <c r="ES45">
        <v>0</v>
      </c>
      <c r="ET45">
        <v>0</v>
      </c>
      <c r="EU45">
        <v>0</v>
      </c>
      <c r="EV45">
        <v>0</v>
      </c>
      <c r="EW45">
        <v>0</v>
      </c>
      <c r="EX45">
        <v>0</v>
      </c>
      <c r="FQ45">
        <v>0</v>
      </c>
      <c r="FR45">
        <f t="shared" si="36"/>
        <v>0</v>
      </c>
      <c r="FS45">
        <v>0</v>
      </c>
      <c r="FX45">
        <v>103</v>
      </c>
      <c r="FY45">
        <v>60</v>
      </c>
      <c r="GA45" t="s">
        <v>3</v>
      </c>
      <c r="GD45">
        <v>1</v>
      </c>
      <c r="GF45">
        <v>1613753229</v>
      </c>
      <c r="GG45">
        <v>2</v>
      </c>
      <c r="GH45">
        <v>1</v>
      </c>
      <c r="GI45">
        <v>-2</v>
      </c>
      <c r="GJ45">
        <v>0</v>
      </c>
      <c r="GK45">
        <v>0</v>
      </c>
      <c r="GL45">
        <f t="shared" si="37"/>
        <v>0</v>
      </c>
      <c r="GM45">
        <f t="shared" si="38"/>
        <v>0</v>
      </c>
      <c r="GN45">
        <f t="shared" si="39"/>
        <v>0</v>
      </c>
      <c r="GO45">
        <f t="shared" si="40"/>
        <v>0</v>
      </c>
      <c r="GP45">
        <f t="shared" si="41"/>
        <v>0</v>
      </c>
      <c r="GR45">
        <v>0</v>
      </c>
      <c r="GS45">
        <v>3</v>
      </c>
      <c r="GT45">
        <v>0</v>
      </c>
      <c r="GU45" t="s">
        <v>3</v>
      </c>
      <c r="GV45">
        <f t="shared" si="42"/>
        <v>0</v>
      </c>
      <c r="GW45">
        <v>1</v>
      </c>
      <c r="GX45">
        <f t="shared" si="43"/>
        <v>0</v>
      </c>
      <c r="HA45">
        <v>0</v>
      </c>
      <c r="HB45">
        <v>0</v>
      </c>
      <c r="HC45">
        <f t="shared" si="44"/>
        <v>0</v>
      </c>
      <c r="HE45" t="s">
        <v>3</v>
      </c>
      <c r="HF45" t="s">
        <v>3</v>
      </c>
      <c r="HM45" t="s">
        <v>3</v>
      </c>
      <c r="HN45" t="s">
        <v>29</v>
      </c>
      <c r="HO45" t="s">
        <v>30</v>
      </c>
      <c r="HP45" t="s">
        <v>27</v>
      </c>
      <c r="HQ45" t="s">
        <v>27</v>
      </c>
      <c r="IK45">
        <v>0</v>
      </c>
    </row>
    <row r="46" spans="1:255" x14ac:dyDescent="0.2">
      <c r="A46" s="2">
        <v>18</v>
      </c>
      <c r="B46" s="2">
        <v>1</v>
      </c>
      <c r="C46" s="2">
        <v>42</v>
      </c>
      <c r="D46" s="2"/>
      <c r="E46" s="2" t="s">
        <v>61</v>
      </c>
      <c r="F46" s="2" t="s">
        <v>62</v>
      </c>
      <c r="G46" s="2" t="s">
        <v>63</v>
      </c>
      <c r="H46" s="2" t="s">
        <v>24</v>
      </c>
      <c r="I46" s="2">
        <f>I34*J46</f>
        <v>0</v>
      </c>
      <c r="J46" s="2">
        <v>0</v>
      </c>
      <c r="K46" s="2">
        <v>0</v>
      </c>
      <c r="L46" s="2">
        <v>0</v>
      </c>
      <c r="M46" s="2">
        <v>0</v>
      </c>
      <c r="N46" s="2">
        <f t="shared" si="21"/>
        <v>0</v>
      </c>
      <c r="O46" s="2">
        <f t="shared" si="22"/>
        <v>0</v>
      </c>
      <c r="P46" s="2">
        <f t="shared" si="45"/>
        <v>0</v>
      </c>
      <c r="Q46" s="2">
        <f t="shared" si="46"/>
        <v>0</v>
      </c>
      <c r="R46" s="2">
        <f t="shared" si="47"/>
        <v>0</v>
      </c>
      <c r="S46" s="2">
        <f t="shared" si="48"/>
        <v>0</v>
      </c>
      <c r="T46" s="2">
        <f t="shared" si="23"/>
        <v>0</v>
      </c>
      <c r="U46" s="2">
        <f t="shared" si="49"/>
        <v>0</v>
      </c>
      <c r="V46" s="2">
        <f t="shared" si="50"/>
        <v>0</v>
      </c>
      <c r="W46" s="2">
        <f t="shared" si="24"/>
        <v>0</v>
      </c>
      <c r="X46" s="2">
        <f t="shared" si="25"/>
        <v>0</v>
      </c>
      <c r="Y46" s="2">
        <f t="shared" si="26"/>
        <v>0</v>
      </c>
      <c r="Z46" s="2"/>
      <c r="AA46" s="2">
        <v>87105575</v>
      </c>
      <c r="AB46" s="2">
        <f t="shared" si="27"/>
        <v>0</v>
      </c>
      <c r="AC46" s="2">
        <f t="shared" si="51"/>
        <v>0</v>
      </c>
      <c r="AD46" s="2">
        <f t="shared" si="52"/>
        <v>0</v>
      </c>
      <c r="AE46" s="2">
        <f t="shared" si="53"/>
        <v>0</v>
      </c>
      <c r="AF46" s="2">
        <f t="shared" si="54"/>
        <v>0</v>
      </c>
      <c r="AG46" s="2">
        <f t="shared" si="29"/>
        <v>0</v>
      </c>
      <c r="AH46" s="2">
        <f t="shared" si="55"/>
        <v>0</v>
      </c>
      <c r="AI46" s="2">
        <f t="shared" si="56"/>
        <v>0</v>
      </c>
      <c r="AJ46" s="2">
        <f t="shared" si="30"/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  <c r="AS46" s="2">
        <v>0</v>
      </c>
      <c r="AT46" s="2">
        <v>103</v>
      </c>
      <c r="AU46" s="2">
        <v>60</v>
      </c>
      <c r="AV46" s="2">
        <v>1</v>
      </c>
      <c r="AW46" s="2">
        <v>1</v>
      </c>
      <c r="AX46" s="2"/>
      <c r="AY46" s="2"/>
      <c r="AZ46" s="2">
        <v>1</v>
      </c>
      <c r="BA46" s="2">
        <v>1</v>
      </c>
      <c r="BB46" s="2">
        <v>1</v>
      </c>
      <c r="BC46" s="2">
        <v>1</v>
      </c>
      <c r="BD46" s="2" t="s">
        <v>3</v>
      </c>
      <c r="BE46" s="2" t="s">
        <v>3</v>
      </c>
      <c r="BF46" s="2" t="s">
        <v>3</v>
      </c>
      <c r="BG46" s="2" t="s">
        <v>3</v>
      </c>
      <c r="BH46" s="2">
        <v>3</v>
      </c>
      <c r="BI46" s="2">
        <v>1</v>
      </c>
      <c r="BJ46" s="2" t="s">
        <v>3</v>
      </c>
      <c r="BK46" s="2"/>
      <c r="BL46" s="2"/>
      <c r="BM46" s="2">
        <v>33001</v>
      </c>
      <c r="BN46" s="2">
        <v>0</v>
      </c>
      <c r="BO46" s="2" t="s">
        <v>3</v>
      </c>
      <c r="BP46" s="2">
        <v>0</v>
      </c>
      <c r="BQ46" s="2">
        <v>2</v>
      </c>
      <c r="BR46" s="2">
        <v>0</v>
      </c>
      <c r="BS46" s="2">
        <v>1</v>
      </c>
      <c r="BT46" s="2">
        <v>1</v>
      </c>
      <c r="BU46" s="2">
        <v>1</v>
      </c>
      <c r="BV46" s="2">
        <v>1</v>
      </c>
      <c r="BW46" s="2">
        <v>1</v>
      </c>
      <c r="BX46" s="2">
        <v>1</v>
      </c>
      <c r="BY46" s="2" t="s">
        <v>3</v>
      </c>
      <c r="BZ46" s="2">
        <v>103</v>
      </c>
      <c r="CA46" s="2">
        <v>60</v>
      </c>
      <c r="CB46" s="2" t="s">
        <v>3</v>
      </c>
      <c r="CC46" s="2"/>
      <c r="CD46" s="2"/>
      <c r="CE46" s="2">
        <v>0</v>
      </c>
      <c r="CF46" s="2">
        <v>0</v>
      </c>
      <c r="CG46" s="2">
        <v>0</v>
      </c>
      <c r="CH46" s="2">
        <v>4</v>
      </c>
      <c r="CI46" s="2">
        <v>6</v>
      </c>
      <c r="CJ46" s="2">
        <v>0</v>
      </c>
      <c r="CK46" s="2">
        <v>0</v>
      </c>
      <c r="CL46" s="2">
        <v>0</v>
      </c>
      <c r="CM46" s="2">
        <v>0</v>
      </c>
      <c r="CN46" s="2" t="s">
        <v>3</v>
      </c>
      <c r="CO46" s="2">
        <v>0</v>
      </c>
      <c r="CP46" s="2">
        <f t="shared" si="31"/>
        <v>0</v>
      </c>
      <c r="CQ46" s="2">
        <f t="shared" si="57"/>
        <v>0</v>
      </c>
      <c r="CR46" s="2">
        <f t="shared" si="58"/>
        <v>0</v>
      </c>
      <c r="CS46" s="2">
        <f t="shared" si="59"/>
        <v>0</v>
      </c>
      <c r="CT46" s="2">
        <f t="shared" si="60"/>
        <v>0</v>
      </c>
      <c r="CU46" s="2">
        <f t="shared" si="32"/>
        <v>0</v>
      </c>
      <c r="CV46" s="2">
        <f t="shared" si="61"/>
        <v>0</v>
      </c>
      <c r="CW46" s="2">
        <f t="shared" si="62"/>
        <v>0</v>
      </c>
      <c r="CX46" s="2">
        <f t="shared" si="33"/>
        <v>0</v>
      </c>
      <c r="CY46" s="2">
        <f t="shared" si="34"/>
        <v>0</v>
      </c>
      <c r="CZ46" s="2">
        <f t="shared" si="35"/>
        <v>0</v>
      </c>
      <c r="DA46" s="2"/>
      <c r="DB46" s="2"/>
      <c r="DC46" s="2" t="s">
        <v>3</v>
      </c>
      <c r="DD46" s="2" t="s">
        <v>3</v>
      </c>
      <c r="DE46" s="2" t="s">
        <v>3</v>
      </c>
      <c r="DF46" s="2" t="s">
        <v>3</v>
      </c>
      <c r="DG46" s="2" t="s">
        <v>3</v>
      </c>
      <c r="DH46" s="2" t="s">
        <v>3</v>
      </c>
      <c r="DI46" s="2" t="s">
        <v>3</v>
      </c>
      <c r="DJ46" s="2" t="s">
        <v>3</v>
      </c>
      <c r="DK46" s="2" t="s">
        <v>3</v>
      </c>
      <c r="DL46" s="2" t="s">
        <v>3</v>
      </c>
      <c r="DM46" s="2" t="s">
        <v>3</v>
      </c>
      <c r="DN46" s="2">
        <v>0</v>
      </c>
      <c r="DO46" s="2">
        <v>0</v>
      </c>
      <c r="DP46" s="2">
        <v>1</v>
      </c>
      <c r="DQ46" s="2">
        <v>1</v>
      </c>
      <c r="DR46" s="2"/>
      <c r="DS46" s="2"/>
      <c r="DT46" s="2"/>
      <c r="DU46" s="2">
        <v>1013</v>
      </c>
      <c r="DV46" s="2" t="s">
        <v>24</v>
      </c>
      <c r="DW46" s="2" t="s">
        <v>24</v>
      </c>
      <c r="DX46" s="2">
        <v>1</v>
      </c>
      <c r="DY46" s="2"/>
      <c r="DZ46" s="2" t="s">
        <v>3</v>
      </c>
      <c r="EA46" s="2" t="s">
        <v>3</v>
      </c>
      <c r="EB46" s="2" t="s">
        <v>3</v>
      </c>
      <c r="EC46" s="2" t="s">
        <v>3</v>
      </c>
      <c r="ED46" s="2"/>
      <c r="EE46" s="2">
        <v>85678438</v>
      </c>
      <c r="EF46" s="2">
        <v>2</v>
      </c>
      <c r="EG46" s="2" t="s">
        <v>26</v>
      </c>
      <c r="EH46" s="2">
        <v>27</v>
      </c>
      <c r="EI46" s="2" t="s">
        <v>27</v>
      </c>
      <c r="EJ46" s="2">
        <v>1</v>
      </c>
      <c r="EK46" s="2">
        <v>33001</v>
      </c>
      <c r="EL46" s="2" t="s">
        <v>27</v>
      </c>
      <c r="EM46" s="2" t="s">
        <v>28</v>
      </c>
      <c r="EN46" s="2"/>
      <c r="EO46" s="2" t="s">
        <v>3</v>
      </c>
      <c r="EP46" s="2"/>
      <c r="EQ46" s="2">
        <v>0</v>
      </c>
      <c r="ER46" s="2">
        <v>0</v>
      </c>
      <c r="ES46" s="2">
        <v>0</v>
      </c>
      <c r="ET46" s="2">
        <v>0</v>
      </c>
      <c r="EU46" s="2">
        <v>0</v>
      </c>
      <c r="EV46" s="2">
        <v>0</v>
      </c>
      <c r="EW46" s="2">
        <v>0</v>
      </c>
      <c r="EX46" s="2">
        <v>0</v>
      </c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>
        <v>0</v>
      </c>
      <c r="FR46" s="2">
        <f t="shared" si="36"/>
        <v>0</v>
      </c>
      <c r="FS46" s="2">
        <v>0</v>
      </c>
      <c r="FT46" s="2"/>
      <c r="FU46" s="2"/>
      <c r="FV46" s="2"/>
      <c r="FW46" s="2"/>
      <c r="FX46" s="2">
        <v>103</v>
      </c>
      <c r="FY46" s="2">
        <v>60</v>
      </c>
      <c r="FZ46" s="2"/>
      <c r="GA46" s="2" t="s">
        <v>3</v>
      </c>
      <c r="GB46" s="2"/>
      <c r="GC46" s="2"/>
      <c r="GD46" s="2">
        <v>1</v>
      </c>
      <c r="GE46" s="2"/>
      <c r="GF46" s="2">
        <v>-950997571</v>
      </c>
      <c r="GG46" s="2">
        <v>2</v>
      </c>
      <c r="GH46" s="2">
        <v>1</v>
      </c>
      <c r="GI46" s="2">
        <v>-2</v>
      </c>
      <c r="GJ46" s="2">
        <v>0</v>
      </c>
      <c r="GK46" s="2">
        <v>0</v>
      </c>
      <c r="GL46" s="2">
        <f t="shared" si="37"/>
        <v>0</v>
      </c>
      <c r="GM46" s="2">
        <f t="shared" si="38"/>
        <v>0</v>
      </c>
      <c r="GN46" s="2">
        <f t="shared" si="39"/>
        <v>0</v>
      </c>
      <c r="GO46" s="2">
        <f t="shared" si="40"/>
        <v>0</v>
      </c>
      <c r="GP46" s="2">
        <f t="shared" si="41"/>
        <v>0</v>
      </c>
      <c r="GQ46" s="2"/>
      <c r="GR46" s="2">
        <v>0</v>
      </c>
      <c r="GS46" s="2">
        <v>3</v>
      </c>
      <c r="GT46" s="2">
        <v>0</v>
      </c>
      <c r="GU46" s="2" t="s">
        <v>3</v>
      </c>
      <c r="GV46" s="2">
        <f t="shared" si="42"/>
        <v>0</v>
      </c>
      <c r="GW46" s="2">
        <v>1</v>
      </c>
      <c r="GX46" s="2">
        <f t="shared" si="43"/>
        <v>0</v>
      </c>
      <c r="GY46" s="2"/>
      <c r="GZ46" s="2"/>
      <c r="HA46" s="2">
        <v>0</v>
      </c>
      <c r="HB46" s="2">
        <v>0</v>
      </c>
      <c r="HC46" s="2">
        <f t="shared" si="44"/>
        <v>0</v>
      </c>
      <c r="HD46" s="2"/>
      <c r="HE46" s="2" t="s">
        <v>3</v>
      </c>
      <c r="HF46" s="2" t="s">
        <v>3</v>
      </c>
      <c r="HG46" s="2"/>
      <c r="HH46" s="2"/>
      <c r="HI46" s="2"/>
      <c r="HJ46" s="2"/>
      <c r="HK46" s="2"/>
      <c r="HL46" s="2"/>
      <c r="HM46" s="2" t="s">
        <v>3</v>
      </c>
      <c r="HN46" s="2" t="s">
        <v>29</v>
      </c>
      <c r="HO46" s="2" t="s">
        <v>30</v>
      </c>
      <c r="HP46" s="2" t="s">
        <v>27</v>
      </c>
      <c r="HQ46" s="2" t="s">
        <v>27</v>
      </c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>
        <v>0</v>
      </c>
      <c r="IL46" s="2"/>
      <c r="IM46" s="2"/>
      <c r="IN46" s="2"/>
      <c r="IO46" s="2"/>
      <c r="IP46" s="2"/>
      <c r="IQ46" s="2"/>
      <c r="IR46" s="2"/>
      <c r="IS46" s="2"/>
      <c r="IT46" s="2"/>
      <c r="IU46" s="2"/>
    </row>
    <row r="47" spans="1:255" x14ac:dyDescent="0.2">
      <c r="A47">
        <v>18</v>
      </c>
      <c r="B47">
        <v>1</v>
      </c>
      <c r="C47">
        <v>60</v>
      </c>
      <c r="E47" t="s">
        <v>61</v>
      </c>
      <c r="F47" t="s">
        <v>62</v>
      </c>
      <c r="G47" t="s">
        <v>63</v>
      </c>
      <c r="H47" t="s">
        <v>24</v>
      </c>
      <c r="I47">
        <f>I35*J47</f>
        <v>0</v>
      </c>
      <c r="J47">
        <v>0</v>
      </c>
      <c r="K47">
        <v>0</v>
      </c>
      <c r="L47">
        <v>0</v>
      </c>
      <c r="M47">
        <v>0</v>
      </c>
      <c r="N47">
        <f t="shared" si="21"/>
        <v>0</v>
      </c>
      <c r="O47">
        <f t="shared" si="22"/>
        <v>0</v>
      </c>
      <c r="P47">
        <f t="shared" si="45"/>
        <v>0</v>
      </c>
      <c r="Q47">
        <f t="shared" si="46"/>
        <v>0</v>
      </c>
      <c r="R47">
        <f t="shared" si="47"/>
        <v>0</v>
      </c>
      <c r="S47">
        <f t="shared" si="48"/>
        <v>0</v>
      </c>
      <c r="T47">
        <f t="shared" si="23"/>
        <v>0</v>
      </c>
      <c r="U47">
        <f t="shared" si="49"/>
        <v>0</v>
      </c>
      <c r="V47">
        <f t="shared" si="50"/>
        <v>0</v>
      </c>
      <c r="W47">
        <f t="shared" si="24"/>
        <v>0</v>
      </c>
      <c r="X47">
        <f t="shared" si="25"/>
        <v>0</v>
      </c>
      <c r="Y47">
        <f t="shared" si="26"/>
        <v>0</v>
      </c>
      <c r="AA47">
        <v>87105511</v>
      </c>
      <c r="AB47">
        <f t="shared" si="27"/>
        <v>0</v>
      </c>
      <c r="AC47">
        <f t="shared" si="51"/>
        <v>0</v>
      </c>
      <c r="AD47">
        <f t="shared" si="52"/>
        <v>0</v>
      </c>
      <c r="AE47">
        <f t="shared" si="53"/>
        <v>0</v>
      </c>
      <c r="AF47">
        <f t="shared" si="54"/>
        <v>0</v>
      </c>
      <c r="AG47">
        <f t="shared" si="29"/>
        <v>0</v>
      </c>
      <c r="AH47">
        <f t="shared" si="55"/>
        <v>0</v>
      </c>
      <c r="AI47">
        <f t="shared" si="56"/>
        <v>0</v>
      </c>
      <c r="AJ47">
        <f t="shared" si="30"/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103</v>
      </c>
      <c r="AU47">
        <v>60</v>
      </c>
      <c r="AV47">
        <v>1</v>
      </c>
      <c r="AW47">
        <v>1</v>
      </c>
      <c r="AZ47">
        <v>1</v>
      </c>
      <c r="BA47">
        <v>1</v>
      </c>
      <c r="BB47">
        <v>1</v>
      </c>
      <c r="BC47">
        <v>1</v>
      </c>
      <c r="BD47" t="s">
        <v>3</v>
      </c>
      <c r="BE47" t="s">
        <v>3</v>
      </c>
      <c r="BF47" t="s">
        <v>3</v>
      </c>
      <c r="BG47" t="s">
        <v>3</v>
      </c>
      <c r="BH47">
        <v>3</v>
      </c>
      <c r="BI47">
        <v>1</v>
      </c>
      <c r="BJ47" t="s">
        <v>3</v>
      </c>
      <c r="BM47">
        <v>33001</v>
      </c>
      <c r="BN47">
        <v>0</v>
      </c>
      <c r="BO47" t="s">
        <v>3</v>
      </c>
      <c r="BP47">
        <v>0</v>
      </c>
      <c r="BQ47">
        <v>2</v>
      </c>
      <c r="BR47">
        <v>0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 t="s">
        <v>3</v>
      </c>
      <c r="BZ47">
        <v>103</v>
      </c>
      <c r="CA47">
        <v>60</v>
      </c>
      <c r="CB47" t="s">
        <v>3</v>
      </c>
      <c r="CE47">
        <v>0</v>
      </c>
      <c r="CF47">
        <v>0</v>
      </c>
      <c r="CG47">
        <v>0</v>
      </c>
      <c r="CH47">
        <v>4</v>
      </c>
      <c r="CI47">
        <v>6</v>
      </c>
      <c r="CJ47">
        <v>0</v>
      </c>
      <c r="CK47">
        <v>0</v>
      </c>
      <c r="CL47">
        <v>0</v>
      </c>
      <c r="CM47">
        <v>0</v>
      </c>
      <c r="CN47" t="s">
        <v>3</v>
      </c>
      <c r="CO47">
        <v>0</v>
      </c>
      <c r="CP47">
        <f t="shared" si="31"/>
        <v>0</v>
      </c>
      <c r="CQ47">
        <f t="shared" si="57"/>
        <v>0</v>
      </c>
      <c r="CR47">
        <f t="shared" si="58"/>
        <v>0</v>
      </c>
      <c r="CS47">
        <f t="shared" si="59"/>
        <v>0</v>
      </c>
      <c r="CT47">
        <f t="shared" si="60"/>
        <v>0</v>
      </c>
      <c r="CU47">
        <f t="shared" si="32"/>
        <v>0</v>
      </c>
      <c r="CV47">
        <f t="shared" si="61"/>
        <v>0</v>
      </c>
      <c r="CW47">
        <f t="shared" si="62"/>
        <v>0</v>
      </c>
      <c r="CX47">
        <f t="shared" si="33"/>
        <v>0</v>
      </c>
      <c r="CY47">
        <f t="shared" si="34"/>
        <v>0</v>
      </c>
      <c r="CZ47">
        <f t="shared" si="35"/>
        <v>0</v>
      </c>
      <c r="DC47" t="s">
        <v>3</v>
      </c>
      <c r="DD47" t="s">
        <v>3</v>
      </c>
      <c r="DE47" t="s">
        <v>3</v>
      </c>
      <c r="DF47" t="s">
        <v>3</v>
      </c>
      <c r="DG47" t="s">
        <v>3</v>
      </c>
      <c r="DH47" t="s">
        <v>3</v>
      </c>
      <c r="DI47" t="s">
        <v>3</v>
      </c>
      <c r="DJ47" t="s">
        <v>3</v>
      </c>
      <c r="DK47" t="s">
        <v>3</v>
      </c>
      <c r="DL47" t="s">
        <v>3</v>
      </c>
      <c r="DM47" t="s">
        <v>3</v>
      </c>
      <c r="DN47">
        <v>0</v>
      </c>
      <c r="DO47">
        <v>0</v>
      </c>
      <c r="DP47">
        <v>1</v>
      </c>
      <c r="DQ47">
        <v>1</v>
      </c>
      <c r="DU47">
        <v>1013</v>
      </c>
      <c r="DV47" t="s">
        <v>24</v>
      </c>
      <c r="DW47" t="s">
        <v>24</v>
      </c>
      <c r="DX47">
        <v>1</v>
      </c>
      <c r="DZ47" t="s">
        <v>3</v>
      </c>
      <c r="EA47" t="s">
        <v>3</v>
      </c>
      <c r="EB47" t="s">
        <v>3</v>
      </c>
      <c r="EC47" t="s">
        <v>3</v>
      </c>
      <c r="EE47">
        <v>85678438</v>
      </c>
      <c r="EF47">
        <v>2</v>
      </c>
      <c r="EG47" t="s">
        <v>26</v>
      </c>
      <c r="EH47">
        <v>27</v>
      </c>
      <c r="EI47" t="s">
        <v>27</v>
      </c>
      <c r="EJ47">
        <v>1</v>
      </c>
      <c r="EK47">
        <v>33001</v>
      </c>
      <c r="EL47" t="s">
        <v>27</v>
      </c>
      <c r="EM47" t="s">
        <v>28</v>
      </c>
      <c r="EO47" t="s">
        <v>3</v>
      </c>
      <c r="EQ47">
        <v>0</v>
      </c>
      <c r="ER47">
        <v>0</v>
      </c>
      <c r="ES47">
        <v>0</v>
      </c>
      <c r="ET47">
        <v>0</v>
      </c>
      <c r="EU47">
        <v>0</v>
      </c>
      <c r="EV47">
        <v>0</v>
      </c>
      <c r="EW47">
        <v>0</v>
      </c>
      <c r="EX47">
        <v>0</v>
      </c>
      <c r="FQ47">
        <v>0</v>
      </c>
      <c r="FR47">
        <f t="shared" si="36"/>
        <v>0</v>
      </c>
      <c r="FS47">
        <v>0</v>
      </c>
      <c r="FX47">
        <v>103</v>
      </c>
      <c r="FY47">
        <v>60</v>
      </c>
      <c r="GA47" t="s">
        <v>3</v>
      </c>
      <c r="GD47">
        <v>1</v>
      </c>
      <c r="GF47">
        <v>-950997571</v>
      </c>
      <c r="GG47">
        <v>2</v>
      </c>
      <c r="GH47">
        <v>1</v>
      </c>
      <c r="GI47">
        <v>-2</v>
      </c>
      <c r="GJ47">
        <v>0</v>
      </c>
      <c r="GK47">
        <v>0</v>
      </c>
      <c r="GL47">
        <f t="shared" si="37"/>
        <v>0</v>
      </c>
      <c r="GM47">
        <f t="shared" si="38"/>
        <v>0</v>
      </c>
      <c r="GN47">
        <f t="shared" si="39"/>
        <v>0</v>
      </c>
      <c r="GO47">
        <f t="shared" si="40"/>
        <v>0</v>
      </c>
      <c r="GP47">
        <f t="shared" si="41"/>
        <v>0</v>
      </c>
      <c r="GR47">
        <v>0</v>
      </c>
      <c r="GS47">
        <v>3</v>
      </c>
      <c r="GT47">
        <v>0</v>
      </c>
      <c r="GU47" t="s">
        <v>3</v>
      </c>
      <c r="GV47">
        <f t="shared" si="42"/>
        <v>0</v>
      </c>
      <c r="GW47">
        <v>1</v>
      </c>
      <c r="GX47">
        <f t="shared" si="43"/>
        <v>0</v>
      </c>
      <c r="HA47">
        <v>0</v>
      </c>
      <c r="HB47">
        <v>0</v>
      </c>
      <c r="HC47">
        <f t="shared" si="44"/>
        <v>0</v>
      </c>
      <c r="HE47" t="s">
        <v>3</v>
      </c>
      <c r="HF47" t="s">
        <v>3</v>
      </c>
      <c r="HM47" t="s">
        <v>3</v>
      </c>
      <c r="HN47" t="s">
        <v>29</v>
      </c>
      <c r="HO47" t="s">
        <v>30</v>
      </c>
      <c r="HP47" t="s">
        <v>27</v>
      </c>
      <c r="HQ47" t="s">
        <v>27</v>
      </c>
      <c r="IK47">
        <v>0</v>
      </c>
    </row>
    <row r="48" spans="1:255" x14ac:dyDescent="0.2">
      <c r="A48" s="2">
        <v>18</v>
      </c>
      <c r="B48" s="2">
        <v>1</v>
      </c>
      <c r="C48" s="2">
        <v>43</v>
      </c>
      <c r="D48" s="2"/>
      <c r="E48" s="2" t="s">
        <v>64</v>
      </c>
      <c r="F48" s="2" t="s">
        <v>65</v>
      </c>
      <c r="G48" s="2" t="s">
        <v>66</v>
      </c>
      <c r="H48" s="2" t="s">
        <v>24</v>
      </c>
      <c r="I48" s="2">
        <f>I34*J48</f>
        <v>0</v>
      </c>
      <c r="J48" s="2">
        <v>0</v>
      </c>
      <c r="K48" s="2">
        <v>0</v>
      </c>
      <c r="L48" s="2">
        <v>0</v>
      </c>
      <c r="M48" s="2">
        <v>0</v>
      </c>
      <c r="N48" s="2">
        <f t="shared" si="21"/>
        <v>0</v>
      </c>
      <c r="O48" s="2">
        <f t="shared" si="22"/>
        <v>0</v>
      </c>
      <c r="P48" s="2">
        <f t="shared" si="45"/>
        <v>0</v>
      </c>
      <c r="Q48" s="2">
        <f t="shared" si="46"/>
        <v>0</v>
      </c>
      <c r="R48" s="2">
        <f t="shared" si="47"/>
        <v>0</v>
      </c>
      <c r="S48" s="2">
        <f t="shared" si="48"/>
        <v>0</v>
      </c>
      <c r="T48" s="2">
        <f t="shared" si="23"/>
        <v>0</v>
      </c>
      <c r="U48" s="2">
        <f t="shared" si="49"/>
        <v>0</v>
      </c>
      <c r="V48" s="2">
        <f t="shared" si="50"/>
        <v>0</v>
      </c>
      <c r="W48" s="2">
        <f t="shared" si="24"/>
        <v>0</v>
      </c>
      <c r="X48" s="2">
        <f t="shared" si="25"/>
        <v>0</v>
      </c>
      <c r="Y48" s="2">
        <f t="shared" si="26"/>
        <v>0</v>
      </c>
      <c r="Z48" s="2"/>
      <c r="AA48" s="2">
        <v>87105575</v>
      </c>
      <c r="AB48" s="2">
        <f t="shared" si="27"/>
        <v>0</v>
      </c>
      <c r="AC48" s="2">
        <f t="shared" si="51"/>
        <v>0</v>
      </c>
      <c r="AD48" s="2">
        <f t="shared" si="52"/>
        <v>0</v>
      </c>
      <c r="AE48" s="2">
        <f t="shared" si="53"/>
        <v>0</v>
      </c>
      <c r="AF48" s="2">
        <f t="shared" si="54"/>
        <v>0</v>
      </c>
      <c r="AG48" s="2">
        <f t="shared" si="29"/>
        <v>0</v>
      </c>
      <c r="AH48" s="2">
        <f t="shared" si="55"/>
        <v>0</v>
      </c>
      <c r="AI48" s="2">
        <f t="shared" si="56"/>
        <v>0</v>
      </c>
      <c r="AJ48" s="2">
        <f t="shared" si="30"/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0</v>
      </c>
      <c r="AT48" s="2">
        <v>103</v>
      </c>
      <c r="AU48" s="2">
        <v>60</v>
      </c>
      <c r="AV48" s="2">
        <v>1</v>
      </c>
      <c r="AW48" s="2">
        <v>1</v>
      </c>
      <c r="AX48" s="2"/>
      <c r="AY48" s="2"/>
      <c r="AZ48" s="2">
        <v>1</v>
      </c>
      <c r="BA48" s="2">
        <v>1</v>
      </c>
      <c r="BB48" s="2">
        <v>1</v>
      </c>
      <c r="BC48" s="2">
        <v>1</v>
      </c>
      <c r="BD48" s="2" t="s">
        <v>3</v>
      </c>
      <c r="BE48" s="2" t="s">
        <v>3</v>
      </c>
      <c r="BF48" s="2" t="s">
        <v>3</v>
      </c>
      <c r="BG48" s="2" t="s">
        <v>3</v>
      </c>
      <c r="BH48" s="2">
        <v>3</v>
      </c>
      <c r="BI48" s="2">
        <v>1</v>
      </c>
      <c r="BJ48" s="2" t="s">
        <v>3</v>
      </c>
      <c r="BK48" s="2"/>
      <c r="BL48" s="2"/>
      <c r="BM48" s="2">
        <v>33001</v>
      </c>
      <c r="BN48" s="2">
        <v>0</v>
      </c>
      <c r="BO48" s="2" t="s">
        <v>3</v>
      </c>
      <c r="BP48" s="2">
        <v>0</v>
      </c>
      <c r="BQ48" s="2">
        <v>2</v>
      </c>
      <c r="BR48" s="2">
        <v>0</v>
      </c>
      <c r="BS48" s="2">
        <v>1</v>
      </c>
      <c r="BT48" s="2">
        <v>1</v>
      </c>
      <c r="BU48" s="2">
        <v>1</v>
      </c>
      <c r="BV48" s="2">
        <v>1</v>
      </c>
      <c r="BW48" s="2">
        <v>1</v>
      </c>
      <c r="BX48" s="2">
        <v>1</v>
      </c>
      <c r="BY48" s="2" t="s">
        <v>3</v>
      </c>
      <c r="BZ48" s="2">
        <v>103</v>
      </c>
      <c r="CA48" s="2">
        <v>60</v>
      </c>
      <c r="CB48" s="2" t="s">
        <v>3</v>
      </c>
      <c r="CC48" s="2"/>
      <c r="CD48" s="2"/>
      <c r="CE48" s="2">
        <v>0</v>
      </c>
      <c r="CF48" s="2">
        <v>0</v>
      </c>
      <c r="CG48" s="2">
        <v>0</v>
      </c>
      <c r="CH48" s="2">
        <v>4</v>
      </c>
      <c r="CI48" s="2">
        <v>7</v>
      </c>
      <c r="CJ48" s="2">
        <v>0</v>
      </c>
      <c r="CK48" s="2">
        <v>0</v>
      </c>
      <c r="CL48" s="2">
        <v>0</v>
      </c>
      <c r="CM48" s="2">
        <v>0</v>
      </c>
      <c r="CN48" s="2" t="s">
        <v>3</v>
      </c>
      <c r="CO48" s="2">
        <v>0</v>
      </c>
      <c r="CP48" s="2">
        <f t="shared" si="31"/>
        <v>0</v>
      </c>
      <c r="CQ48" s="2">
        <f t="shared" si="57"/>
        <v>0</v>
      </c>
      <c r="CR48" s="2">
        <f t="shared" si="58"/>
        <v>0</v>
      </c>
      <c r="CS48" s="2">
        <f t="shared" si="59"/>
        <v>0</v>
      </c>
      <c r="CT48" s="2">
        <f t="shared" si="60"/>
        <v>0</v>
      </c>
      <c r="CU48" s="2">
        <f t="shared" si="32"/>
        <v>0</v>
      </c>
      <c r="CV48" s="2">
        <f t="shared" si="61"/>
        <v>0</v>
      </c>
      <c r="CW48" s="2">
        <f t="shared" si="62"/>
        <v>0</v>
      </c>
      <c r="CX48" s="2">
        <f t="shared" si="33"/>
        <v>0</v>
      </c>
      <c r="CY48" s="2">
        <f t="shared" si="34"/>
        <v>0</v>
      </c>
      <c r="CZ48" s="2">
        <f t="shared" si="35"/>
        <v>0</v>
      </c>
      <c r="DA48" s="2"/>
      <c r="DB48" s="2"/>
      <c r="DC48" s="2" t="s">
        <v>3</v>
      </c>
      <c r="DD48" s="2" t="s">
        <v>3</v>
      </c>
      <c r="DE48" s="2" t="s">
        <v>3</v>
      </c>
      <c r="DF48" s="2" t="s">
        <v>3</v>
      </c>
      <c r="DG48" s="2" t="s">
        <v>3</v>
      </c>
      <c r="DH48" s="2" t="s">
        <v>3</v>
      </c>
      <c r="DI48" s="2" t="s">
        <v>3</v>
      </c>
      <c r="DJ48" s="2" t="s">
        <v>3</v>
      </c>
      <c r="DK48" s="2" t="s">
        <v>3</v>
      </c>
      <c r="DL48" s="2" t="s">
        <v>3</v>
      </c>
      <c r="DM48" s="2" t="s">
        <v>3</v>
      </c>
      <c r="DN48" s="2">
        <v>0</v>
      </c>
      <c r="DO48" s="2">
        <v>0</v>
      </c>
      <c r="DP48" s="2">
        <v>1</v>
      </c>
      <c r="DQ48" s="2">
        <v>1</v>
      </c>
      <c r="DR48" s="2"/>
      <c r="DS48" s="2"/>
      <c r="DT48" s="2"/>
      <c r="DU48" s="2">
        <v>1013</v>
      </c>
      <c r="DV48" s="2" t="s">
        <v>24</v>
      </c>
      <c r="DW48" s="2" t="s">
        <v>24</v>
      </c>
      <c r="DX48" s="2">
        <v>1</v>
      </c>
      <c r="DY48" s="2"/>
      <c r="DZ48" s="2" t="s">
        <v>3</v>
      </c>
      <c r="EA48" s="2" t="s">
        <v>3</v>
      </c>
      <c r="EB48" s="2" t="s">
        <v>3</v>
      </c>
      <c r="EC48" s="2" t="s">
        <v>3</v>
      </c>
      <c r="ED48" s="2"/>
      <c r="EE48" s="2">
        <v>85678438</v>
      </c>
      <c r="EF48" s="2">
        <v>2</v>
      </c>
      <c r="EG48" s="2" t="s">
        <v>26</v>
      </c>
      <c r="EH48" s="2">
        <v>27</v>
      </c>
      <c r="EI48" s="2" t="s">
        <v>27</v>
      </c>
      <c r="EJ48" s="2">
        <v>1</v>
      </c>
      <c r="EK48" s="2">
        <v>33001</v>
      </c>
      <c r="EL48" s="2" t="s">
        <v>27</v>
      </c>
      <c r="EM48" s="2" t="s">
        <v>28</v>
      </c>
      <c r="EN48" s="2"/>
      <c r="EO48" s="2" t="s">
        <v>3</v>
      </c>
      <c r="EP48" s="2"/>
      <c r="EQ48" s="2">
        <v>0</v>
      </c>
      <c r="ER48" s="2">
        <v>0</v>
      </c>
      <c r="ES48" s="2">
        <v>0</v>
      </c>
      <c r="ET48" s="2">
        <v>0</v>
      </c>
      <c r="EU48" s="2">
        <v>0</v>
      </c>
      <c r="EV48" s="2">
        <v>0</v>
      </c>
      <c r="EW48" s="2">
        <v>0</v>
      </c>
      <c r="EX48" s="2">
        <v>0</v>
      </c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>
        <v>0</v>
      </c>
      <c r="FR48" s="2">
        <f t="shared" si="36"/>
        <v>0</v>
      </c>
      <c r="FS48" s="2">
        <v>0</v>
      </c>
      <c r="FT48" s="2"/>
      <c r="FU48" s="2"/>
      <c r="FV48" s="2"/>
      <c r="FW48" s="2"/>
      <c r="FX48" s="2">
        <v>103</v>
      </c>
      <c r="FY48" s="2">
        <v>60</v>
      </c>
      <c r="FZ48" s="2"/>
      <c r="GA48" s="2" t="s">
        <v>3</v>
      </c>
      <c r="GB48" s="2"/>
      <c r="GC48" s="2"/>
      <c r="GD48" s="2">
        <v>1</v>
      </c>
      <c r="GE48" s="2"/>
      <c r="GF48" s="2">
        <v>-320198552</v>
      </c>
      <c r="GG48" s="2">
        <v>2</v>
      </c>
      <c r="GH48" s="2">
        <v>1</v>
      </c>
      <c r="GI48" s="2">
        <v>-2</v>
      </c>
      <c r="GJ48" s="2">
        <v>0</v>
      </c>
      <c r="GK48" s="2">
        <v>0</v>
      </c>
      <c r="GL48" s="2">
        <f t="shared" si="37"/>
        <v>0</v>
      </c>
      <c r="GM48" s="2">
        <f t="shared" si="38"/>
        <v>0</v>
      </c>
      <c r="GN48" s="2">
        <f t="shared" si="39"/>
        <v>0</v>
      </c>
      <c r="GO48" s="2">
        <f t="shared" si="40"/>
        <v>0</v>
      </c>
      <c r="GP48" s="2">
        <f t="shared" si="41"/>
        <v>0</v>
      </c>
      <c r="GQ48" s="2"/>
      <c r="GR48" s="2">
        <v>0</v>
      </c>
      <c r="GS48" s="2">
        <v>3</v>
      </c>
      <c r="GT48" s="2">
        <v>0</v>
      </c>
      <c r="GU48" s="2" t="s">
        <v>3</v>
      </c>
      <c r="GV48" s="2">
        <f t="shared" si="42"/>
        <v>0</v>
      </c>
      <c r="GW48" s="2">
        <v>1</v>
      </c>
      <c r="GX48" s="2">
        <f t="shared" si="43"/>
        <v>0</v>
      </c>
      <c r="GY48" s="2"/>
      <c r="GZ48" s="2"/>
      <c r="HA48" s="2">
        <v>0</v>
      </c>
      <c r="HB48" s="2">
        <v>0</v>
      </c>
      <c r="HC48" s="2">
        <f t="shared" si="44"/>
        <v>0</v>
      </c>
      <c r="HD48" s="2"/>
      <c r="HE48" s="2" t="s">
        <v>3</v>
      </c>
      <c r="HF48" s="2" t="s">
        <v>3</v>
      </c>
      <c r="HG48" s="2"/>
      <c r="HH48" s="2"/>
      <c r="HI48" s="2"/>
      <c r="HJ48" s="2"/>
      <c r="HK48" s="2"/>
      <c r="HL48" s="2"/>
      <c r="HM48" s="2" t="s">
        <v>3</v>
      </c>
      <c r="HN48" s="2" t="s">
        <v>29</v>
      </c>
      <c r="HO48" s="2" t="s">
        <v>30</v>
      </c>
      <c r="HP48" s="2" t="s">
        <v>27</v>
      </c>
      <c r="HQ48" s="2" t="s">
        <v>27</v>
      </c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>
        <v>0</v>
      </c>
      <c r="IL48" s="2"/>
      <c r="IM48" s="2"/>
      <c r="IN48" s="2"/>
      <c r="IO48" s="2"/>
      <c r="IP48" s="2"/>
      <c r="IQ48" s="2"/>
      <c r="IR48" s="2"/>
      <c r="IS48" s="2"/>
      <c r="IT48" s="2"/>
      <c r="IU48" s="2"/>
    </row>
    <row r="49" spans="1:255" x14ac:dyDescent="0.2">
      <c r="A49">
        <v>18</v>
      </c>
      <c r="B49">
        <v>1</v>
      </c>
      <c r="C49">
        <v>61</v>
      </c>
      <c r="E49" t="s">
        <v>64</v>
      </c>
      <c r="F49" t="s">
        <v>65</v>
      </c>
      <c r="G49" t="s">
        <v>66</v>
      </c>
      <c r="H49" t="s">
        <v>24</v>
      </c>
      <c r="I49">
        <f>I35*J49</f>
        <v>0</v>
      </c>
      <c r="J49">
        <v>0</v>
      </c>
      <c r="K49">
        <v>0</v>
      </c>
      <c r="L49">
        <v>0</v>
      </c>
      <c r="M49">
        <v>0</v>
      </c>
      <c r="N49">
        <f t="shared" si="21"/>
        <v>0</v>
      </c>
      <c r="O49">
        <f t="shared" si="22"/>
        <v>0</v>
      </c>
      <c r="P49">
        <f t="shared" si="45"/>
        <v>0</v>
      </c>
      <c r="Q49">
        <f t="shared" si="46"/>
        <v>0</v>
      </c>
      <c r="R49">
        <f t="shared" si="47"/>
        <v>0</v>
      </c>
      <c r="S49">
        <f t="shared" si="48"/>
        <v>0</v>
      </c>
      <c r="T49">
        <f t="shared" si="23"/>
        <v>0</v>
      </c>
      <c r="U49">
        <f t="shared" si="49"/>
        <v>0</v>
      </c>
      <c r="V49">
        <f t="shared" si="50"/>
        <v>0</v>
      </c>
      <c r="W49">
        <f t="shared" si="24"/>
        <v>0</v>
      </c>
      <c r="X49">
        <f t="shared" si="25"/>
        <v>0</v>
      </c>
      <c r="Y49">
        <f t="shared" si="26"/>
        <v>0</v>
      </c>
      <c r="AA49">
        <v>87105511</v>
      </c>
      <c r="AB49">
        <f t="shared" si="27"/>
        <v>0</v>
      </c>
      <c r="AC49">
        <f t="shared" si="51"/>
        <v>0</v>
      </c>
      <c r="AD49">
        <f t="shared" si="52"/>
        <v>0</v>
      </c>
      <c r="AE49">
        <f t="shared" si="53"/>
        <v>0</v>
      </c>
      <c r="AF49">
        <f t="shared" si="54"/>
        <v>0</v>
      </c>
      <c r="AG49">
        <f t="shared" si="29"/>
        <v>0</v>
      </c>
      <c r="AH49">
        <f t="shared" si="55"/>
        <v>0</v>
      </c>
      <c r="AI49">
        <f t="shared" si="56"/>
        <v>0</v>
      </c>
      <c r="AJ49">
        <f t="shared" si="30"/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103</v>
      </c>
      <c r="AU49">
        <v>60</v>
      </c>
      <c r="AV49">
        <v>1</v>
      </c>
      <c r="AW49">
        <v>1</v>
      </c>
      <c r="AZ49">
        <v>1</v>
      </c>
      <c r="BA49">
        <v>1</v>
      </c>
      <c r="BB49">
        <v>1</v>
      </c>
      <c r="BC49">
        <v>1</v>
      </c>
      <c r="BD49" t="s">
        <v>3</v>
      </c>
      <c r="BE49" t="s">
        <v>3</v>
      </c>
      <c r="BF49" t="s">
        <v>3</v>
      </c>
      <c r="BG49" t="s">
        <v>3</v>
      </c>
      <c r="BH49">
        <v>3</v>
      </c>
      <c r="BI49">
        <v>1</v>
      </c>
      <c r="BJ49" t="s">
        <v>3</v>
      </c>
      <c r="BM49">
        <v>33001</v>
      </c>
      <c r="BN49">
        <v>0</v>
      </c>
      <c r="BO49" t="s">
        <v>3</v>
      </c>
      <c r="BP49">
        <v>0</v>
      </c>
      <c r="BQ49">
        <v>2</v>
      </c>
      <c r="BR49">
        <v>0</v>
      </c>
      <c r="BS49">
        <v>1</v>
      </c>
      <c r="BT49">
        <v>1</v>
      </c>
      <c r="BU49">
        <v>1</v>
      </c>
      <c r="BV49">
        <v>1</v>
      </c>
      <c r="BW49">
        <v>1</v>
      </c>
      <c r="BX49">
        <v>1</v>
      </c>
      <c r="BY49" t="s">
        <v>3</v>
      </c>
      <c r="BZ49">
        <v>103</v>
      </c>
      <c r="CA49">
        <v>60</v>
      </c>
      <c r="CB49" t="s">
        <v>3</v>
      </c>
      <c r="CE49">
        <v>0</v>
      </c>
      <c r="CF49">
        <v>0</v>
      </c>
      <c r="CG49">
        <v>0</v>
      </c>
      <c r="CH49">
        <v>4</v>
      </c>
      <c r="CI49">
        <v>7</v>
      </c>
      <c r="CJ49">
        <v>0</v>
      </c>
      <c r="CK49">
        <v>0</v>
      </c>
      <c r="CL49">
        <v>0</v>
      </c>
      <c r="CM49">
        <v>0</v>
      </c>
      <c r="CN49" t="s">
        <v>3</v>
      </c>
      <c r="CO49">
        <v>0</v>
      </c>
      <c r="CP49">
        <f t="shared" si="31"/>
        <v>0</v>
      </c>
      <c r="CQ49">
        <f t="shared" si="57"/>
        <v>0</v>
      </c>
      <c r="CR49">
        <f t="shared" si="58"/>
        <v>0</v>
      </c>
      <c r="CS49">
        <f t="shared" si="59"/>
        <v>0</v>
      </c>
      <c r="CT49">
        <f t="shared" si="60"/>
        <v>0</v>
      </c>
      <c r="CU49">
        <f t="shared" si="32"/>
        <v>0</v>
      </c>
      <c r="CV49">
        <f t="shared" si="61"/>
        <v>0</v>
      </c>
      <c r="CW49">
        <f t="shared" si="62"/>
        <v>0</v>
      </c>
      <c r="CX49">
        <f t="shared" si="33"/>
        <v>0</v>
      </c>
      <c r="CY49">
        <f t="shared" si="34"/>
        <v>0</v>
      </c>
      <c r="CZ49">
        <f t="shared" si="35"/>
        <v>0</v>
      </c>
      <c r="DC49" t="s">
        <v>3</v>
      </c>
      <c r="DD49" t="s">
        <v>3</v>
      </c>
      <c r="DE49" t="s">
        <v>3</v>
      </c>
      <c r="DF49" t="s">
        <v>3</v>
      </c>
      <c r="DG49" t="s">
        <v>3</v>
      </c>
      <c r="DH49" t="s">
        <v>3</v>
      </c>
      <c r="DI49" t="s">
        <v>3</v>
      </c>
      <c r="DJ49" t="s">
        <v>3</v>
      </c>
      <c r="DK49" t="s">
        <v>3</v>
      </c>
      <c r="DL49" t="s">
        <v>3</v>
      </c>
      <c r="DM49" t="s">
        <v>3</v>
      </c>
      <c r="DN49">
        <v>0</v>
      </c>
      <c r="DO49">
        <v>0</v>
      </c>
      <c r="DP49">
        <v>1</v>
      </c>
      <c r="DQ49">
        <v>1</v>
      </c>
      <c r="DU49">
        <v>1013</v>
      </c>
      <c r="DV49" t="s">
        <v>24</v>
      </c>
      <c r="DW49" t="s">
        <v>24</v>
      </c>
      <c r="DX49">
        <v>1</v>
      </c>
      <c r="DZ49" t="s">
        <v>3</v>
      </c>
      <c r="EA49" t="s">
        <v>3</v>
      </c>
      <c r="EB49" t="s">
        <v>3</v>
      </c>
      <c r="EC49" t="s">
        <v>3</v>
      </c>
      <c r="EE49">
        <v>85678438</v>
      </c>
      <c r="EF49">
        <v>2</v>
      </c>
      <c r="EG49" t="s">
        <v>26</v>
      </c>
      <c r="EH49">
        <v>27</v>
      </c>
      <c r="EI49" t="s">
        <v>27</v>
      </c>
      <c r="EJ49">
        <v>1</v>
      </c>
      <c r="EK49">
        <v>33001</v>
      </c>
      <c r="EL49" t="s">
        <v>27</v>
      </c>
      <c r="EM49" t="s">
        <v>28</v>
      </c>
      <c r="EO49" t="s">
        <v>3</v>
      </c>
      <c r="EQ49">
        <v>0</v>
      </c>
      <c r="ER49">
        <v>0</v>
      </c>
      <c r="ES49">
        <v>0</v>
      </c>
      <c r="ET49">
        <v>0</v>
      </c>
      <c r="EU49">
        <v>0</v>
      </c>
      <c r="EV49">
        <v>0</v>
      </c>
      <c r="EW49">
        <v>0</v>
      </c>
      <c r="EX49">
        <v>0</v>
      </c>
      <c r="FQ49">
        <v>0</v>
      </c>
      <c r="FR49">
        <f t="shared" si="36"/>
        <v>0</v>
      </c>
      <c r="FS49">
        <v>0</v>
      </c>
      <c r="FX49">
        <v>103</v>
      </c>
      <c r="FY49">
        <v>60</v>
      </c>
      <c r="GA49" t="s">
        <v>3</v>
      </c>
      <c r="GD49">
        <v>1</v>
      </c>
      <c r="GF49">
        <v>-320198552</v>
      </c>
      <c r="GG49">
        <v>2</v>
      </c>
      <c r="GH49">
        <v>1</v>
      </c>
      <c r="GI49">
        <v>-2</v>
      </c>
      <c r="GJ49">
        <v>0</v>
      </c>
      <c r="GK49">
        <v>0</v>
      </c>
      <c r="GL49">
        <f t="shared" si="37"/>
        <v>0</v>
      </c>
      <c r="GM49">
        <f t="shared" si="38"/>
        <v>0</v>
      </c>
      <c r="GN49">
        <f t="shared" si="39"/>
        <v>0</v>
      </c>
      <c r="GO49">
        <f t="shared" si="40"/>
        <v>0</v>
      </c>
      <c r="GP49">
        <f t="shared" si="41"/>
        <v>0</v>
      </c>
      <c r="GR49">
        <v>0</v>
      </c>
      <c r="GS49">
        <v>3</v>
      </c>
      <c r="GT49">
        <v>0</v>
      </c>
      <c r="GU49" t="s">
        <v>3</v>
      </c>
      <c r="GV49">
        <f t="shared" si="42"/>
        <v>0</v>
      </c>
      <c r="GW49">
        <v>1</v>
      </c>
      <c r="GX49">
        <f t="shared" si="43"/>
        <v>0</v>
      </c>
      <c r="HA49">
        <v>0</v>
      </c>
      <c r="HB49">
        <v>0</v>
      </c>
      <c r="HC49">
        <f t="shared" si="44"/>
        <v>0</v>
      </c>
      <c r="HE49" t="s">
        <v>3</v>
      </c>
      <c r="HF49" t="s">
        <v>3</v>
      </c>
      <c r="HM49" t="s">
        <v>3</v>
      </c>
      <c r="HN49" t="s">
        <v>29</v>
      </c>
      <c r="HO49" t="s">
        <v>30</v>
      </c>
      <c r="HP49" t="s">
        <v>27</v>
      </c>
      <c r="HQ49" t="s">
        <v>27</v>
      </c>
      <c r="IK49">
        <v>0</v>
      </c>
    </row>
    <row r="50" spans="1:255" x14ac:dyDescent="0.2">
      <c r="A50" s="2">
        <v>18</v>
      </c>
      <c r="B50" s="2">
        <v>1</v>
      </c>
      <c r="C50" s="2">
        <v>44</v>
      </c>
      <c r="D50" s="2"/>
      <c r="E50" s="2" t="s">
        <v>67</v>
      </c>
      <c r="F50" s="2" t="s">
        <v>68</v>
      </c>
      <c r="G50" s="2" t="s">
        <v>69</v>
      </c>
      <c r="H50" s="2" t="s">
        <v>24</v>
      </c>
      <c r="I50" s="2">
        <f>I34*J50</f>
        <v>0</v>
      </c>
      <c r="J50" s="2">
        <v>0</v>
      </c>
      <c r="K50" s="2">
        <v>0</v>
      </c>
      <c r="L50" s="2">
        <v>0</v>
      </c>
      <c r="M50" s="2">
        <v>0</v>
      </c>
      <c r="N50" s="2">
        <f t="shared" si="21"/>
        <v>0</v>
      </c>
      <c r="O50" s="2">
        <f t="shared" si="22"/>
        <v>0</v>
      </c>
      <c r="P50" s="2">
        <f t="shared" si="45"/>
        <v>0</v>
      </c>
      <c r="Q50" s="2">
        <f t="shared" si="46"/>
        <v>0</v>
      </c>
      <c r="R50" s="2">
        <f t="shared" si="47"/>
        <v>0</v>
      </c>
      <c r="S50" s="2">
        <f t="shared" si="48"/>
        <v>0</v>
      </c>
      <c r="T50" s="2">
        <f t="shared" si="23"/>
        <v>0</v>
      </c>
      <c r="U50" s="2">
        <f t="shared" si="49"/>
        <v>0</v>
      </c>
      <c r="V50" s="2">
        <f t="shared" si="50"/>
        <v>0</v>
      </c>
      <c r="W50" s="2">
        <f t="shared" si="24"/>
        <v>0</v>
      </c>
      <c r="X50" s="2">
        <f t="shared" si="25"/>
        <v>0</v>
      </c>
      <c r="Y50" s="2">
        <f t="shared" si="26"/>
        <v>0</v>
      </c>
      <c r="Z50" s="2"/>
      <c r="AA50" s="2">
        <v>87105575</v>
      </c>
      <c r="AB50" s="2">
        <f t="shared" si="27"/>
        <v>0</v>
      </c>
      <c r="AC50" s="2">
        <f t="shared" si="51"/>
        <v>0</v>
      </c>
      <c r="AD50" s="2">
        <f t="shared" si="52"/>
        <v>0</v>
      </c>
      <c r="AE50" s="2">
        <f t="shared" si="53"/>
        <v>0</v>
      </c>
      <c r="AF50" s="2">
        <f t="shared" si="54"/>
        <v>0</v>
      </c>
      <c r="AG50" s="2">
        <f t="shared" si="29"/>
        <v>0</v>
      </c>
      <c r="AH50" s="2">
        <f t="shared" si="55"/>
        <v>0</v>
      </c>
      <c r="AI50" s="2">
        <f t="shared" si="56"/>
        <v>0</v>
      </c>
      <c r="AJ50" s="2">
        <f t="shared" si="30"/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  <c r="AS50" s="2">
        <v>0</v>
      </c>
      <c r="AT50" s="2">
        <v>103</v>
      </c>
      <c r="AU50" s="2">
        <v>60</v>
      </c>
      <c r="AV50" s="2">
        <v>1</v>
      </c>
      <c r="AW50" s="2">
        <v>1</v>
      </c>
      <c r="AX50" s="2"/>
      <c r="AY50" s="2"/>
      <c r="AZ50" s="2">
        <v>1</v>
      </c>
      <c r="BA50" s="2">
        <v>1</v>
      </c>
      <c r="BB50" s="2">
        <v>1</v>
      </c>
      <c r="BC50" s="2">
        <v>1</v>
      </c>
      <c r="BD50" s="2" t="s">
        <v>3</v>
      </c>
      <c r="BE50" s="2" t="s">
        <v>3</v>
      </c>
      <c r="BF50" s="2" t="s">
        <v>3</v>
      </c>
      <c r="BG50" s="2" t="s">
        <v>3</v>
      </c>
      <c r="BH50" s="2">
        <v>3</v>
      </c>
      <c r="BI50" s="2">
        <v>1</v>
      </c>
      <c r="BJ50" s="2" t="s">
        <v>3</v>
      </c>
      <c r="BK50" s="2"/>
      <c r="BL50" s="2"/>
      <c r="BM50" s="2">
        <v>33001</v>
      </c>
      <c r="BN50" s="2">
        <v>0</v>
      </c>
      <c r="BO50" s="2" t="s">
        <v>3</v>
      </c>
      <c r="BP50" s="2">
        <v>0</v>
      </c>
      <c r="BQ50" s="2">
        <v>2</v>
      </c>
      <c r="BR50" s="2">
        <v>0</v>
      </c>
      <c r="BS50" s="2">
        <v>1</v>
      </c>
      <c r="BT50" s="2">
        <v>1</v>
      </c>
      <c r="BU50" s="2">
        <v>1</v>
      </c>
      <c r="BV50" s="2">
        <v>1</v>
      </c>
      <c r="BW50" s="2">
        <v>1</v>
      </c>
      <c r="BX50" s="2">
        <v>1</v>
      </c>
      <c r="BY50" s="2" t="s">
        <v>3</v>
      </c>
      <c r="BZ50" s="2">
        <v>103</v>
      </c>
      <c r="CA50" s="2">
        <v>60</v>
      </c>
      <c r="CB50" s="2" t="s">
        <v>3</v>
      </c>
      <c r="CC50" s="2"/>
      <c r="CD50" s="2"/>
      <c r="CE50" s="2">
        <v>0</v>
      </c>
      <c r="CF50" s="2">
        <v>0</v>
      </c>
      <c r="CG50" s="2">
        <v>0</v>
      </c>
      <c r="CH50" s="2">
        <v>4</v>
      </c>
      <c r="CI50" s="2">
        <v>8</v>
      </c>
      <c r="CJ50" s="2">
        <v>0</v>
      </c>
      <c r="CK50" s="2">
        <v>0</v>
      </c>
      <c r="CL50" s="2">
        <v>0</v>
      </c>
      <c r="CM50" s="2">
        <v>0</v>
      </c>
      <c r="CN50" s="2" t="s">
        <v>3</v>
      </c>
      <c r="CO50" s="2">
        <v>0</v>
      </c>
      <c r="CP50" s="2">
        <f t="shared" si="31"/>
        <v>0</v>
      </c>
      <c r="CQ50" s="2">
        <f t="shared" si="57"/>
        <v>0</v>
      </c>
      <c r="CR50" s="2">
        <f t="shared" si="58"/>
        <v>0</v>
      </c>
      <c r="CS50" s="2">
        <f t="shared" si="59"/>
        <v>0</v>
      </c>
      <c r="CT50" s="2">
        <f t="shared" si="60"/>
        <v>0</v>
      </c>
      <c r="CU50" s="2">
        <f t="shared" si="32"/>
        <v>0</v>
      </c>
      <c r="CV50" s="2">
        <f t="shared" si="61"/>
        <v>0</v>
      </c>
      <c r="CW50" s="2">
        <f t="shared" si="62"/>
        <v>0</v>
      </c>
      <c r="CX50" s="2">
        <f t="shared" si="33"/>
        <v>0</v>
      </c>
      <c r="CY50" s="2">
        <f t="shared" si="34"/>
        <v>0</v>
      </c>
      <c r="CZ50" s="2">
        <f t="shared" si="35"/>
        <v>0</v>
      </c>
      <c r="DA50" s="2"/>
      <c r="DB50" s="2"/>
      <c r="DC50" s="2" t="s">
        <v>3</v>
      </c>
      <c r="DD50" s="2" t="s">
        <v>3</v>
      </c>
      <c r="DE50" s="2" t="s">
        <v>3</v>
      </c>
      <c r="DF50" s="2" t="s">
        <v>3</v>
      </c>
      <c r="DG50" s="2" t="s">
        <v>3</v>
      </c>
      <c r="DH50" s="2" t="s">
        <v>3</v>
      </c>
      <c r="DI50" s="2" t="s">
        <v>3</v>
      </c>
      <c r="DJ50" s="2" t="s">
        <v>3</v>
      </c>
      <c r="DK50" s="2" t="s">
        <v>3</v>
      </c>
      <c r="DL50" s="2" t="s">
        <v>3</v>
      </c>
      <c r="DM50" s="2" t="s">
        <v>3</v>
      </c>
      <c r="DN50" s="2">
        <v>0</v>
      </c>
      <c r="DO50" s="2">
        <v>0</v>
      </c>
      <c r="DP50" s="2">
        <v>1</v>
      </c>
      <c r="DQ50" s="2">
        <v>1</v>
      </c>
      <c r="DR50" s="2"/>
      <c r="DS50" s="2"/>
      <c r="DT50" s="2"/>
      <c r="DU50" s="2">
        <v>1013</v>
      </c>
      <c r="DV50" s="2" t="s">
        <v>24</v>
      </c>
      <c r="DW50" s="2" t="s">
        <v>24</v>
      </c>
      <c r="DX50" s="2">
        <v>1</v>
      </c>
      <c r="DY50" s="2"/>
      <c r="DZ50" s="2" t="s">
        <v>3</v>
      </c>
      <c r="EA50" s="2" t="s">
        <v>3</v>
      </c>
      <c r="EB50" s="2" t="s">
        <v>3</v>
      </c>
      <c r="EC50" s="2" t="s">
        <v>3</v>
      </c>
      <c r="ED50" s="2"/>
      <c r="EE50" s="2">
        <v>85678438</v>
      </c>
      <c r="EF50" s="2">
        <v>2</v>
      </c>
      <c r="EG50" s="2" t="s">
        <v>26</v>
      </c>
      <c r="EH50" s="2">
        <v>27</v>
      </c>
      <c r="EI50" s="2" t="s">
        <v>27</v>
      </c>
      <c r="EJ50" s="2">
        <v>1</v>
      </c>
      <c r="EK50" s="2">
        <v>33001</v>
      </c>
      <c r="EL50" s="2" t="s">
        <v>27</v>
      </c>
      <c r="EM50" s="2" t="s">
        <v>28</v>
      </c>
      <c r="EN50" s="2"/>
      <c r="EO50" s="2" t="s">
        <v>3</v>
      </c>
      <c r="EP50" s="2"/>
      <c r="EQ50" s="2">
        <v>0</v>
      </c>
      <c r="ER50" s="2">
        <v>0</v>
      </c>
      <c r="ES50" s="2">
        <v>0</v>
      </c>
      <c r="ET50" s="2">
        <v>0</v>
      </c>
      <c r="EU50" s="2">
        <v>0</v>
      </c>
      <c r="EV50" s="2">
        <v>0</v>
      </c>
      <c r="EW50" s="2">
        <v>0</v>
      </c>
      <c r="EX50" s="2">
        <v>0</v>
      </c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>
        <v>0</v>
      </c>
      <c r="FR50" s="2">
        <f t="shared" si="36"/>
        <v>0</v>
      </c>
      <c r="FS50" s="2">
        <v>0</v>
      </c>
      <c r="FT50" s="2"/>
      <c r="FU50" s="2"/>
      <c r="FV50" s="2"/>
      <c r="FW50" s="2"/>
      <c r="FX50" s="2">
        <v>103</v>
      </c>
      <c r="FY50" s="2">
        <v>60</v>
      </c>
      <c r="FZ50" s="2"/>
      <c r="GA50" s="2" t="s">
        <v>3</v>
      </c>
      <c r="GB50" s="2"/>
      <c r="GC50" s="2"/>
      <c r="GD50" s="2">
        <v>1</v>
      </c>
      <c r="GE50" s="2"/>
      <c r="GF50" s="2">
        <v>326010188</v>
      </c>
      <c r="GG50" s="2">
        <v>2</v>
      </c>
      <c r="GH50" s="2">
        <v>1</v>
      </c>
      <c r="GI50" s="2">
        <v>-2</v>
      </c>
      <c r="GJ50" s="2">
        <v>0</v>
      </c>
      <c r="GK50" s="2">
        <v>0</v>
      </c>
      <c r="GL50" s="2">
        <f t="shared" si="37"/>
        <v>0</v>
      </c>
      <c r="GM50" s="2">
        <f t="shared" si="38"/>
        <v>0</v>
      </c>
      <c r="GN50" s="2">
        <f t="shared" si="39"/>
        <v>0</v>
      </c>
      <c r="GO50" s="2">
        <f t="shared" si="40"/>
        <v>0</v>
      </c>
      <c r="GP50" s="2">
        <f t="shared" si="41"/>
        <v>0</v>
      </c>
      <c r="GQ50" s="2"/>
      <c r="GR50" s="2">
        <v>0</v>
      </c>
      <c r="GS50" s="2">
        <v>3</v>
      </c>
      <c r="GT50" s="2">
        <v>0</v>
      </c>
      <c r="GU50" s="2" t="s">
        <v>3</v>
      </c>
      <c r="GV50" s="2">
        <f t="shared" si="42"/>
        <v>0</v>
      </c>
      <c r="GW50" s="2">
        <v>1</v>
      </c>
      <c r="GX50" s="2">
        <f t="shared" si="43"/>
        <v>0</v>
      </c>
      <c r="GY50" s="2"/>
      <c r="GZ50" s="2"/>
      <c r="HA50" s="2">
        <v>0</v>
      </c>
      <c r="HB50" s="2">
        <v>0</v>
      </c>
      <c r="HC50" s="2">
        <f t="shared" si="44"/>
        <v>0</v>
      </c>
      <c r="HD50" s="2"/>
      <c r="HE50" s="2" t="s">
        <v>3</v>
      </c>
      <c r="HF50" s="2" t="s">
        <v>3</v>
      </c>
      <c r="HG50" s="2"/>
      <c r="HH50" s="2"/>
      <c r="HI50" s="2"/>
      <c r="HJ50" s="2"/>
      <c r="HK50" s="2"/>
      <c r="HL50" s="2"/>
      <c r="HM50" s="2" t="s">
        <v>3</v>
      </c>
      <c r="HN50" s="2" t="s">
        <v>29</v>
      </c>
      <c r="HO50" s="2" t="s">
        <v>30</v>
      </c>
      <c r="HP50" s="2" t="s">
        <v>27</v>
      </c>
      <c r="HQ50" s="2" t="s">
        <v>27</v>
      </c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>
        <v>0</v>
      </c>
      <c r="IL50" s="2"/>
      <c r="IM50" s="2"/>
      <c r="IN50" s="2"/>
      <c r="IO50" s="2"/>
      <c r="IP50" s="2"/>
      <c r="IQ50" s="2"/>
      <c r="IR50" s="2"/>
      <c r="IS50" s="2"/>
      <c r="IT50" s="2"/>
      <c r="IU50" s="2"/>
    </row>
    <row r="51" spans="1:255" x14ac:dyDescent="0.2">
      <c r="A51">
        <v>18</v>
      </c>
      <c r="B51">
        <v>1</v>
      </c>
      <c r="C51">
        <v>62</v>
      </c>
      <c r="E51" t="s">
        <v>67</v>
      </c>
      <c r="F51" t="s">
        <v>68</v>
      </c>
      <c r="G51" t="s">
        <v>69</v>
      </c>
      <c r="H51" t="s">
        <v>24</v>
      </c>
      <c r="I51">
        <f>I35*J51</f>
        <v>0</v>
      </c>
      <c r="J51">
        <v>0</v>
      </c>
      <c r="K51">
        <v>0</v>
      </c>
      <c r="L51">
        <v>0</v>
      </c>
      <c r="M51">
        <v>0</v>
      </c>
      <c r="N51">
        <f t="shared" si="21"/>
        <v>0</v>
      </c>
      <c r="O51">
        <f t="shared" si="22"/>
        <v>0</v>
      </c>
      <c r="P51">
        <f t="shared" si="45"/>
        <v>0</v>
      </c>
      <c r="Q51">
        <f t="shared" si="46"/>
        <v>0</v>
      </c>
      <c r="R51">
        <f t="shared" si="47"/>
        <v>0</v>
      </c>
      <c r="S51">
        <f t="shared" si="48"/>
        <v>0</v>
      </c>
      <c r="T51">
        <f t="shared" si="23"/>
        <v>0</v>
      </c>
      <c r="U51">
        <f t="shared" si="49"/>
        <v>0</v>
      </c>
      <c r="V51">
        <f t="shared" si="50"/>
        <v>0</v>
      </c>
      <c r="W51">
        <f t="shared" si="24"/>
        <v>0</v>
      </c>
      <c r="X51">
        <f t="shared" si="25"/>
        <v>0</v>
      </c>
      <c r="Y51">
        <f t="shared" si="26"/>
        <v>0</v>
      </c>
      <c r="AA51">
        <v>87105511</v>
      </c>
      <c r="AB51">
        <f t="shared" si="27"/>
        <v>0</v>
      </c>
      <c r="AC51">
        <f t="shared" si="51"/>
        <v>0</v>
      </c>
      <c r="AD51">
        <f t="shared" si="52"/>
        <v>0</v>
      </c>
      <c r="AE51">
        <f t="shared" si="53"/>
        <v>0</v>
      </c>
      <c r="AF51">
        <f t="shared" si="54"/>
        <v>0</v>
      </c>
      <c r="AG51">
        <f t="shared" si="29"/>
        <v>0</v>
      </c>
      <c r="AH51">
        <f t="shared" si="55"/>
        <v>0</v>
      </c>
      <c r="AI51">
        <f t="shared" si="56"/>
        <v>0</v>
      </c>
      <c r="AJ51">
        <f t="shared" si="30"/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103</v>
      </c>
      <c r="AU51">
        <v>60</v>
      </c>
      <c r="AV51">
        <v>1</v>
      </c>
      <c r="AW51">
        <v>1</v>
      </c>
      <c r="AZ51">
        <v>1</v>
      </c>
      <c r="BA51">
        <v>1</v>
      </c>
      <c r="BB51">
        <v>1</v>
      </c>
      <c r="BC51">
        <v>1</v>
      </c>
      <c r="BD51" t="s">
        <v>3</v>
      </c>
      <c r="BE51" t="s">
        <v>3</v>
      </c>
      <c r="BF51" t="s">
        <v>3</v>
      </c>
      <c r="BG51" t="s">
        <v>3</v>
      </c>
      <c r="BH51">
        <v>3</v>
      </c>
      <c r="BI51">
        <v>1</v>
      </c>
      <c r="BJ51" t="s">
        <v>3</v>
      </c>
      <c r="BM51">
        <v>33001</v>
      </c>
      <c r="BN51">
        <v>0</v>
      </c>
      <c r="BO51" t="s">
        <v>3</v>
      </c>
      <c r="BP51">
        <v>0</v>
      </c>
      <c r="BQ51">
        <v>2</v>
      </c>
      <c r="BR51">
        <v>0</v>
      </c>
      <c r="BS51">
        <v>1</v>
      </c>
      <c r="BT51">
        <v>1</v>
      </c>
      <c r="BU51">
        <v>1</v>
      </c>
      <c r="BV51">
        <v>1</v>
      </c>
      <c r="BW51">
        <v>1</v>
      </c>
      <c r="BX51">
        <v>1</v>
      </c>
      <c r="BY51" t="s">
        <v>3</v>
      </c>
      <c r="BZ51">
        <v>103</v>
      </c>
      <c r="CA51">
        <v>60</v>
      </c>
      <c r="CB51" t="s">
        <v>3</v>
      </c>
      <c r="CE51">
        <v>0</v>
      </c>
      <c r="CF51">
        <v>0</v>
      </c>
      <c r="CG51">
        <v>0</v>
      </c>
      <c r="CH51">
        <v>4</v>
      </c>
      <c r="CI51">
        <v>8</v>
      </c>
      <c r="CJ51">
        <v>0</v>
      </c>
      <c r="CK51">
        <v>0</v>
      </c>
      <c r="CL51">
        <v>0</v>
      </c>
      <c r="CM51">
        <v>0</v>
      </c>
      <c r="CN51" t="s">
        <v>3</v>
      </c>
      <c r="CO51">
        <v>0</v>
      </c>
      <c r="CP51">
        <f t="shared" si="31"/>
        <v>0</v>
      </c>
      <c r="CQ51">
        <f t="shared" si="57"/>
        <v>0</v>
      </c>
      <c r="CR51">
        <f t="shared" si="58"/>
        <v>0</v>
      </c>
      <c r="CS51">
        <f t="shared" si="59"/>
        <v>0</v>
      </c>
      <c r="CT51">
        <f t="shared" si="60"/>
        <v>0</v>
      </c>
      <c r="CU51">
        <f t="shared" si="32"/>
        <v>0</v>
      </c>
      <c r="CV51">
        <f t="shared" si="61"/>
        <v>0</v>
      </c>
      <c r="CW51">
        <f t="shared" si="62"/>
        <v>0</v>
      </c>
      <c r="CX51">
        <f t="shared" si="33"/>
        <v>0</v>
      </c>
      <c r="CY51">
        <f t="shared" si="34"/>
        <v>0</v>
      </c>
      <c r="CZ51">
        <f t="shared" si="35"/>
        <v>0</v>
      </c>
      <c r="DC51" t="s">
        <v>3</v>
      </c>
      <c r="DD51" t="s">
        <v>3</v>
      </c>
      <c r="DE51" t="s">
        <v>3</v>
      </c>
      <c r="DF51" t="s">
        <v>3</v>
      </c>
      <c r="DG51" t="s">
        <v>3</v>
      </c>
      <c r="DH51" t="s">
        <v>3</v>
      </c>
      <c r="DI51" t="s">
        <v>3</v>
      </c>
      <c r="DJ51" t="s">
        <v>3</v>
      </c>
      <c r="DK51" t="s">
        <v>3</v>
      </c>
      <c r="DL51" t="s">
        <v>3</v>
      </c>
      <c r="DM51" t="s">
        <v>3</v>
      </c>
      <c r="DN51">
        <v>0</v>
      </c>
      <c r="DO51">
        <v>0</v>
      </c>
      <c r="DP51">
        <v>1</v>
      </c>
      <c r="DQ51">
        <v>1</v>
      </c>
      <c r="DU51">
        <v>1013</v>
      </c>
      <c r="DV51" t="s">
        <v>24</v>
      </c>
      <c r="DW51" t="s">
        <v>24</v>
      </c>
      <c r="DX51">
        <v>1</v>
      </c>
      <c r="DZ51" t="s">
        <v>3</v>
      </c>
      <c r="EA51" t="s">
        <v>3</v>
      </c>
      <c r="EB51" t="s">
        <v>3</v>
      </c>
      <c r="EC51" t="s">
        <v>3</v>
      </c>
      <c r="EE51">
        <v>85678438</v>
      </c>
      <c r="EF51">
        <v>2</v>
      </c>
      <c r="EG51" t="s">
        <v>26</v>
      </c>
      <c r="EH51">
        <v>27</v>
      </c>
      <c r="EI51" t="s">
        <v>27</v>
      </c>
      <c r="EJ51">
        <v>1</v>
      </c>
      <c r="EK51">
        <v>33001</v>
      </c>
      <c r="EL51" t="s">
        <v>27</v>
      </c>
      <c r="EM51" t="s">
        <v>28</v>
      </c>
      <c r="EO51" t="s">
        <v>3</v>
      </c>
      <c r="EQ51">
        <v>0</v>
      </c>
      <c r="ER51">
        <v>0</v>
      </c>
      <c r="ES51">
        <v>0</v>
      </c>
      <c r="ET51">
        <v>0</v>
      </c>
      <c r="EU51">
        <v>0</v>
      </c>
      <c r="EV51">
        <v>0</v>
      </c>
      <c r="EW51">
        <v>0</v>
      </c>
      <c r="EX51">
        <v>0</v>
      </c>
      <c r="FQ51">
        <v>0</v>
      </c>
      <c r="FR51">
        <f t="shared" si="36"/>
        <v>0</v>
      </c>
      <c r="FS51">
        <v>0</v>
      </c>
      <c r="FX51">
        <v>103</v>
      </c>
      <c r="FY51">
        <v>60</v>
      </c>
      <c r="GA51" t="s">
        <v>3</v>
      </c>
      <c r="GD51">
        <v>1</v>
      </c>
      <c r="GF51">
        <v>326010188</v>
      </c>
      <c r="GG51">
        <v>2</v>
      </c>
      <c r="GH51">
        <v>1</v>
      </c>
      <c r="GI51">
        <v>-2</v>
      </c>
      <c r="GJ51">
        <v>0</v>
      </c>
      <c r="GK51">
        <v>0</v>
      </c>
      <c r="GL51">
        <f t="shared" si="37"/>
        <v>0</v>
      </c>
      <c r="GM51">
        <f t="shared" si="38"/>
        <v>0</v>
      </c>
      <c r="GN51">
        <f t="shared" si="39"/>
        <v>0</v>
      </c>
      <c r="GO51">
        <f t="shared" si="40"/>
        <v>0</v>
      </c>
      <c r="GP51">
        <f t="shared" si="41"/>
        <v>0</v>
      </c>
      <c r="GR51">
        <v>0</v>
      </c>
      <c r="GS51">
        <v>3</v>
      </c>
      <c r="GT51">
        <v>0</v>
      </c>
      <c r="GU51" t="s">
        <v>3</v>
      </c>
      <c r="GV51">
        <f t="shared" si="42"/>
        <v>0</v>
      </c>
      <c r="GW51">
        <v>1</v>
      </c>
      <c r="GX51">
        <f t="shared" si="43"/>
        <v>0</v>
      </c>
      <c r="HA51">
        <v>0</v>
      </c>
      <c r="HB51">
        <v>0</v>
      </c>
      <c r="HC51">
        <f t="shared" si="44"/>
        <v>0</v>
      </c>
      <c r="HE51" t="s">
        <v>3</v>
      </c>
      <c r="HF51" t="s">
        <v>3</v>
      </c>
      <c r="HM51" t="s">
        <v>3</v>
      </c>
      <c r="HN51" t="s">
        <v>29</v>
      </c>
      <c r="HO51" t="s">
        <v>30</v>
      </c>
      <c r="HP51" t="s">
        <v>27</v>
      </c>
      <c r="HQ51" t="s">
        <v>27</v>
      </c>
      <c r="IK51">
        <v>0</v>
      </c>
    </row>
    <row r="52" spans="1:255" x14ac:dyDescent="0.2">
      <c r="A52" s="2">
        <v>17</v>
      </c>
      <c r="B52" s="2">
        <v>1</v>
      </c>
      <c r="C52" s="2">
        <f>ROW(SmtRes!A81)</f>
        <v>81</v>
      </c>
      <c r="D52" s="2">
        <f>ROW(EtalonRes!A81)</f>
        <v>81</v>
      </c>
      <c r="E52" s="2" t="s">
        <v>70</v>
      </c>
      <c r="F52" s="2" t="s">
        <v>71</v>
      </c>
      <c r="G52" s="2" t="s">
        <v>72</v>
      </c>
      <c r="H52" s="2" t="s">
        <v>24</v>
      </c>
      <c r="I52" s="2">
        <v>0</v>
      </c>
      <c r="J52" s="2">
        <v>0</v>
      </c>
      <c r="K52" s="2">
        <v>0</v>
      </c>
      <c r="L52" s="2">
        <v>1</v>
      </c>
      <c r="M52" s="2">
        <v>1</v>
      </c>
      <c r="N52" s="2">
        <f t="shared" si="21"/>
        <v>0</v>
      </c>
      <c r="O52" s="2">
        <f t="shared" si="22"/>
        <v>0</v>
      </c>
      <c r="P52" s="2">
        <f>SUMIF(SmtRes!AQ63:'SmtRes'!AQ81,"=1",SmtRes!DF63:'SmtRes'!DF81)</f>
        <v>0</v>
      </c>
      <c r="Q52" s="2">
        <f>SUMIF(SmtRes!AQ63:'SmtRes'!AQ81,"=1",SmtRes!DG63:'SmtRes'!DG81)</f>
        <v>0</v>
      </c>
      <c r="R52" s="2">
        <f>SUMIF(SmtRes!AQ63:'SmtRes'!AQ81,"=1",SmtRes!DH63:'SmtRes'!DH81)</f>
        <v>0</v>
      </c>
      <c r="S52" s="2">
        <f>SUMIF(SmtRes!AQ63:'SmtRes'!AQ81,"=1",SmtRes!DI63:'SmtRes'!DI81)</f>
        <v>0</v>
      </c>
      <c r="T52" s="2">
        <f t="shared" si="23"/>
        <v>0</v>
      </c>
      <c r="U52" s="2">
        <f>SUMIF(SmtRes!AQ63:'SmtRes'!AQ81,"=1",SmtRes!CV63:'SmtRes'!CV81)</f>
        <v>0</v>
      </c>
      <c r="V52" s="2">
        <f>SUMIF(SmtRes!AQ63:'SmtRes'!AQ81,"=1",SmtRes!CW63:'SmtRes'!CW81)</f>
        <v>0</v>
      </c>
      <c r="W52" s="2">
        <f t="shared" si="24"/>
        <v>0</v>
      </c>
      <c r="X52" s="2">
        <f t="shared" si="25"/>
        <v>0</v>
      </c>
      <c r="Y52" s="2">
        <f t="shared" si="26"/>
        <v>0</v>
      </c>
      <c r="Z52" s="2"/>
      <c r="AA52" s="2">
        <v>87105575</v>
      </c>
      <c r="AB52" s="2">
        <f t="shared" si="27"/>
        <v>8102.26</v>
      </c>
      <c r="AC52" s="2">
        <f>ROUND((SUM(SmtRes!BQ63:'SmtRes'!BQ81)),2)</f>
        <v>29.42</v>
      </c>
      <c r="AD52" s="2">
        <f>ROUND((((SUM(SmtRes!BR63:'SmtRes'!BR81))-(SUM(SmtRes!BS63:'SmtRes'!BS81)))+AE52),2)</f>
        <v>3598.72</v>
      </c>
      <c r="AE52" s="2">
        <f>ROUND((SUM(SmtRes!BS63:'SmtRes'!BS81)),2)</f>
        <v>1817.44</v>
      </c>
      <c r="AF52" s="2">
        <f>ROUND((SUM(SmtRes!BT63:'SmtRes'!BT81)),2)</f>
        <v>4474.12</v>
      </c>
      <c r="AG52" s="2">
        <f t="shared" si="29"/>
        <v>0</v>
      </c>
      <c r="AH52" s="2">
        <f>(SUM(SmtRes!BU63:'SmtRes'!BU81))</f>
        <v>5.98</v>
      </c>
      <c r="AI52" s="2">
        <f>(SUM(SmtRes!BV63:'SmtRes'!BV81))</f>
        <v>2</v>
      </c>
      <c r="AJ52" s="2">
        <f t="shared" si="30"/>
        <v>0</v>
      </c>
      <c r="AK52" s="2">
        <v>9919.6875980000004</v>
      </c>
      <c r="AL52" s="2">
        <v>29.423198000000003</v>
      </c>
      <c r="AM52" s="2">
        <v>3598.712</v>
      </c>
      <c r="AN52" s="2">
        <v>1817.4360000000001</v>
      </c>
      <c r="AO52" s="2">
        <v>4474.1163999999999</v>
      </c>
      <c r="AP52" s="2">
        <v>0</v>
      </c>
      <c r="AQ52" s="2">
        <v>5.98</v>
      </c>
      <c r="AR52" s="2">
        <v>2</v>
      </c>
      <c r="AS52" s="2">
        <v>0</v>
      </c>
      <c r="AT52" s="2">
        <v>103</v>
      </c>
      <c r="AU52" s="2">
        <v>60</v>
      </c>
      <c r="AV52" s="2">
        <v>1</v>
      </c>
      <c r="AW52" s="2">
        <v>1</v>
      </c>
      <c r="AX52" s="2"/>
      <c r="AY52" s="2"/>
      <c r="AZ52" s="2">
        <v>1</v>
      </c>
      <c r="BA52" s="2">
        <v>1</v>
      </c>
      <c r="BB52" s="2">
        <v>1</v>
      </c>
      <c r="BC52" s="2">
        <v>1</v>
      </c>
      <c r="BD52" s="2" t="s">
        <v>3</v>
      </c>
      <c r="BE52" s="2" t="s">
        <v>3</v>
      </c>
      <c r="BF52" s="2" t="s">
        <v>3</v>
      </c>
      <c r="BG52" s="2" t="s">
        <v>3</v>
      </c>
      <c r="BH52" s="2">
        <v>0</v>
      </c>
      <c r="BI52" s="2">
        <v>1</v>
      </c>
      <c r="BJ52" s="2" t="s">
        <v>73</v>
      </c>
      <c r="BK52" s="2"/>
      <c r="BL52" s="2"/>
      <c r="BM52" s="2">
        <v>33001</v>
      </c>
      <c r="BN52" s="2">
        <v>0</v>
      </c>
      <c r="BO52" s="2" t="s">
        <v>3</v>
      </c>
      <c r="BP52" s="2">
        <v>0</v>
      </c>
      <c r="BQ52" s="2">
        <v>2</v>
      </c>
      <c r="BR52" s="2">
        <v>0</v>
      </c>
      <c r="BS52" s="2">
        <v>1</v>
      </c>
      <c r="BT52" s="2">
        <v>1</v>
      </c>
      <c r="BU52" s="2">
        <v>1</v>
      </c>
      <c r="BV52" s="2">
        <v>1</v>
      </c>
      <c r="BW52" s="2">
        <v>1</v>
      </c>
      <c r="BX52" s="2">
        <v>1</v>
      </c>
      <c r="BY52" s="2" t="s">
        <v>3</v>
      </c>
      <c r="BZ52" s="2">
        <v>103</v>
      </c>
      <c r="CA52" s="2">
        <v>60</v>
      </c>
      <c r="CB52" s="2" t="s">
        <v>3</v>
      </c>
      <c r="CC52" s="2"/>
      <c r="CD52" s="2"/>
      <c r="CE52" s="2">
        <v>0</v>
      </c>
      <c r="CF52" s="2">
        <v>0</v>
      </c>
      <c r="CG52" s="2">
        <v>0</v>
      </c>
      <c r="CH52" s="2">
        <v>5</v>
      </c>
      <c r="CI52" s="2">
        <v>0</v>
      </c>
      <c r="CJ52" s="2">
        <v>0</v>
      </c>
      <c r="CK52" s="2">
        <v>0</v>
      </c>
      <c r="CL52" s="2">
        <v>0</v>
      </c>
      <c r="CM52" s="2">
        <v>0</v>
      </c>
      <c r="CN52" s="2" t="s">
        <v>3</v>
      </c>
      <c r="CO52" s="2">
        <v>0</v>
      </c>
      <c r="CP52" s="2">
        <f t="shared" si="31"/>
        <v>0</v>
      </c>
      <c r="CQ52" s="2">
        <f>SUMIF(SmtRes!AQ63:'SmtRes'!AQ81,"=1",SmtRes!AA63:'SmtRes'!AA81)</f>
        <v>105143.62000000001</v>
      </c>
      <c r="CR52" s="2">
        <f>SUMIF(SmtRes!AQ63:'SmtRes'!AQ81,"=1",SmtRes!AB63:'SmtRes'!AB81)</f>
        <v>3377.99</v>
      </c>
      <c r="CS52" s="2">
        <f>SUMIF(SmtRes!AQ63:'SmtRes'!AQ81,"=1",SmtRes!AC63:'SmtRes'!AC81)</f>
        <v>1744.74</v>
      </c>
      <c r="CT52" s="2">
        <f>SUMIF(SmtRes!AQ63:'SmtRes'!AQ81,"=1",SmtRes!AD63:'SmtRes'!AD81)</f>
        <v>748.18</v>
      </c>
      <c r="CU52" s="2">
        <f t="shared" si="32"/>
        <v>0</v>
      </c>
      <c r="CV52" s="2">
        <f>SUMIF(SmtRes!AQ63:'SmtRes'!AQ81,"=1",SmtRes!BU63:'SmtRes'!BU81)</f>
        <v>5.98</v>
      </c>
      <c r="CW52" s="2">
        <f>SUMIF(SmtRes!AQ63:'SmtRes'!AQ81,"=1",SmtRes!BV63:'SmtRes'!BV81)</f>
        <v>2</v>
      </c>
      <c r="CX52" s="2">
        <f t="shared" si="33"/>
        <v>0</v>
      </c>
      <c r="CY52" s="2">
        <f t="shared" si="34"/>
        <v>0</v>
      </c>
      <c r="CZ52" s="2">
        <f t="shared" si="35"/>
        <v>0</v>
      </c>
      <c r="DA52" s="2"/>
      <c r="DB52" s="2"/>
      <c r="DC52" s="2" t="s">
        <v>3</v>
      </c>
      <c r="DD52" s="2" t="s">
        <v>3</v>
      </c>
      <c r="DE52" s="2" t="s">
        <v>3</v>
      </c>
      <c r="DF52" s="2" t="s">
        <v>3</v>
      </c>
      <c r="DG52" s="2" t="s">
        <v>3</v>
      </c>
      <c r="DH52" s="2" t="s">
        <v>3</v>
      </c>
      <c r="DI52" s="2" t="s">
        <v>3</v>
      </c>
      <c r="DJ52" s="2" t="s">
        <v>3</v>
      </c>
      <c r="DK52" s="2" t="s">
        <v>3</v>
      </c>
      <c r="DL52" s="2" t="s">
        <v>3</v>
      </c>
      <c r="DM52" s="2" t="s">
        <v>3</v>
      </c>
      <c r="DN52" s="2">
        <v>0</v>
      </c>
      <c r="DO52" s="2">
        <v>0</v>
      </c>
      <c r="DP52" s="2">
        <v>1</v>
      </c>
      <c r="DQ52" s="2">
        <v>1</v>
      </c>
      <c r="DR52" s="2"/>
      <c r="DS52" s="2"/>
      <c r="DT52" s="2"/>
      <c r="DU52" s="2">
        <v>1013</v>
      </c>
      <c r="DV52" s="2" t="s">
        <v>24</v>
      </c>
      <c r="DW52" s="2" t="s">
        <v>24</v>
      </c>
      <c r="DX52" s="2">
        <v>1</v>
      </c>
      <c r="DY52" s="2"/>
      <c r="DZ52" s="2" t="s">
        <v>3</v>
      </c>
      <c r="EA52" s="2" t="s">
        <v>3</v>
      </c>
      <c r="EB52" s="2" t="s">
        <v>3</v>
      </c>
      <c r="EC52" s="2" t="s">
        <v>3</v>
      </c>
      <c r="ED52" s="2"/>
      <c r="EE52" s="2">
        <v>85678438</v>
      </c>
      <c r="EF52" s="2">
        <v>2</v>
      </c>
      <c r="EG52" s="2" t="s">
        <v>26</v>
      </c>
      <c r="EH52" s="2">
        <v>27</v>
      </c>
      <c r="EI52" s="2" t="s">
        <v>27</v>
      </c>
      <c r="EJ52" s="2">
        <v>1</v>
      </c>
      <c r="EK52" s="2">
        <v>33001</v>
      </c>
      <c r="EL52" s="2" t="s">
        <v>27</v>
      </c>
      <c r="EM52" s="2" t="s">
        <v>28</v>
      </c>
      <c r="EN52" s="2"/>
      <c r="EO52" s="2" t="s">
        <v>3</v>
      </c>
      <c r="EP52" s="2"/>
      <c r="EQ52" s="2">
        <v>0</v>
      </c>
      <c r="ER52" s="2">
        <v>0</v>
      </c>
      <c r="ES52" s="2">
        <v>0</v>
      </c>
      <c r="ET52" s="2">
        <v>0</v>
      </c>
      <c r="EU52" s="2">
        <v>0</v>
      </c>
      <c r="EV52" s="2">
        <v>0</v>
      </c>
      <c r="EW52" s="2">
        <v>5.98</v>
      </c>
      <c r="EX52" s="2">
        <v>2</v>
      </c>
      <c r="EY52" s="2">
        <v>0</v>
      </c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>
        <v>0</v>
      </c>
      <c r="FR52" s="2">
        <f t="shared" si="36"/>
        <v>0</v>
      </c>
      <c r="FS52" s="2">
        <v>0</v>
      </c>
      <c r="FT52" s="2"/>
      <c r="FU52" s="2"/>
      <c r="FV52" s="2"/>
      <c r="FW52" s="2"/>
      <c r="FX52" s="2">
        <v>103</v>
      </c>
      <c r="FY52" s="2">
        <v>60</v>
      </c>
      <c r="FZ52" s="2"/>
      <c r="GA52" s="2" t="s">
        <v>3</v>
      </c>
      <c r="GB52" s="2"/>
      <c r="GC52" s="2"/>
      <c r="GD52" s="2">
        <v>1</v>
      </c>
      <c r="GE52" s="2"/>
      <c r="GF52" s="2">
        <v>-307086544</v>
      </c>
      <c r="GG52" s="2">
        <v>2</v>
      </c>
      <c r="GH52" s="2">
        <v>1</v>
      </c>
      <c r="GI52" s="2">
        <v>-2</v>
      </c>
      <c r="GJ52" s="2">
        <v>0</v>
      </c>
      <c r="GK52" s="2">
        <v>0</v>
      </c>
      <c r="GL52" s="2">
        <f t="shared" si="37"/>
        <v>0</v>
      </c>
      <c r="GM52" s="2">
        <f t="shared" si="38"/>
        <v>0</v>
      </c>
      <c r="GN52" s="2">
        <f t="shared" si="39"/>
        <v>0</v>
      </c>
      <c r="GO52" s="2">
        <f t="shared" si="40"/>
        <v>0</v>
      </c>
      <c r="GP52" s="2">
        <f t="shared" si="41"/>
        <v>0</v>
      </c>
      <c r="GQ52" s="2"/>
      <c r="GR52" s="2">
        <v>0</v>
      </c>
      <c r="GS52" s="2">
        <v>3</v>
      </c>
      <c r="GT52" s="2">
        <v>0</v>
      </c>
      <c r="GU52" s="2" t="s">
        <v>3</v>
      </c>
      <c r="GV52" s="2">
        <f t="shared" si="42"/>
        <v>0</v>
      </c>
      <c r="GW52" s="2">
        <v>1</v>
      </c>
      <c r="GX52" s="2">
        <f t="shared" si="43"/>
        <v>0</v>
      </c>
      <c r="GY52" s="2"/>
      <c r="GZ52" s="2"/>
      <c r="HA52" s="2">
        <v>0</v>
      </c>
      <c r="HB52" s="2">
        <v>0</v>
      </c>
      <c r="HC52" s="2">
        <f t="shared" si="44"/>
        <v>0</v>
      </c>
      <c r="HD52" s="2"/>
      <c r="HE52" s="2" t="s">
        <v>3</v>
      </c>
      <c r="HF52" s="2" t="s">
        <v>3</v>
      </c>
      <c r="HG52" s="2"/>
      <c r="HH52" s="2"/>
      <c r="HI52" s="2"/>
      <c r="HJ52" s="2"/>
      <c r="HK52" s="2"/>
      <c r="HL52" s="2"/>
      <c r="HM52" s="2" t="s">
        <v>3</v>
      </c>
      <c r="HN52" s="2" t="s">
        <v>29</v>
      </c>
      <c r="HO52" s="2" t="s">
        <v>30</v>
      </c>
      <c r="HP52" s="2" t="s">
        <v>27</v>
      </c>
      <c r="HQ52" s="2" t="s">
        <v>27</v>
      </c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>
        <v>0</v>
      </c>
      <c r="IL52" s="2"/>
      <c r="IM52" s="2"/>
      <c r="IN52" s="2"/>
      <c r="IO52" s="2"/>
      <c r="IP52" s="2"/>
      <c r="IQ52" s="2"/>
      <c r="IR52" s="2"/>
      <c r="IS52" s="2"/>
      <c r="IT52" s="2"/>
      <c r="IU52" s="2"/>
    </row>
    <row r="53" spans="1:255" x14ac:dyDescent="0.2">
      <c r="A53">
        <v>17</v>
      </c>
      <c r="B53">
        <v>1</v>
      </c>
      <c r="C53">
        <f>ROW(SmtRes!A100)</f>
        <v>100</v>
      </c>
      <c r="D53">
        <f>ROW(EtalonRes!A100)</f>
        <v>100</v>
      </c>
      <c r="E53" t="s">
        <v>70</v>
      </c>
      <c r="F53" t="s">
        <v>71</v>
      </c>
      <c r="G53" t="s">
        <v>72</v>
      </c>
      <c r="H53" t="s">
        <v>24</v>
      </c>
      <c r="I53">
        <v>0</v>
      </c>
      <c r="J53">
        <v>0</v>
      </c>
      <c r="K53">
        <v>0</v>
      </c>
      <c r="L53">
        <v>1</v>
      </c>
      <c r="M53">
        <v>1</v>
      </c>
      <c r="N53">
        <f t="shared" si="21"/>
        <v>0</v>
      </c>
      <c r="O53">
        <f t="shared" si="22"/>
        <v>0</v>
      </c>
      <c r="P53">
        <f>SUMIF(SmtRes!AQ82:'SmtRes'!AQ100,"=1",SmtRes!DF82:'SmtRes'!DF100)</f>
        <v>0</v>
      </c>
      <c r="Q53">
        <f>SUMIF(SmtRes!AQ82:'SmtRes'!AQ100,"=1",SmtRes!DG82:'SmtRes'!DG100)</f>
        <v>0</v>
      </c>
      <c r="R53">
        <f>SUMIF(SmtRes!AQ82:'SmtRes'!AQ100,"=1",SmtRes!DH82:'SmtRes'!DH100)</f>
        <v>0</v>
      </c>
      <c r="S53">
        <f>SUMIF(SmtRes!AQ82:'SmtRes'!AQ100,"=1",SmtRes!DI82:'SmtRes'!DI100)</f>
        <v>0</v>
      </c>
      <c r="T53">
        <f t="shared" si="23"/>
        <v>0</v>
      </c>
      <c r="U53">
        <f>SUMIF(SmtRes!AQ82:'SmtRes'!AQ100,"=1",SmtRes!CV82:'SmtRes'!CV100)</f>
        <v>0</v>
      </c>
      <c r="V53">
        <f>SUMIF(SmtRes!AQ82:'SmtRes'!AQ100,"=1",SmtRes!CW82:'SmtRes'!CW100)</f>
        <v>0</v>
      </c>
      <c r="W53">
        <f t="shared" si="24"/>
        <v>0</v>
      </c>
      <c r="X53">
        <f t="shared" si="25"/>
        <v>0</v>
      </c>
      <c r="Y53">
        <f t="shared" si="26"/>
        <v>0</v>
      </c>
      <c r="AA53">
        <v>87105511</v>
      </c>
      <c r="AB53">
        <f t="shared" si="27"/>
        <v>8102.26</v>
      </c>
      <c r="AC53">
        <f>ROUND((SUM(SmtRes!BQ82:'SmtRes'!BQ100)),2)</f>
        <v>29.42</v>
      </c>
      <c r="AD53">
        <f>ROUND((((SUM(SmtRes!BR82:'SmtRes'!BR100))-(SUM(SmtRes!BS82:'SmtRes'!BS100)))+AE53),2)</f>
        <v>3598.72</v>
      </c>
      <c r="AE53">
        <f>ROUND((SUM(SmtRes!BS82:'SmtRes'!BS100)),2)</f>
        <v>1817.44</v>
      </c>
      <c r="AF53">
        <f>ROUND((SUM(SmtRes!BT82:'SmtRes'!BT100)),2)</f>
        <v>4474.12</v>
      </c>
      <c r="AG53">
        <f t="shared" si="29"/>
        <v>0</v>
      </c>
      <c r="AH53">
        <f>(SUM(SmtRes!BU82:'SmtRes'!BU100))</f>
        <v>5.98</v>
      </c>
      <c r="AI53">
        <f>(SUM(SmtRes!BV82:'SmtRes'!BV100))</f>
        <v>2</v>
      </c>
      <c r="AJ53">
        <f t="shared" si="30"/>
        <v>0</v>
      </c>
      <c r="AK53">
        <v>9919.6875980000004</v>
      </c>
      <c r="AL53">
        <v>29.423198000000003</v>
      </c>
      <c r="AM53">
        <v>3598.712</v>
      </c>
      <c r="AN53">
        <v>1817.4360000000001</v>
      </c>
      <c r="AO53">
        <v>4474.1163999999999</v>
      </c>
      <c r="AP53">
        <v>0</v>
      </c>
      <c r="AQ53">
        <v>5.98</v>
      </c>
      <c r="AR53">
        <v>2</v>
      </c>
      <c r="AS53">
        <v>0</v>
      </c>
      <c r="AT53">
        <v>103</v>
      </c>
      <c r="AU53">
        <v>60</v>
      </c>
      <c r="AV53">
        <v>1</v>
      </c>
      <c r="AW53">
        <v>1</v>
      </c>
      <c r="AZ53">
        <v>1</v>
      </c>
      <c r="BA53">
        <v>1</v>
      </c>
      <c r="BB53">
        <v>1</v>
      </c>
      <c r="BC53">
        <v>1</v>
      </c>
      <c r="BD53" t="s">
        <v>3</v>
      </c>
      <c r="BE53" t="s">
        <v>3</v>
      </c>
      <c r="BF53" t="s">
        <v>3</v>
      </c>
      <c r="BG53" t="s">
        <v>3</v>
      </c>
      <c r="BH53">
        <v>0</v>
      </c>
      <c r="BI53">
        <v>1</v>
      </c>
      <c r="BJ53" t="s">
        <v>73</v>
      </c>
      <c r="BM53">
        <v>33001</v>
      </c>
      <c r="BN53">
        <v>0</v>
      </c>
      <c r="BO53" t="s">
        <v>3</v>
      </c>
      <c r="BP53">
        <v>0</v>
      </c>
      <c r="BQ53">
        <v>2</v>
      </c>
      <c r="BR53">
        <v>0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 t="s">
        <v>3</v>
      </c>
      <c r="BZ53">
        <v>103</v>
      </c>
      <c r="CA53">
        <v>60</v>
      </c>
      <c r="CB53" t="s">
        <v>3</v>
      </c>
      <c r="CE53">
        <v>0</v>
      </c>
      <c r="CF53">
        <v>0</v>
      </c>
      <c r="CG53">
        <v>0</v>
      </c>
      <c r="CH53">
        <v>5</v>
      </c>
      <c r="CI53">
        <v>0</v>
      </c>
      <c r="CJ53">
        <v>0</v>
      </c>
      <c r="CK53">
        <v>0</v>
      </c>
      <c r="CL53">
        <v>0</v>
      </c>
      <c r="CM53">
        <v>0</v>
      </c>
      <c r="CN53" t="s">
        <v>3</v>
      </c>
      <c r="CO53">
        <v>0</v>
      </c>
      <c r="CP53">
        <f t="shared" si="31"/>
        <v>0</v>
      </c>
      <c r="CQ53">
        <f>SUMIF(SmtRes!AQ82:'SmtRes'!AQ100,"=1",SmtRes!AA82:'SmtRes'!AA100)</f>
        <v>105143.62000000001</v>
      </c>
      <c r="CR53">
        <f>SUMIF(SmtRes!AQ82:'SmtRes'!AQ100,"=1",SmtRes!AB82:'SmtRes'!AB100)</f>
        <v>3377.99</v>
      </c>
      <c r="CS53">
        <f>SUMIF(SmtRes!AQ82:'SmtRes'!AQ100,"=1",SmtRes!AC82:'SmtRes'!AC100)</f>
        <v>1744.74</v>
      </c>
      <c r="CT53">
        <f>SUMIF(SmtRes!AQ82:'SmtRes'!AQ100,"=1",SmtRes!AD82:'SmtRes'!AD100)</f>
        <v>748.18</v>
      </c>
      <c r="CU53">
        <f t="shared" si="32"/>
        <v>0</v>
      </c>
      <c r="CV53">
        <f>SUMIF(SmtRes!AQ82:'SmtRes'!AQ100,"=1",SmtRes!BU82:'SmtRes'!BU100)</f>
        <v>5.98</v>
      </c>
      <c r="CW53">
        <f>SUMIF(SmtRes!AQ82:'SmtRes'!AQ100,"=1",SmtRes!BV82:'SmtRes'!BV100)</f>
        <v>2</v>
      </c>
      <c r="CX53">
        <f t="shared" si="33"/>
        <v>0</v>
      </c>
      <c r="CY53">
        <f t="shared" si="34"/>
        <v>0</v>
      </c>
      <c r="CZ53">
        <f t="shared" si="35"/>
        <v>0</v>
      </c>
      <c r="DC53" t="s">
        <v>3</v>
      </c>
      <c r="DD53" t="s">
        <v>3</v>
      </c>
      <c r="DE53" t="s">
        <v>3</v>
      </c>
      <c r="DF53" t="s">
        <v>3</v>
      </c>
      <c r="DG53" t="s">
        <v>3</v>
      </c>
      <c r="DH53" t="s">
        <v>3</v>
      </c>
      <c r="DI53" t="s">
        <v>3</v>
      </c>
      <c r="DJ53" t="s">
        <v>3</v>
      </c>
      <c r="DK53" t="s">
        <v>3</v>
      </c>
      <c r="DL53" t="s">
        <v>3</v>
      </c>
      <c r="DM53" t="s">
        <v>3</v>
      </c>
      <c r="DN53">
        <v>0</v>
      </c>
      <c r="DO53">
        <v>0</v>
      </c>
      <c r="DP53">
        <v>1</v>
      </c>
      <c r="DQ53">
        <v>1</v>
      </c>
      <c r="DU53">
        <v>1013</v>
      </c>
      <c r="DV53" t="s">
        <v>24</v>
      </c>
      <c r="DW53" t="s">
        <v>24</v>
      </c>
      <c r="DX53">
        <v>1</v>
      </c>
      <c r="DZ53" t="s">
        <v>3</v>
      </c>
      <c r="EA53" t="s">
        <v>3</v>
      </c>
      <c r="EB53" t="s">
        <v>3</v>
      </c>
      <c r="EC53" t="s">
        <v>3</v>
      </c>
      <c r="EE53">
        <v>85678438</v>
      </c>
      <c r="EF53">
        <v>2</v>
      </c>
      <c r="EG53" t="s">
        <v>26</v>
      </c>
      <c r="EH53">
        <v>27</v>
      </c>
      <c r="EI53" t="s">
        <v>27</v>
      </c>
      <c r="EJ53">
        <v>1</v>
      </c>
      <c r="EK53">
        <v>33001</v>
      </c>
      <c r="EL53" t="s">
        <v>27</v>
      </c>
      <c r="EM53" t="s">
        <v>28</v>
      </c>
      <c r="EO53" t="s">
        <v>3</v>
      </c>
      <c r="EQ53">
        <v>0</v>
      </c>
      <c r="ER53">
        <v>0</v>
      </c>
      <c r="ES53">
        <v>0</v>
      </c>
      <c r="ET53">
        <v>0</v>
      </c>
      <c r="EU53">
        <v>0</v>
      </c>
      <c r="EV53">
        <v>0</v>
      </c>
      <c r="EW53">
        <v>5.98</v>
      </c>
      <c r="EX53">
        <v>2</v>
      </c>
      <c r="EY53">
        <v>0</v>
      </c>
      <c r="FQ53">
        <v>0</v>
      </c>
      <c r="FR53">
        <f t="shared" si="36"/>
        <v>0</v>
      </c>
      <c r="FS53">
        <v>0</v>
      </c>
      <c r="FX53">
        <v>103</v>
      </c>
      <c r="FY53">
        <v>60</v>
      </c>
      <c r="GA53" t="s">
        <v>3</v>
      </c>
      <c r="GD53">
        <v>1</v>
      </c>
      <c r="GF53">
        <v>-307086544</v>
      </c>
      <c r="GG53">
        <v>2</v>
      </c>
      <c r="GH53">
        <v>1</v>
      </c>
      <c r="GI53">
        <v>-2</v>
      </c>
      <c r="GJ53">
        <v>0</v>
      </c>
      <c r="GK53">
        <v>0</v>
      </c>
      <c r="GL53">
        <f t="shared" si="37"/>
        <v>0</v>
      </c>
      <c r="GM53">
        <f t="shared" si="38"/>
        <v>0</v>
      </c>
      <c r="GN53">
        <f t="shared" si="39"/>
        <v>0</v>
      </c>
      <c r="GO53">
        <f t="shared" si="40"/>
        <v>0</v>
      </c>
      <c r="GP53">
        <f t="shared" si="41"/>
        <v>0</v>
      </c>
      <c r="GR53">
        <v>0</v>
      </c>
      <c r="GS53">
        <v>3</v>
      </c>
      <c r="GT53">
        <v>0</v>
      </c>
      <c r="GU53" t="s">
        <v>3</v>
      </c>
      <c r="GV53">
        <f t="shared" si="42"/>
        <v>0</v>
      </c>
      <c r="GW53">
        <v>1</v>
      </c>
      <c r="GX53">
        <f t="shared" si="43"/>
        <v>0</v>
      </c>
      <c r="HA53">
        <v>0</v>
      </c>
      <c r="HB53">
        <v>0</v>
      </c>
      <c r="HC53">
        <f t="shared" si="44"/>
        <v>0</v>
      </c>
      <c r="HE53" t="s">
        <v>3</v>
      </c>
      <c r="HF53" t="s">
        <v>3</v>
      </c>
      <c r="HM53" t="s">
        <v>3</v>
      </c>
      <c r="HN53" t="s">
        <v>29</v>
      </c>
      <c r="HO53" t="s">
        <v>30</v>
      </c>
      <c r="HP53" t="s">
        <v>27</v>
      </c>
      <c r="HQ53" t="s">
        <v>27</v>
      </c>
      <c r="IK53">
        <v>0</v>
      </c>
    </row>
    <row r="54" spans="1:255" x14ac:dyDescent="0.2">
      <c r="A54" s="2">
        <v>18</v>
      </c>
      <c r="B54" s="2">
        <v>1</v>
      </c>
      <c r="C54" s="2">
        <v>69</v>
      </c>
      <c r="D54" s="2"/>
      <c r="E54" s="2" t="s">
        <v>74</v>
      </c>
      <c r="F54" s="2" t="s">
        <v>44</v>
      </c>
      <c r="G54" s="2" t="s">
        <v>45</v>
      </c>
      <c r="H54" s="2" t="s">
        <v>46</v>
      </c>
      <c r="I54" s="2">
        <f>I52*J54</f>
        <v>0</v>
      </c>
      <c r="J54" s="2">
        <v>0</v>
      </c>
      <c r="K54" s="2">
        <v>0</v>
      </c>
      <c r="L54" s="2">
        <v>0</v>
      </c>
      <c r="M54" s="2">
        <v>0</v>
      </c>
      <c r="N54" s="2">
        <f t="shared" si="21"/>
        <v>0</v>
      </c>
      <c r="O54" s="2">
        <f t="shared" si="22"/>
        <v>0</v>
      </c>
      <c r="P54" s="2">
        <f t="shared" ref="P54:P71" si="63">ROUND(CQ54*I54,2)</f>
        <v>0</v>
      </c>
      <c r="Q54" s="2">
        <f t="shared" ref="Q54:Q71" si="64">ROUND(CR54*I54,2)</f>
        <v>0</v>
      </c>
      <c r="R54" s="2">
        <f t="shared" ref="R54:R71" si="65">ROUND(CS54*I54,2)</f>
        <v>0</v>
      </c>
      <c r="S54" s="2">
        <f t="shared" ref="S54:S71" si="66">ROUND(CT54*I54,2)</f>
        <v>0</v>
      </c>
      <c r="T54" s="2">
        <f t="shared" si="23"/>
        <v>0</v>
      </c>
      <c r="U54" s="2">
        <f t="shared" ref="U54:U71" si="67">ROUND(CV54*I54,7)</f>
        <v>0</v>
      </c>
      <c r="V54" s="2">
        <f t="shared" ref="V54:V71" si="68">ROUND(CW54*I54,7)</f>
        <v>0</v>
      </c>
      <c r="W54" s="2">
        <f t="shared" si="24"/>
        <v>0</v>
      </c>
      <c r="X54" s="2">
        <f t="shared" si="25"/>
        <v>0</v>
      </c>
      <c r="Y54" s="2">
        <f t="shared" si="26"/>
        <v>0</v>
      </c>
      <c r="Z54" s="2"/>
      <c r="AA54" s="2">
        <v>87105575</v>
      </c>
      <c r="AB54" s="2">
        <f t="shared" si="27"/>
        <v>174.93</v>
      </c>
      <c r="AC54" s="2">
        <f t="shared" ref="AC54:AC71" si="69">ROUND((ES54),2)</f>
        <v>174.93</v>
      </c>
      <c r="AD54" s="2">
        <f t="shared" ref="AD54:AD71" si="70">ROUND((((ET54)-(EU54))+AE54),2)</f>
        <v>0</v>
      </c>
      <c r="AE54" s="2">
        <f t="shared" ref="AE54:AE71" si="71">ROUND((EU54),2)</f>
        <v>0</v>
      </c>
      <c r="AF54" s="2">
        <f t="shared" ref="AF54:AF71" si="72">ROUND((EV54),2)</f>
        <v>0</v>
      </c>
      <c r="AG54" s="2">
        <f t="shared" si="29"/>
        <v>0</v>
      </c>
      <c r="AH54" s="2">
        <f t="shared" ref="AH54:AH71" si="73">(EW54)</f>
        <v>0</v>
      </c>
      <c r="AI54" s="2">
        <f t="shared" ref="AI54:AI71" si="74">(EX54)</f>
        <v>0</v>
      </c>
      <c r="AJ54" s="2">
        <f t="shared" si="30"/>
        <v>0</v>
      </c>
      <c r="AK54" s="2">
        <v>174.93</v>
      </c>
      <c r="AL54" s="2">
        <v>174.93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  <c r="AS54" s="2">
        <v>0</v>
      </c>
      <c r="AT54" s="2">
        <v>103</v>
      </c>
      <c r="AU54" s="2">
        <v>60</v>
      </c>
      <c r="AV54" s="2">
        <v>1</v>
      </c>
      <c r="AW54" s="2">
        <v>1</v>
      </c>
      <c r="AX54" s="2"/>
      <c r="AY54" s="2"/>
      <c r="AZ54" s="2">
        <v>1</v>
      </c>
      <c r="BA54" s="2">
        <v>1</v>
      </c>
      <c r="BB54" s="2">
        <v>1</v>
      </c>
      <c r="BC54" s="2">
        <v>1</v>
      </c>
      <c r="BD54" s="2" t="s">
        <v>3</v>
      </c>
      <c r="BE54" s="2" t="s">
        <v>3</v>
      </c>
      <c r="BF54" s="2" t="s">
        <v>3</v>
      </c>
      <c r="BG54" s="2" t="s">
        <v>3</v>
      </c>
      <c r="BH54" s="2">
        <v>3</v>
      </c>
      <c r="BI54" s="2">
        <v>1</v>
      </c>
      <c r="BJ54" s="2" t="s">
        <v>47</v>
      </c>
      <c r="BK54" s="2"/>
      <c r="BL54" s="2"/>
      <c r="BM54" s="2">
        <v>33001</v>
      </c>
      <c r="BN54" s="2">
        <v>0</v>
      </c>
      <c r="BO54" s="2" t="s">
        <v>3</v>
      </c>
      <c r="BP54" s="2">
        <v>0</v>
      </c>
      <c r="BQ54" s="2">
        <v>2</v>
      </c>
      <c r="BR54" s="2">
        <v>0</v>
      </c>
      <c r="BS54" s="2">
        <v>1</v>
      </c>
      <c r="BT54" s="2">
        <v>1</v>
      </c>
      <c r="BU54" s="2">
        <v>1</v>
      </c>
      <c r="BV54" s="2">
        <v>1</v>
      </c>
      <c r="BW54" s="2">
        <v>1</v>
      </c>
      <c r="BX54" s="2">
        <v>1</v>
      </c>
      <c r="BY54" s="2" t="s">
        <v>3</v>
      </c>
      <c r="BZ54" s="2">
        <v>103</v>
      </c>
      <c r="CA54" s="2">
        <v>60</v>
      </c>
      <c r="CB54" s="2" t="s">
        <v>3</v>
      </c>
      <c r="CC54" s="2"/>
      <c r="CD54" s="2"/>
      <c r="CE54" s="2">
        <v>0</v>
      </c>
      <c r="CF54" s="2">
        <v>0</v>
      </c>
      <c r="CG54" s="2">
        <v>0</v>
      </c>
      <c r="CH54" s="2">
        <v>5</v>
      </c>
      <c r="CI54" s="2">
        <v>1</v>
      </c>
      <c r="CJ54" s="2">
        <v>0</v>
      </c>
      <c r="CK54" s="2">
        <v>0</v>
      </c>
      <c r="CL54" s="2">
        <v>0</v>
      </c>
      <c r="CM54" s="2">
        <v>0</v>
      </c>
      <c r="CN54" s="2" t="s">
        <v>3</v>
      </c>
      <c r="CO54" s="2">
        <v>0</v>
      </c>
      <c r="CP54" s="2">
        <f t="shared" si="31"/>
        <v>0</v>
      </c>
      <c r="CQ54" s="2">
        <f t="shared" ref="CQ54:CQ71" si="75">ROUND(AL54*BC54,2)</f>
        <v>174.93</v>
      </c>
      <c r="CR54" s="2">
        <f t="shared" ref="CR54:CR71" si="76">ROUND(AM54*BB54,2)</f>
        <v>0</v>
      </c>
      <c r="CS54" s="2">
        <f t="shared" ref="CS54:CS71" si="77">ROUND(AN54*BS54,2)</f>
        <v>0</v>
      </c>
      <c r="CT54" s="2">
        <f t="shared" ref="CT54:CT71" si="78">ROUND(AO54*BA54,2)</f>
        <v>0</v>
      </c>
      <c r="CU54" s="2">
        <f t="shared" si="32"/>
        <v>0</v>
      </c>
      <c r="CV54" s="2">
        <f t="shared" ref="CV54:CV71" si="79">AH54</f>
        <v>0</v>
      </c>
      <c r="CW54" s="2">
        <f t="shared" ref="CW54:CW71" si="80">AI54</f>
        <v>0</v>
      </c>
      <c r="CX54" s="2">
        <f t="shared" si="33"/>
        <v>0</v>
      </c>
      <c r="CY54" s="2">
        <f t="shared" si="34"/>
        <v>0</v>
      </c>
      <c r="CZ54" s="2">
        <f t="shared" si="35"/>
        <v>0</v>
      </c>
      <c r="DA54" s="2"/>
      <c r="DB54" s="2"/>
      <c r="DC54" s="2" t="s">
        <v>3</v>
      </c>
      <c r="DD54" s="2" t="s">
        <v>3</v>
      </c>
      <c r="DE54" s="2" t="s">
        <v>3</v>
      </c>
      <c r="DF54" s="2" t="s">
        <v>3</v>
      </c>
      <c r="DG54" s="2" t="s">
        <v>3</v>
      </c>
      <c r="DH54" s="2" t="s">
        <v>3</v>
      </c>
      <c r="DI54" s="2" t="s">
        <v>3</v>
      </c>
      <c r="DJ54" s="2" t="s">
        <v>3</v>
      </c>
      <c r="DK54" s="2" t="s">
        <v>3</v>
      </c>
      <c r="DL54" s="2" t="s">
        <v>3</v>
      </c>
      <c r="DM54" s="2" t="s">
        <v>3</v>
      </c>
      <c r="DN54" s="2">
        <v>0</v>
      </c>
      <c r="DO54" s="2">
        <v>0</v>
      </c>
      <c r="DP54" s="2">
        <v>1</v>
      </c>
      <c r="DQ54" s="2">
        <v>1</v>
      </c>
      <c r="DR54" s="2"/>
      <c r="DS54" s="2"/>
      <c r="DT54" s="2"/>
      <c r="DU54" s="2">
        <v>1009</v>
      </c>
      <c r="DV54" s="2" t="s">
        <v>46</v>
      </c>
      <c r="DW54" s="2" t="s">
        <v>46</v>
      </c>
      <c r="DX54" s="2">
        <v>1</v>
      </c>
      <c r="DY54" s="2"/>
      <c r="DZ54" s="2" t="s">
        <v>3</v>
      </c>
      <c r="EA54" s="2" t="s">
        <v>3</v>
      </c>
      <c r="EB54" s="2" t="s">
        <v>3</v>
      </c>
      <c r="EC54" s="2" t="s">
        <v>3</v>
      </c>
      <c r="ED54" s="2"/>
      <c r="EE54" s="2">
        <v>85678438</v>
      </c>
      <c r="EF54" s="2">
        <v>2</v>
      </c>
      <c r="EG54" s="2" t="s">
        <v>26</v>
      </c>
      <c r="EH54" s="2">
        <v>27</v>
      </c>
      <c r="EI54" s="2" t="s">
        <v>27</v>
      </c>
      <c r="EJ54" s="2">
        <v>1</v>
      </c>
      <c r="EK54" s="2">
        <v>33001</v>
      </c>
      <c r="EL54" s="2" t="s">
        <v>27</v>
      </c>
      <c r="EM54" s="2" t="s">
        <v>28</v>
      </c>
      <c r="EN54" s="2"/>
      <c r="EO54" s="2" t="s">
        <v>3</v>
      </c>
      <c r="EP54" s="2"/>
      <c r="EQ54" s="2">
        <v>0</v>
      </c>
      <c r="ER54" s="2">
        <v>174.93</v>
      </c>
      <c r="ES54" s="2">
        <v>174.93</v>
      </c>
      <c r="ET54" s="2">
        <v>0</v>
      </c>
      <c r="EU54" s="2">
        <v>0</v>
      </c>
      <c r="EV54" s="2">
        <v>0</v>
      </c>
      <c r="EW54" s="2">
        <v>0</v>
      </c>
      <c r="EX54" s="2">
        <v>0</v>
      </c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>
        <v>0</v>
      </c>
      <c r="FR54" s="2">
        <f t="shared" si="36"/>
        <v>0</v>
      </c>
      <c r="FS54" s="2">
        <v>0</v>
      </c>
      <c r="FT54" s="2"/>
      <c r="FU54" s="2"/>
      <c r="FV54" s="2"/>
      <c r="FW54" s="2"/>
      <c r="FX54" s="2">
        <v>103</v>
      </c>
      <c r="FY54" s="2">
        <v>60</v>
      </c>
      <c r="FZ54" s="2"/>
      <c r="GA54" s="2" t="s">
        <v>3</v>
      </c>
      <c r="GB54" s="2"/>
      <c r="GC54" s="2"/>
      <c r="GD54" s="2">
        <v>1</v>
      </c>
      <c r="GE54" s="2"/>
      <c r="GF54" s="2">
        <v>-1131385474</v>
      </c>
      <c r="GG54" s="2">
        <v>2</v>
      </c>
      <c r="GH54" s="2">
        <v>1</v>
      </c>
      <c r="GI54" s="2">
        <v>1</v>
      </c>
      <c r="GJ54" s="2">
        <v>0</v>
      </c>
      <c r="GK54" s="2">
        <v>0</v>
      </c>
      <c r="GL54" s="2">
        <f t="shared" si="37"/>
        <v>0</v>
      </c>
      <c r="GM54" s="2">
        <f t="shared" si="38"/>
        <v>0</v>
      </c>
      <c r="GN54" s="2">
        <f t="shared" si="39"/>
        <v>0</v>
      </c>
      <c r="GO54" s="2">
        <f t="shared" si="40"/>
        <v>0</v>
      </c>
      <c r="GP54" s="2">
        <f t="shared" si="41"/>
        <v>0</v>
      </c>
      <c r="GQ54" s="2"/>
      <c r="GR54" s="2">
        <v>0</v>
      </c>
      <c r="GS54" s="2">
        <v>3</v>
      </c>
      <c r="GT54" s="2">
        <v>0</v>
      </c>
      <c r="GU54" s="2" t="s">
        <v>3</v>
      </c>
      <c r="GV54" s="2">
        <f t="shared" si="42"/>
        <v>0</v>
      </c>
      <c r="GW54" s="2">
        <v>1</v>
      </c>
      <c r="GX54" s="2">
        <f t="shared" si="43"/>
        <v>0</v>
      </c>
      <c r="GY54" s="2"/>
      <c r="GZ54" s="2"/>
      <c r="HA54" s="2">
        <v>0</v>
      </c>
      <c r="HB54" s="2">
        <v>0</v>
      </c>
      <c r="HC54" s="2">
        <f t="shared" si="44"/>
        <v>0</v>
      </c>
      <c r="HD54" s="2"/>
      <c r="HE54" s="2" t="s">
        <v>3</v>
      </c>
      <c r="HF54" s="2" t="s">
        <v>3</v>
      </c>
      <c r="HG54" s="2"/>
      <c r="HH54" s="2"/>
      <c r="HI54" s="2"/>
      <c r="HJ54" s="2"/>
      <c r="HK54" s="2"/>
      <c r="HL54" s="2"/>
      <c r="HM54" s="2" t="s">
        <v>3</v>
      </c>
      <c r="HN54" s="2" t="s">
        <v>29</v>
      </c>
      <c r="HO54" s="2" t="s">
        <v>30</v>
      </c>
      <c r="HP54" s="2" t="s">
        <v>27</v>
      </c>
      <c r="HQ54" s="2" t="s">
        <v>27</v>
      </c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>
        <v>0</v>
      </c>
      <c r="IL54" s="2"/>
      <c r="IM54" s="2"/>
      <c r="IN54" s="2"/>
      <c r="IO54" s="2"/>
      <c r="IP54" s="2"/>
      <c r="IQ54" s="2"/>
      <c r="IR54" s="2"/>
      <c r="IS54" s="2"/>
      <c r="IT54" s="2"/>
      <c r="IU54" s="2"/>
    </row>
    <row r="55" spans="1:255" x14ac:dyDescent="0.2">
      <c r="A55">
        <v>18</v>
      </c>
      <c r="B55">
        <v>1</v>
      </c>
      <c r="C55">
        <v>88</v>
      </c>
      <c r="E55" t="s">
        <v>74</v>
      </c>
      <c r="F55" t="s">
        <v>44</v>
      </c>
      <c r="G55" t="s">
        <v>45</v>
      </c>
      <c r="H55" t="s">
        <v>46</v>
      </c>
      <c r="I55">
        <f>I53*J55</f>
        <v>0</v>
      </c>
      <c r="J55">
        <v>0</v>
      </c>
      <c r="K55">
        <v>0</v>
      </c>
      <c r="L55">
        <v>0</v>
      </c>
      <c r="M55">
        <v>0</v>
      </c>
      <c r="N55">
        <f t="shared" si="21"/>
        <v>0</v>
      </c>
      <c r="O55">
        <f t="shared" si="22"/>
        <v>0</v>
      </c>
      <c r="P55">
        <f t="shared" si="63"/>
        <v>0</v>
      </c>
      <c r="Q55">
        <f t="shared" si="64"/>
        <v>0</v>
      </c>
      <c r="R55">
        <f t="shared" si="65"/>
        <v>0</v>
      </c>
      <c r="S55">
        <f t="shared" si="66"/>
        <v>0</v>
      </c>
      <c r="T55">
        <f t="shared" si="23"/>
        <v>0</v>
      </c>
      <c r="U55">
        <f t="shared" si="67"/>
        <v>0</v>
      </c>
      <c r="V55">
        <f t="shared" si="68"/>
        <v>0</v>
      </c>
      <c r="W55">
        <f t="shared" si="24"/>
        <v>0</v>
      </c>
      <c r="X55">
        <f t="shared" si="25"/>
        <v>0</v>
      </c>
      <c r="Y55">
        <f t="shared" si="26"/>
        <v>0</v>
      </c>
      <c r="AA55">
        <v>87105511</v>
      </c>
      <c r="AB55">
        <f t="shared" si="27"/>
        <v>174.93</v>
      </c>
      <c r="AC55">
        <f t="shared" si="69"/>
        <v>174.93</v>
      </c>
      <c r="AD55">
        <f t="shared" si="70"/>
        <v>0</v>
      </c>
      <c r="AE55">
        <f t="shared" si="71"/>
        <v>0</v>
      </c>
      <c r="AF55">
        <f t="shared" si="72"/>
        <v>0</v>
      </c>
      <c r="AG55">
        <f t="shared" si="29"/>
        <v>0</v>
      </c>
      <c r="AH55">
        <f t="shared" si="73"/>
        <v>0</v>
      </c>
      <c r="AI55">
        <f t="shared" si="74"/>
        <v>0</v>
      </c>
      <c r="AJ55">
        <f t="shared" si="30"/>
        <v>0</v>
      </c>
      <c r="AK55">
        <v>174.93</v>
      </c>
      <c r="AL55">
        <v>174.93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103</v>
      </c>
      <c r="AU55">
        <v>60</v>
      </c>
      <c r="AV55">
        <v>1</v>
      </c>
      <c r="AW55">
        <v>1</v>
      </c>
      <c r="AZ55">
        <v>1</v>
      </c>
      <c r="BA55">
        <v>1</v>
      </c>
      <c r="BB55">
        <v>1</v>
      </c>
      <c r="BC55">
        <v>1</v>
      </c>
      <c r="BD55" t="s">
        <v>3</v>
      </c>
      <c r="BE55" t="s">
        <v>3</v>
      </c>
      <c r="BF55" t="s">
        <v>3</v>
      </c>
      <c r="BG55" t="s">
        <v>3</v>
      </c>
      <c r="BH55">
        <v>3</v>
      </c>
      <c r="BI55">
        <v>1</v>
      </c>
      <c r="BJ55" t="s">
        <v>47</v>
      </c>
      <c r="BM55">
        <v>33001</v>
      </c>
      <c r="BN55">
        <v>0</v>
      </c>
      <c r="BO55" t="s">
        <v>3</v>
      </c>
      <c r="BP55">
        <v>0</v>
      </c>
      <c r="BQ55">
        <v>2</v>
      </c>
      <c r="BR55">
        <v>0</v>
      </c>
      <c r="BS55">
        <v>1</v>
      </c>
      <c r="BT55">
        <v>1</v>
      </c>
      <c r="BU55">
        <v>1</v>
      </c>
      <c r="BV55">
        <v>1</v>
      </c>
      <c r="BW55">
        <v>1</v>
      </c>
      <c r="BX55">
        <v>1</v>
      </c>
      <c r="BY55" t="s">
        <v>3</v>
      </c>
      <c r="BZ55">
        <v>103</v>
      </c>
      <c r="CA55">
        <v>60</v>
      </c>
      <c r="CB55" t="s">
        <v>3</v>
      </c>
      <c r="CE55">
        <v>0</v>
      </c>
      <c r="CF55">
        <v>0</v>
      </c>
      <c r="CG55">
        <v>0</v>
      </c>
      <c r="CH55">
        <v>5</v>
      </c>
      <c r="CI55">
        <v>1</v>
      </c>
      <c r="CJ55">
        <v>0</v>
      </c>
      <c r="CK55">
        <v>0</v>
      </c>
      <c r="CL55">
        <v>0</v>
      </c>
      <c r="CM55">
        <v>0</v>
      </c>
      <c r="CN55" t="s">
        <v>3</v>
      </c>
      <c r="CO55">
        <v>0</v>
      </c>
      <c r="CP55">
        <f t="shared" si="31"/>
        <v>0</v>
      </c>
      <c r="CQ55">
        <f t="shared" si="75"/>
        <v>174.93</v>
      </c>
      <c r="CR55">
        <f t="shared" si="76"/>
        <v>0</v>
      </c>
      <c r="CS55">
        <f t="shared" si="77"/>
        <v>0</v>
      </c>
      <c r="CT55">
        <f t="shared" si="78"/>
        <v>0</v>
      </c>
      <c r="CU55">
        <f t="shared" si="32"/>
        <v>0</v>
      </c>
      <c r="CV55">
        <f t="shared" si="79"/>
        <v>0</v>
      </c>
      <c r="CW55">
        <f t="shared" si="80"/>
        <v>0</v>
      </c>
      <c r="CX55">
        <f t="shared" si="33"/>
        <v>0</v>
      </c>
      <c r="CY55">
        <f t="shared" si="34"/>
        <v>0</v>
      </c>
      <c r="CZ55">
        <f t="shared" si="35"/>
        <v>0</v>
      </c>
      <c r="DC55" t="s">
        <v>3</v>
      </c>
      <c r="DD55" t="s">
        <v>3</v>
      </c>
      <c r="DE55" t="s">
        <v>3</v>
      </c>
      <c r="DF55" t="s">
        <v>3</v>
      </c>
      <c r="DG55" t="s">
        <v>3</v>
      </c>
      <c r="DH55" t="s">
        <v>3</v>
      </c>
      <c r="DI55" t="s">
        <v>3</v>
      </c>
      <c r="DJ55" t="s">
        <v>3</v>
      </c>
      <c r="DK55" t="s">
        <v>3</v>
      </c>
      <c r="DL55" t="s">
        <v>3</v>
      </c>
      <c r="DM55" t="s">
        <v>3</v>
      </c>
      <c r="DN55">
        <v>0</v>
      </c>
      <c r="DO55">
        <v>0</v>
      </c>
      <c r="DP55">
        <v>1</v>
      </c>
      <c r="DQ55">
        <v>1</v>
      </c>
      <c r="DU55">
        <v>1009</v>
      </c>
      <c r="DV55" t="s">
        <v>46</v>
      </c>
      <c r="DW55" t="s">
        <v>46</v>
      </c>
      <c r="DX55">
        <v>1</v>
      </c>
      <c r="DZ55" t="s">
        <v>3</v>
      </c>
      <c r="EA55" t="s">
        <v>3</v>
      </c>
      <c r="EB55" t="s">
        <v>3</v>
      </c>
      <c r="EC55" t="s">
        <v>3</v>
      </c>
      <c r="EE55">
        <v>85678438</v>
      </c>
      <c r="EF55">
        <v>2</v>
      </c>
      <c r="EG55" t="s">
        <v>26</v>
      </c>
      <c r="EH55">
        <v>27</v>
      </c>
      <c r="EI55" t="s">
        <v>27</v>
      </c>
      <c r="EJ55">
        <v>1</v>
      </c>
      <c r="EK55">
        <v>33001</v>
      </c>
      <c r="EL55" t="s">
        <v>27</v>
      </c>
      <c r="EM55" t="s">
        <v>28</v>
      </c>
      <c r="EO55" t="s">
        <v>3</v>
      </c>
      <c r="EQ55">
        <v>0</v>
      </c>
      <c r="ER55">
        <v>174.93</v>
      </c>
      <c r="ES55">
        <v>174.93</v>
      </c>
      <c r="ET55">
        <v>0</v>
      </c>
      <c r="EU55">
        <v>0</v>
      </c>
      <c r="EV55">
        <v>0</v>
      </c>
      <c r="EW55">
        <v>0</v>
      </c>
      <c r="EX55">
        <v>0</v>
      </c>
      <c r="FQ55">
        <v>0</v>
      </c>
      <c r="FR55">
        <f t="shared" si="36"/>
        <v>0</v>
      </c>
      <c r="FS55">
        <v>0</v>
      </c>
      <c r="FX55">
        <v>103</v>
      </c>
      <c r="FY55">
        <v>60</v>
      </c>
      <c r="GA55" t="s">
        <v>3</v>
      </c>
      <c r="GD55">
        <v>1</v>
      </c>
      <c r="GF55">
        <v>-1131385474</v>
      </c>
      <c r="GG55">
        <v>2</v>
      </c>
      <c r="GH55">
        <v>1</v>
      </c>
      <c r="GI55">
        <v>1</v>
      </c>
      <c r="GJ55">
        <v>0</v>
      </c>
      <c r="GK55">
        <v>0</v>
      </c>
      <c r="GL55">
        <f t="shared" si="37"/>
        <v>0</v>
      </c>
      <c r="GM55">
        <f t="shared" si="38"/>
        <v>0</v>
      </c>
      <c r="GN55">
        <f t="shared" si="39"/>
        <v>0</v>
      </c>
      <c r="GO55">
        <f t="shared" si="40"/>
        <v>0</v>
      </c>
      <c r="GP55">
        <f t="shared" si="41"/>
        <v>0</v>
      </c>
      <c r="GR55">
        <v>0</v>
      </c>
      <c r="GS55">
        <v>3</v>
      </c>
      <c r="GT55">
        <v>0</v>
      </c>
      <c r="GU55" t="s">
        <v>3</v>
      </c>
      <c r="GV55">
        <f t="shared" si="42"/>
        <v>0</v>
      </c>
      <c r="GW55">
        <v>1</v>
      </c>
      <c r="GX55">
        <f t="shared" si="43"/>
        <v>0</v>
      </c>
      <c r="HA55">
        <v>0</v>
      </c>
      <c r="HB55">
        <v>0</v>
      </c>
      <c r="HC55">
        <f t="shared" si="44"/>
        <v>0</v>
      </c>
      <c r="HE55" t="s">
        <v>3</v>
      </c>
      <c r="HF55" t="s">
        <v>3</v>
      </c>
      <c r="HM55" t="s">
        <v>3</v>
      </c>
      <c r="HN55" t="s">
        <v>29</v>
      </c>
      <c r="HO55" t="s">
        <v>30</v>
      </c>
      <c r="HP55" t="s">
        <v>27</v>
      </c>
      <c r="HQ55" t="s">
        <v>27</v>
      </c>
      <c r="IK55">
        <v>0</v>
      </c>
    </row>
    <row r="56" spans="1:255" x14ac:dyDescent="0.2">
      <c r="A56" s="2">
        <v>18</v>
      </c>
      <c r="B56" s="2">
        <v>1</v>
      </c>
      <c r="C56" s="2">
        <v>71</v>
      </c>
      <c r="D56" s="2"/>
      <c r="E56" s="2" t="s">
        <v>75</v>
      </c>
      <c r="F56" s="2" t="s">
        <v>49</v>
      </c>
      <c r="G56" s="2" t="s">
        <v>50</v>
      </c>
      <c r="H56" s="2" t="s">
        <v>24</v>
      </c>
      <c r="I56" s="2">
        <f>I52*J56</f>
        <v>0</v>
      </c>
      <c r="J56" s="2">
        <v>0</v>
      </c>
      <c r="K56" s="2">
        <v>0</v>
      </c>
      <c r="L56" s="2">
        <v>0</v>
      </c>
      <c r="M56" s="2">
        <v>0</v>
      </c>
      <c r="N56" s="2">
        <f t="shared" si="21"/>
        <v>0</v>
      </c>
      <c r="O56" s="2">
        <f t="shared" si="22"/>
        <v>0</v>
      </c>
      <c r="P56" s="2">
        <f t="shared" si="63"/>
        <v>0</v>
      </c>
      <c r="Q56" s="2">
        <f t="shared" si="64"/>
        <v>0</v>
      </c>
      <c r="R56" s="2">
        <f t="shared" si="65"/>
        <v>0</v>
      </c>
      <c r="S56" s="2">
        <f t="shared" si="66"/>
        <v>0</v>
      </c>
      <c r="T56" s="2">
        <f t="shared" si="23"/>
        <v>0</v>
      </c>
      <c r="U56" s="2">
        <f t="shared" si="67"/>
        <v>0</v>
      </c>
      <c r="V56" s="2">
        <f t="shared" si="68"/>
        <v>0</v>
      </c>
      <c r="W56" s="2">
        <f t="shared" si="24"/>
        <v>0</v>
      </c>
      <c r="X56" s="2">
        <f t="shared" si="25"/>
        <v>0</v>
      </c>
      <c r="Y56" s="2">
        <f t="shared" si="26"/>
        <v>0</v>
      </c>
      <c r="Z56" s="2"/>
      <c r="AA56" s="2">
        <v>87105575</v>
      </c>
      <c r="AB56" s="2">
        <f t="shared" si="27"/>
        <v>0</v>
      </c>
      <c r="AC56" s="2">
        <f t="shared" si="69"/>
        <v>0</v>
      </c>
      <c r="AD56" s="2">
        <f t="shared" si="70"/>
        <v>0</v>
      </c>
      <c r="AE56" s="2">
        <f t="shared" si="71"/>
        <v>0</v>
      </c>
      <c r="AF56" s="2">
        <f t="shared" si="72"/>
        <v>0</v>
      </c>
      <c r="AG56" s="2">
        <f t="shared" si="29"/>
        <v>0</v>
      </c>
      <c r="AH56" s="2">
        <f t="shared" si="73"/>
        <v>0</v>
      </c>
      <c r="AI56" s="2">
        <f t="shared" si="74"/>
        <v>0</v>
      </c>
      <c r="AJ56" s="2">
        <f t="shared" si="30"/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  <c r="AS56" s="2">
        <v>0</v>
      </c>
      <c r="AT56" s="2">
        <v>103</v>
      </c>
      <c r="AU56" s="2">
        <v>60</v>
      </c>
      <c r="AV56" s="2">
        <v>1</v>
      </c>
      <c r="AW56" s="2">
        <v>1</v>
      </c>
      <c r="AX56" s="2"/>
      <c r="AY56" s="2"/>
      <c r="AZ56" s="2">
        <v>1</v>
      </c>
      <c r="BA56" s="2">
        <v>1</v>
      </c>
      <c r="BB56" s="2">
        <v>1</v>
      </c>
      <c r="BC56" s="2">
        <v>1</v>
      </c>
      <c r="BD56" s="2" t="s">
        <v>3</v>
      </c>
      <c r="BE56" s="2" t="s">
        <v>3</v>
      </c>
      <c r="BF56" s="2" t="s">
        <v>3</v>
      </c>
      <c r="BG56" s="2" t="s">
        <v>3</v>
      </c>
      <c r="BH56" s="2">
        <v>3</v>
      </c>
      <c r="BI56" s="2">
        <v>1</v>
      </c>
      <c r="BJ56" s="2" t="s">
        <v>3</v>
      </c>
      <c r="BK56" s="2"/>
      <c r="BL56" s="2"/>
      <c r="BM56" s="2">
        <v>33001</v>
      </c>
      <c r="BN56" s="2">
        <v>0</v>
      </c>
      <c r="BO56" s="2" t="s">
        <v>3</v>
      </c>
      <c r="BP56" s="2">
        <v>0</v>
      </c>
      <c r="BQ56" s="2">
        <v>2</v>
      </c>
      <c r="BR56" s="2">
        <v>0</v>
      </c>
      <c r="BS56" s="2">
        <v>1</v>
      </c>
      <c r="BT56" s="2">
        <v>1</v>
      </c>
      <c r="BU56" s="2">
        <v>1</v>
      </c>
      <c r="BV56" s="2">
        <v>1</v>
      </c>
      <c r="BW56" s="2">
        <v>1</v>
      </c>
      <c r="BX56" s="2">
        <v>1</v>
      </c>
      <c r="BY56" s="2" t="s">
        <v>3</v>
      </c>
      <c r="BZ56" s="2">
        <v>103</v>
      </c>
      <c r="CA56" s="2">
        <v>60</v>
      </c>
      <c r="CB56" s="2" t="s">
        <v>3</v>
      </c>
      <c r="CC56" s="2"/>
      <c r="CD56" s="2"/>
      <c r="CE56" s="2">
        <v>0</v>
      </c>
      <c r="CF56" s="2">
        <v>0</v>
      </c>
      <c r="CG56" s="2">
        <v>0</v>
      </c>
      <c r="CH56" s="2">
        <v>5</v>
      </c>
      <c r="CI56" s="2">
        <v>2</v>
      </c>
      <c r="CJ56" s="2">
        <v>0</v>
      </c>
      <c r="CK56" s="2">
        <v>0</v>
      </c>
      <c r="CL56" s="2">
        <v>0</v>
      </c>
      <c r="CM56" s="2">
        <v>0</v>
      </c>
      <c r="CN56" s="2" t="s">
        <v>3</v>
      </c>
      <c r="CO56" s="2">
        <v>0</v>
      </c>
      <c r="CP56" s="2">
        <f t="shared" si="31"/>
        <v>0</v>
      </c>
      <c r="CQ56" s="2">
        <f t="shared" si="75"/>
        <v>0</v>
      </c>
      <c r="CR56" s="2">
        <f t="shared" si="76"/>
        <v>0</v>
      </c>
      <c r="CS56" s="2">
        <f t="shared" si="77"/>
        <v>0</v>
      </c>
      <c r="CT56" s="2">
        <f t="shared" si="78"/>
        <v>0</v>
      </c>
      <c r="CU56" s="2">
        <f t="shared" si="32"/>
        <v>0</v>
      </c>
      <c r="CV56" s="2">
        <f t="shared" si="79"/>
        <v>0</v>
      </c>
      <c r="CW56" s="2">
        <f t="shared" si="80"/>
        <v>0</v>
      </c>
      <c r="CX56" s="2">
        <f t="shared" si="33"/>
        <v>0</v>
      </c>
      <c r="CY56" s="2">
        <f t="shared" si="34"/>
        <v>0</v>
      </c>
      <c r="CZ56" s="2">
        <f t="shared" si="35"/>
        <v>0</v>
      </c>
      <c r="DA56" s="2"/>
      <c r="DB56" s="2"/>
      <c r="DC56" s="2" t="s">
        <v>3</v>
      </c>
      <c r="DD56" s="2" t="s">
        <v>3</v>
      </c>
      <c r="DE56" s="2" t="s">
        <v>3</v>
      </c>
      <c r="DF56" s="2" t="s">
        <v>3</v>
      </c>
      <c r="DG56" s="2" t="s">
        <v>3</v>
      </c>
      <c r="DH56" s="2" t="s">
        <v>3</v>
      </c>
      <c r="DI56" s="2" t="s">
        <v>3</v>
      </c>
      <c r="DJ56" s="2" t="s">
        <v>3</v>
      </c>
      <c r="DK56" s="2" t="s">
        <v>3</v>
      </c>
      <c r="DL56" s="2" t="s">
        <v>3</v>
      </c>
      <c r="DM56" s="2" t="s">
        <v>3</v>
      </c>
      <c r="DN56" s="2">
        <v>0</v>
      </c>
      <c r="DO56" s="2">
        <v>0</v>
      </c>
      <c r="DP56" s="2">
        <v>1</v>
      </c>
      <c r="DQ56" s="2">
        <v>1</v>
      </c>
      <c r="DR56" s="2"/>
      <c r="DS56" s="2"/>
      <c r="DT56" s="2"/>
      <c r="DU56" s="2">
        <v>1013</v>
      </c>
      <c r="DV56" s="2" t="s">
        <v>24</v>
      </c>
      <c r="DW56" s="2" t="s">
        <v>24</v>
      </c>
      <c r="DX56" s="2">
        <v>1</v>
      </c>
      <c r="DY56" s="2"/>
      <c r="DZ56" s="2" t="s">
        <v>3</v>
      </c>
      <c r="EA56" s="2" t="s">
        <v>3</v>
      </c>
      <c r="EB56" s="2" t="s">
        <v>3</v>
      </c>
      <c r="EC56" s="2" t="s">
        <v>3</v>
      </c>
      <c r="ED56" s="2"/>
      <c r="EE56" s="2">
        <v>85678438</v>
      </c>
      <c r="EF56" s="2">
        <v>2</v>
      </c>
      <c r="EG56" s="2" t="s">
        <v>26</v>
      </c>
      <c r="EH56" s="2">
        <v>27</v>
      </c>
      <c r="EI56" s="2" t="s">
        <v>27</v>
      </c>
      <c r="EJ56" s="2">
        <v>1</v>
      </c>
      <c r="EK56" s="2">
        <v>33001</v>
      </c>
      <c r="EL56" s="2" t="s">
        <v>27</v>
      </c>
      <c r="EM56" s="2" t="s">
        <v>28</v>
      </c>
      <c r="EN56" s="2"/>
      <c r="EO56" s="2" t="s">
        <v>3</v>
      </c>
      <c r="EP56" s="2"/>
      <c r="EQ56" s="2">
        <v>0</v>
      </c>
      <c r="ER56" s="2">
        <v>0</v>
      </c>
      <c r="ES56" s="2">
        <v>0</v>
      </c>
      <c r="ET56" s="2">
        <v>0</v>
      </c>
      <c r="EU56" s="2">
        <v>0</v>
      </c>
      <c r="EV56" s="2">
        <v>0</v>
      </c>
      <c r="EW56" s="2">
        <v>0</v>
      </c>
      <c r="EX56" s="2">
        <v>0</v>
      </c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>
        <v>0</v>
      </c>
      <c r="FR56" s="2">
        <f t="shared" si="36"/>
        <v>0</v>
      </c>
      <c r="FS56" s="2">
        <v>0</v>
      </c>
      <c r="FT56" s="2"/>
      <c r="FU56" s="2"/>
      <c r="FV56" s="2"/>
      <c r="FW56" s="2"/>
      <c r="FX56" s="2">
        <v>103</v>
      </c>
      <c r="FY56" s="2">
        <v>60</v>
      </c>
      <c r="FZ56" s="2"/>
      <c r="GA56" s="2" t="s">
        <v>3</v>
      </c>
      <c r="GB56" s="2"/>
      <c r="GC56" s="2"/>
      <c r="GD56" s="2">
        <v>1</v>
      </c>
      <c r="GE56" s="2"/>
      <c r="GF56" s="2">
        <v>457934895</v>
      </c>
      <c r="GG56" s="2">
        <v>2</v>
      </c>
      <c r="GH56" s="2">
        <v>1</v>
      </c>
      <c r="GI56" s="2">
        <v>-2</v>
      </c>
      <c r="GJ56" s="2">
        <v>0</v>
      </c>
      <c r="GK56" s="2">
        <v>0</v>
      </c>
      <c r="GL56" s="2">
        <f t="shared" si="37"/>
        <v>0</v>
      </c>
      <c r="GM56" s="2">
        <f t="shared" si="38"/>
        <v>0</v>
      </c>
      <c r="GN56" s="2">
        <f t="shared" si="39"/>
        <v>0</v>
      </c>
      <c r="GO56" s="2">
        <f t="shared" si="40"/>
        <v>0</v>
      </c>
      <c r="GP56" s="2">
        <f t="shared" si="41"/>
        <v>0</v>
      </c>
      <c r="GQ56" s="2"/>
      <c r="GR56" s="2">
        <v>0</v>
      </c>
      <c r="GS56" s="2">
        <v>3</v>
      </c>
      <c r="GT56" s="2">
        <v>0</v>
      </c>
      <c r="GU56" s="2" t="s">
        <v>3</v>
      </c>
      <c r="GV56" s="2">
        <f t="shared" si="42"/>
        <v>0</v>
      </c>
      <c r="GW56" s="2">
        <v>1</v>
      </c>
      <c r="GX56" s="2">
        <f t="shared" si="43"/>
        <v>0</v>
      </c>
      <c r="GY56" s="2"/>
      <c r="GZ56" s="2"/>
      <c r="HA56" s="2">
        <v>0</v>
      </c>
      <c r="HB56" s="2">
        <v>0</v>
      </c>
      <c r="HC56" s="2">
        <f t="shared" si="44"/>
        <v>0</v>
      </c>
      <c r="HD56" s="2"/>
      <c r="HE56" s="2" t="s">
        <v>3</v>
      </c>
      <c r="HF56" s="2" t="s">
        <v>3</v>
      </c>
      <c r="HG56" s="2"/>
      <c r="HH56" s="2"/>
      <c r="HI56" s="2"/>
      <c r="HJ56" s="2"/>
      <c r="HK56" s="2"/>
      <c r="HL56" s="2"/>
      <c r="HM56" s="2" t="s">
        <v>3</v>
      </c>
      <c r="HN56" s="2" t="s">
        <v>29</v>
      </c>
      <c r="HO56" s="2" t="s">
        <v>30</v>
      </c>
      <c r="HP56" s="2" t="s">
        <v>27</v>
      </c>
      <c r="HQ56" s="2" t="s">
        <v>27</v>
      </c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>
        <v>0</v>
      </c>
      <c r="IL56" s="2"/>
      <c r="IM56" s="2"/>
      <c r="IN56" s="2"/>
      <c r="IO56" s="2"/>
      <c r="IP56" s="2"/>
      <c r="IQ56" s="2"/>
      <c r="IR56" s="2"/>
      <c r="IS56" s="2"/>
      <c r="IT56" s="2"/>
      <c r="IU56" s="2"/>
    </row>
    <row r="57" spans="1:255" x14ac:dyDescent="0.2">
      <c r="A57">
        <v>18</v>
      </c>
      <c r="B57">
        <v>1</v>
      </c>
      <c r="C57">
        <v>90</v>
      </c>
      <c r="E57" t="s">
        <v>75</v>
      </c>
      <c r="F57" t="s">
        <v>49</v>
      </c>
      <c r="G57" t="s">
        <v>50</v>
      </c>
      <c r="H57" t="s">
        <v>24</v>
      </c>
      <c r="I57">
        <f>I53*J57</f>
        <v>0</v>
      </c>
      <c r="J57">
        <v>0</v>
      </c>
      <c r="K57">
        <v>0</v>
      </c>
      <c r="L57">
        <v>0</v>
      </c>
      <c r="M57">
        <v>0</v>
      </c>
      <c r="N57">
        <f t="shared" si="21"/>
        <v>0</v>
      </c>
      <c r="O57">
        <f t="shared" si="22"/>
        <v>0</v>
      </c>
      <c r="P57">
        <f t="shared" si="63"/>
        <v>0</v>
      </c>
      <c r="Q57">
        <f t="shared" si="64"/>
        <v>0</v>
      </c>
      <c r="R57">
        <f t="shared" si="65"/>
        <v>0</v>
      </c>
      <c r="S57">
        <f t="shared" si="66"/>
        <v>0</v>
      </c>
      <c r="T57">
        <f t="shared" si="23"/>
        <v>0</v>
      </c>
      <c r="U57">
        <f t="shared" si="67"/>
        <v>0</v>
      </c>
      <c r="V57">
        <f t="shared" si="68"/>
        <v>0</v>
      </c>
      <c r="W57">
        <f t="shared" si="24"/>
        <v>0</v>
      </c>
      <c r="X57">
        <f t="shared" si="25"/>
        <v>0</v>
      </c>
      <c r="Y57">
        <f t="shared" si="26"/>
        <v>0</v>
      </c>
      <c r="AA57">
        <v>87105511</v>
      </c>
      <c r="AB57">
        <f t="shared" si="27"/>
        <v>0</v>
      </c>
      <c r="AC57">
        <f t="shared" si="69"/>
        <v>0</v>
      </c>
      <c r="AD57">
        <f t="shared" si="70"/>
        <v>0</v>
      </c>
      <c r="AE57">
        <f t="shared" si="71"/>
        <v>0</v>
      </c>
      <c r="AF57">
        <f t="shared" si="72"/>
        <v>0</v>
      </c>
      <c r="AG57">
        <f t="shared" si="29"/>
        <v>0</v>
      </c>
      <c r="AH57">
        <f t="shared" si="73"/>
        <v>0</v>
      </c>
      <c r="AI57">
        <f t="shared" si="74"/>
        <v>0</v>
      </c>
      <c r="AJ57">
        <f t="shared" si="30"/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103</v>
      </c>
      <c r="AU57">
        <v>60</v>
      </c>
      <c r="AV57">
        <v>1</v>
      </c>
      <c r="AW57">
        <v>1</v>
      </c>
      <c r="AZ57">
        <v>1</v>
      </c>
      <c r="BA57">
        <v>1</v>
      </c>
      <c r="BB57">
        <v>1</v>
      </c>
      <c r="BC57">
        <v>1</v>
      </c>
      <c r="BD57" t="s">
        <v>3</v>
      </c>
      <c r="BE57" t="s">
        <v>3</v>
      </c>
      <c r="BF57" t="s">
        <v>3</v>
      </c>
      <c r="BG57" t="s">
        <v>3</v>
      </c>
      <c r="BH57">
        <v>3</v>
      </c>
      <c r="BI57">
        <v>1</v>
      </c>
      <c r="BJ57" t="s">
        <v>3</v>
      </c>
      <c r="BM57">
        <v>33001</v>
      </c>
      <c r="BN57">
        <v>0</v>
      </c>
      <c r="BO57" t="s">
        <v>3</v>
      </c>
      <c r="BP57">
        <v>0</v>
      </c>
      <c r="BQ57">
        <v>2</v>
      </c>
      <c r="BR57">
        <v>0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 t="s">
        <v>3</v>
      </c>
      <c r="BZ57">
        <v>103</v>
      </c>
      <c r="CA57">
        <v>60</v>
      </c>
      <c r="CB57" t="s">
        <v>3</v>
      </c>
      <c r="CE57">
        <v>0</v>
      </c>
      <c r="CF57">
        <v>0</v>
      </c>
      <c r="CG57">
        <v>0</v>
      </c>
      <c r="CH57">
        <v>5</v>
      </c>
      <c r="CI57">
        <v>2</v>
      </c>
      <c r="CJ57">
        <v>0</v>
      </c>
      <c r="CK57">
        <v>0</v>
      </c>
      <c r="CL57">
        <v>0</v>
      </c>
      <c r="CM57">
        <v>0</v>
      </c>
      <c r="CN57" t="s">
        <v>3</v>
      </c>
      <c r="CO57">
        <v>0</v>
      </c>
      <c r="CP57">
        <f t="shared" si="31"/>
        <v>0</v>
      </c>
      <c r="CQ57">
        <f t="shared" si="75"/>
        <v>0</v>
      </c>
      <c r="CR57">
        <f t="shared" si="76"/>
        <v>0</v>
      </c>
      <c r="CS57">
        <f t="shared" si="77"/>
        <v>0</v>
      </c>
      <c r="CT57">
        <f t="shared" si="78"/>
        <v>0</v>
      </c>
      <c r="CU57">
        <f t="shared" si="32"/>
        <v>0</v>
      </c>
      <c r="CV57">
        <f t="shared" si="79"/>
        <v>0</v>
      </c>
      <c r="CW57">
        <f t="shared" si="80"/>
        <v>0</v>
      </c>
      <c r="CX57">
        <f t="shared" si="33"/>
        <v>0</v>
      </c>
      <c r="CY57">
        <f t="shared" si="34"/>
        <v>0</v>
      </c>
      <c r="CZ57">
        <f t="shared" si="35"/>
        <v>0</v>
      </c>
      <c r="DC57" t="s">
        <v>3</v>
      </c>
      <c r="DD57" t="s">
        <v>3</v>
      </c>
      <c r="DE57" t="s">
        <v>3</v>
      </c>
      <c r="DF57" t="s">
        <v>3</v>
      </c>
      <c r="DG57" t="s">
        <v>3</v>
      </c>
      <c r="DH57" t="s">
        <v>3</v>
      </c>
      <c r="DI57" t="s">
        <v>3</v>
      </c>
      <c r="DJ57" t="s">
        <v>3</v>
      </c>
      <c r="DK57" t="s">
        <v>3</v>
      </c>
      <c r="DL57" t="s">
        <v>3</v>
      </c>
      <c r="DM57" t="s">
        <v>3</v>
      </c>
      <c r="DN57">
        <v>0</v>
      </c>
      <c r="DO57">
        <v>0</v>
      </c>
      <c r="DP57">
        <v>1</v>
      </c>
      <c r="DQ57">
        <v>1</v>
      </c>
      <c r="DU57">
        <v>1013</v>
      </c>
      <c r="DV57" t="s">
        <v>24</v>
      </c>
      <c r="DW57" t="s">
        <v>24</v>
      </c>
      <c r="DX57">
        <v>1</v>
      </c>
      <c r="DZ57" t="s">
        <v>3</v>
      </c>
      <c r="EA57" t="s">
        <v>3</v>
      </c>
      <c r="EB57" t="s">
        <v>3</v>
      </c>
      <c r="EC57" t="s">
        <v>3</v>
      </c>
      <c r="EE57">
        <v>85678438</v>
      </c>
      <c r="EF57">
        <v>2</v>
      </c>
      <c r="EG57" t="s">
        <v>26</v>
      </c>
      <c r="EH57">
        <v>27</v>
      </c>
      <c r="EI57" t="s">
        <v>27</v>
      </c>
      <c r="EJ57">
        <v>1</v>
      </c>
      <c r="EK57">
        <v>33001</v>
      </c>
      <c r="EL57" t="s">
        <v>27</v>
      </c>
      <c r="EM57" t="s">
        <v>28</v>
      </c>
      <c r="EO57" t="s">
        <v>3</v>
      </c>
      <c r="EQ57">
        <v>0</v>
      </c>
      <c r="ER57">
        <v>0</v>
      </c>
      <c r="ES57">
        <v>0</v>
      </c>
      <c r="ET57">
        <v>0</v>
      </c>
      <c r="EU57">
        <v>0</v>
      </c>
      <c r="EV57">
        <v>0</v>
      </c>
      <c r="EW57">
        <v>0</v>
      </c>
      <c r="EX57">
        <v>0</v>
      </c>
      <c r="FQ57">
        <v>0</v>
      </c>
      <c r="FR57">
        <f t="shared" si="36"/>
        <v>0</v>
      </c>
      <c r="FS57">
        <v>0</v>
      </c>
      <c r="FX57">
        <v>103</v>
      </c>
      <c r="FY57">
        <v>60</v>
      </c>
      <c r="GA57" t="s">
        <v>3</v>
      </c>
      <c r="GD57">
        <v>1</v>
      </c>
      <c r="GF57">
        <v>457934895</v>
      </c>
      <c r="GG57">
        <v>2</v>
      </c>
      <c r="GH57">
        <v>1</v>
      </c>
      <c r="GI57">
        <v>-2</v>
      </c>
      <c r="GJ57">
        <v>0</v>
      </c>
      <c r="GK57">
        <v>0</v>
      </c>
      <c r="GL57">
        <f t="shared" si="37"/>
        <v>0</v>
      </c>
      <c r="GM57">
        <f t="shared" si="38"/>
        <v>0</v>
      </c>
      <c r="GN57">
        <f t="shared" si="39"/>
        <v>0</v>
      </c>
      <c r="GO57">
        <f t="shared" si="40"/>
        <v>0</v>
      </c>
      <c r="GP57">
        <f t="shared" si="41"/>
        <v>0</v>
      </c>
      <c r="GR57">
        <v>0</v>
      </c>
      <c r="GS57">
        <v>3</v>
      </c>
      <c r="GT57">
        <v>0</v>
      </c>
      <c r="GU57" t="s">
        <v>3</v>
      </c>
      <c r="GV57">
        <f t="shared" si="42"/>
        <v>0</v>
      </c>
      <c r="GW57">
        <v>1</v>
      </c>
      <c r="GX57">
        <f t="shared" si="43"/>
        <v>0</v>
      </c>
      <c r="HA57">
        <v>0</v>
      </c>
      <c r="HB57">
        <v>0</v>
      </c>
      <c r="HC57">
        <f t="shared" si="44"/>
        <v>0</v>
      </c>
      <c r="HE57" t="s">
        <v>3</v>
      </c>
      <c r="HF57" t="s">
        <v>3</v>
      </c>
      <c r="HM57" t="s">
        <v>3</v>
      </c>
      <c r="HN57" t="s">
        <v>29</v>
      </c>
      <c r="HO57" t="s">
        <v>30</v>
      </c>
      <c r="HP57" t="s">
        <v>27</v>
      </c>
      <c r="HQ57" t="s">
        <v>27</v>
      </c>
      <c r="IK57">
        <v>0</v>
      </c>
    </row>
    <row r="58" spans="1:255" x14ac:dyDescent="0.2">
      <c r="A58" s="2">
        <v>18</v>
      </c>
      <c r="B58" s="2">
        <v>1</v>
      </c>
      <c r="C58" s="2">
        <v>72</v>
      </c>
      <c r="D58" s="2"/>
      <c r="E58" s="2" t="s">
        <v>76</v>
      </c>
      <c r="F58" s="2" t="s">
        <v>52</v>
      </c>
      <c r="G58" s="2" t="s">
        <v>53</v>
      </c>
      <c r="H58" s="2" t="s">
        <v>54</v>
      </c>
      <c r="I58" s="2">
        <f>I52*J58</f>
        <v>0</v>
      </c>
      <c r="J58" s="2">
        <v>0</v>
      </c>
      <c r="K58" s="2">
        <v>0</v>
      </c>
      <c r="L58" s="2">
        <v>0</v>
      </c>
      <c r="M58" s="2">
        <v>0</v>
      </c>
      <c r="N58" s="2">
        <f t="shared" si="21"/>
        <v>0</v>
      </c>
      <c r="O58" s="2">
        <f t="shared" si="22"/>
        <v>0</v>
      </c>
      <c r="P58" s="2">
        <f t="shared" si="63"/>
        <v>0</v>
      </c>
      <c r="Q58" s="2">
        <f t="shared" si="64"/>
        <v>0</v>
      </c>
      <c r="R58" s="2">
        <f t="shared" si="65"/>
        <v>0</v>
      </c>
      <c r="S58" s="2">
        <f t="shared" si="66"/>
        <v>0</v>
      </c>
      <c r="T58" s="2">
        <f t="shared" si="23"/>
        <v>0</v>
      </c>
      <c r="U58" s="2">
        <f t="shared" si="67"/>
        <v>0</v>
      </c>
      <c r="V58" s="2">
        <f t="shared" si="68"/>
        <v>0</v>
      </c>
      <c r="W58" s="2">
        <f t="shared" si="24"/>
        <v>0</v>
      </c>
      <c r="X58" s="2">
        <f t="shared" si="25"/>
        <v>0</v>
      </c>
      <c r="Y58" s="2">
        <f t="shared" si="26"/>
        <v>0</v>
      </c>
      <c r="Z58" s="2"/>
      <c r="AA58" s="2">
        <v>87105575</v>
      </c>
      <c r="AB58" s="2">
        <f t="shared" si="27"/>
        <v>0</v>
      </c>
      <c r="AC58" s="2">
        <f t="shared" si="69"/>
        <v>0</v>
      </c>
      <c r="AD58" s="2">
        <f t="shared" si="70"/>
        <v>0</v>
      </c>
      <c r="AE58" s="2">
        <f t="shared" si="71"/>
        <v>0</v>
      </c>
      <c r="AF58" s="2">
        <f t="shared" si="72"/>
        <v>0</v>
      </c>
      <c r="AG58" s="2">
        <f t="shared" si="29"/>
        <v>0</v>
      </c>
      <c r="AH58" s="2">
        <f t="shared" si="73"/>
        <v>0</v>
      </c>
      <c r="AI58" s="2">
        <f t="shared" si="74"/>
        <v>0</v>
      </c>
      <c r="AJ58" s="2">
        <f t="shared" si="30"/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  <c r="AS58" s="2">
        <v>0</v>
      </c>
      <c r="AT58" s="2">
        <v>103</v>
      </c>
      <c r="AU58" s="2">
        <v>60</v>
      </c>
      <c r="AV58" s="2">
        <v>1</v>
      </c>
      <c r="AW58" s="2">
        <v>1</v>
      </c>
      <c r="AX58" s="2"/>
      <c r="AY58" s="2"/>
      <c r="AZ58" s="2">
        <v>1</v>
      </c>
      <c r="BA58" s="2">
        <v>1</v>
      </c>
      <c r="BB58" s="2">
        <v>1</v>
      </c>
      <c r="BC58" s="2">
        <v>1</v>
      </c>
      <c r="BD58" s="2" t="s">
        <v>3</v>
      </c>
      <c r="BE58" s="2" t="s">
        <v>3</v>
      </c>
      <c r="BF58" s="2" t="s">
        <v>3</v>
      </c>
      <c r="BG58" s="2" t="s">
        <v>3</v>
      </c>
      <c r="BH58" s="2">
        <v>3</v>
      </c>
      <c r="BI58" s="2">
        <v>1</v>
      </c>
      <c r="BJ58" s="2" t="s">
        <v>3</v>
      </c>
      <c r="BK58" s="2"/>
      <c r="BL58" s="2"/>
      <c r="BM58" s="2">
        <v>33001</v>
      </c>
      <c r="BN58" s="2">
        <v>0</v>
      </c>
      <c r="BO58" s="2" t="s">
        <v>3</v>
      </c>
      <c r="BP58" s="2">
        <v>0</v>
      </c>
      <c r="BQ58" s="2">
        <v>2</v>
      </c>
      <c r="BR58" s="2">
        <v>0</v>
      </c>
      <c r="BS58" s="2">
        <v>1</v>
      </c>
      <c r="BT58" s="2">
        <v>1</v>
      </c>
      <c r="BU58" s="2">
        <v>1</v>
      </c>
      <c r="BV58" s="2">
        <v>1</v>
      </c>
      <c r="BW58" s="2">
        <v>1</v>
      </c>
      <c r="BX58" s="2">
        <v>1</v>
      </c>
      <c r="BY58" s="2" t="s">
        <v>3</v>
      </c>
      <c r="BZ58" s="2">
        <v>103</v>
      </c>
      <c r="CA58" s="2">
        <v>60</v>
      </c>
      <c r="CB58" s="2" t="s">
        <v>3</v>
      </c>
      <c r="CC58" s="2"/>
      <c r="CD58" s="2"/>
      <c r="CE58" s="2">
        <v>0</v>
      </c>
      <c r="CF58" s="2">
        <v>0</v>
      </c>
      <c r="CG58" s="2">
        <v>0</v>
      </c>
      <c r="CH58" s="2">
        <v>5</v>
      </c>
      <c r="CI58" s="2">
        <v>3</v>
      </c>
      <c r="CJ58" s="2">
        <v>0</v>
      </c>
      <c r="CK58" s="2">
        <v>0</v>
      </c>
      <c r="CL58" s="2">
        <v>0</v>
      </c>
      <c r="CM58" s="2">
        <v>0</v>
      </c>
      <c r="CN58" s="2" t="s">
        <v>3</v>
      </c>
      <c r="CO58" s="2">
        <v>0</v>
      </c>
      <c r="CP58" s="2">
        <f t="shared" si="31"/>
        <v>0</v>
      </c>
      <c r="CQ58" s="2">
        <f t="shared" si="75"/>
        <v>0</v>
      </c>
      <c r="CR58" s="2">
        <f t="shared" si="76"/>
        <v>0</v>
      </c>
      <c r="CS58" s="2">
        <f t="shared" si="77"/>
        <v>0</v>
      </c>
      <c r="CT58" s="2">
        <f t="shared" si="78"/>
        <v>0</v>
      </c>
      <c r="CU58" s="2">
        <f t="shared" si="32"/>
        <v>0</v>
      </c>
      <c r="CV58" s="2">
        <f t="shared" si="79"/>
        <v>0</v>
      </c>
      <c r="CW58" s="2">
        <f t="shared" si="80"/>
        <v>0</v>
      </c>
      <c r="CX58" s="2">
        <f t="shared" si="33"/>
        <v>0</v>
      </c>
      <c r="CY58" s="2">
        <f t="shared" si="34"/>
        <v>0</v>
      </c>
      <c r="CZ58" s="2">
        <f t="shared" si="35"/>
        <v>0</v>
      </c>
      <c r="DA58" s="2"/>
      <c r="DB58" s="2"/>
      <c r="DC58" s="2" t="s">
        <v>3</v>
      </c>
      <c r="DD58" s="2" t="s">
        <v>3</v>
      </c>
      <c r="DE58" s="2" t="s">
        <v>3</v>
      </c>
      <c r="DF58" s="2" t="s">
        <v>3</v>
      </c>
      <c r="DG58" s="2" t="s">
        <v>3</v>
      </c>
      <c r="DH58" s="2" t="s">
        <v>3</v>
      </c>
      <c r="DI58" s="2" t="s">
        <v>3</v>
      </c>
      <c r="DJ58" s="2" t="s">
        <v>3</v>
      </c>
      <c r="DK58" s="2" t="s">
        <v>3</v>
      </c>
      <c r="DL58" s="2" t="s">
        <v>3</v>
      </c>
      <c r="DM58" s="2" t="s">
        <v>3</v>
      </c>
      <c r="DN58" s="2">
        <v>0</v>
      </c>
      <c r="DO58" s="2">
        <v>0</v>
      </c>
      <c r="DP58" s="2">
        <v>1</v>
      </c>
      <c r="DQ58" s="2">
        <v>1</v>
      </c>
      <c r="DR58" s="2"/>
      <c r="DS58" s="2"/>
      <c r="DT58" s="2"/>
      <c r="DU58" s="2">
        <v>1009</v>
      </c>
      <c r="DV58" s="2" t="s">
        <v>54</v>
      </c>
      <c r="DW58" s="2" t="s">
        <v>54</v>
      </c>
      <c r="DX58" s="2">
        <v>1000</v>
      </c>
      <c r="DY58" s="2"/>
      <c r="DZ58" s="2" t="s">
        <v>3</v>
      </c>
      <c r="EA58" s="2" t="s">
        <v>3</v>
      </c>
      <c r="EB58" s="2" t="s">
        <v>3</v>
      </c>
      <c r="EC58" s="2" t="s">
        <v>3</v>
      </c>
      <c r="ED58" s="2"/>
      <c r="EE58" s="2">
        <v>85678438</v>
      </c>
      <c r="EF58" s="2">
        <v>2</v>
      </c>
      <c r="EG58" s="2" t="s">
        <v>26</v>
      </c>
      <c r="EH58" s="2">
        <v>27</v>
      </c>
      <c r="EI58" s="2" t="s">
        <v>27</v>
      </c>
      <c r="EJ58" s="2">
        <v>1</v>
      </c>
      <c r="EK58" s="2">
        <v>33001</v>
      </c>
      <c r="EL58" s="2" t="s">
        <v>27</v>
      </c>
      <c r="EM58" s="2" t="s">
        <v>28</v>
      </c>
      <c r="EN58" s="2"/>
      <c r="EO58" s="2" t="s">
        <v>3</v>
      </c>
      <c r="EP58" s="2"/>
      <c r="EQ58" s="2">
        <v>0</v>
      </c>
      <c r="ER58" s="2">
        <v>0</v>
      </c>
      <c r="ES58" s="2">
        <v>0</v>
      </c>
      <c r="ET58" s="2">
        <v>0</v>
      </c>
      <c r="EU58" s="2">
        <v>0</v>
      </c>
      <c r="EV58" s="2">
        <v>0</v>
      </c>
      <c r="EW58" s="2">
        <v>0</v>
      </c>
      <c r="EX58" s="2">
        <v>0</v>
      </c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>
        <v>0</v>
      </c>
      <c r="FR58" s="2">
        <f t="shared" si="36"/>
        <v>0</v>
      </c>
      <c r="FS58" s="2">
        <v>0</v>
      </c>
      <c r="FT58" s="2"/>
      <c r="FU58" s="2"/>
      <c r="FV58" s="2"/>
      <c r="FW58" s="2"/>
      <c r="FX58" s="2">
        <v>103</v>
      </c>
      <c r="FY58" s="2">
        <v>60</v>
      </c>
      <c r="FZ58" s="2"/>
      <c r="GA58" s="2" t="s">
        <v>3</v>
      </c>
      <c r="GB58" s="2"/>
      <c r="GC58" s="2"/>
      <c r="GD58" s="2">
        <v>1</v>
      </c>
      <c r="GE58" s="2"/>
      <c r="GF58" s="2">
        <v>1602794472</v>
      </c>
      <c r="GG58" s="2">
        <v>2</v>
      </c>
      <c r="GH58" s="2">
        <v>1</v>
      </c>
      <c r="GI58" s="2">
        <v>-2</v>
      </c>
      <c r="GJ58" s="2">
        <v>0</v>
      </c>
      <c r="GK58" s="2">
        <v>0</v>
      </c>
      <c r="GL58" s="2">
        <f t="shared" si="37"/>
        <v>0</v>
      </c>
      <c r="GM58" s="2">
        <f t="shared" si="38"/>
        <v>0</v>
      </c>
      <c r="GN58" s="2">
        <f t="shared" si="39"/>
        <v>0</v>
      </c>
      <c r="GO58" s="2">
        <f t="shared" si="40"/>
        <v>0</v>
      </c>
      <c r="GP58" s="2">
        <f t="shared" si="41"/>
        <v>0</v>
      </c>
      <c r="GQ58" s="2"/>
      <c r="GR58" s="2">
        <v>0</v>
      </c>
      <c r="GS58" s="2">
        <v>3</v>
      </c>
      <c r="GT58" s="2">
        <v>0</v>
      </c>
      <c r="GU58" s="2" t="s">
        <v>3</v>
      </c>
      <c r="GV58" s="2">
        <f t="shared" si="42"/>
        <v>0</v>
      </c>
      <c r="GW58" s="2">
        <v>1</v>
      </c>
      <c r="GX58" s="2">
        <f t="shared" si="43"/>
        <v>0</v>
      </c>
      <c r="GY58" s="2"/>
      <c r="GZ58" s="2"/>
      <c r="HA58" s="2">
        <v>0</v>
      </c>
      <c r="HB58" s="2">
        <v>0</v>
      </c>
      <c r="HC58" s="2">
        <f t="shared" si="44"/>
        <v>0</v>
      </c>
      <c r="HD58" s="2"/>
      <c r="HE58" s="2" t="s">
        <v>3</v>
      </c>
      <c r="HF58" s="2" t="s">
        <v>3</v>
      </c>
      <c r="HG58" s="2"/>
      <c r="HH58" s="2"/>
      <c r="HI58" s="2"/>
      <c r="HJ58" s="2"/>
      <c r="HK58" s="2"/>
      <c r="HL58" s="2"/>
      <c r="HM58" s="2" t="s">
        <v>3</v>
      </c>
      <c r="HN58" s="2" t="s">
        <v>29</v>
      </c>
      <c r="HO58" s="2" t="s">
        <v>30</v>
      </c>
      <c r="HP58" s="2" t="s">
        <v>27</v>
      </c>
      <c r="HQ58" s="2" t="s">
        <v>27</v>
      </c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>
        <v>0</v>
      </c>
      <c r="IL58" s="2"/>
      <c r="IM58" s="2"/>
      <c r="IN58" s="2"/>
      <c r="IO58" s="2"/>
      <c r="IP58" s="2"/>
      <c r="IQ58" s="2"/>
      <c r="IR58" s="2"/>
      <c r="IS58" s="2"/>
      <c r="IT58" s="2"/>
      <c r="IU58" s="2"/>
    </row>
    <row r="59" spans="1:255" x14ac:dyDescent="0.2">
      <c r="A59">
        <v>18</v>
      </c>
      <c r="B59">
        <v>1</v>
      </c>
      <c r="C59">
        <v>91</v>
      </c>
      <c r="E59" t="s">
        <v>76</v>
      </c>
      <c r="F59" t="s">
        <v>52</v>
      </c>
      <c r="G59" t="s">
        <v>53</v>
      </c>
      <c r="H59" t="s">
        <v>54</v>
      </c>
      <c r="I59">
        <f>I53*J59</f>
        <v>0</v>
      </c>
      <c r="J59">
        <v>0</v>
      </c>
      <c r="K59">
        <v>0</v>
      </c>
      <c r="L59">
        <v>0</v>
      </c>
      <c r="M59">
        <v>0</v>
      </c>
      <c r="N59">
        <f t="shared" si="21"/>
        <v>0</v>
      </c>
      <c r="O59">
        <f t="shared" si="22"/>
        <v>0</v>
      </c>
      <c r="P59">
        <f t="shared" si="63"/>
        <v>0</v>
      </c>
      <c r="Q59">
        <f t="shared" si="64"/>
        <v>0</v>
      </c>
      <c r="R59">
        <f t="shared" si="65"/>
        <v>0</v>
      </c>
      <c r="S59">
        <f t="shared" si="66"/>
        <v>0</v>
      </c>
      <c r="T59">
        <f t="shared" si="23"/>
        <v>0</v>
      </c>
      <c r="U59">
        <f t="shared" si="67"/>
        <v>0</v>
      </c>
      <c r="V59">
        <f t="shared" si="68"/>
        <v>0</v>
      </c>
      <c r="W59">
        <f t="shared" si="24"/>
        <v>0</v>
      </c>
      <c r="X59">
        <f t="shared" si="25"/>
        <v>0</v>
      </c>
      <c r="Y59">
        <f t="shared" si="26"/>
        <v>0</v>
      </c>
      <c r="AA59">
        <v>87105511</v>
      </c>
      <c r="AB59">
        <f t="shared" si="27"/>
        <v>0</v>
      </c>
      <c r="AC59">
        <f t="shared" si="69"/>
        <v>0</v>
      </c>
      <c r="AD59">
        <f t="shared" si="70"/>
        <v>0</v>
      </c>
      <c r="AE59">
        <f t="shared" si="71"/>
        <v>0</v>
      </c>
      <c r="AF59">
        <f t="shared" si="72"/>
        <v>0</v>
      </c>
      <c r="AG59">
        <f t="shared" si="29"/>
        <v>0</v>
      </c>
      <c r="AH59">
        <f t="shared" si="73"/>
        <v>0</v>
      </c>
      <c r="AI59">
        <f t="shared" si="74"/>
        <v>0</v>
      </c>
      <c r="AJ59">
        <f t="shared" si="30"/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103</v>
      </c>
      <c r="AU59">
        <v>60</v>
      </c>
      <c r="AV59">
        <v>1</v>
      </c>
      <c r="AW59">
        <v>1</v>
      </c>
      <c r="AZ59">
        <v>1</v>
      </c>
      <c r="BA59">
        <v>1</v>
      </c>
      <c r="BB59">
        <v>1</v>
      </c>
      <c r="BC59">
        <v>1</v>
      </c>
      <c r="BD59" t="s">
        <v>3</v>
      </c>
      <c r="BE59" t="s">
        <v>3</v>
      </c>
      <c r="BF59" t="s">
        <v>3</v>
      </c>
      <c r="BG59" t="s">
        <v>3</v>
      </c>
      <c r="BH59">
        <v>3</v>
      </c>
      <c r="BI59">
        <v>1</v>
      </c>
      <c r="BJ59" t="s">
        <v>3</v>
      </c>
      <c r="BM59">
        <v>33001</v>
      </c>
      <c r="BN59">
        <v>0</v>
      </c>
      <c r="BO59" t="s">
        <v>3</v>
      </c>
      <c r="BP59">
        <v>0</v>
      </c>
      <c r="BQ59">
        <v>2</v>
      </c>
      <c r="BR59">
        <v>0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 t="s">
        <v>3</v>
      </c>
      <c r="BZ59">
        <v>103</v>
      </c>
      <c r="CA59">
        <v>60</v>
      </c>
      <c r="CB59" t="s">
        <v>3</v>
      </c>
      <c r="CE59">
        <v>0</v>
      </c>
      <c r="CF59">
        <v>0</v>
      </c>
      <c r="CG59">
        <v>0</v>
      </c>
      <c r="CH59">
        <v>5</v>
      </c>
      <c r="CI59">
        <v>3</v>
      </c>
      <c r="CJ59">
        <v>0</v>
      </c>
      <c r="CK59">
        <v>0</v>
      </c>
      <c r="CL59">
        <v>0</v>
      </c>
      <c r="CM59">
        <v>0</v>
      </c>
      <c r="CN59" t="s">
        <v>3</v>
      </c>
      <c r="CO59">
        <v>0</v>
      </c>
      <c r="CP59">
        <f t="shared" si="31"/>
        <v>0</v>
      </c>
      <c r="CQ59">
        <f t="shared" si="75"/>
        <v>0</v>
      </c>
      <c r="CR59">
        <f t="shared" si="76"/>
        <v>0</v>
      </c>
      <c r="CS59">
        <f t="shared" si="77"/>
        <v>0</v>
      </c>
      <c r="CT59">
        <f t="shared" si="78"/>
        <v>0</v>
      </c>
      <c r="CU59">
        <f t="shared" si="32"/>
        <v>0</v>
      </c>
      <c r="CV59">
        <f t="shared" si="79"/>
        <v>0</v>
      </c>
      <c r="CW59">
        <f t="shared" si="80"/>
        <v>0</v>
      </c>
      <c r="CX59">
        <f t="shared" si="33"/>
        <v>0</v>
      </c>
      <c r="CY59">
        <f t="shared" si="34"/>
        <v>0</v>
      </c>
      <c r="CZ59">
        <f t="shared" si="35"/>
        <v>0</v>
      </c>
      <c r="DC59" t="s">
        <v>3</v>
      </c>
      <c r="DD59" t="s">
        <v>3</v>
      </c>
      <c r="DE59" t="s">
        <v>3</v>
      </c>
      <c r="DF59" t="s">
        <v>3</v>
      </c>
      <c r="DG59" t="s">
        <v>3</v>
      </c>
      <c r="DH59" t="s">
        <v>3</v>
      </c>
      <c r="DI59" t="s">
        <v>3</v>
      </c>
      <c r="DJ59" t="s">
        <v>3</v>
      </c>
      <c r="DK59" t="s">
        <v>3</v>
      </c>
      <c r="DL59" t="s">
        <v>3</v>
      </c>
      <c r="DM59" t="s">
        <v>3</v>
      </c>
      <c r="DN59">
        <v>0</v>
      </c>
      <c r="DO59">
        <v>0</v>
      </c>
      <c r="DP59">
        <v>1</v>
      </c>
      <c r="DQ59">
        <v>1</v>
      </c>
      <c r="DU59">
        <v>1009</v>
      </c>
      <c r="DV59" t="s">
        <v>54</v>
      </c>
      <c r="DW59" t="s">
        <v>54</v>
      </c>
      <c r="DX59">
        <v>1000</v>
      </c>
      <c r="DZ59" t="s">
        <v>3</v>
      </c>
      <c r="EA59" t="s">
        <v>3</v>
      </c>
      <c r="EB59" t="s">
        <v>3</v>
      </c>
      <c r="EC59" t="s">
        <v>3</v>
      </c>
      <c r="EE59">
        <v>85678438</v>
      </c>
      <c r="EF59">
        <v>2</v>
      </c>
      <c r="EG59" t="s">
        <v>26</v>
      </c>
      <c r="EH59">
        <v>27</v>
      </c>
      <c r="EI59" t="s">
        <v>27</v>
      </c>
      <c r="EJ59">
        <v>1</v>
      </c>
      <c r="EK59">
        <v>33001</v>
      </c>
      <c r="EL59" t="s">
        <v>27</v>
      </c>
      <c r="EM59" t="s">
        <v>28</v>
      </c>
      <c r="EO59" t="s">
        <v>3</v>
      </c>
      <c r="EQ59">
        <v>0</v>
      </c>
      <c r="ER59">
        <v>0</v>
      </c>
      <c r="ES59">
        <v>0</v>
      </c>
      <c r="ET59">
        <v>0</v>
      </c>
      <c r="EU59">
        <v>0</v>
      </c>
      <c r="EV59">
        <v>0</v>
      </c>
      <c r="EW59">
        <v>0</v>
      </c>
      <c r="EX59">
        <v>0</v>
      </c>
      <c r="FQ59">
        <v>0</v>
      </c>
      <c r="FR59">
        <f t="shared" si="36"/>
        <v>0</v>
      </c>
      <c r="FS59">
        <v>0</v>
      </c>
      <c r="FX59">
        <v>103</v>
      </c>
      <c r="FY59">
        <v>60</v>
      </c>
      <c r="GA59" t="s">
        <v>3</v>
      </c>
      <c r="GD59">
        <v>1</v>
      </c>
      <c r="GF59">
        <v>1602794472</v>
      </c>
      <c r="GG59">
        <v>2</v>
      </c>
      <c r="GH59">
        <v>1</v>
      </c>
      <c r="GI59">
        <v>-2</v>
      </c>
      <c r="GJ59">
        <v>0</v>
      </c>
      <c r="GK59">
        <v>0</v>
      </c>
      <c r="GL59">
        <f t="shared" si="37"/>
        <v>0</v>
      </c>
      <c r="GM59">
        <f t="shared" si="38"/>
        <v>0</v>
      </c>
      <c r="GN59">
        <f t="shared" si="39"/>
        <v>0</v>
      </c>
      <c r="GO59">
        <f t="shared" si="40"/>
        <v>0</v>
      </c>
      <c r="GP59">
        <f t="shared" si="41"/>
        <v>0</v>
      </c>
      <c r="GR59">
        <v>0</v>
      </c>
      <c r="GS59">
        <v>3</v>
      </c>
      <c r="GT59">
        <v>0</v>
      </c>
      <c r="GU59" t="s">
        <v>3</v>
      </c>
      <c r="GV59">
        <f t="shared" si="42"/>
        <v>0</v>
      </c>
      <c r="GW59">
        <v>1</v>
      </c>
      <c r="GX59">
        <f t="shared" si="43"/>
        <v>0</v>
      </c>
      <c r="HA59">
        <v>0</v>
      </c>
      <c r="HB59">
        <v>0</v>
      </c>
      <c r="HC59">
        <f t="shared" si="44"/>
        <v>0</v>
      </c>
      <c r="HE59" t="s">
        <v>3</v>
      </c>
      <c r="HF59" t="s">
        <v>3</v>
      </c>
      <c r="HM59" t="s">
        <v>3</v>
      </c>
      <c r="HN59" t="s">
        <v>29</v>
      </c>
      <c r="HO59" t="s">
        <v>30</v>
      </c>
      <c r="HP59" t="s">
        <v>27</v>
      </c>
      <c r="HQ59" t="s">
        <v>27</v>
      </c>
      <c r="IK59">
        <v>0</v>
      </c>
    </row>
    <row r="60" spans="1:255" x14ac:dyDescent="0.2">
      <c r="A60" s="2">
        <v>18</v>
      </c>
      <c r="B60" s="2">
        <v>1</v>
      </c>
      <c r="C60" s="2">
        <v>73</v>
      </c>
      <c r="D60" s="2"/>
      <c r="E60" s="2" t="s">
        <v>77</v>
      </c>
      <c r="F60" s="2" t="s">
        <v>56</v>
      </c>
      <c r="G60" s="2" t="s">
        <v>57</v>
      </c>
      <c r="H60" s="2" t="s">
        <v>46</v>
      </c>
      <c r="I60" s="2">
        <f>I52*J60</f>
        <v>0</v>
      </c>
      <c r="J60" s="2">
        <v>0</v>
      </c>
      <c r="K60" s="2">
        <v>0</v>
      </c>
      <c r="L60" s="2">
        <v>0</v>
      </c>
      <c r="M60" s="2">
        <v>0</v>
      </c>
      <c r="N60" s="2">
        <f t="shared" ref="N60:N91" si="81">ROUND(L60-M60,4)</f>
        <v>0</v>
      </c>
      <c r="O60" s="2">
        <f t="shared" ref="O60:O91" si="82">ROUND(CP60,2)</f>
        <v>0</v>
      </c>
      <c r="P60" s="2">
        <f t="shared" si="63"/>
        <v>0</v>
      </c>
      <c r="Q60" s="2">
        <f t="shared" si="64"/>
        <v>0</v>
      </c>
      <c r="R60" s="2">
        <f t="shared" si="65"/>
        <v>0</v>
      </c>
      <c r="S60" s="2">
        <f t="shared" si="66"/>
        <v>0</v>
      </c>
      <c r="T60" s="2">
        <f t="shared" ref="T60:T91" si="83">ROUND(CU60*I60,2)</f>
        <v>0</v>
      </c>
      <c r="U60" s="2">
        <f t="shared" si="67"/>
        <v>0</v>
      </c>
      <c r="V60" s="2">
        <f t="shared" si="68"/>
        <v>0</v>
      </c>
      <c r="W60" s="2">
        <f t="shared" ref="W60:W91" si="84">ROUND(CX60*I60,2)</f>
        <v>0</v>
      </c>
      <c r="X60" s="2">
        <f t="shared" ref="X60:X91" si="85">ROUND(CY60,2)</f>
        <v>0</v>
      </c>
      <c r="Y60" s="2">
        <f t="shared" ref="Y60:Y91" si="86">ROUND(CZ60,2)</f>
        <v>0</v>
      </c>
      <c r="Z60" s="2"/>
      <c r="AA60" s="2">
        <v>87105575</v>
      </c>
      <c r="AB60" s="2">
        <f t="shared" ref="AB60:AB91" si="87">ROUND((AC60+AD60+AF60),2)</f>
        <v>0</v>
      </c>
      <c r="AC60" s="2">
        <f t="shared" si="69"/>
        <v>0</v>
      </c>
      <c r="AD60" s="2">
        <f t="shared" si="70"/>
        <v>0</v>
      </c>
      <c r="AE60" s="2">
        <f t="shared" si="71"/>
        <v>0</v>
      </c>
      <c r="AF60" s="2">
        <f t="shared" si="72"/>
        <v>0</v>
      </c>
      <c r="AG60" s="2">
        <f t="shared" ref="AG60:AG91" si="88">ROUND((AP60),2)</f>
        <v>0</v>
      </c>
      <c r="AH60" s="2">
        <f t="shared" si="73"/>
        <v>0</v>
      </c>
      <c r="AI60" s="2">
        <f t="shared" si="74"/>
        <v>0</v>
      </c>
      <c r="AJ60" s="2">
        <f t="shared" ref="AJ60:AJ91" si="89">(AS60)</f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  <c r="AS60" s="2">
        <v>0</v>
      </c>
      <c r="AT60" s="2">
        <v>103</v>
      </c>
      <c r="AU60" s="2">
        <v>60</v>
      </c>
      <c r="AV60" s="2">
        <v>1</v>
      </c>
      <c r="AW60" s="2">
        <v>1</v>
      </c>
      <c r="AX60" s="2"/>
      <c r="AY60" s="2"/>
      <c r="AZ60" s="2">
        <v>1</v>
      </c>
      <c r="BA60" s="2">
        <v>1</v>
      </c>
      <c r="BB60" s="2">
        <v>1</v>
      </c>
      <c r="BC60" s="2">
        <v>1</v>
      </c>
      <c r="BD60" s="2" t="s">
        <v>3</v>
      </c>
      <c r="BE60" s="2" t="s">
        <v>3</v>
      </c>
      <c r="BF60" s="2" t="s">
        <v>3</v>
      </c>
      <c r="BG60" s="2" t="s">
        <v>3</v>
      </c>
      <c r="BH60" s="2">
        <v>3</v>
      </c>
      <c r="BI60" s="2">
        <v>1</v>
      </c>
      <c r="BJ60" s="2" t="s">
        <v>3</v>
      </c>
      <c r="BK60" s="2"/>
      <c r="BL60" s="2"/>
      <c r="BM60" s="2">
        <v>33001</v>
      </c>
      <c r="BN60" s="2">
        <v>0</v>
      </c>
      <c r="BO60" s="2" t="s">
        <v>3</v>
      </c>
      <c r="BP60" s="2">
        <v>0</v>
      </c>
      <c r="BQ60" s="2">
        <v>2</v>
      </c>
      <c r="BR60" s="2">
        <v>0</v>
      </c>
      <c r="BS60" s="2">
        <v>1</v>
      </c>
      <c r="BT60" s="2">
        <v>1</v>
      </c>
      <c r="BU60" s="2">
        <v>1</v>
      </c>
      <c r="BV60" s="2">
        <v>1</v>
      </c>
      <c r="BW60" s="2">
        <v>1</v>
      </c>
      <c r="BX60" s="2">
        <v>1</v>
      </c>
      <c r="BY60" s="2" t="s">
        <v>3</v>
      </c>
      <c r="BZ60" s="2">
        <v>103</v>
      </c>
      <c r="CA60" s="2">
        <v>60</v>
      </c>
      <c r="CB60" s="2" t="s">
        <v>3</v>
      </c>
      <c r="CC60" s="2"/>
      <c r="CD60" s="2"/>
      <c r="CE60" s="2">
        <v>0</v>
      </c>
      <c r="CF60" s="2">
        <v>0</v>
      </c>
      <c r="CG60" s="2">
        <v>0</v>
      </c>
      <c r="CH60" s="2">
        <v>5</v>
      </c>
      <c r="CI60" s="2">
        <v>4</v>
      </c>
      <c r="CJ60" s="2">
        <v>0</v>
      </c>
      <c r="CK60" s="2">
        <v>0</v>
      </c>
      <c r="CL60" s="2">
        <v>0</v>
      </c>
      <c r="CM60" s="2">
        <v>0</v>
      </c>
      <c r="CN60" s="2" t="s">
        <v>3</v>
      </c>
      <c r="CO60" s="2">
        <v>0</v>
      </c>
      <c r="CP60" s="2">
        <f t="shared" ref="CP60:CP91" si="90">(P60+Q60+S60+R60)</f>
        <v>0</v>
      </c>
      <c r="CQ60" s="2">
        <f t="shared" si="75"/>
        <v>0</v>
      </c>
      <c r="CR60" s="2">
        <f t="shared" si="76"/>
        <v>0</v>
      </c>
      <c r="CS60" s="2">
        <f t="shared" si="77"/>
        <v>0</v>
      </c>
      <c r="CT60" s="2">
        <f t="shared" si="78"/>
        <v>0</v>
      </c>
      <c r="CU60" s="2">
        <f t="shared" ref="CU60:CU91" si="91">AG60</f>
        <v>0</v>
      </c>
      <c r="CV60" s="2">
        <f t="shared" si="79"/>
        <v>0</v>
      </c>
      <c r="CW60" s="2">
        <f t="shared" si="80"/>
        <v>0</v>
      </c>
      <c r="CX60" s="2">
        <f t="shared" ref="CX60:CX91" si="92">AJ60</f>
        <v>0</v>
      </c>
      <c r="CY60" s="2">
        <f t="shared" ref="CY60:CY91" si="93">(((S60+R60)*AT60)/100)</f>
        <v>0</v>
      </c>
      <c r="CZ60" s="2">
        <f t="shared" ref="CZ60:CZ91" si="94">(((S60+R60)*AU60)/100)</f>
        <v>0</v>
      </c>
      <c r="DA60" s="2"/>
      <c r="DB60" s="2"/>
      <c r="DC60" s="2" t="s">
        <v>3</v>
      </c>
      <c r="DD60" s="2" t="s">
        <v>3</v>
      </c>
      <c r="DE60" s="2" t="s">
        <v>3</v>
      </c>
      <c r="DF60" s="2" t="s">
        <v>3</v>
      </c>
      <c r="DG60" s="2" t="s">
        <v>3</v>
      </c>
      <c r="DH60" s="2" t="s">
        <v>3</v>
      </c>
      <c r="DI60" s="2" t="s">
        <v>3</v>
      </c>
      <c r="DJ60" s="2" t="s">
        <v>3</v>
      </c>
      <c r="DK60" s="2" t="s">
        <v>3</v>
      </c>
      <c r="DL60" s="2" t="s">
        <v>3</v>
      </c>
      <c r="DM60" s="2" t="s">
        <v>3</v>
      </c>
      <c r="DN60" s="2">
        <v>0</v>
      </c>
      <c r="DO60" s="2">
        <v>0</v>
      </c>
      <c r="DP60" s="2">
        <v>1</v>
      </c>
      <c r="DQ60" s="2">
        <v>1</v>
      </c>
      <c r="DR60" s="2"/>
      <c r="DS60" s="2"/>
      <c r="DT60" s="2"/>
      <c r="DU60" s="2">
        <v>1009</v>
      </c>
      <c r="DV60" s="2" t="s">
        <v>46</v>
      </c>
      <c r="DW60" s="2" t="s">
        <v>46</v>
      </c>
      <c r="DX60" s="2">
        <v>1</v>
      </c>
      <c r="DY60" s="2"/>
      <c r="DZ60" s="2" t="s">
        <v>3</v>
      </c>
      <c r="EA60" s="2" t="s">
        <v>3</v>
      </c>
      <c r="EB60" s="2" t="s">
        <v>3</v>
      </c>
      <c r="EC60" s="2" t="s">
        <v>3</v>
      </c>
      <c r="ED60" s="2"/>
      <c r="EE60" s="2">
        <v>85678438</v>
      </c>
      <c r="EF60" s="2">
        <v>2</v>
      </c>
      <c r="EG60" s="2" t="s">
        <v>26</v>
      </c>
      <c r="EH60" s="2">
        <v>27</v>
      </c>
      <c r="EI60" s="2" t="s">
        <v>27</v>
      </c>
      <c r="EJ60" s="2">
        <v>1</v>
      </c>
      <c r="EK60" s="2">
        <v>33001</v>
      </c>
      <c r="EL60" s="2" t="s">
        <v>27</v>
      </c>
      <c r="EM60" s="2" t="s">
        <v>28</v>
      </c>
      <c r="EN60" s="2"/>
      <c r="EO60" s="2" t="s">
        <v>3</v>
      </c>
      <c r="EP60" s="2"/>
      <c r="EQ60" s="2">
        <v>0</v>
      </c>
      <c r="ER60" s="2">
        <v>0</v>
      </c>
      <c r="ES60" s="2">
        <v>0</v>
      </c>
      <c r="ET60" s="2">
        <v>0</v>
      </c>
      <c r="EU60" s="2">
        <v>0</v>
      </c>
      <c r="EV60" s="2">
        <v>0</v>
      </c>
      <c r="EW60" s="2">
        <v>0</v>
      </c>
      <c r="EX60" s="2">
        <v>0</v>
      </c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>
        <v>0</v>
      </c>
      <c r="FR60" s="2">
        <f t="shared" ref="FR60:FR91" si="95">ROUND(IF(BI60=3,GM60,0),2)</f>
        <v>0</v>
      </c>
      <c r="FS60" s="2">
        <v>0</v>
      </c>
      <c r="FT60" s="2"/>
      <c r="FU60" s="2"/>
      <c r="FV60" s="2"/>
      <c r="FW60" s="2"/>
      <c r="FX60" s="2">
        <v>103</v>
      </c>
      <c r="FY60" s="2">
        <v>60</v>
      </c>
      <c r="FZ60" s="2"/>
      <c r="GA60" s="2" t="s">
        <v>3</v>
      </c>
      <c r="GB60" s="2"/>
      <c r="GC60" s="2"/>
      <c r="GD60" s="2">
        <v>1</v>
      </c>
      <c r="GE60" s="2"/>
      <c r="GF60" s="2">
        <v>-1111733769</v>
      </c>
      <c r="GG60" s="2">
        <v>2</v>
      </c>
      <c r="GH60" s="2">
        <v>1</v>
      </c>
      <c r="GI60" s="2">
        <v>-2</v>
      </c>
      <c r="GJ60" s="2">
        <v>0</v>
      </c>
      <c r="GK60" s="2">
        <v>0</v>
      </c>
      <c r="GL60" s="2">
        <f t="shared" ref="GL60:GL91" si="96">ROUND(IF(AND(BH60=3,BI60=3,FS60&lt;&gt;0),P60,0),2)</f>
        <v>0</v>
      </c>
      <c r="GM60" s="2">
        <f t="shared" ref="GM60:GM91" si="97">ROUND(O60+X60+Y60,2)+GX60</f>
        <v>0</v>
      </c>
      <c r="GN60" s="2">
        <f t="shared" ref="GN60:GN91" si="98">IF(OR(BI60=0,BI60=1),GM60-GX60,0)</f>
        <v>0</v>
      </c>
      <c r="GO60" s="2">
        <f t="shared" ref="GO60:GO91" si="99">IF(BI60=2,GM60-GX60,0)</f>
        <v>0</v>
      </c>
      <c r="GP60" s="2">
        <f t="shared" ref="GP60:GP91" si="100">IF(BI60=4,GM60-GX60,0)</f>
        <v>0</v>
      </c>
      <c r="GQ60" s="2"/>
      <c r="GR60" s="2">
        <v>0</v>
      </c>
      <c r="GS60" s="2">
        <v>3</v>
      </c>
      <c r="GT60" s="2">
        <v>0</v>
      </c>
      <c r="GU60" s="2" t="s">
        <v>3</v>
      </c>
      <c r="GV60" s="2">
        <f t="shared" ref="GV60:GV91" si="101">ROUND((GT60),2)</f>
        <v>0</v>
      </c>
      <c r="GW60" s="2">
        <v>1</v>
      </c>
      <c r="GX60" s="2">
        <f t="shared" ref="GX60:GX91" si="102">ROUND(HC60*I60,2)</f>
        <v>0</v>
      </c>
      <c r="GY60" s="2"/>
      <c r="GZ60" s="2"/>
      <c r="HA60" s="2">
        <v>0</v>
      </c>
      <c r="HB60" s="2">
        <v>0</v>
      </c>
      <c r="HC60" s="2">
        <f t="shared" ref="HC60:HC91" si="103">GV60*GW60</f>
        <v>0</v>
      </c>
      <c r="HD60" s="2"/>
      <c r="HE60" s="2" t="s">
        <v>3</v>
      </c>
      <c r="HF60" s="2" t="s">
        <v>3</v>
      </c>
      <c r="HG60" s="2"/>
      <c r="HH60" s="2"/>
      <c r="HI60" s="2"/>
      <c r="HJ60" s="2"/>
      <c r="HK60" s="2"/>
      <c r="HL60" s="2"/>
      <c r="HM60" s="2" t="s">
        <v>3</v>
      </c>
      <c r="HN60" s="2" t="s">
        <v>29</v>
      </c>
      <c r="HO60" s="2" t="s">
        <v>30</v>
      </c>
      <c r="HP60" s="2" t="s">
        <v>27</v>
      </c>
      <c r="HQ60" s="2" t="s">
        <v>27</v>
      </c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>
        <v>0</v>
      </c>
      <c r="IL60" s="2"/>
      <c r="IM60" s="2"/>
      <c r="IN60" s="2"/>
      <c r="IO60" s="2"/>
      <c r="IP60" s="2"/>
      <c r="IQ60" s="2"/>
      <c r="IR60" s="2"/>
      <c r="IS60" s="2"/>
      <c r="IT60" s="2"/>
      <c r="IU60" s="2"/>
    </row>
    <row r="61" spans="1:255" x14ac:dyDescent="0.2">
      <c r="A61">
        <v>18</v>
      </c>
      <c r="B61">
        <v>1</v>
      </c>
      <c r="C61">
        <v>92</v>
      </c>
      <c r="E61" t="s">
        <v>77</v>
      </c>
      <c r="F61" t="s">
        <v>56</v>
      </c>
      <c r="G61" t="s">
        <v>57</v>
      </c>
      <c r="H61" t="s">
        <v>46</v>
      </c>
      <c r="I61">
        <f>I53*J61</f>
        <v>0</v>
      </c>
      <c r="J61">
        <v>0</v>
      </c>
      <c r="K61">
        <v>0</v>
      </c>
      <c r="L61">
        <v>0</v>
      </c>
      <c r="M61">
        <v>0</v>
      </c>
      <c r="N61">
        <f t="shared" si="81"/>
        <v>0</v>
      </c>
      <c r="O61">
        <f t="shared" si="82"/>
        <v>0</v>
      </c>
      <c r="P61">
        <f t="shared" si="63"/>
        <v>0</v>
      </c>
      <c r="Q61">
        <f t="shared" si="64"/>
        <v>0</v>
      </c>
      <c r="R61">
        <f t="shared" si="65"/>
        <v>0</v>
      </c>
      <c r="S61">
        <f t="shared" si="66"/>
        <v>0</v>
      </c>
      <c r="T61">
        <f t="shared" si="83"/>
        <v>0</v>
      </c>
      <c r="U61">
        <f t="shared" si="67"/>
        <v>0</v>
      </c>
      <c r="V61">
        <f t="shared" si="68"/>
        <v>0</v>
      </c>
      <c r="W61">
        <f t="shared" si="84"/>
        <v>0</v>
      </c>
      <c r="X61">
        <f t="shared" si="85"/>
        <v>0</v>
      </c>
      <c r="Y61">
        <f t="shared" si="86"/>
        <v>0</v>
      </c>
      <c r="AA61">
        <v>87105511</v>
      </c>
      <c r="AB61">
        <f t="shared" si="87"/>
        <v>0</v>
      </c>
      <c r="AC61">
        <f t="shared" si="69"/>
        <v>0</v>
      </c>
      <c r="AD61">
        <f t="shared" si="70"/>
        <v>0</v>
      </c>
      <c r="AE61">
        <f t="shared" si="71"/>
        <v>0</v>
      </c>
      <c r="AF61">
        <f t="shared" si="72"/>
        <v>0</v>
      </c>
      <c r="AG61">
        <f t="shared" si="88"/>
        <v>0</v>
      </c>
      <c r="AH61">
        <f t="shared" si="73"/>
        <v>0</v>
      </c>
      <c r="AI61">
        <f t="shared" si="74"/>
        <v>0</v>
      </c>
      <c r="AJ61">
        <f t="shared" si="89"/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103</v>
      </c>
      <c r="AU61">
        <v>60</v>
      </c>
      <c r="AV61">
        <v>1</v>
      </c>
      <c r="AW61">
        <v>1</v>
      </c>
      <c r="AZ61">
        <v>1</v>
      </c>
      <c r="BA61">
        <v>1</v>
      </c>
      <c r="BB61">
        <v>1</v>
      </c>
      <c r="BC61">
        <v>1</v>
      </c>
      <c r="BD61" t="s">
        <v>3</v>
      </c>
      <c r="BE61" t="s">
        <v>3</v>
      </c>
      <c r="BF61" t="s">
        <v>3</v>
      </c>
      <c r="BG61" t="s">
        <v>3</v>
      </c>
      <c r="BH61">
        <v>3</v>
      </c>
      <c r="BI61">
        <v>1</v>
      </c>
      <c r="BJ61" t="s">
        <v>3</v>
      </c>
      <c r="BM61">
        <v>33001</v>
      </c>
      <c r="BN61">
        <v>0</v>
      </c>
      <c r="BO61" t="s">
        <v>3</v>
      </c>
      <c r="BP61">
        <v>0</v>
      </c>
      <c r="BQ61">
        <v>2</v>
      </c>
      <c r="BR61">
        <v>0</v>
      </c>
      <c r="BS61">
        <v>1</v>
      </c>
      <c r="BT61">
        <v>1</v>
      </c>
      <c r="BU61">
        <v>1</v>
      </c>
      <c r="BV61">
        <v>1</v>
      </c>
      <c r="BW61">
        <v>1</v>
      </c>
      <c r="BX61">
        <v>1</v>
      </c>
      <c r="BY61" t="s">
        <v>3</v>
      </c>
      <c r="BZ61">
        <v>103</v>
      </c>
      <c r="CA61">
        <v>60</v>
      </c>
      <c r="CB61" t="s">
        <v>3</v>
      </c>
      <c r="CE61">
        <v>0</v>
      </c>
      <c r="CF61">
        <v>0</v>
      </c>
      <c r="CG61">
        <v>0</v>
      </c>
      <c r="CH61">
        <v>5</v>
      </c>
      <c r="CI61">
        <v>4</v>
      </c>
      <c r="CJ61">
        <v>0</v>
      </c>
      <c r="CK61">
        <v>0</v>
      </c>
      <c r="CL61">
        <v>0</v>
      </c>
      <c r="CM61">
        <v>0</v>
      </c>
      <c r="CN61" t="s">
        <v>3</v>
      </c>
      <c r="CO61">
        <v>0</v>
      </c>
      <c r="CP61">
        <f t="shared" si="90"/>
        <v>0</v>
      </c>
      <c r="CQ61">
        <f t="shared" si="75"/>
        <v>0</v>
      </c>
      <c r="CR61">
        <f t="shared" si="76"/>
        <v>0</v>
      </c>
      <c r="CS61">
        <f t="shared" si="77"/>
        <v>0</v>
      </c>
      <c r="CT61">
        <f t="shared" si="78"/>
        <v>0</v>
      </c>
      <c r="CU61">
        <f t="shared" si="91"/>
        <v>0</v>
      </c>
      <c r="CV61">
        <f t="shared" si="79"/>
        <v>0</v>
      </c>
      <c r="CW61">
        <f t="shared" si="80"/>
        <v>0</v>
      </c>
      <c r="CX61">
        <f t="shared" si="92"/>
        <v>0</v>
      </c>
      <c r="CY61">
        <f t="shared" si="93"/>
        <v>0</v>
      </c>
      <c r="CZ61">
        <f t="shared" si="94"/>
        <v>0</v>
      </c>
      <c r="DC61" t="s">
        <v>3</v>
      </c>
      <c r="DD61" t="s">
        <v>3</v>
      </c>
      <c r="DE61" t="s">
        <v>3</v>
      </c>
      <c r="DF61" t="s">
        <v>3</v>
      </c>
      <c r="DG61" t="s">
        <v>3</v>
      </c>
      <c r="DH61" t="s">
        <v>3</v>
      </c>
      <c r="DI61" t="s">
        <v>3</v>
      </c>
      <c r="DJ61" t="s">
        <v>3</v>
      </c>
      <c r="DK61" t="s">
        <v>3</v>
      </c>
      <c r="DL61" t="s">
        <v>3</v>
      </c>
      <c r="DM61" t="s">
        <v>3</v>
      </c>
      <c r="DN61">
        <v>0</v>
      </c>
      <c r="DO61">
        <v>0</v>
      </c>
      <c r="DP61">
        <v>1</v>
      </c>
      <c r="DQ61">
        <v>1</v>
      </c>
      <c r="DU61">
        <v>1009</v>
      </c>
      <c r="DV61" t="s">
        <v>46</v>
      </c>
      <c r="DW61" t="s">
        <v>46</v>
      </c>
      <c r="DX61">
        <v>1</v>
      </c>
      <c r="DZ61" t="s">
        <v>3</v>
      </c>
      <c r="EA61" t="s">
        <v>3</v>
      </c>
      <c r="EB61" t="s">
        <v>3</v>
      </c>
      <c r="EC61" t="s">
        <v>3</v>
      </c>
      <c r="EE61">
        <v>85678438</v>
      </c>
      <c r="EF61">
        <v>2</v>
      </c>
      <c r="EG61" t="s">
        <v>26</v>
      </c>
      <c r="EH61">
        <v>27</v>
      </c>
      <c r="EI61" t="s">
        <v>27</v>
      </c>
      <c r="EJ61">
        <v>1</v>
      </c>
      <c r="EK61">
        <v>33001</v>
      </c>
      <c r="EL61" t="s">
        <v>27</v>
      </c>
      <c r="EM61" t="s">
        <v>28</v>
      </c>
      <c r="EO61" t="s">
        <v>3</v>
      </c>
      <c r="EQ61">
        <v>0</v>
      </c>
      <c r="ER61">
        <v>0</v>
      </c>
      <c r="ES61">
        <v>0</v>
      </c>
      <c r="ET61">
        <v>0</v>
      </c>
      <c r="EU61">
        <v>0</v>
      </c>
      <c r="EV61">
        <v>0</v>
      </c>
      <c r="EW61">
        <v>0</v>
      </c>
      <c r="EX61">
        <v>0</v>
      </c>
      <c r="FQ61">
        <v>0</v>
      </c>
      <c r="FR61">
        <f t="shared" si="95"/>
        <v>0</v>
      </c>
      <c r="FS61">
        <v>0</v>
      </c>
      <c r="FX61">
        <v>103</v>
      </c>
      <c r="FY61">
        <v>60</v>
      </c>
      <c r="GA61" t="s">
        <v>3</v>
      </c>
      <c r="GD61">
        <v>1</v>
      </c>
      <c r="GF61">
        <v>-1111733769</v>
      </c>
      <c r="GG61">
        <v>2</v>
      </c>
      <c r="GH61">
        <v>1</v>
      </c>
      <c r="GI61">
        <v>-2</v>
      </c>
      <c r="GJ61">
        <v>0</v>
      </c>
      <c r="GK61">
        <v>0</v>
      </c>
      <c r="GL61">
        <f t="shared" si="96"/>
        <v>0</v>
      </c>
      <c r="GM61">
        <f t="shared" si="97"/>
        <v>0</v>
      </c>
      <c r="GN61">
        <f t="shared" si="98"/>
        <v>0</v>
      </c>
      <c r="GO61">
        <f t="shared" si="99"/>
        <v>0</v>
      </c>
      <c r="GP61">
        <f t="shared" si="100"/>
        <v>0</v>
      </c>
      <c r="GR61">
        <v>0</v>
      </c>
      <c r="GS61">
        <v>3</v>
      </c>
      <c r="GT61">
        <v>0</v>
      </c>
      <c r="GU61" t="s">
        <v>3</v>
      </c>
      <c r="GV61">
        <f t="shared" si="101"/>
        <v>0</v>
      </c>
      <c r="GW61">
        <v>1</v>
      </c>
      <c r="GX61">
        <f t="shared" si="102"/>
        <v>0</v>
      </c>
      <c r="HA61">
        <v>0</v>
      </c>
      <c r="HB61">
        <v>0</v>
      </c>
      <c r="HC61">
        <f t="shared" si="103"/>
        <v>0</v>
      </c>
      <c r="HE61" t="s">
        <v>3</v>
      </c>
      <c r="HF61" t="s">
        <v>3</v>
      </c>
      <c r="HM61" t="s">
        <v>3</v>
      </c>
      <c r="HN61" t="s">
        <v>29</v>
      </c>
      <c r="HO61" t="s">
        <v>30</v>
      </c>
      <c r="HP61" t="s">
        <v>27</v>
      </c>
      <c r="HQ61" t="s">
        <v>27</v>
      </c>
      <c r="IK61">
        <v>0</v>
      </c>
    </row>
    <row r="62" spans="1:255" x14ac:dyDescent="0.2">
      <c r="A62" s="2">
        <v>18</v>
      </c>
      <c r="B62" s="2">
        <v>1</v>
      </c>
      <c r="C62" s="2">
        <v>74</v>
      </c>
      <c r="D62" s="2"/>
      <c r="E62" s="2" t="s">
        <v>78</v>
      </c>
      <c r="F62" s="2" t="s">
        <v>59</v>
      </c>
      <c r="G62" s="2" t="s">
        <v>60</v>
      </c>
      <c r="H62" s="2" t="s">
        <v>54</v>
      </c>
      <c r="I62" s="2">
        <f>I52*J62</f>
        <v>0</v>
      </c>
      <c r="J62" s="2">
        <v>0</v>
      </c>
      <c r="K62" s="2">
        <v>0</v>
      </c>
      <c r="L62" s="2">
        <v>0</v>
      </c>
      <c r="M62" s="2">
        <v>0</v>
      </c>
      <c r="N62" s="2">
        <f t="shared" si="81"/>
        <v>0</v>
      </c>
      <c r="O62" s="2">
        <f t="shared" si="82"/>
        <v>0</v>
      </c>
      <c r="P62" s="2">
        <f t="shared" si="63"/>
        <v>0</v>
      </c>
      <c r="Q62" s="2">
        <f t="shared" si="64"/>
        <v>0</v>
      </c>
      <c r="R62" s="2">
        <f t="shared" si="65"/>
        <v>0</v>
      </c>
      <c r="S62" s="2">
        <f t="shared" si="66"/>
        <v>0</v>
      </c>
      <c r="T62" s="2">
        <f t="shared" si="83"/>
        <v>0</v>
      </c>
      <c r="U62" s="2">
        <f t="shared" si="67"/>
        <v>0</v>
      </c>
      <c r="V62" s="2">
        <f t="shared" si="68"/>
        <v>0</v>
      </c>
      <c r="W62" s="2">
        <f t="shared" si="84"/>
        <v>0</v>
      </c>
      <c r="X62" s="2">
        <f t="shared" si="85"/>
        <v>0</v>
      </c>
      <c r="Y62" s="2">
        <f t="shared" si="86"/>
        <v>0</v>
      </c>
      <c r="Z62" s="2"/>
      <c r="AA62" s="2">
        <v>87105575</v>
      </c>
      <c r="AB62" s="2">
        <f t="shared" si="87"/>
        <v>0</v>
      </c>
      <c r="AC62" s="2">
        <f t="shared" si="69"/>
        <v>0</v>
      </c>
      <c r="AD62" s="2">
        <f t="shared" si="70"/>
        <v>0</v>
      </c>
      <c r="AE62" s="2">
        <f t="shared" si="71"/>
        <v>0</v>
      </c>
      <c r="AF62" s="2">
        <f t="shared" si="72"/>
        <v>0</v>
      </c>
      <c r="AG62" s="2">
        <f t="shared" si="88"/>
        <v>0</v>
      </c>
      <c r="AH62" s="2">
        <f t="shared" si="73"/>
        <v>0</v>
      </c>
      <c r="AI62" s="2">
        <f t="shared" si="74"/>
        <v>0</v>
      </c>
      <c r="AJ62" s="2">
        <f t="shared" si="89"/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  <c r="AS62" s="2">
        <v>0</v>
      </c>
      <c r="AT62" s="2">
        <v>103</v>
      </c>
      <c r="AU62" s="2">
        <v>60</v>
      </c>
      <c r="AV62" s="2">
        <v>1</v>
      </c>
      <c r="AW62" s="2">
        <v>1</v>
      </c>
      <c r="AX62" s="2"/>
      <c r="AY62" s="2"/>
      <c r="AZ62" s="2">
        <v>1</v>
      </c>
      <c r="BA62" s="2">
        <v>1</v>
      </c>
      <c r="BB62" s="2">
        <v>1</v>
      </c>
      <c r="BC62" s="2">
        <v>1</v>
      </c>
      <c r="BD62" s="2" t="s">
        <v>3</v>
      </c>
      <c r="BE62" s="2" t="s">
        <v>3</v>
      </c>
      <c r="BF62" s="2" t="s">
        <v>3</v>
      </c>
      <c r="BG62" s="2" t="s">
        <v>3</v>
      </c>
      <c r="BH62" s="2">
        <v>3</v>
      </c>
      <c r="BI62" s="2">
        <v>1</v>
      </c>
      <c r="BJ62" s="2" t="s">
        <v>3</v>
      </c>
      <c r="BK62" s="2"/>
      <c r="BL62" s="2"/>
      <c r="BM62" s="2">
        <v>33001</v>
      </c>
      <c r="BN62" s="2">
        <v>0</v>
      </c>
      <c r="BO62" s="2" t="s">
        <v>3</v>
      </c>
      <c r="BP62" s="2">
        <v>0</v>
      </c>
      <c r="BQ62" s="2">
        <v>2</v>
      </c>
      <c r="BR62" s="2">
        <v>0</v>
      </c>
      <c r="BS62" s="2">
        <v>1</v>
      </c>
      <c r="BT62" s="2">
        <v>1</v>
      </c>
      <c r="BU62" s="2">
        <v>1</v>
      </c>
      <c r="BV62" s="2">
        <v>1</v>
      </c>
      <c r="BW62" s="2">
        <v>1</v>
      </c>
      <c r="BX62" s="2">
        <v>1</v>
      </c>
      <c r="BY62" s="2" t="s">
        <v>3</v>
      </c>
      <c r="BZ62" s="2">
        <v>103</v>
      </c>
      <c r="CA62" s="2">
        <v>60</v>
      </c>
      <c r="CB62" s="2" t="s">
        <v>3</v>
      </c>
      <c r="CC62" s="2"/>
      <c r="CD62" s="2"/>
      <c r="CE62" s="2">
        <v>0</v>
      </c>
      <c r="CF62" s="2">
        <v>0</v>
      </c>
      <c r="CG62" s="2">
        <v>0</v>
      </c>
      <c r="CH62" s="2">
        <v>5</v>
      </c>
      <c r="CI62" s="2">
        <v>5</v>
      </c>
      <c r="CJ62" s="2">
        <v>0</v>
      </c>
      <c r="CK62" s="2">
        <v>0</v>
      </c>
      <c r="CL62" s="2">
        <v>0</v>
      </c>
      <c r="CM62" s="2">
        <v>0</v>
      </c>
      <c r="CN62" s="2" t="s">
        <v>3</v>
      </c>
      <c r="CO62" s="2">
        <v>0</v>
      </c>
      <c r="CP62" s="2">
        <f t="shared" si="90"/>
        <v>0</v>
      </c>
      <c r="CQ62" s="2">
        <f t="shared" si="75"/>
        <v>0</v>
      </c>
      <c r="CR62" s="2">
        <f t="shared" si="76"/>
        <v>0</v>
      </c>
      <c r="CS62" s="2">
        <f t="shared" si="77"/>
        <v>0</v>
      </c>
      <c r="CT62" s="2">
        <f t="shared" si="78"/>
        <v>0</v>
      </c>
      <c r="CU62" s="2">
        <f t="shared" si="91"/>
        <v>0</v>
      </c>
      <c r="CV62" s="2">
        <f t="shared" si="79"/>
        <v>0</v>
      </c>
      <c r="CW62" s="2">
        <f t="shared" si="80"/>
        <v>0</v>
      </c>
      <c r="CX62" s="2">
        <f t="shared" si="92"/>
        <v>0</v>
      </c>
      <c r="CY62" s="2">
        <f t="shared" si="93"/>
        <v>0</v>
      </c>
      <c r="CZ62" s="2">
        <f t="shared" si="94"/>
        <v>0</v>
      </c>
      <c r="DA62" s="2"/>
      <c r="DB62" s="2"/>
      <c r="DC62" s="2" t="s">
        <v>3</v>
      </c>
      <c r="DD62" s="2" t="s">
        <v>3</v>
      </c>
      <c r="DE62" s="2" t="s">
        <v>3</v>
      </c>
      <c r="DF62" s="2" t="s">
        <v>3</v>
      </c>
      <c r="DG62" s="2" t="s">
        <v>3</v>
      </c>
      <c r="DH62" s="2" t="s">
        <v>3</v>
      </c>
      <c r="DI62" s="2" t="s">
        <v>3</v>
      </c>
      <c r="DJ62" s="2" t="s">
        <v>3</v>
      </c>
      <c r="DK62" s="2" t="s">
        <v>3</v>
      </c>
      <c r="DL62" s="2" t="s">
        <v>3</v>
      </c>
      <c r="DM62" s="2" t="s">
        <v>3</v>
      </c>
      <c r="DN62" s="2">
        <v>0</v>
      </c>
      <c r="DO62" s="2">
        <v>0</v>
      </c>
      <c r="DP62" s="2">
        <v>1</v>
      </c>
      <c r="DQ62" s="2">
        <v>1</v>
      </c>
      <c r="DR62" s="2"/>
      <c r="DS62" s="2"/>
      <c r="DT62" s="2"/>
      <c r="DU62" s="2">
        <v>1009</v>
      </c>
      <c r="DV62" s="2" t="s">
        <v>54</v>
      </c>
      <c r="DW62" s="2" t="s">
        <v>54</v>
      </c>
      <c r="DX62" s="2">
        <v>1000</v>
      </c>
      <c r="DY62" s="2"/>
      <c r="DZ62" s="2" t="s">
        <v>3</v>
      </c>
      <c r="EA62" s="2" t="s">
        <v>3</v>
      </c>
      <c r="EB62" s="2" t="s">
        <v>3</v>
      </c>
      <c r="EC62" s="2" t="s">
        <v>3</v>
      </c>
      <c r="ED62" s="2"/>
      <c r="EE62" s="2">
        <v>85678438</v>
      </c>
      <c r="EF62" s="2">
        <v>2</v>
      </c>
      <c r="EG62" s="2" t="s">
        <v>26</v>
      </c>
      <c r="EH62" s="2">
        <v>27</v>
      </c>
      <c r="EI62" s="2" t="s">
        <v>27</v>
      </c>
      <c r="EJ62" s="2">
        <v>1</v>
      </c>
      <c r="EK62" s="2">
        <v>33001</v>
      </c>
      <c r="EL62" s="2" t="s">
        <v>27</v>
      </c>
      <c r="EM62" s="2" t="s">
        <v>28</v>
      </c>
      <c r="EN62" s="2"/>
      <c r="EO62" s="2" t="s">
        <v>3</v>
      </c>
      <c r="EP62" s="2"/>
      <c r="EQ62" s="2">
        <v>0</v>
      </c>
      <c r="ER62" s="2">
        <v>0</v>
      </c>
      <c r="ES62" s="2">
        <v>0</v>
      </c>
      <c r="ET62" s="2">
        <v>0</v>
      </c>
      <c r="EU62" s="2">
        <v>0</v>
      </c>
      <c r="EV62" s="2">
        <v>0</v>
      </c>
      <c r="EW62" s="2">
        <v>0</v>
      </c>
      <c r="EX62" s="2">
        <v>0</v>
      </c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>
        <v>0</v>
      </c>
      <c r="FR62" s="2">
        <f t="shared" si="95"/>
        <v>0</v>
      </c>
      <c r="FS62" s="2">
        <v>0</v>
      </c>
      <c r="FT62" s="2"/>
      <c r="FU62" s="2"/>
      <c r="FV62" s="2"/>
      <c r="FW62" s="2"/>
      <c r="FX62" s="2">
        <v>103</v>
      </c>
      <c r="FY62" s="2">
        <v>60</v>
      </c>
      <c r="FZ62" s="2"/>
      <c r="GA62" s="2" t="s">
        <v>3</v>
      </c>
      <c r="GB62" s="2"/>
      <c r="GC62" s="2"/>
      <c r="GD62" s="2">
        <v>1</v>
      </c>
      <c r="GE62" s="2"/>
      <c r="GF62" s="2">
        <v>1613753229</v>
      </c>
      <c r="GG62" s="2">
        <v>2</v>
      </c>
      <c r="GH62" s="2">
        <v>1</v>
      </c>
      <c r="GI62" s="2">
        <v>-2</v>
      </c>
      <c r="GJ62" s="2">
        <v>0</v>
      </c>
      <c r="GK62" s="2">
        <v>0</v>
      </c>
      <c r="GL62" s="2">
        <f t="shared" si="96"/>
        <v>0</v>
      </c>
      <c r="GM62" s="2">
        <f t="shared" si="97"/>
        <v>0</v>
      </c>
      <c r="GN62" s="2">
        <f t="shared" si="98"/>
        <v>0</v>
      </c>
      <c r="GO62" s="2">
        <f t="shared" si="99"/>
        <v>0</v>
      </c>
      <c r="GP62" s="2">
        <f t="shared" si="100"/>
        <v>0</v>
      </c>
      <c r="GQ62" s="2"/>
      <c r="GR62" s="2">
        <v>0</v>
      </c>
      <c r="GS62" s="2">
        <v>3</v>
      </c>
      <c r="GT62" s="2">
        <v>0</v>
      </c>
      <c r="GU62" s="2" t="s">
        <v>3</v>
      </c>
      <c r="GV62" s="2">
        <f t="shared" si="101"/>
        <v>0</v>
      </c>
      <c r="GW62" s="2">
        <v>1</v>
      </c>
      <c r="GX62" s="2">
        <f t="shared" si="102"/>
        <v>0</v>
      </c>
      <c r="GY62" s="2"/>
      <c r="GZ62" s="2"/>
      <c r="HA62" s="2">
        <v>0</v>
      </c>
      <c r="HB62" s="2">
        <v>0</v>
      </c>
      <c r="HC62" s="2">
        <f t="shared" si="103"/>
        <v>0</v>
      </c>
      <c r="HD62" s="2"/>
      <c r="HE62" s="2" t="s">
        <v>3</v>
      </c>
      <c r="HF62" s="2" t="s">
        <v>3</v>
      </c>
      <c r="HG62" s="2"/>
      <c r="HH62" s="2"/>
      <c r="HI62" s="2"/>
      <c r="HJ62" s="2"/>
      <c r="HK62" s="2"/>
      <c r="HL62" s="2"/>
      <c r="HM62" s="2" t="s">
        <v>3</v>
      </c>
      <c r="HN62" s="2" t="s">
        <v>29</v>
      </c>
      <c r="HO62" s="2" t="s">
        <v>30</v>
      </c>
      <c r="HP62" s="2" t="s">
        <v>27</v>
      </c>
      <c r="HQ62" s="2" t="s">
        <v>27</v>
      </c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>
        <v>0</v>
      </c>
      <c r="IL62" s="2"/>
      <c r="IM62" s="2"/>
      <c r="IN62" s="2"/>
      <c r="IO62" s="2"/>
      <c r="IP62" s="2"/>
      <c r="IQ62" s="2"/>
      <c r="IR62" s="2"/>
      <c r="IS62" s="2"/>
      <c r="IT62" s="2"/>
      <c r="IU62" s="2"/>
    </row>
    <row r="63" spans="1:255" x14ac:dyDescent="0.2">
      <c r="A63">
        <v>18</v>
      </c>
      <c r="B63">
        <v>1</v>
      </c>
      <c r="C63">
        <v>93</v>
      </c>
      <c r="E63" t="s">
        <v>78</v>
      </c>
      <c r="F63" t="s">
        <v>59</v>
      </c>
      <c r="G63" t="s">
        <v>60</v>
      </c>
      <c r="H63" t="s">
        <v>54</v>
      </c>
      <c r="I63">
        <f>I53*J63</f>
        <v>0</v>
      </c>
      <c r="J63">
        <v>0</v>
      </c>
      <c r="K63">
        <v>0</v>
      </c>
      <c r="L63">
        <v>0</v>
      </c>
      <c r="M63">
        <v>0</v>
      </c>
      <c r="N63">
        <f t="shared" si="81"/>
        <v>0</v>
      </c>
      <c r="O63">
        <f t="shared" si="82"/>
        <v>0</v>
      </c>
      <c r="P63">
        <f t="shared" si="63"/>
        <v>0</v>
      </c>
      <c r="Q63">
        <f t="shared" si="64"/>
        <v>0</v>
      </c>
      <c r="R63">
        <f t="shared" si="65"/>
        <v>0</v>
      </c>
      <c r="S63">
        <f t="shared" si="66"/>
        <v>0</v>
      </c>
      <c r="T63">
        <f t="shared" si="83"/>
        <v>0</v>
      </c>
      <c r="U63">
        <f t="shared" si="67"/>
        <v>0</v>
      </c>
      <c r="V63">
        <f t="shared" si="68"/>
        <v>0</v>
      </c>
      <c r="W63">
        <f t="shared" si="84"/>
        <v>0</v>
      </c>
      <c r="X63">
        <f t="shared" si="85"/>
        <v>0</v>
      </c>
      <c r="Y63">
        <f t="shared" si="86"/>
        <v>0</v>
      </c>
      <c r="AA63">
        <v>87105511</v>
      </c>
      <c r="AB63">
        <f t="shared" si="87"/>
        <v>0</v>
      </c>
      <c r="AC63">
        <f t="shared" si="69"/>
        <v>0</v>
      </c>
      <c r="AD63">
        <f t="shared" si="70"/>
        <v>0</v>
      </c>
      <c r="AE63">
        <f t="shared" si="71"/>
        <v>0</v>
      </c>
      <c r="AF63">
        <f t="shared" si="72"/>
        <v>0</v>
      </c>
      <c r="AG63">
        <f t="shared" si="88"/>
        <v>0</v>
      </c>
      <c r="AH63">
        <f t="shared" si="73"/>
        <v>0</v>
      </c>
      <c r="AI63">
        <f t="shared" si="74"/>
        <v>0</v>
      </c>
      <c r="AJ63">
        <f t="shared" si="89"/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103</v>
      </c>
      <c r="AU63">
        <v>60</v>
      </c>
      <c r="AV63">
        <v>1</v>
      </c>
      <c r="AW63">
        <v>1</v>
      </c>
      <c r="AZ63">
        <v>1</v>
      </c>
      <c r="BA63">
        <v>1</v>
      </c>
      <c r="BB63">
        <v>1</v>
      </c>
      <c r="BC63">
        <v>1</v>
      </c>
      <c r="BD63" t="s">
        <v>3</v>
      </c>
      <c r="BE63" t="s">
        <v>3</v>
      </c>
      <c r="BF63" t="s">
        <v>3</v>
      </c>
      <c r="BG63" t="s">
        <v>3</v>
      </c>
      <c r="BH63">
        <v>3</v>
      </c>
      <c r="BI63">
        <v>1</v>
      </c>
      <c r="BJ63" t="s">
        <v>3</v>
      </c>
      <c r="BM63">
        <v>33001</v>
      </c>
      <c r="BN63">
        <v>0</v>
      </c>
      <c r="BO63" t="s">
        <v>3</v>
      </c>
      <c r="BP63">
        <v>0</v>
      </c>
      <c r="BQ63">
        <v>2</v>
      </c>
      <c r="BR63">
        <v>0</v>
      </c>
      <c r="BS63">
        <v>1</v>
      </c>
      <c r="BT63">
        <v>1</v>
      </c>
      <c r="BU63">
        <v>1</v>
      </c>
      <c r="BV63">
        <v>1</v>
      </c>
      <c r="BW63">
        <v>1</v>
      </c>
      <c r="BX63">
        <v>1</v>
      </c>
      <c r="BY63" t="s">
        <v>3</v>
      </c>
      <c r="BZ63">
        <v>103</v>
      </c>
      <c r="CA63">
        <v>60</v>
      </c>
      <c r="CB63" t="s">
        <v>3</v>
      </c>
      <c r="CE63">
        <v>0</v>
      </c>
      <c r="CF63">
        <v>0</v>
      </c>
      <c r="CG63">
        <v>0</v>
      </c>
      <c r="CH63">
        <v>5</v>
      </c>
      <c r="CI63">
        <v>5</v>
      </c>
      <c r="CJ63">
        <v>0</v>
      </c>
      <c r="CK63">
        <v>0</v>
      </c>
      <c r="CL63">
        <v>0</v>
      </c>
      <c r="CM63">
        <v>0</v>
      </c>
      <c r="CN63" t="s">
        <v>3</v>
      </c>
      <c r="CO63">
        <v>0</v>
      </c>
      <c r="CP63">
        <f t="shared" si="90"/>
        <v>0</v>
      </c>
      <c r="CQ63">
        <f t="shared" si="75"/>
        <v>0</v>
      </c>
      <c r="CR63">
        <f t="shared" si="76"/>
        <v>0</v>
      </c>
      <c r="CS63">
        <f t="shared" si="77"/>
        <v>0</v>
      </c>
      <c r="CT63">
        <f t="shared" si="78"/>
        <v>0</v>
      </c>
      <c r="CU63">
        <f t="shared" si="91"/>
        <v>0</v>
      </c>
      <c r="CV63">
        <f t="shared" si="79"/>
        <v>0</v>
      </c>
      <c r="CW63">
        <f t="shared" si="80"/>
        <v>0</v>
      </c>
      <c r="CX63">
        <f t="shared" si="92"/>
        <v>0</v>
      </c>
      <c r="CY63">
        <f t="shared" si="93"/>
        <v>0</v>
      </c>
      <c r="CZ63">
        <f t="shared" si="94"/>
        <v>0</v>
      </c>
      <c r="DC63" t="s">
        <v>3</v>
      </c>
      <c r="DD63" t="s">
        <v>3</v>
      </c>
      <c r="DE63" t="s">
        <v>3</v>
      </c>
      <c r="DF63" t="s">
        <v>3</v>
      </c>
      <c r="DG63" t="s">
        <v>3</v>
      </c>
      <c r="DH63" t="s">
        <v>3</v>
      </c>
      <c r="DI63" t="s">
        <v>3</v>
      </c>
      <c r="DJ63" t="s">
        <v>3</v>
      </c>
      <c r="DK63" t="s">
        <v>3</v>
      </c>
      <c r="DL63" t="s">
        <v>3</v>
      </c>
      <c r="DM63" t="s">
        <v>3</v>
      </c>
      <c r="DN63">
        <v>0</v>
      </c>
      <c r="DO63">
        <v>0</v>
      </c>
      <c r="DP63">
        <v>1</v>
      </c>
      <c r="DQ63">
        <v>1</v>
      </c>
      <c r="DU63">
        <v>1009</v>
      </c>
      <c r="DV63" t="s">
        <v>54</v>
      </c>
      <c r="DW63" t="s">
        <v>54</v>
      </c>
      <c r="DX63">
        <v>1000</v>
      </c>
      <c r="DZ63" t="s">
        <v>3</v>
      </c>
      <c r="EA63" t="s">
        <v>3</v>
      </c>
      <c r="EB63" t="s">
        <v>3</v>
      </c>
      <c r="EC63" t="s">
        <v>3</v>
      </c>
      <c r="EE63">
        <v>85678438</v>
      </c>
      <c r="EF63">
        <v>2</v>
      </c>
      <c r="EG63" t="s">
        <v>26</v>
      </c>
      <c r="EH63">
        <v>27</v>
      </c>
      <c r="EI63" t="s">
        <v>27</v>
      </c>
      <c r="EJ63">
        <v>1</v>
      </c>
      <c r="EK63">
        <v>33001</v>
      </c>
      <c r="EL63" t="s">
        <v>27</v>
      </c>
      <c r="EM63" t="s">
        <v>28</v>
      </c>
      <c r="EO63" t="s">
        <v>3</v>
      </c>
      <c r="EQ63">
        <v>0</v>
      </c>
      <c r="ER63">
        <v>0</v>
      </c>
      <c r="ES63">
        <v>0</v>
      </c>
      <c r="ET63">
        <v>0</v>
      </c>
      <c r="EU63">
        <v>0</v>
      </c>
      <c r="EV63">
        <v>0</v>
      </c>
      <c r="EW63">
        <v>0</v>
      </c>
      <c r="EX63">
        <v>0</v>
      </c>
      <c r="FQ63">
        <v>0</v>
      </c>
      <c r="FR63">
        <f t="shared" si="95"/>
        <v>0</v>
      </c>
      <c r="FS63">
        <v>0</v>
      </c>
      <c r="FX63">
        <v>103</v>
      </c>
      <c r="FY63">
        <v>60</v>
      </c>
      <c r="GA63" t="s">
        <v>3</v>
      </c>
      <c r="GD63">
        <v>1</v>
      </c>
      <c r="GF63">
        <v>1613753229</v>
      </c>
      <c r="GG63">
        <v>2</v>
      </c>
      <c r="GH63">
        <v>1</v>
      </c>
      <c r="GI63">
        <v>-2</v>
      </c>
      <c r="GJ63">
        <v>0</v>
      </c>
      <c r="GK63">
        <v>0</v>
      </c>
      <c r="GL63">
        <f t="shared" si="96"/>
        <v>0</v>
      </c>
      <c r="GM63">
        <f t="shared" si="97"/>
        <v>0</v>
      </c>
      <c r="GN63">
        <f t="shared" si="98"/>
        <v>0</v>
      </c>
      <c r="GO63">
        <f t="shared" si="99"/>
        <v>0</v>
      </c>
      <c r="GP63">
        <f t="shared" si="100"/>
        <v>0</v>
      </c>
      <c r="GR63">
        <v>0</v>
      </c>
      <c r="GS63">
        <v>3</v>
      </c>
      <c r="GT63">
        <v>0</v>
      </c>
      <c r="GU63" t="s">
        <v>3</v>
      </c>
      <c r="GV63">
        <f t="shared" si="101"/>
        <v>0</v>
      </c>
      <c r="GW63">
        <v>1</v>
      </c>
      <c r="GX63">
        <f t="shared" si="102"/>
        <v>0</v>
      </c>
      <c r="HA63">
        <v>0</v>
      </c>
      <c r="HB63">
        <v>0</v>
      </c>
      <c r="HC63">
        <f t="shared" si="103"/>
        <v>0</v>
      </c>
      <c r="HE63" t="s">
        <v>3</v>
      </c>
      <c r="HF63" t="s">
        <v>3</v>
      </c>
      <c r="HM63" t="s">
        <v>3</v>
      </c>
      <c r="HN63" t="s">
        <v>29</v>
      </c>
      <c r="HO63" t="s">
        <v>30</v>
      </c>
      <c r="HP63" t="s">
        <v>27</v>
      </c>
      <c r="HQ63" t="s">
        <v>27</v>
      </c>
      <c r="IK63">
        <v>0</v>
      </c>
    </row>
    <row r="64" spans="1:255" x14ac:dyDescent="0.2">
      <c r="A64" s="2">
        <v>18</v>
      </c>
      <c r="B64" s="2">
        <v>1</v>
      </c>
      <c r="C64" s="2">
        <v>78</v>
      </c>
      <c r="D64" s="2"/>
      <c r="E64" s="2" t="s">
        <v>79</v>
      </c>
      <c r="F64" s="2" t="s">
        <v>62</v>
      </c>
      <c r="G64" s="2" t="s">
        <v>63</v>
      </c>
      <c r="H64" s="2" t="s">
        <v>24</v>
      </c>
      <c r="I64" s="2">
        <f>I52*J64</f>
        <v>0</v>
      </c>
      <c r="J64" s="2">
        <v>0</v>
      </c>
      <c r="K64" s="2">
        <v>0</v>
      </c>
      <c r="L64" s="2">
        <v>0</v>
      </c>
      <c r="M64" s="2">
        <v>0</v>
      </c>
      <c r="N64" s="2">
        <f t="shared" si="81"/>
        <v>0</v>
      </c>
      <c r="O64" s="2">
        <f t="shared" si="82"/>
        <v>0</v>
      </c>
      <c r="P64" s="2">
        <f t="shared" si="63"/>
        <v>0</v>
      </c>
      <c r="Q64" s="2">
        <f t="shared" si="64"/>
        <v>0</v>
      </c>
      <c r="R64" s="2">
        <f t="shared" si="65"/>
        <v>0</v>
      </c>
      <c r="S64" s="2">
        <f t="shared" si="66"/>
        <v>0</v>
      </c>
      <c r="T64" s="2">
        <f t="shared" si="83"/>
        <v>0</v>
      </c>
      <c r="U64" s="2">
        <f t="shared" si="67"/>
        <v>0</v>
      </c>
      <c r="V64" s="2">
        <f t="shared" si="68"/>
        <v>0</v>
      </c>
      <c r="W64" s="2">
        <f t="shared" si="84"/>
        <v>0</v>
      </c>
      <c r="X64" s="2">
        <f t="shared" si="85"/>
        <v>0</v>
      </c>
      <c r="Y64" s="2">
        <f t="shared" si="86"/>
        <v>0</v>
      </c>
      <c r="Z64" s="2"/>
      <c r="AA64" s="2">
        <v>87105575</v>
      </c>
      <c r="AB64" s="2">
        <f t="shared" si="87"/>
        <v>0</v>
      </c>
      <c r="AC64" s="2">
        <f t="shared" si="69"/>
        <v>0</v>
      </c>
      <c r="AD64" s="2">
        <f t="shared" si="70"/>
        <v>0</v>
      </c>
      <c r="AE64" s="2">
        <f t="shared" si="71"/>
        <v>0</v>
      </c>
      <c r="AF64" s="2">
        <f t="shared" si="72"/>
        <v>0</v>
      </c>
      <c r="AG64" s="2">
        <f t="shared" si="88"/>
        <v>0</v>
      </c>
      <c r="AH64" s="2">
        <f t="shared" si="73"/>
        <v>0</v>
      </c>
      <c r="AI64" s="2">
        <f t="shared" si="74"/>
        <v>0</v>
      </c>
      <c r="AJ64" s="2">
        <f t="shared" si="89"/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  <c r="AS64" s="2">
        <v>0</v>
      </c>
      <c r="AT64" s="2">
        <v>103</v>
      </c>
      <c r="AU64" s="2">
        <v>60</v>
      </c>
      <c r="AV64" s="2">
        <v>1</v>
      </c>
      <c r="AW64" s="2">
        <v>1</v>
      </c>
      <c r="AX64" s="2"/>
      <c r="AY64" s="2"/>
      <c r="AZ64" s="2">
        <v>1</v>
      </c>
      <c r="BA64" s="2">
        <v>1</v>
      </c>
      <c r="BB64" s="2">
        <v>1</v>
      </c>
      <c r="BC64" s="2">
        <v>1</v>
      </c>
      <c r="BD64" s="2" t="s">
        <v>3</v>
      </c>
      <c r="BE64" s="2" t="s">
        <v>3</v>
      </c>
      <c r="BF64" s="2" t="s">
        <v>3</v>
      </c>
      <c r="BG64" s="2" t="s">
        <v>3</v>
      </c>
      <c r="BH64" s="2">
        <v>3</v>
      </c>
      <c r="BI64" s="2">
        <v>1</v>
      </c>
      <c r="BJ64" s="2" t="s">
        <v>3</v>
      </c>
      <c r="BK64" s="2"/>
      <c r="BL64" s="2"/>
      <c r="BM64" s="2">
        <v>33001</v>
      </c>
      <c r="BN64" s="2">
        <v>0</v>
      </c>
      <c r="BO64" s="2" t="s">
        <v>3</v>
      </c>
      <c r="BP64" s="2">
        <v>0</v>
      </c>
      <c r="BQ64" s="2">
        <v>2</v>
      </c>
      <c r="BR64" s="2">
        <v>0</v>
      </c>
      <c r="BS64" s="2">
        <v>1</v>
      </c>
      <c r="BT64" s="2">
        <v>1</v>
      </c>
      <c r="BU64" s="2">
        <v>1</v>
      </c>
      <c r="BV64" s="2">
        <v>1</v>
      </c>
      <c r="BW64" s="2">
        <v>1</v>
      </c>
      <c r="BX64" s="2">
        <v>1</v>
      </c>
      <c r="BY64" s="2" t="s">
        <v>3</v>
      </c>
      <c r="BZ64" s="2">
        <v>103</v>
      </c>
      <c r="CA64" s="2">
        <v>60</v>
      </c>
      <c r="CB64" s="2" t="s">
        <v>3</v>
      </c>
      <c r="CC64" s="2"/>
      <c r="CD64" s="2"/>
      <c r="CE64" s="2">
        <v>0</v>
      </c>
      <c r="CF64" s="2">
        <v>0</v>
      </c>
      <c r="CG64" s="2">
        <v>0</v>
      </c>
      <c r="CH64" s="2">
        <v>5</v>
      </c>
      <c r="CI64" s="2">
        <v>6</v>
      </c>
      <c r="CJ64" s="2">
        <v>0</v>
      </c>
      <c r="CK64" s="2">
        <v>0</v>
      </c>
      <c r="CL64" s="2">
        <v>0</v>
      </c>
      <c r="CM64" s="2">
        <v>0</v>
      </c>
      <c r="CN64" s="2" t="s">
        <v>3</v>
      </c>
      <c r="CO64" s="2">
        <v>0</v>
      </c>
      <c r="CP64" s="2">
        <f t="shared" si="90"/>
        <v>0</v>
      </c>
      <c r="CQ64" s="2">
        <f t="shared" si="75"/>
        <v>0</v>
      </c>
      <c r="CR64" s="2">
        <f t="shared" si="76"/>
        <v>0</v>
      </c>
      <c r="CS64" s="2">
        <f t="shared" si="77"/>
        <v>0</v>
      </c>
      <c r="CT64" s="2">
        <f t="shared" si="78"/>
        <v>0</v>
      </c>
      <c r="CU64" s="2">
        <f t="shared" si="91"/>
        <v>0</v>
      </c>
      <c r="CV64" s="2">
        <f t="shared" si="79"/>
        <v>0</v>
      </c>
      <c r="CW64" s="2">
        <f t="shared" si="80"/>
        <v>0</v>
      </c>
      <c r="CX64" s="2">
        <f t="shared" si="92"/>
        <v>0</v>
      </c>
      <c r="CY64" s="2">
        <f t="shared" si="93"/>
        <v>0</v>
      </c>
      <c r="CZ64" s="2">
        <f t="shared" si="94"/>
        <v>0</v>
      </c>
      <c r="DA64" s="2"/>
      <c r="DB64" s="2"/>
      <c r="DC64" s="2" t="s">
        <v>3</v>
      </c>
      <c r="DD64" s="2" t="s">
        <v>3</v>
      </c>
      <c r="DE64" s="2" t="s">
        <v>3</v>
      </c>
      <c r="DF64" s="2" t="s">
        <v>3</v>
      </c>
      <c r="DG64" s="2" t="s">
        <v>3</v>
      </c>
      <c r="DH64" s="2" t="s">
        <v>3</v>
      </c>
      <c r="DI64" s="2" t="s">
        <v>3</v>
      </c>
      <c r="DJ64" s="2" t="s">
        <v>3</v>
      </c>
      <c r="DK64" s="2" t="s">
        <v>3</v>
      </c>
      <c r="DL64" s="2" t="s">
        <v>3</v>
      </c>
      <c r="DM64" s="2" t="s">
        <v>3</v>
      </c>
      <c r="DN64" s="2">
        <v>0</v>
      </c>
      <c r="DO64" s="2">
        <v>0</v>
      </c>
      <c r="DP64" s="2">
        <v>1</v>
      </c>
      <c r="DQ64" s="2">
        <v>1</v>
      </c>
      <c r="DR64" s="2"/>
      <c r="DS64" s="2"/>
      <c r="DT64" s="2"/>
      <c r="DU64" s="2">
        <v>1013</v>
      </c>
      <c r="DV64" s="2" t="s">
        <v>24</v>
      </c>
      <c r="DW64" s="2" t="s">
        <v>24</v>
      </c>
      <c r="DX64" s="2">
        <v>1</v>
      </c>
      <c r="DY64" s="2"/>
      <c r="DZ64" s="2" t="s">
        <v>3</v>
      </c>
      <c r="EA64" s="2" t="s">
        <v>3</v>
      </c>
      <c r="EB64" s="2" t="s">
        <v>3</v>
      </c>
      <c r="EC64" s="2" t="s">
        <v>3</v>
      </c>
      <c r="ED64" s="2"/>
      <c r="EE64" s="2">
        <v>85678438</v>
      </c>
      <c r="EF64" s="2">
        <v>2</v>
      </c>
      <c r="EG64" s="2" t="s">
        <v>26</v>
      </c>
      <c r="EH64" s="2">
        <v>27</v>
      </c>
      <c r="EI64" s="2" t="s">
        <v>27</v>
      </c>
      <c r="EJ64" s="2">
        <v>1</v>
      </c>
      <c r="EK64" s="2">
        <v>33001</v>
      </c>
      <c r="EL64" s="2" t="s">
        <v>27</v>
      </c>
      <c r="EM64" s="2" t="s">
        <v>28</v>
      </c>
      <c r="EN64" s="2"/>
      <c r="EO64" s="2" t="s">
        <v>3</v>
      </c>
      <c r="EP64" s="2"/>
      <c r="EQ64" s="2">
        <v>0</v>
      </c>
      <c r="ER64" s="2">
        <v>0</v>
      </c>
      <c r="ES64" s="2">
        <v>0</v>
      </c>
      <c r="ET64" s="2">
        <v>0</v>
      </c>
      <c r="EU64" s="2">
        <v>0</v>
      </c>
      <c r="EV64" s="2">
        <v>0</v>
      </c>
      <c r="EW64" s="2">
        <v>0</v>
      </c>
      <c r="EX64" s="2">
        <v>0</v>
      </c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>
        <v>0</v>
      </c>
      <c r="FR64" s="2">
        <f t="shared" si="95"/>
        <v>0</v>
      </c>
      <c r="FS64" s="2">
        <v>0</v>
      </c>
      <c r="FT64" s="2"/>
      <c r="FU64" s="2"/>
      <c r="FV64" s="2"/>
      <c r="FW64" s="2"/>
      <c r="FX64" s="2">
        <v>103</v>
      </c>
      <c r="FY64" s="2">
        <v>60</v>
      </c>
      <c r="FZ64" s="2"/>
      <c r="GA64" s="2" t="s">
        <v>3</v>
      </c>
      <c r="GB64" s="2"/>
      <c r="GC64" s="2"/>
      <c r="GD64" s="2">
        <v>1</v>
      </c>
      <c r="GE64" s="2"/>
      <c r="GF64" s="2">
        <v>-950997571</v>
      </c>
      <c r="GG64" s="2">
        <v>2</v>
      </c>
      <c r="GH64" s="2">
        <v>1</v>
      </c>
      <c r="GI64" s="2">
        <v>-2</v>
      </c>
      <c r="GJ64" s="2">
        <v>0</v>
      </c>
      <c r="GK64" s="2">
        <v>0</v>
      </c>
      <c r="GL64" s="2">
        <f t="shared" si="96"/>
        <v>0</v>
      </c>
      <c r="GM64" s="2">
        <f t="shared" si="97"/>
        <v>0</v>
      </c>
      <c r="GN64" s="2">
        <f t="shared" si="98"/>
        <v>0</v>
      </c>
      <c r="GO64" s="2">
        <f t="shared" si="99"/>
        <v>0</v>
      </c>
      <c r="GP64" s="2">
        <f t="shared" si="100"/>
        <v>0</v>
      </c>
      <c r="GQ64" s="2"/>
      <c r="GR64" s="2">
        <v>0</v>
      </c>
      <c r="GS64" s="2">
        <v>3</v>
      </c>
      <c r="GT64" s="2">
        <v>0</v>
      </c>
      <c r="GU64" s="2" t="s">
        <v>3</v>
      </c>
      <c r="GV64" s="2">
        <f t="shared" si="101"/>
        <v>0</v>
      </c>
      <c r="GW64" s="2">
        <v>1</v>
      </c>
      <c r="GX64" s="2">
        <f t="shared" si="102"/>
        <v>0</v>
      </c>
      <c r="GY64" s="2"/>
      <c r="GZ64" s="2"/>
      <c r="HA64" s="2">
        <v>0</v>
      </c>
      <c r="HB64" s="2">
        <v>0</v>
      </c>
      <c r="HC64" s="2">
        <f t="shared" si="103"/>
        <v>0</v>
      </c>
      <c r="HD64" s="2"/>
      <c r="HE64" s="2" t="s">
        <v>3</v>
      </c>
      <c r="HF64" s="2" t="s">
        <v>3</v>
      </c>
      <c r="HG64" s="2"/>
      <c r="HH64" s="2"/>
      <c r="HI64" s="2"/>
      <c r="HJ64" s="2"/>
      <c r="HK64" s="2"/>
      <c r="HL64" s="2"/>
      <c r="HM64" s="2" t="s">
        <v>3</v>
      </c>
      <c r="HN64" s="2" t="s">
        <v>29</v>
      </c>
      <c r="HO64" s="2" t="s">
        <v>30</v>
      </c>
      <c r="HP64" s="2" t="s">
        <v>27</v>
      </c>
      <c r="HQ64" s="2" t="s">
        <v>27</v>
      </c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>
        <v>0</v>
      </c>
      <c r="IL64" s="2"/>
      <c r="IM64" s="2"/>
      <c r="IN64" s="2"/>
      <c r="IO64" s="2"/>
      <c r="IP64" s="2"/>
      <c r="IQ64" s="2"/>
      <c r="IR64" s="2"/>
      <c r="IS64" s="2"/>
      <c r="IT64" s="2"/>
      <c r="IU64" s="2"/>
    </row>
    <row r="65" spans="1:255" x14ac:dyDescent="0.2">
      <c r="A65">
        <v>18</v>
      </c>
      <c r="B65">
        <v>1</v>
      </c>
      <c r="C65">
        <v>97</v>
      </c>
      <c r="E65" t="s">
        <v>79</v>
      </c>
      <c r="F65" t="s">
        <v>62</v>
      </c>
      <c r="G65" t="s">
        <v>63</v>
      </c>
      <c r="H65" t="s">
        <v>24</v>
      </c>
      <c r="I65">
        <f>I53*J65</f>
        <v>0</v>
      </c>
      <c r="J65">
        <v>0</v>
      </c>
      <c r="K65">
        <v>0</v>
      </c>
      <c r="L65">
        <v>0</v>
      </c>
      <c r="M65">
        <v>0</v>
      </c>
      <c r="N65">
        <f t="shared" si="81"/>
        <v>0</v>
      </c>
      <c r="O65">
        <f t="shared" si="82"/>
        <v>0</v>
      </c>
      <c r="P65">
        <f t="shared" si="63"/>
        <v>0</v>
      </c>
      <c r="Q65">
        <f t="shared" si="64"/>
        <v>0</v>
      </c>
      <c r="R65">
        <f t="shared" si="65"/>
        <v>0</v>
      </c>
      <c r="S65">
        <f t="shared" si="66"/>
        <v>0</v>
      </c>
      <c r="T65">
        <f t="shared" si="83"/>
        <v>0</v>
      </c>
      <c r="U65">
        <f t="shared" si="67"/>
        <v>0</v>
      </c>
      <c r="V65">
        <f t="shared" si="68"/>
        <v>0</v>
      </c>
      <c r="W65">
        <f t="shared" si="84"/>
        <v>0</v>
      </c>
      <c r="X65">
        <f t="shared" si="85"/>
        <v>0</v>
      </c>
      <c r="Y65">
        <f t="shared" si="86"/>
        <v>0</v>
      </c>
      <c r="AA65">
        <v>87105511</v>
      </c>
      <c r="AB65">
        <f t="shared" si="87"/>
        <v>0</v>
      </c>
      <c r="AC65">
        <f t="shared" si="69"/>
        <v>0</v>
      </c>
      <c r="AD65">
        <f t="shared" si="70"/>
        <v>0</v>
      </c>
      <c r="AE65">
        <f t="shared" si="71"/>
        <v>0</v>
      </c>
      <c r="AF65">
        <f t="shared" si="72"/>
        <v>0</v>
      </c>
      <c r="AG65">
        <f t="shared" si="88"/>
        <v>0</v>
      </c>
      <c r="AH65">
        <f t="shared" si="73"/>
        <v>0</v>
      </c>
      <c r="AI65">
        <f t="shared" si="74"/>
        <v>0</v>
      </c>
      <c r="AJ65">
        <f t="shared" si="89"/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103</v>
      </c>
      <c r="AU65">
        <v>60</v>
      </c>
      <c r="AV65">
        <v>1</v>
      </c>
      <c r="AW65">
        <v>1</v>
      </c>
      <c r="AZ65">
        <v>1</v>
      </c>
      <c r="BA65">
        <v>1</v>
      </c>
      <c r="BB65">
        <v>1</v>
      </c>
      <c r="BC65">
        <v>1</v>
      </c>
      <c r="BD65" t="s">
        <v>3</v>
      </c>
      <c r="BE65" t="s">
        <v>3</v>
      </c>
      <c r="BF65" t="s">
        <v>3</v>
      </c>
      <c r="BG65" t="s">
        <v>3</v>
      </c>
      <c r="BH65">
        <v>3</v>
      </c>
      <c r="BI65">
        <v>1</v>
      </c>
      <c r="BJ65" t="s">
        <v>3</v>
      </c>
      <c r="BM65">
        <v>33001</v>
      </c>
      <c r="BN65">
        <v>0</v>
      </c>
      <c r="BO65" t="s">
        <v>3</v>
      </c>
      <c r="BP65">
        <v>0</v>
      </c>
      <c r="BQ65">
        <v>2</v>
      </c>
      <c r="BR65">
        <v>0</v>
      </c>
      <c r="BS65">
        <v>1</v>
      </c>
      <c r="BT65">
        <v>1</v>
      </c>
      <c r="BU65">
        <v>1</v>
      </c>
      <c r="BV65">
        <v>1</v>
      </c>
      <c r="BW65">
        <v>1</v>
      </c>
      <c r="BX65">
        <v>1</v>
      </c>
      <c r="BY65" t="s">
        <v>3</v>
      </c>
      <c r="BZ65">
        <v>103</v>
      </c>
      <c r="CA65">
        <v>60</v>
      </c>
      <c r="CB65" t="s">
        <v>3</v>
      </c>
      <c r="CE65">
        <v>0</v>
      </c>
      <c r="CF65">
        <v>0</v>
      </c>
      <c r="CG65">
        <v>0</v>
      </c>
      <c r="CH65">
        <v>5</v>
      </c>
      <c r="CI65">
        <v>6</v>
      </c>
      <c r="CJ65">
        <v>0</v>
      </c>
      <c r="CK65">
        <v>0</v>
      </c>
      <c r="CL65">
        <v>0</v>
      </c>
      <c r="CM65">
        <v>0</v>
      </c>
      <c r="CN65" t="s">
        <v>3</v>
      </c>
      <c r="CO65">
        <v>0</v>
      </c>
      <c r="CP65">
        <f t="shared" si="90"/>
        <v>0</v>
      </c>
      <c r="CQ65">
        <f t="shared" si="75"/>
        <v>0</v>
      </c>
      <c r="CR65">
        <f t="shared" si="76"/>
        <v>0</v>
      </c>
      <c r="CS65">
        <f t="shared" si="77"/>
        <v>0</v>
      </c>
      <c r="CT65">
        <f t="shared" si="78"/>
        <v>0</v>
      </c>
      <c r="CU65">
        <f t="shared" si="91"/>
        <v>0</v>
      </c>
      <c r="CV65">
        <f t="shared" si="79"/>
        <v>0</v>
      </c>
      <c r="CW65">
        <f t="shared" si="80"/>
        <v>0</v>
      </c>
      <c r="CX65">
        <f t="shared" si="92"/>
        <v>0</v>
      </c>
      <c r="CY65">
        <f t="shared" si="93"/>
        <v>0</v>
      </c>
      <c r="CZ65">
        <f t="shared" si="94"/>
        <v>0</v>
      </c>
      <c r="DC65" t="s">
        <v>3</v>
      </c>
      <c r="DD65" t="s">
        <v>3</v>
      </c>
      <c r="DE65" t="s">
        <v>3</v>
      </c>
      <c r="DF65" t="s">
        <v>3</v>
      </c>
      <c r="DG65" t="s">
        <v>3</v>
      </c>
      <c r="DH65" t="s">
        <v>3</v>
      </c>
      <c r="DI65" t="s">
        <v>3</v>
      </c>
      <c r="DJ65" t="s">
        <v>3</v>
      </c>
      <c r="DK65" t="s">
        <v>3</v>
      </c>
      <c r="DL65" t="s">
        <v>3</v>
      </c>
      <c r="DM65" t="s">
        <v>3</v>
      </c>
      <c r="DN65">
        <v>0</v>
      </c>
      <c r="DO65">
        <v>0</v>
      </c>
      <c r="DP65">
        <v>1</v>
      </c>
      <c r="DQ65">
        <v>1</v>
      </c>
      <c r="DU65">
        <v>1013</v>
      </c>
      <c r="DV65" t="s">
        <v>24</v>
      </c>
      <c r="DW65" t="s">
        <v>24</v>
      </c>
      <c r="DX65">
        <v>1</v>
      </c>
      <c r="DZ65" t="s">
        <v>3</v>
      </c>
      <c r="EA65" t="s">
        <v>3</v>
      </c>
      <c r="EB65" t="s">
        <v>3</v>
      </c>
      <c r="EC65" t="s">
        <v>3</v>
      </c>
      <c r="EE65">
        <v>85678438</v>
      </c>
      <c r="EF65">
        <v>2</v>
      </c>
      <c r="EG65" t="s">
        <v>26</v>
      </c>
      <c r="EH65">
        <v>27</v>
      </c>
      <c r="EI65" t="s">
        <v>27</v>
      </c>
      <c r="EJ65">
        <v>1</v>
      </c>
      <c r="EK65">
        <v>33001</v>
      </c>
      <c r="EL65" t="s">
        <v>27</v>
      </c>
      <c r="EM65" t="s">
        <v>28</v>
      </c>
      <c r="EO65" t="s">
        <v>3</v>
      </c>
      <c r="EQ65">
        <v>0</v>
      </c>
      <c r="ER65">
        <v>0</v>
      </c>
      <c r="ES65">
        <v>0</v>
      </c>
      <c r="ET65">
        <v>0</v>
      </c>
      <c r="EU65">
        <v>0</v>
      </c>
      <c r="EV65">
        <v>0</v>
      </c>
      <c r="EW65">
        <v>0</v>
      </c>
      <c r="EX65">
        <v>0</v>
      </c>
      <c r="FQ65">
        <v>0</v>
      </c>
      <c r="FR65">
        <f t="shared" si="95"/>
        <v>0</v>
      </c>
      <c r="FS65">
        <v>0</v>
      </c>
      <c r="FX65">
        <v>103</v>
      </c>
      <c r="FY65">
        <v>60</v>
      </c>
      <c r="GA65" t="s">
        <v>3</v>
      </c>
      <c r="GD65">
        <v>1</v>
      </c>
      <c r="GF65">
        <v>-950997571</v>
      </c>
      <c r="GG65">
        <v>2</v>
      </c>
      <c r="GH65">
        <v>1</v>
      </c>
      <c r="GI65">
        <v>-2</v>
      </c>
      <c r="GJ65">
        <v>0</v>
      </c>
      <c r="GK65">
        <v>0</v>
      </c>
      <c r="GL65">
        <f t="shared" si="96"/>
        <v>0</v>
      </c>
      <c r="GM65">
        <f t="shared" si="97"/>
        <v>0</v>
      </c>
      <c r="GN65">
        <f t="shared" si="98"/>
        <v>0</v>
      </c>
      <c r="GO65">
        <f t="shared" si="99"/>
        <v>0</v>
      </c>
      <c r="GP65">
        <f t="shared" si="100"/>
        <v>0</v>
      </c>
      <c r="GR65">
        <v>0</v>
      </c>
      <c r="GS65">
        <v>3</v>
      </c>
      <c r="GT65">
        <v>0</v>
      </c>
      <c r="GU65" t="s">
        <v>3</v>
      </c>
      <c r="GV65">
        <f t="shared" si="101"/>
        <v>0</v>
      </c>
      <c r="GW65">
        <v>1</v>
      </c>
      <c r="GX65">
        <f t="shared" si="102"/>
        <v>0</v>
      </c>
      <c r="HA65">
        <v>0</v>
      </c>
      <c r="HB65">
        <v>0</v>
      </c>
      <c r="HC65">
        <f t="shared" si="103"/>
        <v>0</v>
      </c>
      <c r="HE65" t="s">
        <v>3</v>
      </c>
      <c r="HF65" t="s">
        <v>3</v>
      </c>
      <c r="HM65" t="s">
        <v>3</v>
      </c>
      <c r="HN65" t="s">
        <v>29</v>
      </c>
      <c r="HO65" t="s">
        <v>30</v>
      </c>
      <c r="HP65" t="s">
        <v>27</v>
      </c>
      <c r="HQ65" t="s">
        <v>27</v>
      </c>
      <c r="IK65">
        <v>0</v>
      </c>
    </row>
    <row r="66" spans="1:255" x14ac:dyDescent="0.2">
      <c r="A66" s="2">
        <v>18</v>
      </c>
      <c r="B66" s="2">
        <v>1</v>
      </c>
      <c r="C66" s="2">
        <v>79</v>
      </c>
      <c r="D66" s="2"/>
      <c r="E66" s="2" t="s">
        <v>80</v>
      </c>
      <c r="F66" s="2" t="s">
        <v>81</v>
      </c>
      <c r="G66" s="2" t="s">
        <v>82</v>
      </c>
      <c r="H66" s="2" t="s">
        <v>46</v>
      </c>
      <c r="I66" s="2">
        <f>I52*J66</f>
        <v>0</v>
      </c>
      <c r="J66" s="2">
        <v>0</v>
      </c>
      <c r="K66" s="2">
        <v>0</v>
      </c>
      <c r="L66" s="2">
        <v>0</v>
      </c>
      <c r="M66" s="2">
        <v>0</v>
      </c>
      <c r="N66" s="2">
        <f t="shared" si="81"/>
        <v>0</v>
      </c>
      <c r="O66" s="2">
        <f t="shared" si="82"/>
        <v>0</v>
      </c>
      <c r="P66" s="2">
        <f t="shared" si="63"/>
        <v>0</v>
      </c>
      <c r="Q66" s="2">
        <f t="shared" si="64"/>
        <v>0</v>
      </c>
      <c r="R66" s="2">
        <f t="shared" si="65"/>
        <v>0</v>
      </c>
      <c r="S66" s="2">
        <f t="shared" si="66"/>
        <v>0</v>
      </c>
      <c r="T66" s="2">
        <f t="shared" si="83"/>
        <v>0</v>
      </c>
      <c r="U66" s="2">
        <f t="shared" si="67"/>
        <v>0</v>
      </c>
      <c r="V66" s="2">
        <f t="shared" si="68"/>
        <v>0</v>
      </c>
      <c r="W66" s="2">
        <f t="shared" si="84"/>
        <v>0</v>
      </c>
      <c r="X66" s="2">
        <f t="shared" si="85"/>
        <v>0</v>
      </c>
      <c r="Y66" s="2">
        <f t="shared" si="86"/>
        <v>0</v>
      </c>
      <c r="Z66" s="2"/>
      <c r="AA66" s="2">
        <v>87105575</v>
      </c>
      <c r="AB66" s="2">
        <f t="shared" si="87"/>
        <v>0</v>
      </c>
      <c r="AC66" s="2">
        <f t="shared" si="69"/>
        <v>0</v>
      </c>
      <c r="AD66" s="2">
        <f t="shared" si="70"/>
        <v>0</v>
      </c>
      <c r="AE66" s="2">
        <f t="shared" si="71"/>
        <v>0</v>
      </c>
      <c r="AF66" s="2">
        <f t="shared" si="72"/>
        <v>0</v>
      </c>
      <c r="AG66" s="2">
        <f t="shared" si="88"/>
        <v>0</v>
      </c>
      <c r="AH66" s="2">
        <f t="shared" si="73"/>
        <v>0</v>
      </c>
      <c r="AI66" s="2">
        <f t="shared" si="74"/>
        <v>0</v>
      </c>
      <c r="AJ66" s="2">
        <f t="shared" si="89"/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  <c r="AS66" s="2">
        <v>0</v>
      </c>
      <c r="AT66" s="2">
        <v>103</v>
      </c>
      <c r="AU66" s="2">
        <v>60</v>
      </c>
      <c r="AV66" s="2">
        <v>1</v>
      </c>
      <c r="AW66" s="2">
        <v>1</v>
      </c>
      <c r="AX66" s="2"/>
      <c r="AY66" s="2"/>
      <c r="AZ66" s="2">
        <v>1</v>
      </c>
      <c r="BA66" s="2">
        <v>1</v>
      </c>
      <c r="BB66" s="2">
        <v>1</v>
      </c>
      <c r="BC66" s="2">
        <v>1</v>
      </c>
      <c r="BD66" s="2" t="s">
        <v>3</v>
      </c>
      <c r="BE66" s="2" t="s">
        <v>3</v>
      </c>
      <c r="BF66" s="2" t="s">
        <v>3</v>
      </c>
      <c r="BG66" s="2" t="s">
        <v>3</v>
      </c>
      <c r="BH66" s="2">
        <v>3</v>
      </c>
      <c r="BI66" s="2">
        <v>1</v>
      </c>
      <c r="BJ66" s="2" t="s">
        <v>3</v>
      </c>
      <c r="BK66" s="2"/>
      <c r="BL66" s="2"/>
      <c r="BM66" s="2">
        <v>33001</v>
      </c>
      <c r="BN66" s="2">
        <v>0</v>
      </c>
      <c r="BO66" s="2" t="s">
        <v>3</v>
      </c>
      <c r="BP66" s="2">
        <v>0</v>
      </c>
      <c r="BQ66" s="2">
        <v>2</v>
      </c>
      <c r="BR66" s="2">
        <v>0</v>
      </c>
      <c r="BS66" s="2">
        <v>1</v>
      </c>
      <c r="BT66" s="2">
        <v>1</v>
      </c>
      <c r="BU66" s="2">
        <v>1</v>
      </c>
      <c r="BV66" s="2">
        <v>1</v>
      </c>
      <c r="BW66" s="2">
        <v>1</v>
      </c>
      <c r="BX66" s="2">
        <v>1</v>
      </c>
      <c r="BY66" s="2" t="s">
        <v>3</v>
      </c>
      <c r="BZ66" s="2">
        <v>103</v>
      </c>
      <c r="CA66" s="2">
        <v>60</v>
      </c>
      <c r="CB66" s="2" t="s">
        <v>3</v>
      </c>
      <c r="CC66" s="2"/>
      <c r="CD66" s="2"/>
      <c r="CE66" s="2">
        <v>0</v>
      </c>
      <c r="CF66" s="2">
        <v>0</v>
      </c>
      <c r="CG66" s="2">
        <v>0</v>
      </c>
      <c r="CH66" s="2">
        <v>5</v>
      </c>
      <c r="CI66" s="2">
        <v>7</v>
      </c>
      <c r="CJ66" s="2">
        <v>0</v>
      </c>
      <c r="CK66" s="2">
        <v>0</v>
      </c>
      <c r="CL66" s="2">
        <v>0</v>
      </c>
      <c r="CM66" s="2">
        <v>0</v>
      </c>
      <c r="CN66" s="2" t="s">
        <v>3</v>
      </c>
      <c r="CO66" s="2">
        <v>0</v>
      </c>
      <c r="CP66" s="2">
        <f t="shared" si="90"/>
        <v>0</v>
      </c>
      <c r="CQ66" s="2">
        <f t="shared" si="75"/>
        <v>0</v>
      </c>
      <c r="CR66" s="2">
        <f t="shared" si="76"/>
        <v>0</v>
      </c>
      <c r="CS66" s="2">
        <f t="shared" si="77"/>
        <v>0</v>
      </c>
      <c r="CT66" s="2">
        <f t="shared" si="78"/>
        <v>0</v>
      </c>
      <c r="CU66" s="2">
        <f t="shared" si="91"/>
        <v>0</v>
      </c>
      <c r="CV66" s="2">
        <f t="shared" si="79"/>
        <v>0</v>
      </c>
      <c r="CW66" s="2">
        <f t="shared" si="80"/>
        <v>0</v>
      </c>
      <c r="CX66" s="2">
        <f t="shared" si="92"/>
        <v>0</v>
      </c>
      <c r="CY66" s="2">
        <f t="shared" si="93"/>
        <v>0</v>
      </c>
      <c r="CZ66" s="2">
        <f t="shared" si="94"/>
        <v>0</v>
      </c>
      <c r="DA66" s="2"/>
      <c r="DB66" s="2"/>
      <c r="DC66" s="2" t="s">
        <v>3</v>
      </c>
      <c r="DD66" s="2" t="s">
        <v>3</v>
      </c>
      <c r="DE66" s="2" t="s">
        <v>3</v>
      </c>
      <c r="DF66" s="2" t="s">
        <v>3</v>
      </c>
      <c r="DG66" s="2" t="s">
        <v>3</v>
      </c>
      <c r="DH66" s="2" t="s">
        <v>3</v>
      </c>
      <c r="DI66" s="2" t="s">
        <v>3</v>
      </c>
      <c r="DJ66" s="2" t="s">
        <v>3</v>
      </c>
      <c r="DK66" s="2" t="s">
        <v>3</v>
      </c>
      <c r="DL66" s="2" t="s">
        <v>3</v>
      </c>
      <c r="DM66" s="2" t="s">
        <v>3</v>
      </c>
      <c r="DN66" s="2">
        <v>0</v>
      </c>
      <c r="DO66" s="2">
        <v>0</v>
      </c>
      <c r="DP66" s="2">
        <v>1</v>
      </c>
      <c r="DQ66" s="2">
        <v>1</v>
      </c>
      <c r="DR66" s="2"/>
      <c r="DS66" s="2"/>
      <c r="DT66" s="2"/>
      <c r="DU66" s="2">
        <v>1009</v>
      </c>
      <c r="DV66" s="2" t="s">
        <v>46</v>
      </c>
      <c r="DW66" s="2" t="s">
        <v>46</v>
      </c>
      <c r="DX66" s="2">
        <v>1</v>
      </c>
      <c r="DY66" s="2"/>
      <c r="DZ66" s="2" t="s">
        <v>3</v>
      </c>
      <c r="EA66" s="2" t="s">
        <v>3</v>
      </c>
      <c r="EB66" s="2" t="s">
        <v>3</v>
      </c>
      <c r="EC66" s="2" t="s">
        <v>3</v>
      </c>
      <c r="ED66" s="2"/>
      <c r="EE66" s="2">
        <v>85678438</v>
      </c>
      <c r="EF66" s="2">
        <v>2</v>
      </c>
      <c r="EG66" s="2" t="s">
        <v>26</v>
      </c>
      <c r="EH66" s="2">
        <v>27</v>
      </c>
      <c r="EI66" s="2" t="s">
        <v>27</v>
      </c>
      <c r="EJ66" s="2">
        <v>1</v>
      </c>
      <c r="EK66" s="2">
        <v>33001</v>
      </c>
      <c r="EL66" s="2" t="s">
        <v>27</v>
      </c>
      <c r="EM66" s="2" t="s">
        <v>28</v>
      </c>
      <c r="EN66" s="2"/>
      <c r="EO66" s="2" t="s">
        <v>3</v>
      </c>
      <c r="EP66" s="2"/>
      <c r="EQ66" s="2">
        <v>0</v>
      </c>
      <c r="ER66" s="2">
        <v>0</v>
      </c>
      <c r="ES66" s="2">
        <v>0</v>
      </c>
      <c r="ET66" s="2">
        <v>0</v>
      </c>
      <c r="EU66" s="2">
        <v>0</v>
      </c>
      <c r="EV66" s="2">
        <v>0</v>
      </c>
      <c r="EW66" s="2">
        <v>0</v>
      </c>
      <c r="EX66" s="2">
        <v>0</v>
      </c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>
        <v>0</v>
      </c>
      <c r="FR66" s="2">
        <f t="shared" si="95"/>
        <v>0</v>
      </c>
      <c r="FS66" s="2">
        <v>0</v>
      </c>
      <c r="FT66" s="2"/>
      <c r="FU66" s="2"/>
      <c r="FV66" s="2"/>
      <c r="FW66" s="2"/>
      <c r="FX66" s="2">
        <v>103</v>
      </c>
      <c r="FY66" s="2">
        <v>60</v>
      </c>
      <c r="FZ66" s="2"/>
      <c r="GA66" s="2" t="s">
        <v>3</v>
      </c>
      <c r="GB66" s="2"/>
      <c r="GC66" s="2"/>
      <c r="GD66" s="2">
        <v>1</v>
      </c>
      <c r="GE66" s="2"/>
      <c r="GF66" s="2">
        <v>-1204247626</v>
      </c>
      <c r="GG66" s="2">
        <v>2</v>
      </c>
      <c r="GH66" s="2">
        <v>1</v>
      </c>
      <c r="GI66" s="2">
        <v>-2</v>
      </c>
      <c r="GJ66" s="2">
        <v>0</v>
      </c>
      <c r="GK66" s="2">
        <v>0</v>
      </c>
      <c r="GL66" s="2">
        <f t="shared" si="96"/>
        <v>0</v>
      </c>
      <c r="GM66" s="2">
        <f t="shared" si="97"/>
        <v>0</v>
      </c>
      <c r="GN66" s="2">
        <f t="shared" si="98"/>
        <v>0</v>
      </c>
      <c r="GO66" s="2">
        <f t="shared" si="99"/>
        <v>0</v>
      </c>
      <c r="GP66" s="2">
        <f t="shared" si="100"/>
        <v>0</v>
      </c>
      <c r="GQ66" s="2"/>
      <c r="GR66" s="2">
        <v>0</v>
      </c>
      <c r="GS66" s="2">
        <v>3</v>
      </c>
      <c r="GT66" s="2">
        <v>0</v>
      </c>
      <c r="GU66" s="2" t="s">
        <v>3</v>
      </c>
      <c r="GV66" s="2">
        <f t="shared" si="101"/>
        <v>0</v>
      </c>
      <c r="GW66" s="2">
        <v>1</v>
      </c>
      <c r="GX66" s="2">
        <f t="shared" si="102"/>
        <v>0</v>
      </c>
      <c r="GY66" s="2"/>
      <c r="GZ66" s="2"/>
      <c r="HA66" s="2">
        <v>0</v>
      </c>
      <c r="HB66" s="2">
        <v>0</v>
      </c>
      <c r="HC66" s="2">
        <f t="shared" si="103"/>
        <v>0</v>
      </c>
      <c r="HD66" s="2"/>
      <c r="HE66" s="2" t="s">
        <v>3</v>
      </c>
      <c r="HF66" s="2" t="s">
        <v>3</v>
      </c>
      <c r="HG66" s="2"/>
      <c r="HH66" s="2"/>
      <c r="HI66" s="2"/>
      <c r="HJ66" s="2"/>
      <c r="HK66" s="2"/>
      <c r="HL66" s="2"/>
      <c r="HM66" s="2" t="s">
        <v>3</v>
      </c>
      <c r="HN66" s="2" t="s">
        <v>29</v>
      </c>
      <c r="HO66" s="2" t="s">
        <v>30</v>
      </c>
      <c r="HP66" s="2" t="s">
        <v>27</v>
      </c>
      <c r="HQ66" s="2" t="s">
        <v>27</v>
      </c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>
        <v>0</v>
      </c>
      <c r="IL66" s="2"/>
      <c r="IM66" s="2"/>
      <c r="IN66" s="2"/>
      <c r="IO66" s="2"/>
      <c r="IP66" s="2"/>
      <c r="IQ66" s="2"/>
      <c r="IR66" s="2"/>
      <c r="IS66" s="2"/>
      <c r="IT66" s="2"/>
      <c r="IU66" s="2"/>
    </row>
    <row r="67" spans="1:255" x14ac:dyDescent="0.2">
      <c r="A67">
        <v>18</v>
      </c>
      <c r="B67">
        <v>1</v>
      </c>
      <c r="C67">
        <v>98</v>
      </c>
      <c r="E67" t="s">
        <v>80</v>
      </c>
      <c r="F67" t="s">
        <v>81</v>
      </c>
      <c r="G67" t="s">
        <v>82</v>
      </c>
      <c r="H67" t="s">
        <v>46</v>
      </c>
      <c r="I67">
        <f>I53*J67</f>
        <v>0</v>
      </c>
      <c r="J67">
        <v>0</v>
      </c>
      <c r="K67">
        <v>0</v>
      </c>
      <c r="L67">
        <v>0</v>
      </c>
      <c r="M67">
        <v>0</v>
      </c>
      <c r="N67">
        <f t="shared" si="81"/>
        <v>0</v>
      </c>
      <c r="O67">
        <f t="shared" si="82"/>
        <v>0</v>
      </c>
      <c r="P67">
        <f t="shared" si="63"/>
        <v>0</v>
      </c>
      <c r="Q67">
        <f t="shared" si="64"/>
        <v>0</v>
      </c>
      <c r="R67">
        <f t="shared" si="65"/>
        <v>0</v>
      </c>
      <c r="S67">
        <f t="shared" si="66"/>
        <v>0</v>
      </c>
      <c r="T67">
        <f t="shared" si="83"/>
        <v>0</v>
      </c>
      <c r="U67">
        <f t="shared" si="67"/>
        <v>0</v>
      </c>
      <c r="V67">
        <f t="shared" si="68"/>
        <v>0</v>
      </c>
      <c r="W67">
        <f t="shared" si="84"/>
        <v>0</v>
      </c>
      <c r="X67">
        <f t="shared" si="85"/>
        <v>0</v>
      </c>
      <c r="Y67">
        <f t="shared" si="86"/>
        <v>0</v>
      </c>
      <c r="AA67">
        <v>87105511</v>
      </c>
      <c r="AB67">
        <f t="shared" si="87"/>
        <v>0</v>
      </c>
      <c r="AC67">
        <f t="shared" si="69"/>
        <v>0</v>
      </c>
      <c r="AD67">
        <f t="shared" si="70"/>
        <v>0</v>
      </c>
      <c r="AE67">
        <f t="shared" si="71"/>
        <v>0</v>
      </c>
      <c r="AF67">
        <f t="shared" si="72"/>
        <v>0</v>
      </c>
      <c r="AG67">
        <f t="shared" si="88"/>
        <v>0</v>
      </c>
      <c r="AH67">
        <f t="shared" si="73"/>
        <v>0</v>
      </c>
      <c r="AI67">
        <f t="shared" si="74"/>
        <v>0</v>
      </c>
      <c r="AJ67">
        <f t="shared" si="89"/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103</v>
      </c>
      <c r="AU67">
        <v>60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1</v>
      </c>
      <c r="BD67" t="s">
        <v>3</v>
      </c>
      <c r="BE67" t="s">
        <v>3</v>
      </c>
      <c r="BF67" t="s">
        <v>3</v>
      </c>
      <c r="BG67" t="s">
        <v>3</v>
      </c>
      <c r="BH67">
        <v>3</v>
      </c>
      <c r="BI67">
        <v>1</v>
      </c>
      <c r="BJ67" t="s">
        <v>3</v>
      </c>
      <c r="BM67">
        <v>33001</v>
      </c>
      <c r="BN67">
        <v>0</v>
      </c>
      <c r="BO67" t="s">
        <v>3</v>
      </c>
      <c r="BP67">
        <v>0</v>
      </c>
      <c r="BQ67">
        <v>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3</v>
      </c>
      <c r="BZ67">
        <v>103</v>
      </c>
      <c r="CA67">
        <v>60</v>
      </c>
      <c r="CB67" t="s">
        <v>3</v>
      </c>
      <c r="CE67">
        <v>0</v>
      </c>
      <c r="CF67">
        <v>0</v>
      </c>
      <c r="CG67">
        <v>0</v>
      </c>
      <c r="CH67">
        <v>5</v>
      </c>
      <c r="CI67">
        <v>7</v>
      </c>
      <c r="CJ67">
        <v>0</v>
      </c>
      <c r="CK67">
        <v>0</v>
      </c>
      <c r="CL67">
        <v>0</v>
      </c>
      <c r="CM67">
        <v>0</v>
      </c>
      <c r="CN67" t="s">
        <v>3</v>
      </c>
      <c r="CO67">
        <v>0</v>
      </c>
      <c r="CP67">
        <f t="shared" si="90"/>
        <v>0</v>
      </c>
      <c r="CQ67">
        <f t="shared" si="75"/>
        <v>0</v>
      </c>
      <c r="CR67">
        <f t="shared" si="76"/>
        <v>0</v>
      </c>
      <c r="CS67">
        <f t="shared" si="77"/>
        <v>0</v>
      </c>
      <c r="CT67">
        <f t="shared" si="78"/>
        <v>0</v>
      </c>
      <c r="CU67">
        <f t="shared" si="91"/>
        <v>0</v>
      </c>
      <c r="CV67">
        <f t="shared" si="79"/>
        <v>0</v>
      </c>
      <c r="CW67">
        <f t="shared" si="80"/>
        <v>0</v>
      </c>
      <c r="CX67">
        <f t="shared" si="92"/>
        <v>0</v>
      </c>
      <c r="CY67">
        <f t="shared" si="93"/>
        <v>0</v>
      </c>
      <c r="CZ67">
        <f t="shared" si="94"/>
        <v>0</v>
      </c>
      <c r="DC67" t="s">
        <v>3</v>
      </c>
      <c r="DD67" t="s">
        <v>3</v>
      </c>
      <c r="DE67" t="s">
        <v>3</v>
      </c>
      <c r="DF67" t="s">
        <v>3</v>
      </c>
      <c r="DG67" t="s">
        <v>3</v>
      </c>
      <c r="DH67" t="s">
        <v>3</v>
      </c>
      <c r="DI67" t="s">
        <v>3</v>
      </c>
      <c r="DJ67" t="s">
        <v>3</v>
      </c>
      <c r="DK67" t="s">
        <v>3</v>
      </c>
      <c r="DL67" t="s">
        <v>3</v>
      </c>
      <c r="DM67" t="s">
        <v>3</v>
      </c>
      <c r="DN67">
        <v>0</v>
      </c>
      <c r="DO67">
        <v>0</v>
      </c>
      <c r="DP67">
        <v>1</v>
      </c>
      <c r="DQ67">
        <v>1</v>
      </c>
      <c r="DU67">
        <v>1009</v>
      </c>
      <c r="DV67" t="s">
        <v>46</v>
      </c>
      <c r="DW67" t="s">
        <v>46</v>
      </c>
      <c r="DX67">
        <v>1</v>
      </c>
      <c r="DZ67" t="s">
        <v>3</v>
      </c>
      <c r="EA67" t="s">
        <v>3</v>
      </c>
      <c r="EB67" t="s">
        <v>3</v>
      </c>
      <c r="EC67" t="s">
        <v>3</v>
      </c>
      <c r="EE67">
        <v>85678438</v>
      </c>
      <c r="EF67">
        <v>2</v>
      </c>
      <c r="EG67" t="s">
        <v>26</v>
      </c>
      <c r="EH67">
        <v>27</v>
      </c>
      <c r="EI67" t="s">
        <v>27</v>
      </c>
      <c r="EJ67">
        <v>1</v>
      </c>
      <c r="EK67">
        <v>33001</v>
      </c>
      <c r="EL67" t="s">
        <v>27</v>
      </c>
      <c r="EM67" t="s">
        <v>28</v>
      </c>
      <c r="EO67" t="s">
        <v>3</v>
      </c>
      <c r="EQ67">
        <v>0</v>
      </c>
      <c r="ER67">
        <v>0</v>
      </c>
      <c r="ES67">
        <v>0</v>
      </c>
      <c r="ET67">
        <v>0</v>
      </c>
      <c r="EU67">
        <v>0</v>
      </c>
      <c r="EV67">
        <v>0</v>
      </c>
      <c r="EW67">
        <v>0</v>
      </c>
      <c r="EX67">
        <v>0</v>
      </c>
      <c r="FQ67">
        <v>0</v>
      </c>
      <c r="FR67">
        <f t="shared" si="95"/>
        <v>0</v>
      </c>
      <c r="FS67">
        <v>0</v>
      </c>
      <c r="FX67">
        <v>103</v>
      </c>
      <c r="FY67">
        <v>60</v>
      </c>
      <c r="GA67" t="s">
        <v>3</v>
      </c>
      <c r="GD67">
        <v>1</v>
      </c>
      <c r="GF67">
        <v>-1204247626</v>
      </c>
      <c r="GG67">
        <v>2</v>
      </c>
      <c r="GH67">
        <v>1</v>
      </c>
      <c r="GI67">
        <v>-2</v>
      </c>
      <c r="GJ67">
        <v>0</v>
      </c>
      <c r="GK67">
        <v>0</v>
      </c>
      <c r="GL67">
        <f t="shared" si="96"/>
        <v>0</v>
      </c>
      <c r="GM67">
        <f t="shared" si="97"/>
        <v>0</v>
      </c>
      <c r="GN67">
        <f t="shared" si="98"/>
        <v>0</v>
      </c>
      <c r="GO67">
        <f t="shared" si="99"/>
        <v>0</v>
      </c>
      <c r="GP67">
        <f t="shared" si="100"/>
        <v>0</v>
      </c>
      <c r="GR67">
        <v>0</v>
      </c>
      <c r="GS67">
        <v>3</v>
      </c>
      <c r="GT67">
        <v>0</v>
      </c>
      <c r="GU67" t="s">
        <v>3</v>
      </c>
      <c r="GV67">
        <f t="shared" si="101"/>
        <v>0</v>
      </c>
      <c r="GW67">
        <v>1</v>
      </c>
      <c r="GX67">
        <f t="shared" si="102"/>
        <v>0</v>
      </c>
      <c r="HA67">
        <v>0</v>
      </c>
      <c r="HB67">
        <v>0</v>
      </c>
      <c r="HC67">
        <f t="shared" si="103"/>
        <v>0</v>
      </c>
      <c r="HE67" t="s">
        <v>3</v>
      </c>
      <c r="HF67" t="s">
        <v>3</v>
      </c>
      <c r="HM67" t="s">
        <v>3</v>
      </c>
      <c r="HN67" t="s">
        <v>29</v>
      </c>
      <c r="HO67" t="s">
        <v>30</v>
      </c>
      <c r="HP67" t="s">
        <v>27</v>
      </c>
      <c r="HQ67" t="s">
        <v>27</v>
      </c>
      <c r="IK67">
        <v>0</v>
      </c>
    </row>
    <row r="68" spans="1:255" x14ac:dyDescent="0.2">
      <c r="A68" s="2">
        <v>18</v>
      </c>
      <c r="B68" s="2">
        <v>1</v>
      </c>
      <c r="C68" s="2">
        <v>80</v>
      </c>
      <c r="D68" s="2"/>
      <c r="E68" s="2" t="s">
        <v>83</v>
      </c>
      <c r="F68" s="2" t="s">
        <v>65</v>
      </c>
      <c r="G68" s="2" t="s">
        <v>66</v>
      </c>
      <c r="H68" s="2" t="s">
        <v>24</v>
      </c>
      <c r="I68" s="2">
        <f>I52*J68</f>
        <v>0</v>
      </c>
      <c r="J68" s="2">
        <v>0</v>
      </c>
      <c r="K68" s="2">
        <v>0</v>
      </c>
      <c r="L68" s="2">
        <v>0</v>
      </c>
      <c r="M68" s="2">
        <v>0</v>
      </c>
      <c r="N68" s="2">
        <f t="shared" si="81"/>
        <v>0</v>
      </c>
      <c r="O68" s="2">
        <f t="shared" si="82"/>
        <v>0</v>
      </c>
      <c r="P68" s="2">
        <f t="shared" si="63"/>
        <v>0</v>
      </c>
      <c r="Q68" s="2">
        <f t="shared" si="64"/>
        <v>0</v>
      </c>
      <c r="R68" s="2">
        <f t="shared" si="65"/>
        <v>0</v>
      </c>
      <c r="S68" s="2">
        <f t="shared" si="66"/>
        <v>0</v>
      </c>
      <c r="T68" s="2">
        <f t="shared" si="83"/>
        <v>0</v>
      </c>
      <c r="U68" s="2">
        <f t="shared" si="67"/>
        <v>0</v>
      </c>
      <c r="V68" s="2">
        <f t="shared" si="68"/>
        <v>0</v>
      </c>
      <c r="W68" s="2">
        <f t="shared" si="84"/>
        <v>0</v>
      </c>
      <c r="X68" s="2">
        <f t="shared" si="85"/>
        <v>0</v>
      </c>
      <c r="Y68" s="2">
        <f t="shared" si="86"/>
        <v>0</v>
      </c>
      <c r="Z68" s="2"/>
      <c r="AA68" s="2">
        <v>87105575</v>
      </c>
      <c r="AB68" s="2">
        <f t="shared" si="87"/>
        <v>0</v>
      </c>
      <c r="AC68" s="2">
        <f t="shared" si="69"/>
        <v>0</v>
      </c>
      <c r="AD68" s="2">
        <f t="shared" si="70"/>
        <v>0</v>
      </c>
      <c r="AE68" s="2">
        <f t="shared" si="71"/>
        <v>0</v>
      </c>
      <c r="AF68" s="2">
        <f t="shared" si="72"/>
        <v>0</v>
      </c>
      <c r="AG68" s="2">
        <f t="shared" si="88"/>
        <v>0</v>
      </c>
      <c r="AH68" s="2">
        <f t="shared" si="73"/>
        <v>0</v>
      </c>
      <c r="AI68" s="2">
        <f t="shared" si="74"/>
        <v>0</v>
      </c>
      <c r="AJ68" s="2">
        <f t="shared" si="89"/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103</v>
      </c>
      <c r="AU68" s="2">
        <v>60</v>
      </c>
      <c r="AV68" s="2">
        <v>1</v>
      </c>
      <c r="AW68" s="2">
        <v>1</v>
      </c>
      <c r="AX68" s="2"/>
      <c r="AY68" s="2"/>
      <c r="AZ68" s="2">
        <v>1</v>
      </c>
      <c r="BA68" s="2">
        <v>1</v>
      </c>
      <c r="BB68" s="2">
        <v>1</v>
      </c>
      <c r="BC68" s="2">
        <v>1</v>
      </c>
      <c r="BD68" s="2" t="s">
        <v>3</v>
      </c>
      <c r="BE68" s="2" t="s">
        <v>3</v>
      </c>
      <c r="BF68" s="2" t="s">
        <v>3</v>
      </c>
      <c r="BG68" s="2" t="s">
        <v>3</v>
      </c>
      <c r="BH68" s="2">
        <v>3</v>
      </c>
      <c r="BI68" s="2">
        <v>1</v>
      </c>
      <c r="BJ68" s="2" t="s">
        <v>3</v>
      </c>
      <c r="BK68" s="2"/>
      <c r="BL68" s="2"/>
      <c r="BM68" s="2">
        <v>33001</v>
      </c>
      <c r="BN68" s="2">
        <v>0</v>
      </c>
      <c r="BO68" s="2" t="s">
        <v>3</v>
      </c>
      <c r="BP68" s="2">
        <v>0</v>
      </c>
      <c r="BQ68" s="2">
        <v>2</v>
      </c>
      <c r="BR68" s="2">
        <v>0</v>
      </c>
      <c r="BS68" s="2">
        <v>1</v>
      </c>
      <c r="BT68" s="2">
        <v>1</v>
      </c>
      <c r="BU68" s="2">
        <v>1</v>
      </c>
      <c r="BV68" s="2">
        <v>1</v>
      </c>
      <c r="BW68" s="2">
        <v>1</v>
      </c>
      <c r="BX68" s="2">
        <v>1</v>
      </c>
      <c r="BY68" s="2" t="s">
        <v>3</v>
      </c>
      <c r="BZ68" s="2">
        <v>103</v>
      </c>
      <c r="CA68" s="2">
        <v>60</v>
      </c>
      <c r="CB68" s="2" t="s">
        <v>3</v>
      </c>
      <c r="CC68" s="2"/>
      <c r="CD68" s="2"/>
      <c r="CE68" s="2">
        <v>0</v>
      </c>
      <c r="CF68" s="2">
        <v>0</v>
      </c>
      <c r="CG68" s="2">
        <v>0</v>
      </c>
      <c r="CH68" s="2">
        <v>5</v>
      </c>
      <c r="CI68" s="2">
        <v>8</v>
      </c>
      <c r="CJ68" s="2">
        <v>0</v>
      </c>
      <c r="CK68" s="2">
        <v>0</v>
      </c>
      <c r="CL68" s="2">
        <v>0</v>
      </c>
      <c r="CM68" s="2">
        <v>0</v>
      </c>
      <c r="CN68" s="2" t="s">
        <v>3</v>
      </c>
      <c r="CO68" s="2">
        <v>0</v>
      </c>
      <c r="CP68" s="2">
        <f t="shared" si="90"/>
        <v>0</v>
      </c>
      <c r="CQ68" s="2">
        <f t="shared" si="75"/>
        <v>0</v>
      </c>
      <c r="CR68" s="2">
        <f t="shared" si="76"/>
        <v>0</v>
      </c>
      <c r="CS68" s="2">
        <f t="shared" si="77"/>
        <v>0</v>
      </c>
      <c r="CT68" s="2">
        <f t="shared" si="78"/>
        <v>0</v>
      </c>
      <c r="CU68" s="2">
        <f t="shared" si="91"/>
        <v>0</v>
      </c>
      <c r="CV68" s="2">
        <f t="shared" si="79"/>
        <v>0</v>
      </c>
      <c r="CW68" s="2">
        <f t="shared" si="80"/>
        <v>0</v>
      </c>
      <c r="CX68" s="2">
        <f t="shared" si="92"/>
        <v>0</v>
      </c>
      <c r="CY68" s="2">
        <f t="shared" si="93"/>
        <v>0</v>
      </c>
      <c r="CZ68" s="2">
        <f t="shared" si="94"/>
        <v>0</v>
      </c>
      <c r="DA68" s="2"/>
      <c r="DB68" s="2"/>
      <c r="DC68" s="2" t="s">
        <v>3</v>
      </c>
      <c r="DD68" s="2" t="s">
        <v>3</v>
      </c>
      <c r="DE68" s="2" t="s">
        <v>3</v>
      </c>
      <c r="DF68" s="2" t="s">
        <v>3</v>
      </c>
      <c r="DG68" s="2" t="s">
        <v>3</v>
      </c>
      <c r="DH68" s="2" t="s">
        <v>3</v>
      </c>
      <c r="DI68" s="2" t="s">
        <v>3</v>
      </c>
      <c r="DJ68" s="2" t="s">
        <v>3</v>
      </c>
      <c r="DK68" s="2" t="s">
        <v>3</v>
      </c>
      <c r="DL68" s="2" t="s">
        <v>3</v>
      </c>
      <c r="DM68" s="2" t="s">
        <v>3</v>
      </c>
      <c r="DN68" s="2">
        <v>0</v>
      </c>
      <c r="DO68" s="2">
        <v>0</v>
      </c>
      <c r="DP68" s="2">
        <v>1</v>
      </c>
      <c r="DQ68" s="2">
        <v>1</v>
      </c>
      <c r="DR68" s="2"/>
      <c r="DS68" s="2"/>
      <c r="DT68" s="2"/>
      <c r="DU68" s="2">
        <v>1013</v>
      </c>
      <c r="DV68" s="2" t="s">
        <v>24</v>
      </c>
      <c r="DW68" s="2" t="s">
        <v>24</v>
      </c>
      <c r="DX68" s="2">
        <v>1</v>
      </c>
      <c r="DY68" s="2"/>
      <c r="DZ68" s="2" t="s">
        <v>3</v>
      </c>
      <c r="EA68" s="2" t="s">
        <v>3</v>
      </c>
      <c r="EB68" s="2" t="s">
        <v>3</v>
      </c>
      <c r="EC68" s="2" t="s">
        <v>3</v>
      </c>
      <c r="ED68" s="2"/>
      <c r="EE68" s="2">
        <v>85678438</v>
      </c>
      <c r="EF68" s="2">
        <v>2</v>
      </c>
      <c r="EG68" s="2" t="s">
        <v>26</v>
      </c>
      <c r="EH68" s="2">
        <v>27</v>
      </c>
      <c r="EI68" s="2" t="s">
        <v>27</v>
      </c>
      <c r="EJ68" s="2">
        <v>1</v>
      </c>
      <c r="EK68" s="2">
        <v>33001</v>
      </c>
      <c r="EL68" s="2" t="s">
        <v>27</v>
      </c>
      <c r="EM68" s="2" t="s">
        <v>28</v>
      </c>
      <c r="EN68" s="2"/>
      <c r="EO68" s="2" t="s">
        <v>3</v>
      </c>
      <c r="EP68" s="2"/>
      <c r="EQ68" s="2">
        <v>0</v>
      </c>
      <c r="ER68" s="2">
        <v>0</v>
      </c>
      <c r="ES68" s="2">
        <v>0</v>
      </c>
      <c r="ET68" s="2">
        <v>0</v>
      </c>
      <c r="EU68" s="2">
        <v>0</v>
      </c>
      <c r="EV68" s="2">
        <v>0</v>
      </c>
      <c r="EW68" s="2">
        <v>0</v>
      </c>
      <c r="EX68" s="2">
        <v>0</v>
      </c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>
        <v>0</v>
      </c>
      <c r="FR68" s="2">
        <f t="shared" si="95"/>
        <v>0</v>
      </c>
      <c r="FS68" s="2">
        <v>0</v>
      </c>
      <c r="FT68" s="2"/>
      <c r="FU68" s="2"/>
      <c r="FV68" s="2"/>
      <c r="FW68" s="2"/>
      <c r="FX68" s="2">
        <v>103</v>
      </c>
      <c r="FY68" s="2">
        <v>60</v>
      </c>
      <c r="FZ68" s="2"/>
      <c r="GA68" s="2" t="s">
        <v>3</v>
      </c>
      <c r="GB68" s="2"/>
      <c r="GC68" s="2"/>
      <c r="GD68" s="2">
        <v>1</v>
      </c>
      <c r="GE68" s="2"/>
      <c r="GF68" s="2">
        <v>-320198552</v>
      </c>
      <c r="GG68" s="2">
        <v>2</v>
      </c>
      <c r="GH68" s="2">
        <v>1</v>
      </c>
      <c r="GI68" s="2">
        <v>-2</v>
      </c>
      <c r="GJ68" s="2">
        <v>0</v>
      </c>
      <c r="GK68" s="2">
        <v>0</v>
      </c>
      <c r="GL68" s="2">
        <f t="shared" si="96"/>
        <v>0</v>
      </c>
      <c r="GM68" s="2">
        <f t="shared" si="97"/>
        <v>0</v>
      </c>
      <c r="GN68" s="2">
        <f t="shared" si="98"/>
        <v>0</v>
      </c>
      <c r="GO68" s="2">
        <f t="shared" si="99"/>
        <v>0</v>
      </c>
      <c r="GP68" s="2">
        <f t="shared" si="100"/>
        <v>0</v>
      </c>
      <c r="GQ68" s="2"/>
      <c r="GR68" s="2">
        <v>0</v>
      </c>
      <c r="GS68" s="2">
        <v>3</v>
      </c>
      <c r="GT68" s="2">
        <v>0</v>
      </c>
      <c r="GU68" s="2" t="s">
        <v>3</v>
      </c>
      <c r="GV68" s="2">
        <f t="shared" si="101"/>
        <v>0</v>
      </c>
      <c r="GW68" s="2">
        <v>1</v>
      </c>
      <c r="GX68" s="2">
        <f t="shared" si="102"/>
        <v>0</v>
      </c>
      <c r="GY68" s="2"/>
      <c r="GZ68" s="2"/>
      <c r="HA68" s="2">
        <v>0</v>
      </c>
      <c r="HB68" s="2">
        <v>0</v>
      </c>
      <c r="HC68" s="2">
        <f t="shared" si="103"/>
        <v>0</v>
      </c>
      <c r="HD68" s="2"/>
      <c r="HE68" s="2" t="s">
        <v>3</v>
      </c>
      <c r="HF68" s="2" t="s">
        <v>3</v>
      </c>
      <c r="HG68" s="2"/>
      <c r="HH68" s="2"/>
      <c r="HI68" s="2"/>
      <c r="HJ68" s="2"/>
      <c r="HK68" s="2"/>
      <c r="HL68" s="2"/>
      <c r="HM68" s="2" t="s">
        <v>3</v>
      </c>
      <c r="HN68" s="2" t="s">
        <v>29</v>
      </c>
      <c r="HO68" s="2" t="s">
        <v>30</v>
      </c>
      <c r="HP68" s="2" t="s">
        <v>27</v>
      </c>
      <c r="HQ68" s="2" t="s">
        <v>27</v>
      </c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>
        <v>0</v>
      </c>
      <c r="IL68" s="2"/>
      <c r="IM68" s="2"/>
      <c r="IN68" s="2"/>
      <c r="IO68" s="2"/>
      <c r="IP68" s="2"/>
      <c r="IQ68" s="2"/>
      <c r="IR68" s="2"/>
      <c r="IS68" s="2"/>
      <c r="IT68" s="2"/>
      <c r="IU68" s="2"/>
    </row>
    <row r="69" spans="1:255" x14ac:dyDescent="0.2">
      <c r="A69">
        <v>18</v>
      </c>
      <c r="B69">
        <v>1</v>
      </c>
      <c r="C69">
        <v>99</v>
      </c>
      <c r="E69" t="s">
        <v>83</v>
      </c>
      <c r="F69" t="s">
        <v>65</v>
      </c>
      <c r="G69" t="s">
        <v>66</v>
      </c>
      <c r="H69" t="s">
        <v>24</v>
      </c>
      <c r="I69">
        <f>I53*J69</f>
        <v>0</v>
      </c>
      <c r="J69">
        <v>0</v>
      </c>
      <c r="K69">
        <v>0</v>
      </c>
      <c r="L69">
        <v>0</v>
      </c>
      <c r="M69">
        <v>0</v>
      </c>
      <c r="N69">
        <f t="shared" si="81"/>
        <v>0</v>
      </c>
      <c r="O69">
        <f t="shared" si="82"/>
        <v>0</v>
      </c>
      <c r="P69">
        <f t="shared" si="63"/>
        <v>0</v>
      </c>
      <c r="Q69">
        <f t="shared" si="64"/>
        <v>0</v>
      </c>
      <c r="R69">
        <f t="shared" si="65"/>
        <v>0</v>
      </c>
      <c r="S69">
        <f t="shared" si="66"/>
        <v>0</v>
      </c>
      <c r="T69">
        <f t="shared" si="83"/>
        <v>0</v>
      </c>
      <c r="U69">
        <f t="shared" si="67"/>
        <v>0</v>
      </c>
      <c r="V69">
        <f t="shared" si="68"/>
        <v>0</v>
      </c>
      <c r="W69">
        <f t="shared" si="84"/>
        <v>0</v>
      </c>
      <c r="X69">
        <f t="shared" si="85"/>
        <v>0</v>
      </c>
      <c r="Y69">
        <f t="shared" si="86"/>
        <v>0</v>
      </c>
      <c r="AA69">
        <v>87105511</v>
      </c>
      <c r="AB69">
        <f t="shared" si="87"/>
        <v>0</v>
      </c>
      <c r="AC69">
        <f t="shared" si="69"/>
        <v>0</v>
      </c>
      <c r="AD69">
        <f t="shared" si="70"/>
        <v>0</v>
      </c>
      <c r="AE69">
        <f t="shared" si="71"/>
        <v>0</v>
      </c>
      <c r="AF69">
        <f t="shared" si="72"/>
        <v>0</v>
      </c>
      <c r="AG69">
        <f t="shared" si="88"/>
        <v>0</v>
      </c>
      <c r="AH69">
        <f t="shared" si="73"/>
        <v>0</v>
      </c>
      <c r="AI69">
        <f t="shared" si="74"/>
        <v>0</v>
      </c>
      <c r="AJ69">
        <f t="shared" si="89"/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103</v>
      </c>
      <c r="AU69">
        <v>60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1</v>
      </c>
      <c r="BD69" t="s">
        <v>3</v>
      </c>
      <c r="BE69" t="s">
        <v>3</v>
      </c>
      <c r="BF69" t="s">
        <v>3</v>
      </c>
      <c r="BG69" t="s">
        <v>3</v>
      </c>
      <c r="BH69">
        <v>3</v>
      </c>
      <c r="BI69">
        <v>1</v>
      </c>
      <c r="BJ69" t="s">
        <v>3</v>
      </c>
      <c r="BM69">
        <v>33001</v>
      </c>
      <c r="BN69">
        <v>0</v>
      </c>
      <c r="BO69" t="s">
        <v>3</v>
      </c>
      <c r="BP69">
        <v>0</v>
      </c>
      <c r="BQ69">
        <v>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3</v>
      </c>
      <c r="BZ69">
        <v>103</v>
      </c>
      <c r="CA69">
        <v>60</v>
      </c>
      <c r="CB69" t="s">
        <v>3</v>
      </c>
      <c r="CE69">
        <v>0</v>
      </c>
      <c r="CF69">
        <v>0</v>
      </c>
      <c r="CG69">
        <v>0</v>
      </c>
      <c r="CH69">
        <v>5</v>
      </c>
      <c r="CI69">
        <v>8</v>
      </c>
      <c r="CJ69">
        <v>0</v>
      </c>
      <c r="CK69">
        <v>0</v>
      </c>
      <c r="CL69">
        <v>0</v>
      </c>
      <c r="CM69">
        <v>0</v>
      </c>
      <c r="CN69" t="s">
        <v>3</v>
      </c>
      <c r="CO69">
        <v>0</v>
      </c>
      <c r="CP69">
        <f t="shared" si="90"/>
        <v>0</v>
      </c>
      <c r="CQ69">
        <f t="shared" si="75"/>
        <v>0</v>
      </c>
      <c r="CR69">
        <f t="shared" si="76"/>
        <v>0</v>
      </c>
      <c r="CS69">
        <f t="shared" si="77"/>
        <v>0</v>
      </c>
      <c r="CT69">
        <f t="shared" si="78"/>
        <v>0</v>
      </c>
      <c r="CU69">
        <f t="shared" si="91"/>
        <v>0</v>
      </c>
      <c r="CV69">
        <f t="shared" si="79"/>
        <v>0</v>
      </c>
      <c r="CW69">
        <f t="shared" si="80"/>
        <v>0</v>
      </c>
      <c r="CX69">
        <f t="shared" si="92"/>
        <v>0</v>
      </c>
      <c r="CY69">
        <f t="shared" si="93"/>
        <v>0</v>
      </c>
      <c r="CZ69">
        <f t="shared" si="94"/>
        <v>0</v>
      </c>
      <c r="DC69" t="s">
        <v>3</v>
      </c>
      <c r="DD69" t="s">
        <v>3</v>
      </c>
      <c r="DE69" t="s">
        <v>3</v>
      </c>
      <c r="DF69" t="s">
        <v>3</v>
      </c>
      <c r="DG69" t="s">
        <v>3</v>
      </c>
      <c r="DH69" t="s">
        <v>3</v>
      </c>
      <c r="DI69" t="s">
        <v>3</v>
      </c>
      <c r="DJ69" t="s">
        <v>3</v>
      </c>
      <c r="DK69" t="s">
        <v>3</v>
      </c>
      <c r="DL69" t="s">
        <v>3</v>
      </c>
      <c r="DM69" t="s">
        <v>3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24</v>
      </c>
      <c r="DW69" t="s">
        <v>24</v>
      </c>
      <c r="DX69">
        <v>1</v>
      </c>
      <c r="DZ69" t="s">
        <v>3</v>
      </c>
      <c r="EA69" t="s">
        <v>3</v>
      </c>
      <c r="EB69" t="s">
        <v>3</v>
      </c>
      <c r="EC69" t="s">
        <v>3</v>
      </c>
      <c r="EE69">
        <v>85678438</v>
      </c>
      <c r="EF69">
        <v>2</v>
      </c>
      <c r="EG69" t="s">
        <v>26</v>
      </c>
      <c r="EH69">
        <v>27</v>
      </c>
      <c r="EI69" t="s">
        <v>27</v>
      </c>
      <c r="EJ69">
        <v>1</v>
      </c>
      <c r="EK69">
        <v>33001</v>
      </c>
      <c r="EL69" t="s">
        <v>27</v>
      </c>
      <c r="EM69" t="s">
        <v>28</v>
      </c>
      <c r="EO69" t="s">
        <v>3</v>
      </c>
      <c r="EQ69">
        <v>0</v>
      </c>
      <c r="ER69">
        <v>0</v>
      </c>
      <c r="ES69">
        <v>0</v>
      </c>
      <c r="ET69">
        <v>0</v>
      </c>
      <c r="EU69">
        <v>0</v>
      </c>
      <c r="EV69">
        <v>0</v>
      </c>
      <c r="EW69">
        <v>0</v>
      </c>
      <c r="EX69">
        <v>0</v>
      </c>
      <c r="FQ69">
        <v>0</v>
      </c>
      <c r="FR69">
        <f t="shared" si="95"/>
        <v>0</v>
      </c>
      <c r="FS69">
        <v>0</v>
      </c>
      <c r="FX69">
        <v>103</v>
      </c>
      <c r="FY69">
        <v>60</v>
      </c>
      <c r="GA69" t="s">
        <v>3</v>
      </c>
      <c r="GD69">
        <v>1</v>
      </c>
      <c r="GF69">
        <v>-320198552</v>
      </c>
      <c r="GG69">
        <v>2</v>
      </c>
      <c r="GH69">
        <v>1</v>
      </c>
      <c r="GI69">
        <v>-2</v>
      </c>
      <c r="GJ69">
        <v>0</v>
      </c>
      <c r="GK69">
        <v>0</v>
      </c>
      <c r="GL69">
        <f t="shared" si="96"/>
        <v>0</v>
      </c>
      <c r="GM69">
        <f t="shared" si="97"/>
        <v>0</v>
      </c>
      <c r="GN69">
        <f t="shared" si="98"/>
        <v>0</v>
      </c>
      <c r="GO69">
        <f t="shared" si="99"/>
        <v>0</v>
      </c>
      <c r="GP69">
        <f t="shared" si="100"/>
        <v>0</v>
      </c>
      <c r="GR69">
        <v>0</v>
      </c>
      <c r="GS69">
        <v>3</v>
      </c>
      <c r="GT69">
        <v>0</v>
      </c>
      <c r="GU69" t="s">
        <v>3</v>
      </c>
      <c r="GV69">
        <f t="shared" si="101"/>
        <v>0</v>
      </c>
      <c r="GW69">
        <v>1</v>
      </c>
      <c r="GX69">
        <f t="shared" si="102"/>
        <v>0</v>
      </c>
      <c r="HA69">
        <v>0</v>
      </c>
      <c r="HB69">
        <v>0</v>
      </c>
      <c r="HC69">
        <f t="shared" si="103"/>
        <v>0</v>
      </c>
      <c r="HE69" t="s">
        <v>3</v>
      </c>
      <c r="HF69" t="s">
        <v>3</v>
      </c>
      <c r="HM69" t="s">
        <v>3</v>
      </c>
      <c r="HN69" t="s">
        <v>29</v>
      </c>
      <c r="HO69" t="s">
        <v>30</v>
      </c>
      <c r="HP69" t="s">
        <v>27</v>
      </c>
      <c r="HQ69" t="s">
        <v>27</v>
      </c>
      <c r="IK69">
        <v>0</v>
      </c>
    </row>
    <row r="70" spans="1:255" x14ac:dyDescent="0.2">
      <c r="A70" s="2">
        <v>18</v>
      </c>
      <c r="B70" s="2">
        <v>1</v>
      </c>
      <c r="C70" s="2">
        <v>81</v>
      </c>
      <c r="D70" s="2"/>
      <c r="E70" s="2" t="s">
        <v>84</v>
      </c>
      <c r="F70" s="2" t="s">
        <v>68</v>
      </c>
      <c r="G70" s="2" t="s">
        <v>69</v>
      </c>
      <c r="H70" s="2" t="s">
        <v>24</v>
      </c>
      <c r="I70" s="2">
        <f>I52*J70</f>
        <v>0</v>
      </c>
      <c r="J70" s="2">
        <v>0</v>
      </c>
      <c r="K70" s="2">
        <v>0</v>
      </c>
      <c r="L70" s="2">
        <v>0</v>
      </c>
      <c r="M70" s="2">
        <v>0</v>
      </c>
      <c r="N70" s="2">
        <f t="shared" si="81"/>
        <v>0</v>
      </c>
      <c r="O70" s="2">
        <f t="shared" si="82"/>
        <v>0</v>
      </c>
      <c r="P70" s="2">
        <f t="shared" si="63"/>
        <v>0</v>
      </c>
      <c r="Q70" s="2">
        <f t="shared" si="64"/>
        <v>0</v>
      </c>
      <c r="R70" s="2">
        <f t="shared" si="65"/>
        <v>0</v>
      </c>
      <c r="S70" s="2">
        <f t="shared" si="66"/>
        <v>0</v>
      </c>
      <c r="T70" s="2">
        <f t="shared" si="83"/>
        <v>0</v>
      </c>
      <c r="U70" s="2">
        <f t="shared" si="67"/>
        <v>0</v>
      </c>
      <c r="V70" s="2">
        <f t="shared" si="68"/>
        <v>0</v>
      </c>
      <c r="W70" s="2">
        <f t="shared" si="84"/>
        <v>0</v>
      </c>
      <c r="X70" s="2">
        <f t="shared" si="85"/>
        <v>0</v>
      </c>
      <c r="Y70" s="2">
        <f t="shared" si="86"/>
        <v>0</v>
      </c>
      <c r="Z70" s="2"/>
      <c r="AA70" s="2">
        <v>87105575</v>
      </c>
      <c r="AB70" s="2">
        <f t="shared" si="87"/>
        <v>0</v>
      </c>
      <c r="AC70" s="2">
        <f t="shared" si="69"/>
        <v>0</v>
      </c>
      <c r="AD70" s="2">
        <f t="shared" si="70"/>
        <v>0</v>
      </c>
      <c r="AE70" s="2">
        <f t="shared" si="71"/>
        <v>0</v>
      </c>
      <c r="AF70" s="2">
        <f t="shared" si="72"/>
        <v>0</v>
      </c>
      <c r="AG70" s="2">
        <f t="shared" si="88"/>
        <v>0</v>
      </c>
      <c r="AH70" s="2">
        <f t="shared" si="73"/>
        <v>0</v>
      </c>
      <c r="AI70" s="2">
        <f t="shared" si="74"/>
        <v>0</v>
      </c>
      <c r="AJ70" s="2">
        <f t="shared" si="89"/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  <c r="AS70" s="2">
        <v>0</v>
      </c>
      <c r="AT70" s="2">
        <v>103</v>
      </c>
      <c r="AU70" s="2">
        <v>60</v>
      </c>
      <c r="AV70" s="2">
        <v>1</v>
      </c>
      <c r="AW70" s="2">
        <v>1</v>
      </c>
      <c r="AX70" s="2"/>
      <c r="AY70" s="2"/>
      <c r="AZ70" s="2">
        <v>1</v>
      </c>
      <c r="BA70" s="2">
        <v>1</v>
      </c>
      <c r="BB70" s="2">
        <v>1</v>
      </c>
      <c r="BC70" s="2">
        <v>1</v>
      </c>
      <c r="BD70" s="2" t="s">
        <v>3</v>
      </c>
      <c r="BE70" s="2" t="s">
        <v>3</v>
      </c>
      <c r="BF70" s="2" t="s">
        <v>3</v>
      </c>
      <c r="BG70" s="2" t="s">
        <v>3</v>
      </c>
      <c r="BH70" s="2">
        <v>3</v>
      </c>
      <c r="BI70" s="2">
        <v>1</v>
      </c>
      <c r="BJ70" s="2" t="s">
        <v>3</v>
      </c>
      <c r="BK70" s="2"/>
      <c r="BL70" s="2"/>
      <c r="BM70" s="2">
        <v>33001</v>
      </c>
      <c r="BN70" s="2">
        <v>0</v>
      </c>
      <c r="BO70" s="2" t="s">
        <v>3</v>
      </c>
      <c r="BP70" s="2">
        <v>0</v>
      </c>
      <c r="BQ70" s="2">
        <v>2</v>
      </c>
      <c r="BR70" s="2">
        <v>0</v>
      </c>
      <c r="BS70" s="2">
        <v>1</v>
      </c>
      <c r="BT70" s="2">
        <v>1</v>
      </c>
      <c r="BU70" s="2">
        <v>1</v>
      </c>
      <c r="BV70" s="2">
        <v>1</v>
      </c>
      <c r="BW70" s="2">
        <v>1</v>
      </c>
      <c r="BX70" s="2">
        <v>1</v>
      </c>
      <c r="BY70" s="2" t="s">
        <v>3</v>
      </c>
      <c r="BZ70" s="2">
        <v>103</v>
      </c>
      <c r="CA70" s="2">
        <v>60</v>
      </c>
      <c r="CB70" s="2" t="s">
        <v>3</v>
      </c>
      <c r="CC70" s="2"/>
      <c r="CD70" s="2"/>
      <c r="CE70" s="2">
        <v>0</v>
      </c>
      <c r="CF70" s="2">
        <v>0</v>
      </c>
      <c r="CG70" s="2">
        <v>0</v>
      </c>
      <c r="CH70" s="2">
        <v>5</v>
      </c>
      <c r="CI70" s="2">
        <v>9</v>
      </c>
      <c r="CJ70" s="2">
        <v>0</v>
      </c>
      <c r="CK70" s="2">
        <v>0</v>
      </c>
      <c r="CL70" s="2">
        <v>0</v>
      </c>
      <c r="CM70" s="2">
        <v>0</v>
      </c>
      <c r="CN70" s="2" t="s">
        <v>3</v>
      </c>
      <c r="CO70" s="2">
        <v>0</v>
      </c>
      <c r="CP70" s="2">
        <f t="shared" si="90"/>
        <v>0</v>
      </c>
      <c r="CQ70" s="2">
        <f t="shared" si="75"/>
        <v>0</v>
      </c>
      <c r="CR70" s="2">
        <f t="shared" si="76"/>
        <v>0</v>
      </c>
      <c r="CS70" s="2">
        <f t="shared" si="77"/>
        <v>0</v>
      </c>
      <c r="CT70" s="2">
        <f t="shared" si="78"/>
        <v>0</v>
      </c>
      <c r="CU70" s="2">
        <f t="shared" si="91"/>
        <v>0</v>
      </c>
      <c r="CV70" s="2">
        <f t="shared" si="79"/>
        <v>0</v>
      </c>
      <c r="CW70" s="2">
        <f t="shared" si="80"/>
        <v>0</v>
      </c>
      <c r="CX70" s="2">
        <f t="shared" si="92"/>
        <v>0</v>
      </c>
      <c r="CY70" s="2">
        <f t="shared" si="93"/>
        <v>0</v>
      </c>
      <c r="CZ70" s="2">
        <f t="shared" si="94"/>
        <v>0</v>
      </c>
      <c r="DA70" s="2"/>
      <c r="DB70" s="2"/>
      <c r="DC70" s="2" t="s">
        <v>3</v>
      </c>
      <c r="DD70" s="2" t="s">
        <v>3</v>
      </c>
      <c r="DE70" s="2" t="s">
        <v>3</v>
      </c>
      <c r="DF70" s="2" t="s">
        <v>3</v>
      </c>
      <c r="DG70" s="2" t="s">
        <v>3</v>
      </c>
      <c r="DH70" s="2" t="s">
        <v>3</v>
      </c>
      <c r="DI70" s="2" t="s">
        <v>3</v>
      </c>
      <c r="DJ70" s="2" t="s">
        <v>3</v>
      </c>
      <c r="DK70" s="2" t="s">
        <v>3</v>
      </c>
      <c r="DL70" s="2" t="s">
        <v>3</v>
      </c>
      <c r="DM70" s="2" t="s">
        <v>3</v>
      </c>
      <c r="DN70" s="2">
        <v>0</v>
      </c>
      <c r="DO70" s="2">
        <v>0</v>
      </c>
      <c r="DP70" s="2">
        <v>1</v>
      </c>
      <c r="DQ70" s="2">
        <v>1</v>
      </c>
      <c r="DR70" s="2"/>
      <c r="DS70" s="2"/>
      <c r="DT70" s="2"/>
      <c r="DU70" s="2">
        <v>1013</v>
      </c>
      <c r="DV70" s="2" t="s">
        <v>24</v>
      </c>
      <c r="DW70" s="2" t="s">
        <v>24</v>
      </c>
      <c r="DX70" s="2">
        <v>1</v>
      </c>
      <c r="DY70" s="2"/>
      <c r="DZ70" s="2" t="s">
        <v>3</v>
      </c>
      <c r="EA70" s="2" t="s">
        <v>3</v>
      </c>
      <c r="EB70" s="2" t="s">
        <v>3</v>
      </c>
      <c r="EC70" s="2" t="s">
        <v>3</v>
      </c>
      <c r="ED70" s="2"/>
      <c r="EE70" s="2">
        <v>85678438</v>
      </c>
      <c r="EF70" s="2">
        <v>2</v>
      </c>
      <c r="EG70" s="2" t="s">
        <v>26</v>
      </c>
      <c r="EH70" s="2">
        <v>27</v>
      </c>
      <c r="EI70" s="2" t="s">
        <v>27</v>
      </c>
      <c r="EJ70" s="2">
        <v>1</v>
      </c>
      <c r="EK70" s="2">
        <v>33001</v>
      </c>
      <c r="EL70" s="2" t="s">
        <v>27</v>
      </c>
      <c r="EM70" s="2" t="s">
        <v>28</v>
      </c>
      <c r="EN70" s="2"/>
      <c r="EO70" s="2" t="s">
        <v>3</v>
      </c>
      <c r="EP70" s="2"/>
      <c r="EQ70" s="2">
        <v>0</v>
      </c>
      <c r="ER70" s="2">
        <v>0</v>
      </c>
      <c r="ES70" s="2">
        <v>0</v>
      </c>
      <c r="ET70" s="2">
        <v>0</v>
      </c>
      <c r="EU70" s="2">
        <v>0</v>
      </c>
      <c r="EV70" s="2">
        <v>0</v>
      </c>
      <c r="EW70" s="2">
        <v>0</v>
      </c>
      <c r="EX70" s="2">
        <v>0</v>
      </c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>
        <v>0</v>
      </c>
      <c r="FR70" s="2">
        <f t="shared" si="95"/>
        <v>0</v>
      </c>
      <c r="FS70" s="2">
        <v>0</v>
      </c>
      <c r="FT70" s="2"/>
      <c r="FU70" s="2"/>
      <c r="FV70" s="2"/>
      <c r="FW70" s="2"/>
      <c r="FX70" s="2">
        <v>103</v>
      </c>
      <c r="FY70" s="2">
        <v>60</v>
      </c>
      <c r="FZ70" s="2"/>
      <c r="GA70" s="2" t="s">
        <v>3</v>
      </c>
      <c r="GB70" s="2"/>
      <c r="GC70" s="2"/>
      <c r="GD70" s="2">
        <v>1</v>
      </c>
      <c r="GE70" s="2"/>
      <c r="GF70" s="2">
        <v>326010188</v>
      </c>
      <c r="GG70" s="2">
        <v>2</v>
      </c>
      <c r="GH70" s="2">
        <v>1</v>
      </c>
      <c r="GI70" s="2">
        <v>-2</v>
      </c>
      <c r="GJ70" s="2">
        <v>0</v>
      </c>
      <c r="GK70" s="2">
        <v>0</v>
      </c>
      <c r="GL70" s="2">
        <f t="shared" si="96"/>
        <v>0</v>
      </c>
      <c r="GM70" s="2">
        <f t="shared" si="97"/>
        <v>0</v>
      </c>
      <c r="GN70" s="2">
        <f t="shared" si="98"/>
        <v>0</v>
      </c>
      <c r="GO70" s="2">
        <f t="shared" si="99"/>
        <v>0</v>
      </c>
      <c r="GP70" s="2">
        <f t="shared" si="100"/>
        <v>0</v>
      </c>
      <c r="GQ70" s="2"/>
      <c r="GR70" s="2">
        <v>0</v>
      </c>
      <c r="GS70" s="2">
        <v>3</v>
      </c>
      <c r="GT70" s="2">
        <v>0</v>
      </c>
      <c r="GU70" s="2" t="s">
        <v>3</v>
      </c>
      <c r="GV70" s="2">
        <f t="shared" si="101"/>
        <v>0</v>
      </c>
      <c r="GW70" s="2">
        <v>1</v>
      </c>
      <c r="GX70" s="2">
        <f t="shared" si="102"/>
        <v>0</v>
      </c>
      <c r="GY70" s="2"/>
      <c r="GZ70" s="2"/>
      <c r="HA70" s="2">
        <v>0</v>
      </c>
      <c r="HB70" s="2">
        <v>0</v>
      </c>
      <c r="HC70" s="2">
        <f t="shared" si="103"/>
        <v>0</v>
      </c>
      <c r="HD70" s="2"/>
      <c r="HE70" s="2" t="s">
        <v>3</v>
      </c>
      <c r="HF70" s="2" t="s">
        <v>3</v>
      </c>
      <c r="HG70" s="2"/>
      <c r="HH70" s="2"/>
      <c r="HI70" s="2"/>
      <c r="HJ70" s="2"/>
      <c r="HK70" s="2"/>
      <c r="HL70" s="2"/>
      <c r="HM70" s="2" t="s">
        <v>3</v>
      </c>
      <c r="HN70" s="2" t="s">
        <v>29</v>
      </c>
      <c r="HO70" s="2" t="s">
        <v>30</v>
      </c>
      <c r="HP70" s="2" t="s">
        <v>27</v>
      </c>
      <c r="HQ70" s="2" t="s">
        <v>27</v>
      </c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>
        <v>0</v>
      </c>
      <c r="IL70" s="2"/>
      <c r="IM70" s="2"/>
      <c r="IN70" s="2"/>
      <c r="IO70" s="2"/>
      <c r="IP70" s="2"/>
      <c r="IQ70" s="2"/>
      <c r="IR70" s="2"/>
      <c r="IS70" s="2"/>
      <c r="IT70" s="2"/>
      <c r="IU70" s="2"/>
    </row>
    <row r="71" spans="1:255" x14ac:dyDescent="0.2">
      <c r="A71">
        <v>18</v>
      </c>
      <c r="B71">
        <v>1</v>
      </c>
      <c r="C71">
        <v>100</v>
      </c>
      <c r="E71" t="s">
        <v>84</v>
      </c>
      <c r="F71" t="s">
        <v>68</v>
      </c>
      <c r="G71" t="s">
        <v>69</v>
      </c>
      <c r="H71" t="s">
        <v>24</v>
      </c>
      <c r="I71">
        <f>I53*J71</f>
        <v>0</v>
      </c>
      <c r="J71">
        <v>0</v>
      </c>
      <c r="K71">
        <v>0</v>
      </c>
      <c r="L71">
        <v>0</v>
      </c>
      <c r="M71">
        <v>0</v>
      </c>
      <c r="N71">
        <f t="shared" si="81"/>
        <v>0</v>
      </c>
      <c r="O71">
        <f t="shared" si="82"/>
        <v>0</v>
      </c>
      <c r="P71">
        <f t="shared" si="63"/>
        <v>0</v>
      </c>
      <c r="Q71">
        <f t="shared" si="64"/>
        <v>0</v>
      </c>
      <c r="R71">
        <f t="shared" si="65"/>
        <v>0</v>
      </c>
      <c r="S71">
        <f t="shared" si="66"/>
        <v>0</v>
      </c>
      <c r="T71">
        <f t="shared" si="83"/>
        <v>0</v>
      </c>
      <c r="U71">
        <f t="shared" si="67"/>
        <v>0</v>
      </c>
      <c r="V71">
        <f t="shared" si="68"/>
        <v>0</v>
      </c>
      <c r="W71">
        <f t="shared" si="84"/>
        <v>0</v>
      </c>
      <c r="X71">
        <f t="shared" si="85"/>
        <v>0</v>
      </c>
      <c r="Y71">
        <f t="shared" si="86"/>
        <v>0</v>
      </c>
      <c r="AA71">
        <v>87105511</v>
      </c>
      <c r="AB71">
        <f t="shared" si="87"/>
        <v>0</v>
      </c>
      <c r="AC71">
        <f t="shared" si="69"/>
        <v>0</v>
      </c>
      <c r="AD71">
        <f t="shared" si="70"/>
        <v>0</v>
      </c>
      <c r="AE71">
        <f t="shared" si="71"/>
        <v>0</v>
      </c>
      <c r="AF71">
        <f t="shared" si="72"/>
        <v>0</v>
      </c>
      <c r="AG71">
        <f t="shared" si="88"/>
        <v>0</v>
      </c>
      <c r="AH71">
        <f t="shared" si="73"/>
        <v>0</v>
      </c>
      <c r="AI71">
        <f t="shared" si="74"/>
        <v>0</v>
      </c>
      <c r="AJ71">
        <f t="shared" si="89"/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103</v>
      </c>
      <c r="AU71">
        <v>60</v>
      </c>
      <c r="AV71">
        <v>1</v>
      </c>
      <c r="AW71">
        <v>1</v>
      </c>
      <c r="AZ71">
        <v>1</v>
      </c>
      <c r="BA71">
        <v>1</v>
      </c>
      <c r="BB71">
        <v>1</v>
      </c>
      <c r="BC71">
        <v>1</v>
      </c>
      <c r="BD71" t="s">
        <v>3</v>
      </c>
      <c r="BE71" t="s">
        <v>3</v>
      </c>
      <c r="BF71" t="s">
        <v>3</v>
      </c>
      <c r="BG71" t="s">
        <v>3</v>
      </c>
      <c r="BH71">
        <v>3</v>
      </c>
      <c r="BI71">
        <v>1</v>
      </c>
      <c r="BJ71" t="s">
        <v>3</v>
      </c>
      <c r="BM71">
        <v>33001</v>
      </c>
      <c r="BN71">
        <v>0</v>
      </c>
      <c r="BO71" t="s">
        <v>3</v>
      </c>
      <c r="BP71">
        <v>0</v>
      </c>
      <c r="BQ71">
        <v>2</v>
      </c>
      <c r="BR71">
        <v>0</v>
      </c>
      <c r="BS71">
        <v>1</v>
      </c>
      <c r="BT71">
        <v>1</v>
      </c>
      <c r="BU71">
        <v>1</v>
      </c>
      <c r="BV71">
        <v>1</v>
      </c>
      <c r="BW71">
        <v>1</v>
      </c>
      <c r="BX71">
        <v>1</v>
      </c>
      <c r="BY71" t="s">
        <v>3</v>
      </c>
      <c r="BZ71">
        <v>103</v>
      </c>
      <c r="CA71">
        <v>60</v>
      </c>
      <c r="CB71" t="s">
        <v>3</v>
      </c>
      <c r="CE71">
        <v>0</v>
      </c>
      <c r="CF71">
        <v>0</v>
      </c>
      <c r="CG71">
        <v>0</v>
      </c>
      <c r="CH71">
        <v>5</v>
      </c>
      <c r="CI71">
        <v>9</v>
      </c>
      <c r="CJ71">
        <v>0</v>
      </c>
      <c r="CK71">
        <v>0</v>
      </c>
      <c r="CL71">
        <v>0</v>
      </c>
      <c r="CM71">
        <v>0</v>
      </c>
      <c r="CN71" t="s">
        <v>3</v>
      </c>
      <c r="CO71">
        <v>0</v>
      </c>
      <c r="CP71">
        <f t="shared" si="90"/>
        <v>0</v>
      </c>
      <c r="CQ71">
        <f t="shared" si="75"/>
        <v>0</v>
      </c>
      <c r="CR71">
        <f t="shared" si="76"/>
        <v>0</v>
      </c>
      <c r="CS71">
        <f t="shared" si="77"/>
        <v>0</v>
      </c>
      <c r="CT71">
        <f t="shared" si="78"/>
        <v>0</v>
      </c>
      <c r="CU71">
        <f t="shared" si="91"/>
        <v>0</v>
      </c>
      <c r="CV71">
        <f t="shared" si="79"/>
        <v>0</v>
      </c>
      <c r="CW71">
        <f t="shared" si="80"/>
        <v>0</v>
      </c>
      <c r="CX71">
        <f t="shared" si="92"/>
        <v>0</v>
      </c>
      <c r="CY71">
        <f t="shared" si="93"/>
        <v>0</v>
      </c>
      <c r="CZ71">
        <f t="shared" si="94"/>
        <v>0</v>
      </c>
      <c r="DC71" t="s">
        <v>3</v>
      </c>
      <c r="DD71" t="s">
        <v>3</v>
      </c>
      <c r="DE71" t="s">
        <v>3</v>
      </c>
      <c r="DF71" t="s">
        <v>3</v>
      </c>
      <c r="DG71" t="s">
        <v>3</v>
      </c>
      <c r="DH71" t="s">
        <v>3</v>
      </c>
      <c r="DI71" t="s">
        <v>3</v>
      </c>
      <c r="DJ71" t="s">
        <v>3</v>
      </c>
      <c r="DK71" t="s">
        <v>3</v>
      </c>
      <c r="DL71" t="s">
        <v>3</v>
      </c>
      <c r="DM71" t="s">
        <v>3</v>
      </c>
      <c r="DN71">
        <v>0</v>
      </c>
      <c r="DO71">
        <v>0</v>
      </c>
      <c r="DP71">
        <v>1</v>
      </c>
      <c r="DQ71">
        <v>1</v>
      </c>
      <c r="DU71">
        <v>1013</v>
      </c>
      <c r="DV71" t="s">
        <v>24</v>
      </c>
      <c r="DW71" t="s">
        <v>24</v>
      </c>
      <c r="DX71">
        <v>1</v>
      </c>
      <c r="DZ71" t="s">
        <v>3</v>
      </c>
      <c r="EA71" t="s">
        <v>3</v>
      </c>
      <c r="EB71" t="s">
        <v>3</v>
      </c>
      <c r="EC71" t="s">
        <v>3</v>
      </c>
      <c r="EE71">
        <v>85678438</v>
      </c>
      <c r="EF71">
        <v>2</v>
      </c>
      <c r="EG71" t="s">
        <v>26</v>
      </c>
      <c r="EH71">
        <v>27</v>
      </c>
      <c r="EI71" t="s">
        <v>27</v>
      </c>
      <c r="EJ71">
        <v>1</v>
      </c>
      <c r="EK71">
        <v>33001</v>
      </c>
      <c r="EL71" t="s">
        <v>27</v>
      </c>
      <c r="EM71" t="s">
        <v>28</v>
      </c>
      <c r="EO71" t="s">
        <v>3</v>
      </c>
      <c r="EQ71">
        <v>0</v>
      </c>
      <c r="ER71">
        <v>0</v>
      </c>
      <c r="ES71">
        <v>0</v>
      </c>
      <c r="ET71">
        <v>0</v>
      </c>
      <c r="EU71">
        <v>0</v>
      </c>
      <c r="EV71">
        <v>0</v>
      </c>
      <c r="EW71">
        <v>0</v>
      </c>
      <c r="EX71">
        <v>0</v>
      </c>
      <c r="FQ71">
        <v>0</v>
      </c>
      <c r="FR71">
        <f t="shared" si="95"/>
        <v>0</v>
      </c>
      <c r="FS71">
        <v>0</v>
      </c>
      <c r="FX71">
        <v>103</v>
      </c>
      <c r="FY71">
        <v>60</v>
      </c>
      <c r="GA71" t="s">
        <v>3</v>
      </c>
      <c r="GD71">
        <v>1</v>
      </c>
      <c r="GF71">
        <v>326010188</v>
      </c>
      <c r="GG71">
        <v>2</v>
      </c>
      <c r="GH71">
        <v>1</v>
      </c>
      <c r="GI71">
        <v>-2</v>
      </c>
      <c r="GJ71">
        <v>0</v>
      </c>
      <c r="GK71">
        <v>0</v>
      </c>
      <c r="GL71">
        <f t="shared" si="96"/>
        <v>0</v>
      </c>
      <c r="GM71">
        <f t="shared" si="97"/>
        <v>0</v>
      </c>
      <c r="GN71">
        <f t="shared" si="98"/>
        <v>0</v>
      </c>
      <c r="GO71">
        <f t="shared" si="99"/>
        <v>0</v>
      </c>
      <c r="GP71">
        <f t="shared" si="100"/>
        <v>0</v>
      </c>
      <c r="GR71">
        <v>0</v>
      </c>
      <c r="GS71">
        <v>3</v>
      </c>
      <c r="GT71">
        <v>0</v>
      </c>
      <c r="GU71" t="s">
        <v>3</v>
      </c>
      <c r="GV71">
        <f t="shared" si="101"/>
        <v>0</v>
      </c>
      <c r="GW71">
        <v>1</v>
      </c>
      <c r="GX71">
        <f t="shared" si="102"/>
        <v>0</v>
      </c>
      <c r="HA71">
        <v>0</v>
      </c>
      <c r="HB71">
        <v>0</v>
      </c>
      <c r="HC71">
        <f t="shared" si="103"/>
        <v>0</v>
      </c>
      <c r="HE71" t="s">
        <v>3</v>
      </c>
      <c r="HF71" t="s">
        <v>3</v>
      </c>
      <c r="HM71" t="s">
        <v>3</v>
      </c>
      <c r="HN71" t="s">
        <v>29</v>
      </c>
      <c r="HO71" t="s">
        <v>30</v>
      </c>
      <c r="HP71" t="s">
        <v>27</v>
      </c>
      <c r="HQ71" t="s">
        <v>27</v>
      </c>
      <c r="IK71">
        <v>0</v>
      </c>
    </row>
    <row r="72" spans="1:255" x14ac:dyDescent="0.2">
      <c r="A72" s="2">
        <v>17</v>
      </c>
      <c r="B72" s="2">
        <v>1</v>
      </c>
      <c r="C72" s="2">
        <f>ROW(SmtRes!A119)</f>
        <v>119</v>
      </c>
      <c r="D72" s="2">
        <f>ROW(EtalonRes!A119)</f>
        <v>119</v>
      </c>
      <c r="E72" s="2" t="s">
        <v>85</v>
      </c>
      <c r="F72" s="2" t="s">
        <v>86</v>
      </c>
      <c r="G72" s="2" t="s">
        <v>87</v>
      </c>
      <c r="H72" s="2" t="s">
        <v>24</v>
      </c>
      <c r="I72" s="2">
        <v>0</v>
      </c>
      <c r="J72" s="2">
        <v>0</v>
      </c>
      <c r="K72" s="2">
        <v>0</v>
      </c>
      <c r="L72" s="2">
        <v>1</v>
      </c>
      <c r="M72" s="2">
        <v>1</v>
      </c>
      <c r="N72" s="2">
        <f t="shared" si="81"/>
        <v>0</v>
      </c>
      <c r="O72" s="2">
        <f t="shared" si="82"/>
        <v>0</v>
      </c>
      <c r="P72" s="2">
        <f>SUMIF(SmtRes!AQ101:'SmtRes'!AQ119,"=1",SmtRes!DF101:'SmtRes'!DF119)</f>
        <v>0</v>
      </c>
      <c r="Q72" s="2">
        <f>SUMIF(SmtRes!AQ101:'SmtRes'!AQ119,"=1",SmtRes!DG101:'SmtRes'!DG119)</f>
        <v>0</v>
      </c>
      <c r="R72" s="2">
        <f>SUMIF(SmtRes!AQ101:'SmtRes'!AQ119,"=1",SmtRes!DH101:'SmtRes'!DH119)</f>
        <v>0</v>
      </c>
      <c r="S72" s="2">
        <f>SUMIF(SmtRes!AQ101:'SmtRes'!AQ119,"=1",SmtRes!DI101:'SmtRes'!DI119)</f>
        <v>0</v>
      </c>
      <c r="T72" s="2">
        <f t="shared" si="83"/>
        <v>0</v>
      </c>
      <c r="U72" s="2">
        <f>SUMIF(SmtRes!AQ101:'SmtRes'!AQ119,"=1",SmtRes!CV101:'SmtRes'!CV119)</f>
        <v>0</v>
      </c>
      <c r="V72" s="2">
        <f>SUMIF(SmtRes!AQ101:'SmtRes'!AQ119,"=1",SmtRes!CW101:'SmtRes'!CW119)</f>
        <v>0</v>
      </c>
      <c r="W72" s="2">
        <f t="shared" si="84"/>
        <v>0</v>
      </c>
      <c r="X72" s="2">
        <f t="shared" si="85"/>
        <v>0</v>
      </c>
      <c r="Y72" s="2">
        <f t="shared" si="86"/>
        <v>0</v>
      </c>
      <c r="Z72" s="2"/>
      <c r="AA72" s="2">
        <v>87105575</v>
      </c>
      <c r="AB72" s="2">
        <f t="shared" si="87"/>
        <v>12671.7</v>
      </c>
      <c r="AC72" s="2">
        <f>ROUND((SUM(SmtRes!BQ101:'SmtRes'!BQ119)),2)</f>
        <v>115.84</v>
      </c>
      <c r="AD72" s="2">
        <f>ROUND((((SUM(SmtRes!BR101:'SmtRes'!BR119))-(SUM(SmtRes!BS101:'SmtRes'!BS119)))+AE72),2)</f>
        <v>5822.24</v>
      </c>
      <c r="AE72" s="2">
        <f>ROUND((SUM(SmtRes!BS101:'SmtRes'!BS119)),2)</f>
        <v>2920.86</v>
      </c>
      <c r="AF72" s="2">
        <f>ROUND((SUM(SmtRes!BT101:'SmtRes'!BT119)),2)</f>
        <v>6733.62</v>
      </c>
      <c r="AG72" s="2">
        <f t="shared" si="88"/>
        <v>0</v>
      </c>
      <c r="AH72" s="2">
        <f>(SUM(SmtRes!BU101:'SmtRes'!BU119))</f>
        <v>9</v>
      </c>
      <c r="AI72" s="2">
        <f>(SUM(SmtRes!BV101:'SmtRes'!BV119))</f>
        <v>3.21</v>
      </c>
      <c r="AJ72" s="2">
        <f t="shared" si="89"/>
        <v>0</v>
      </c>
      <c r="AK72" s="2">
        <v>15592.559898</v>
      </c>
      <c r="AL72" s="2">
        <v>115.838998</v>
      </c>
      <c r="AM72" s="2">
        <v>5822.2390000000005</v>
      </c>
      <c r="AN72" s="2">
        <v>2920.8618999999999</v>
      </c>
      <c r="AO72" s="2">
        <v>6733.62</v>
      </c>
      <c r="AP72" s="2">
        <v>0</v>
      </c>
      <c r="AQ72" s="2">
        <v>9</v>
      </c>
      <c r="AR72" s="2">
        <v>3.21</v>
      </c>
      <c r="AS72" s="2">
        <v>0</v>
      </c>
      <c r="AT72" s="2">
        <v>103</v>
      </c>
      <c r="AU72" s="2">
        <v>60</v>
      </c>
      <c r="AV72" s="2">
        <v>1</v>
      </c>
      <c r="AW72" s="2">
        <v>1</v>
      </c>
      <c r="AX72" s="2"/>
      <c r="AY72" s="2"/>
      <c r="AZ72" s="2">
        <v>1</v>
      </c>
      <c r="BA72" s="2">
        <v>1</v>
      </c>
      <c r="BB72" s="2">
        <v>1</v>
      </c>
      <c r="BC72" s="2">
        <v>1</v>
      </c>
      <c r="BD72" s="2" t="s">
        <v>3</v>
      </c>
      <c r="BE72" s="2" t="s">
        <v>3</v>
      </c>
      <c r="BF72" s="2" t="s">
        <v>3</v>
      </c>
      <c r="BG72" s="2" t="s">
        <v>3</v>
      </c>
      <c r="BH72" s="2">
        <v>0</v>
      </c>
      <c r="BI72" s="2">
        <v>1</v>
      </c>
      <c r="BJ72" s="2" t="s">
        <v>88</v>
      </c>
      <c r="BK72" s="2"/>
      <c r="BL72" s="2"/>
      <c r="BM72" s="2">
        <v>33001</v>
      </c>
      <c r="BN72" s="2">
        <v>0</v>
      </c>
      <c r="BO72" s="2" t="s">
        <v>3</v>
      </c>
      <c r="BP72" s="2">
        <v>0</v>
      </c>
      <c r="BQ72" s="2">
        <v>2</v>
      </c>
      <c r="BR72" s="2">
        <v>0</v>
      </c>
      <c r="BS72" s="2">
        <v>1</v>
      </c>
      <c r="BT72" s="2">
        <v>1</v>
      </c>
      <c r="BU72" s="2">
        <v>1</v>
      </c>
      <c r="BV72" s="2">
        <v>1</v>
      </c>
      <c r="BW72" s="2">
        <v>1</v>
      </c>
      <c r="BX72" s="2">
        <v>1</v>
      </c>
      <c r="BY72" s="2" t="s">
        <v>3</v>
      </c>
      <c r="BZ72" s="2">
        <v>103</v>
      </c>
      <c r="CA72" s="2">
        <v>60</v>
      </c>
      <c r="CB72" s="2" t="s">
        <v>3</v>
      </c>
      <c r="CC72" s="2"/>
      <c r="CD72" s="2"/>
      <c r="CE72" s="2">
        <v>0</v>
      </c>
      <c r="CF72" s="2">
        <v>0</v>
      </c>
      <c r="CG72" s="2">
        <v>0</v>
      </c>
      <c r="CH72" s="2">
        <v>6</v>
      </c>
      <c r="CI72" s="2">
        <v>0</v>
      </c>
      <c r="CJ72" s="2">
        <v>0</v>
      </c>
      <c r="CK72" s="2">
        <v>0</v>
      </c>
      <c r="CL72" s="2">
        <v>0</v>
      </c>
      <c r="CM72" s="2">
        <v>0</v>
      </c>
      <c r="CN72" s="2" t="s">
        <v>3</v>
      </c>
      <c r="CO72" s="2">
        <v>0</v>
      </c>
      <c r="CP72" s="2">
        <f t="shared" si="90"/>
        <v>0</v>
      </c>
      <c r="CQ72" s="2">
        <f>SUMIF(SmtRes!AQ101:'SmtRes'!AQ119,"=1",SmtRes!AA101:'SmtRes'!AA119)</f>
        <v>105143.62000000001</v>
      </c>
      <c r="CR72" s="2">
        <f>SUMIF(SmtRes!AQ101:'SmtRes'!AQ119,"=1",SmtRes!AB101:'SmtRes'!AB119)</f>
        <v>3377.99</v>
      </c>
      <c r="CS72" s="2">
        <f>SUMIF(SmtRes!AQ101:'SmtRes'!AQ119,"=1",SmtRes!AC101:'SmtRes'!AC119)</f>
        <v>1744.74</v>
      </c>
      <c r="CT72" s="2">
        <f>SUMIF(SmtRes!AQ101:'SmtRes'!AQ119,"=1",SmtRes!AD101:'SmtRes'!AD119)</f>
        <v>748.18</v>
      </c>
      <c r="CU72" s="2">
        <f t="shared" si="91"/>
        <v>0</v>
      </c>
      <c r="CV72" s="2">
        <f>SUMIF(SmtRes!AQ101:'SmtRes'!AQ119,"=1",SmtRes!BU101:'SmtRes'!BU119)</f>
        <v>9</v>
      </c>
      <c r="CW72" s="2">
        <f>SUMIF(SmtRes!AQ101:'SmtRes'!AQ119,"=1",SmtRes!BV101:'SmtRes'!BV119)</f>
        <v>3.21</v>
      </c>
      <c r="CX72" s="2">
        <f t="shared" si="92"/>
        <v>0</v>
      </c>
      <c r="CY72" s="2">
        <f t="shared" si="93"/>
        <v>0</v>
      </c>
      <c r="CZ72" s="2">
        <f t="shared" si="94"/>
        <v>0</v>
      </c>
      <c r="DA72" s="2"/>
      <c r="DB72" s="2"/>
      <c r="DC72" s="2" t="s">
        <v>3</v>
      </c>
      <c r="DD72" s="2" t="s">
        <v>3</v>
      </c>
      <c r="DE72" s="2" t="s">
        <v>3</v>
      </c>
      <c r="DF72" s="2" t="s">
        <v>3</v>
      </c>
      <c r="DG72" s="2" t="s">
        <v>3</v>
      </c>
      <c r="DH72" s="2" t="s">
        <v>3</v>
      </c>
      <c r="DI72" s="2" t="s">
        <v>3</v>
      </c>
      <c r="DJ72" s="2" t="s">
        <v>3</v>
      </c>
      <c r="DK72" s="2" t="s">
        <v>3</v>
      </c>
      <c r="DL72" s="2" t="s">
        <v>3</v>
      </c>
      <c r="DM72" s="2" t="s">
        <v>3</v>
      </c>
      <c r="DN72" s="2">
        <v>0</v>
      </c>
      <c r="DO72" s="2">
        <v>0</v>
      </c>
      <c r="DP72" s="2">
        <v>1</v>
      </c>
      <c r="DQ72" s="2">
        <v>1</v>
      </c>
      <c r="DR72" s="2"/>
      <c r="DS72" s="2"/>
      <c r="DT72" s="2"/>
      <c r="DU72" s="2">
        <v>1013</v>
      </c>
      <c r="DV72" s="2" t="s">
        <v>24</v>
      </c>
      <c r="DW72" s="2" t="s">
        <v>24</v>
      </c>
      <c r="DX72" s="2">
        <v>1</v>
      </c>
      <c r="DY72" s="2"/>
      <c r="DZ72" s="2" t="s">
        <v>3</v>
      </c>
      <c r="EA72" s="2" t="s">
        <v>3</v>
      </c>
      <c r="EB72" s="2" t="s">
        <v>3</v>
      </c>
      <c r="EC72" s="2" t="s">
        <v>3</v>
      </c>
      <c r="ED72" s="2"/>
      <c r="EE72" s="2">
        <v>85678438</v>
      </c>
      <c r="EF72" s="2">
        <v>2</v>
      </c>
      <c r="EG72" s="2" t="s">
        <v>26</v>
      </c>
      <c r="EH72" s="2">
        <v>27</v>
      </c>
      <c r="EI72" s="2" t="s">
        <v>27</v>
      </c>
      <c r="EJ72" s="2">
        <v>1</v>
      </c>
      <c r="EK72" s="2">
        <v>33001</v>
      </c>
      <c r="EL72" s="2" t="s">
        <v>27</v>
      </c>
      <c r="EM72" s="2" t="s">
        <v>28</v>
      </c>
      <c r="EN72" s="2"/>
      <c r="EO72" s="2" t="s">
        <v>3</v>
      </c>
      <c r="EP72" s="2"/>
      <c r="EQ72" s="2">
        <v>0</v>
      </c>
      <c r="ER72" s="2">
        <v>0</v>
      </c>
      <c r="ES72" s="2">
        <v>0</v>
      </c>
      <c r="ET72" s="2">
        <v>0</v>
      </c>
      <c r="EU72" s="2">
        <v>0</v>
      </c>
      <c r="EV72" s="2">
        <v>0</v>
      </c>
      <c r="EW72" s="2">
        <v>9</v>
      </c>
      <c r="EX72" s="2">
        <v>3.21</v>
      </c>
      <c r="EY72" s="2">
        <v>0</v>
      </c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>
        <v>0</v>
      </c>
      <c r="FR72" s="2">
        <f t="shared" si="95"/>
        <v>0</v>
      </c>
      <c r="FS72" s="2">
        <v>0</v>
      </c>
      <c r="FT72" s="2"/>
      <c r="FU72" s="2"/>
      <c r="FV72" s="2"/>
      <c r="FW72" s="2"/>
      <c r="FX72" s="2">
        <v>103</v>
      </c>
      <c r="FY72" s="2">
        <v>60</v>
      </c>
      <c r="FZ72" s="2"/>
      <c r="GA72" s="2" t="s">
        <v>3</v>
      </c>
      <c r="GB72" s="2"/>
      <c r="GC72" s="2"/>
      <c r="GD72" s="2">
        <v>1</v>
      </c>
      <c r="GE72" s="2"/>
      <c r="GF72" s="2">
        <v>1035565378</v>
      </c>
      <c r="GG72" s="2">
        <v>2</v>
      </c>
      <c r="GH72" s="2">
        <v>1</v>
      </c>
      <c r="GI72" s="2">
        <v>-2</v>
      </c>
      <c r="GJ72" s="2">
        <v>0</v>
      </c>
      <c r="GK72" s="2">
        <v>0</v>
      </c>
      <c r="GL72" s="2">
        <f t="shared" si="96"/>
        <v>0</v>
      </c>
      <c r="GM72" s="2">
        <f t="shared" si="97"/>
        <v>0</v>
      </c>
      <c r="GN72" s="2">
        <f t="shared" si="98"/>
        <v>0</v>
      </c>
      <c r="GO72" s="2">
        <f t="shared" si="99"/>
        <v>0</v>
      </c>
      <c r="GP72" s="2">
        <f t="shared" si="100"/>
        <v>0</v>
      </c>
      <c r="GQ72" s="2"/>
      <c r="GR72" s="2">
        <v>0</v>
      </c>
      <c r="GS72" s="2">
        <v>3</v>
      </c>
      <c r="GT72" s="2">
        <v>0</v>
      </c>
      <c r="GU72" s="2" t="s">
        <v>3</v>
      </c>
      <c r="GV72" s="2">
        <f t="shared" si="101"/>
        <v>0</v>
      </c>
      <c r="GW72" s="2">
        <v>1</v>
      </c>
      <c r="GX72" s="2">
        <f t="shared" si="102"/>
        <v>0</v>
      </c>
      <c r="GY72" s="2"/>
      <c r="GZ72" s="2"/>
      <c r="HA72" s="2">
        <v>0</v>
      </c>
      <c r="HB72" s="2">
        <v>0</v>
      </c>
      <c r="HC72" s="2">
        <f t="shared" si="103"/>
        <v>0</v>
      </c>
      <c r="HD72" s="2"/>
      <c r="HE72" s="2" t="s">
        <v>3</v>
      </c>
      <c r="HF72" s="2" t="s">
        <v>3</v>
      </c>
      <c r="HG72" s="2"/>
      <c r="HH72" s="2"/>
      <c r="HI72" s="2"/>
      <c r="HJ72" s="2"/>
      <c r="HK72" s="2"/>
      <c r="HL72" s="2"/>
      <c r="HM72" s="2" t="s">
        <v>3</v>
      </c>
      <c r="HN72" s="2" t="s">
        <v>29</v>
      </c>
      <c r="HO72" s="2" t="s">
        <v>30</v>
      </c>
      <c r="HP72" s="2" t="s">
        <v>27</v>
      </c>
      <c r="HQ72" s="2" t="s">
        <v>27</v>
      </c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>
        <v>0</v>
      </c>
      <c r="IL72" s="2"/>
      <c r="IM72" s="2"/>
      <c r="IN72" s="2"/>
      <c r="IO72" s="2"/>
      <c r="IP72" s="2"/>
      <c r="IQ72" s="2"/>
      <c r="IR72" s="2"/>
      <c r="IS72" s="2"/>
      <c r="IT72" s="2"/>
      <c r="IU72" s="2"/>
    </row>
    <row r="73" spans="1:255" x14ac:dyDescent="0.2">
      <c r="A73">
        <v>17</v>
      </c>
      <c r="B73">
        <v>1</v>
      </c>
      <c r="C73">
        <f>ROW(SmtRes!A138)</f>
        <v>138</v>
      </c>
      <c r="D73">
        <f>ROW(EtalonRes!A138)</f>
        <v>138</v>
      </c>
      <c r="E73" t="s">
        <v>85</v>
      </c>
      <c r="F73" t="s">
        <v>86</v>
      </c>
      <c r="G73" t="s">
        <v>87</v>
      </c>
      <c r="H73" t="s">
        <v>24</v>
      </c>
      <c r="I73">
        <v>0</v>
      </c>
      <c r="J73">
        <v>0</v>
      </c>
      <c r="K73">
        <v>0</v>
      </c>
      <c r="L73">
        <v>1</v>
      </c>
      <c r="M73">
        <v>1</v>
      </c>
      <c r="N73">
        <f t="shared" si="81"/>
        <v>0</v>
      </c>
      <c r="O73">
        <f t="shared" si="82"/>
        <v>0</v>
      </c>
      <c r="P73">
        <f>SUMIF(SmtRes!AQ120:'SmtRes'!AQ138,"=1",SmtRes!DF120:'SmtRes'!DF138)</f>
        <v>0</v>
      </c>
      <c r="Q73">
        <f>SUMIF(SmtRes!AQ120:'SmtRes'!AQ138,"=1",SmtRes!DG120:'SmtRes'!DG138)</f>
        <v>0</v>
      </c>
      <c r="R73">
        <f>SUMIF(SmtRes!AQ120:'SmtRes'!AQ138,"=1",SmtRes!DH120:'SmtRes'!DH138)</f>
        <v>0</v>
      </c>
      <c r="S73">
        <f>SUMIF(SmtRes!AQ120:'SmtRes'!AQ138,"=1",SmtRes!DI120:'SmtRes'!DI138)</f>
        <v>0</v>
      </c>
      <c r="T73">
        <f t="shared" si="83"/>
        <v>0</v>
      </c>
      <c r="U73">
        <f>SUMIF(SmtRes!AQ120:'SmtRes'!AQ138,"=1",SmtRes!CV120:'SmtRes'!CV138)</f>
        <v>0</v>
      </c>
      <c r="V73">
        <f>SUMIF(SmtRes!AQ120:'SmtRes'!AQ138,"=1",SmtRes!CW120:'SmtRes'!CW138)</f>
        <v>0</v>
      </c>
      <c r="W73">
        <f t="shared" si="84"/>
        <v>0</v>
      </c>
      <c r="X73">
        <f t="shared" si="85"/>
        <v>0</v>
      </c>
      <c r="Y73">
        <f t="shared" si="86"/>
        <v>0</v>
      </c>
      <c r="AA73">
        <v>87105511</v>
      </c>
      <c r="AB73">
        <f t="shared" si="87"/>
        <v>12671.7</v>
      </c>
      <c r="AC73">
        <f>ROUND((SUM(SmtRes!BQ120:'SmtRes'!BQ138)),2)</f>
        <v>115.84</v>
      </c>
      <c r="AD73">
        <f>ROUND((((SUM(SmtRes!BR120:'SmtRes'!BR138))-(SUM(SmtRes!BS120:'SmtRes'!BS138)))+AE73),2)</f>
        <v>5822.24</v>
      </c>
      <c r="AE73">
        <f>ROUND((SUM(SmtRes!BS120:'SmtRes'!BS138)),2)</f>
        <v>2920.86</v>
      </c>
      <c r="AF73">
        <f>ROUND((SUM(SmtRes!BT120:'SmtRes'!BT138)),2)</f>
        <v>6733.62</v>
      </c>
      <c r="AG73">
        <f t="shared" si="88"/>
        <v>0</v>
      </c>
      <c r="AH73">
        <f>(SUM(SmtRes!BU120:'SmtRes'!BU138))</f>
        <v>9</v>
      </c>
      <c r="AI73">
        <f>(SUM(SmtRes!BV120:'SmtRes'!BV138))</f>
        <v>3.21</v>
      </c>
      <c r="AJ73">
        <f t="shared" si="89"/>
        <v>0</v>
      </c>
      <c r="AK73">
        <v>15592.559898</v>
      </c>
      <c r="AL73">
        <v>115.838998</v>
      </c>
      <c r="AM73">
        <v>5822.2390000000005</v>
      </c>
      <c r="AN73">
        <v>2920.8618999999999</v>
      </c>
      <c r="AO73">
        <v>6733.62</v>
      </c>
      <c r="AP73">
        <v>0</v>
      </c>
      <c r="AQ73">
        <v>9</v>
      </c>
      <c r="AR73">
        <v>3.21</v>
      </c>
      <c r="AS73">
        <v>0</v>
      </c>
      <c r="AT73">
        <v>103</v>
      </c>
      <c r="AU73">
        <v>60</v>
      </c>
      <c r="AV73">
        <v>1</v>
      </c>
      <c r="AW73">
        <v>1</v>
      </c>
      <c r="AZ73">
        <v>1</v>
      </c>
      <c r="BA73">
        <v>1</v>
      </c>
      <c r="BB73">
        <v>1</v>
      </c>
      <c r="BC73">
        <v>1</v>
      </c>
      <c r="BD73" t="s">
        <v>3</v>
      </c>
      <c r="BE73" t="s">
        <v>3</v>
      </c>
      <c r="BF73" t="s">
        <v>3</v>
      </c>
      <c r="BG73" t="s">
        <v>3</v>
      </c>
      <c r="BH73">
        <v>0</v>
      </c>
      <c r="BI73">
        <v>1</v>
      </c>
      <c r="BJ73" t="s">
        <v>88</v>
      </c>
      <c r="BM73">
        <v>33001</v>
      </c>
      <c r="BN73">
        <v>0</v>
      </c>
      <c r="BO73" t="s">
        <v>3</v>
      </c>
      <c r="BP73">
        <v>0</v>
      </c>
      <c r="BQ73">
        <v>2</v>
      </c>
      <c r="BR73">
        <v>0</v>
      </c>
      <c r="BS73">
        <v>1</v>
      </c>
      <c r="BT73">
        <v>1</v>
      </c>
      <c r="BU73">
        <v>1</v>
      </c>
      <c r="BV73">
        <v>1</v>
      </c>
      <c r="BW73">
        <v>1</v>
      </c>
      <c r="BX73">
        <v>1</v>
      </c>
      <c r="BY73" t="s">
        <v>3</v>
      </c>
      <c r="BZ73">
        <v>103</v>
      </c>
      <c r="CA73">
        <v>60</v>
      </c>
      <c r="CB73" t="s">
        <v>3</v>
      </c>
      <c r="CE73">
        <v>0</v>
      </c>
      <c r="CF73">
        <v>0</v>
      </c>
      <c r="CG73">
        <v>0</v>
      </c>
      <c r="CH73">
        <v>6</v>
      </c>
      <c r="CI73">
        <v>0</v>
      </c>
      <c r="CJ73">
        <v>0</v>
      </c>
      <c r="CK73">
        <v>0</v>
      </c>
      <c r="CL73">
        <v>0</v>
      </c>
      <c r="CM73">
        <v>0</v>
      </c>
      <c r="CN73" t="s">
        <v>3</v>
      </c>
      <c r="CO73">
        <v>0</v>
      </c>
      <c r="CP73">
        <f t="shared" si="90"/>
        <v>0</v>
      </c>
      <c r="CQ73">
        <f>SUMIF(SmtRes!AQ120:'SmtRes'!AQ138,"=1",SmtRes!AA120:'SmtRes'!AA138)</f>
        <v>105143.62000000001</v>
      </c>
      <c r="CR73">
        <f>SUMIF(SmtRes!AQ120:'SmtRes'!AQ138,"=1",SmtRes!AB120:'SmtRes'!AB138)</f>
        <v>3377.99</v>
      </c>
      <c r="CS73">
        <f>SUMIF(SmtRes!AQ120:'SmtRes'!AQ138,"=1",SmtRes!AC120:'SmtRes'!AC138)</f>
        <v>1744.74</v>
      </c>
      <c r="CT73">
        <f>SUMIF(SmtRes!AQ120:'SmtRes'!AQ138,"=1",SmtRes!AD120:'SmtRes'!AD138)</f>
        <v>748.18</v>
      </c>
      <c r="CU73">
        <f t="shared" si="91"/>
        <v>0</v>
      </c>
      <c r="CV73">
        <f>SUMIF(SmtRes!AQ120:'SmtRes'!AQ138,"=1",SmtRes!BU120:'SmtRes'!BU138)</f>
        <v>9</v>
      </c>
      <c r="CW73">
        <f>SUMIF(SmtRes!AQ120:'SmtRes'!AQ138,"=1",SmtRes!BV120:'SmtRes'!BV138)</f>
        <v>3.21</v>
      </c>
      <c r="CX73">
        <f t="shared" si="92"/>
        <v>0</v>
      </c>
      <c r="CY73">
        <f t="shared" si="93"/>
        <v>0</v>
      </c>
      <c r="CZ73">
        <f t="shared" si="94"/>
        <v>0</v>
      </c>
      <c r="DC73" t="s">
        <v>3</v>
      </c>
      <c r="DD73" t="s">
        <v>3</v>
      </c>
      <c r="DE73" t="s">
        <v>3</v>
      </c>
      <c r="DF73" t="s">
        <v>3</v>
      </c>
      <c r="DG73" t="s">
        <v>3</v>
      </c>
      <c r="DH73" t="s">
        <v>3</v>
      </c>
      <c r="DI73" t="s">
        <v>3</v>
      </c>
      <c r="DJ73" t="s">
        <v>3</v>
      </c>
      <c r="DK73" t="s">
        <v>3</v>
      </c>
      <c r="DL73" t="s">
        <v>3</v>
      </c>
      <c r="DM73" t="s">
        <v>3</v>
      </c>
      <c r="DN73">
        <v>0</v>
      </c>
      <c r="DO73">
        <v>0</v>
      </c>
      <c r="DP73">
        <v>1</v>
      </c>
      <c r="DQ73">
        <v>1</v>
      </c>
      <c r="DU73">
        <v>1013</v>
      </c>
      <c r="DV73" t="s">
        <v>24</v>
      </c>
      <c r="DW73" t="s">
        <v>24</v>
      </c>
      <c r="DX73">
        <v>1</v>
      </c>
      <c r="DZ73" t="s">
        <v>3</v>
      </c>
      <c r="EA73" t="s">
        <v>3</v>
      </c>
      <c r="EB73" t="s">
        <v>3</v>
      </c>
      <c r="EC73" t="s">
        <v>3</v>
      </c>
      <c r="EE73">
        <v>85678438</v>
      </c>
      <c r="EF73">
        <v>2</v>
      </c>
      <c r="EG73" t="s">
        <v>26</v>
      </c>
      <c r="EH73">
        <v>27</v>
      </c>
      <c r="EI73" t="s">
        <v>27</v>
      </c>
      <c r="EJ73">
        <v>1</v>
      </c>
      <c r="EK73">
        <v>33001</v>
      </c>
      <c r="EL73" t="s">
        <v>27</v>
      </c>
      <c r="EM73" t="s">
        <v>28</v>
      </c>
      <c r="EO73" t="s">
        <v>3</v>
      </c>
      <c r="EQ73">
        <v>0</v>
      </c>
      <c r="ER73">
        <v>0</v>
      </c>
      <c r="ES73">
        <v>0</v>
      </c>
      <c r="ET73">
        <v>0</v>
      </c>
      <c r="EU73">
        <v>0</v>
      </c>
      <c r="EV73">
        <v>0</v>
      </c>
      <c r="EW73">
        <v>9</v>
      </c>
      <c r="EX73">
        <v>3.21</v>
      </c>
      <c r="EY73">
        <v>0</v>
      </c>
      <c r="FQ73">
        <v>0</v>
      </c>
      <c r="FR73">
        <f t="shared" si="95"/>
        <v>0</v>
      </c>
      <c r="FS73">
        <v>0</v>
      </c>
      <c r="FX73">
        <v>103</v>
      </c>
      <c r="FY73">
        <v>60</v>
      </c>
      <c r="GA73" t="s">
        <v>3</v>
      </c>
      <c r="GD73">
        <v>1</v>
      </c>
      <c r="GF73">
        <v>1035565378</v>
      </c>
      <c r="GG73">
        <v>2</v>
      </c>
      <c r="GH73">
        <v>1</v>
      </c>
      <c r="GI73">
        <v>-2</v>
      </c>
      <c r="GJ73">
        <v>0</v>
      </c>
      <c r="GK73">
        <v>0</v>
      </c>
      <c r="GL73">
        <f t="shared" si="96"/>
        <v>0</v>
      </c>
      <c r="GM73">
        <f t="shared" si="97"/>
        <v>0</v>
      </c>
      <c r="GN73">
        <f t="shared" si="98"/>
        <v>0</v>
      </c>
      <c r="GO73">
        <f t="shared" si="99"/>
        <v>0</v>
      </c>
      <c r="GP73">
        <f t="shared" si="100"/>
        <v>0</v>
      </c>
      <c r="GR73">
        <v>0</v>
      </c>
      <c r="GS73">
        <v>3</v>
      </c>
      <c r="GT73">
        <v>0</v>
      </c>
      <c r="GU73" t="s">
        <v>3</v>
      </c>
      <c r="GV73">
        <f t="shared" si="101"/>
        <v>0</v>
      </c>
      <c r="GW73">
        <v>1</v>
      </c>
      <c r="GX73">
        <f t="shared" si="102"/>
        <v>0</v>
      </c>
      <c r="HA73">
        <v>0</v>
      </c>
      <c r="HB73">
        <v>0</v>
      </c>
      <c r="HC73">
        <f t="shared" si="103"/>
        <v>0</v>
      </c>
      <c r="HE73" t="s">
        <v>3</v>
      </c>
      <c r="HF73" t="s">
        <v>3</v>
      </c>
      <c r="HM73" t="s">
        <v>3</v>
      </c>
      <c r="HN73" t="s">
        <v>29</v>
      </c>
      <c r="HO73" t="s">
        <v>30</v>
      </c>
      <c r="HP73" t="s">
        <v>27</v>
      </c>
      <c r="HQ73" t="s">
        <v>27</v>
      </c>
      <c r="IK73">
        <v>0</v>
      </c>
    </row>
    <row r="74" spans="1:255" x14ac:dyDescent="0.2">
      <c r="A74" s="2">
        <v>18</v>
      </c>
      <c r="B74" s="2">
        <v>1</v>
      </c>
      <c r="C74" s="2">
        <v>107</v>
      </c>
      <c r="D74" s="2"/>
      <c r="E74" s="2" t="s">
        <v>89</v>
      </c>
      <c r="F74" s="2" t="s">
        <v>44</v>
      </c>
      <c r="G74" s="2" t="s">
        <v>45</v>
      </c>
      <c r="H74" s="2" t="s">
        <v>46</v>
      </c>
      <c r="I74" s="2">
        <f>I72*J74</f>
        <v>0</v>
      </c>
      <c r="J74" s="2">
        <v>0</v>
      </c>
      <c r="K74" s="2">
        <v>0</v>
      </c>
      <c r="L74" s="2">
        <v>0</v>
      </c>
      <c r="M74" s="2">
        <v>0</v>
      </c>
      <c r="N74" s="2">
        <f t="shared" si="81"/>
        <v>0</v>
      </c>
      <c r="O74" s="2">
        <f t="shared" si="82"/>
        <v>0</v>
      </c>
      <c r="P74" s="2">
        <f t="shared" ref="P74:P91" si="104">ROUND(CQ74*I74,2)</f>
        <v>0</v>
      </c>
      <c r="Q74" s="2">
        <f t="shared" ref="Q74:Q91" si="105">ROUND(CR74*I74,2)</f>
        <v>0</v>
      </c>
      <c r="R74" s="2">
        <f t="shared" ref="R74:R91" si="106">ROUND(CS74*I74,2)</f>
        <v>0</v>
      </c>
      <c r="S74" s="2">
        <f t="shared" ref="S74:S91" si="107">ROUND(CT74*I74,2)</f>
        <v>0</v>
      </c>
      <c r="T74" s="2">
        <f t="shared" si="83"/>
        <v>0</v>
      </c>
      <c r="U74" s="2">
        <f t="shared" ref="U74:U91" si="108">ROUND(CV74*I74,7)</f>
        <v>0</v>
      </c>
      <c r="V74" s="2">
        <f t="shared" ref="V74:V91" si="109">ROUND(CW74*I74,7)</f>
        <v>0</v>
      </c>
      <c r="W74" s="2">
        <f t="shared" si="84"/>
        <v>0</v>
      </c>
      <c r="X74" s="2">
        <f t="shared" si="85"/>
        <v>0</v>
      </c>
      <c r="Y74" s="2">
        <f t="shared" si="86"/>
        <v>0</v>
      </c>
      <c r="Z74" s="2"/>
      <c r="AA74" s="2">
        <v>87105575</v>
      </c>
      <c r="AB74" s="2">
        <f t="shared" si="87"/>
        <v>174.93</v>
      </c>
      <c r="AC74" s="2">
        <f t="shared" ref="AC74:AC91" si="110">ROUND((ES74),2)</f>
        <v>174.93</v>
      </c>
      <c r="AD74" s="2">
        <f t="shared" ref="AD74:AD91" si="111">ROUND((((ET74)-(EU74))+AE74),2)</f>
        <v>0</v>
      </c>
      <c r="AE74" s="2">
        <f t="shared" ref="AE74:AE91" si="112">ROUND((EU74),2)</f>
        <v>0</v>
      </c>
      <c r="AF74" s="2">
        <f t="shared" ref="AF74:AF91" si="113">ROUND((EV74),2)</f>
        <v>0</v>
      </c>
      <c r="AG74" s="2">
        <f t="shared" si="88"/>
        <v>0</v>
      </c>
      <c r="AH74" s="2">
        <f t="shared" ref="AH74:AH91" si="114">(EW74)</f>
        <v>0</v>
      </c>
      <c r="AI74" s="2">
        <f t="shared" ref="AI74:AI91" si="115">(EX74)</f>
        <v>0</v>
      </c>
      <c r="AJ74" s="2">
        <f t="shared" si="89"/>
        <v>0</v>
      </c>
      <c r="AK74" s="2">
        <v>174.93</v>
      </c>
      <c r="AL74" s="2">
        <v>174.93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  <c r="AS74" s="2">
        <v>0</v>
      </c>
      <c r="AT74" s="2">
        <v>103</v>
      </c>
      <c r="AU74" s="2">
        <v>60</v>
      </c>
      <c r="AV74" s="2">
        <v>1</v>
      </c>
      <c r="AW74" s="2">
        <v>1</v>
      </c>
      <c r="AX74" s="2"/>
      <c r="AY74" s="2"/>
      <c r="AZ74" s="2">
        <v>1</v>
      </c>
      <c r="BA74" s="2">
        <v>1</v>
      </c>
      <c r="BB74" s="2">
        <v>1</v>
      </c>
      <c r="BC74" s="2">
        <v>1</v>
      </c>
      <c r="BD74" s="2" t="s">
        <v>3</v>
      </c>
      <c r="BE74" s="2" t="s">
        <v>3</v>
      </c>
      <c r="BF74" s="2" t="s">
        <v>3</v>
      </c>
      <c r="BG74" s="2" t="s">
        <v>3</v>
      </c>
      <c r="BH74" s="2">
        <v>3</v>
      </c>
      <c r="BI74" s="2">
        <v>1</v>
      </c>
      <c r="BJ74" s="2" t="s">
        <v>47</v>
      </c>
      <c r="BK74" s="2"/>
      <c r="BL74" s="2"/>
      <c r="BM74" s="2">
        <v>33001</v>
      </c>
      <c r="BN74" s="2">
        <v>0</v>
      </c>
      <c r="BO74" s="2" t="s">
        <v>3</v>
      </c>
      <c r="BP74" s="2">
        <v>0</v>
      </c>
      <c r="BQ74" s="2">
        <v>2</v>
      </c>
      <c r="BR74" s="2">
        <v>0</v>
      </c>
      <c r="BS74" s="2">
        <v>1</v>
      </c>
      <c r="BT74" s="2">
        <v>1</v>
      </c>
      <c r="BU74" s="2">
        <v>1</v>
      </c>
      <c r="BV74" s="2">
        <v>1</v>
      </c>
      <c r="BW74" s="2">
        <v>1</v>
      </c>
      <c r="BX74" s="2">
        <v>1</v>
      </c>
      <c r="BY74" s="2" t="s">
        <v>3</v>
      </c>
      <c r="BZ74" s="2">
        <v>103</v>
      </c>
      <c r="CA74" s="2">
        <v>60</v>
      </c>
      <c r="CB74" s="2" t="s">
        <v>3</v>
      </c>
      <c r="CC74" s="2"/>
      <c r="CD74" s="2"/>
      <c r="CE74" s="2">
        <v>0</v>
      </c>
      <c r="CF74" s="2">
        <v>0</v>
      </c>
      <c r="CG74" s="2">
        <v>0</v>
      </c>
      <c r="CH74" s="2">
        <v>6</v>
      </c>
      <c r="CI74" s="2">
        <v>1</v>
      </c>
      <c r="CJ74" s="2">
        <v>0</v>
      </c>
      <c r="CK74" s="2">
        <v>0</v>
      </c>
      <c r="CL74" s="2">
        <v>0</v>
      </c>
      <c r="CM74" s="2">
        <v>0</v>
      </c>
      <c r="CN74" s="2" t="s">
        <v>3</v>
      </c>
      <c r="CO74" s="2">
        <v>0</v>
      </c>
      <c r="CP74" s="2">
        <f t="shared" si="90"/>
        <v>0</v>
      </c>
      <c r="CQ74" s="2">
        <f t="shared" ref="CQ74:CQ91" si="116">ROUND(AL74*BC74,2)</f>
        <v>174.93</v>
      </c>
      <c r="CR74" s="2">
        <f t="shared" ref="CR74:CR91" si="117">ROUND(AM74*BB74,2)</f>
        <v>0</v>
      </c>
      <c r="CS74" s="2">
        <f t="shared" ref="CS74:CS91" si="118">ROUND(AN74*BS74,2)</f>
        <v>0</v>
      </c>
      <c r="CT74" s="2">
        <f t="shared" ref="CT74:CT91" si="119">ROUND(AO74*BA74,2)</f>
        <v>0</v>
      </c>
      <c r="CU74" s="2">
        <f t="shared" si="91"/>
        <v>0</v>
      </c>
      <c r="CV74" s="2">
        <f t="shared" ref="CV74:CV91" si="120">AH74</f>
        <v>0</v>
      </c>
      <c r="CW74" s="2">
        <f t="shared" ref="CW74:CW91" si="121">AI74</f>
        <v>0</v>
      </c>
      <c r="CX74" s="2">
        <f t="shared" si="92"/>
        <v>0</v>
      </c>
      <c r="CY74" s="2">
        <f t="shared" si="93"/>
        <v>0</v>
      </c>
      <c r="CZ74" s="2">
        <f t="shared" si="94"/>
        <v>0</v>
      </c>
      <c r="DA74" s="2"/>
      <c r="DB74" s="2"/>
      <c r="DC74" s="2" t="s">
        <v>3</v>
      </c>
      <c r="DD74" s="2" t="s">
        <v>3</v>
      </c>
      <c r="DE74" s="2" t="s">
        <v>3</v>
      </c>
      <c r="DF74" s="2" t="s">
        <v>3</v>
      </c>
      <c r="DG74" s="2" t="s">
        <v>3</v>
      </c>
      <c r="DH74" s="2" t="s">
        <v>3</v>
      </c>
      <c r="DI74" s="2" t="s">
        <v>3</v>
      </c>
      <c r="DJ74" s="2" t="s">
        <v>3</v>
      </c>
      <c r="DK74" s="2" t="s">
        <v>3</v>
      </c>
      <c r="DL74" s="2" t="s">
        <v>3</v>
      </c>
      <c r="DM74" s="2" t="s">
        <v>3</v>
      </c>
      <c r="DN74" s="2">
        <v>0</v>
      </c>
      <c r="DO74" s="2">
        <v>0</v>
      </c>
      <c r="DP74" s="2">
        <v>1</v>
      </c>
      <c r="DQ74" s="2">
        <v>1</v>
      </c>
      <c r="DR74" s="2"/>
      <c r="DS74" s="2"/>
      <c r="DT74" s="2"/>
      <c r="DU74" s="2">
        <v>1009</v>
      </c>
      <c r="DV74" s="2" t="s">
        <v>46</v>
      </c>
      <c r="DW74" s="2" t="s">
        <v>46</v>
      </c>
      <c r="DX74" s="2">
        <v>1</v>
      </c>
      <c r="DY74" s="2"/>
      <c r="DZ74" s="2" t="s">
        <v>3</v>
      </c>
      <c r="EA74" s="2" t="s">
        <v>3</v>
      </c>
      <c r="EB74" s="2" t="s">
        <v>3</v>
      </c>
      <c r="EC74" s="2" t="s">
        <v>3</v>
      </c>
      <c r="ED74" s="2"/>
      <c r="EE74" s="2">
        <v>85678438</v>
      </c>
      <c r="EF74" s="2">
        <v>2</v>
      </c>
      <c r="EG74" s="2" t="s">
        <v>26</v>
      </c>
      <c r="EH74" s="2">
        <v>27</v>
      </c>
      <c r="EI74" s="2" t="s">
        <v>27</v>
      </c>
      <c r="EJ74" s="2">
        <v>1</v>
      </c>
      <c r="EK74" s="2">
        <v>33001</v>
      </c>
      <c r="EL74" s="2" t="s">
        <v>27</v>
      </c>
      <c r="EM74" s="2" t="s">
        <v>28</v>
      </c>
      <c r="EN74" s="2"/>
      <c r="EO74" s="2" t="s">
        <v>3</v>
      </c>
      <c r="EP74" s="2"/>
      <c r="EQ74" s="2">
        <v>0</v>
      </c>
      <c r="ER74" s="2">
        <v>174.93</v>
      </c>
      <c r="ES74" s="2">
        <v>174.93</v>
      </c>
      <c r="ET74" s="2">
        <v>0</v>
      </c>
      <c r="EU74" s="2">
        <v>0</v>
      </c>
      <c r="EV74" s="2">
        <v>0</v>
      </c>
      <c r="EW74" s="2">
        <v>0</v>
      </c>
      <c r="EX74" s="2">
        <v>0</v>
      </c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>
        <v>0</v>
      </c>
      <c r="FR74" s="2">
        <f t="shared" si="95"/>
        <v>0</v>
      </c>
      <c r="FS74" s="2">
        <v>0</v>
      </c>
      <c r="FT74" s="2"/>
      <c r="FU74" s="2"/>
      <c r="FV74" s="2"/>
      <c r="FW74" s="2"/>
      <c r="FX74" s="2">
        <v>103</v>
      </c>
      <c r="FY74" s="2">
        <v>60</v>
      </c>
      <c r="FZ74" s="2"/>
      <c r="GA74" s="2" t="s">
        <v>3</v>
      </c>
      <c r="GB74" s="2"/>
      <c r="GC74" s="2"/>
      <c r="GD74" s="2">
        <v>1</v>
      </c>
      <c r="GE74" s="2"/>
      <c r="GF74" s="2">
        <v>-1131385474</v>
      </c>
      <c r="GG74" s="2">
        <v>2</v>
      </c>
      <c r="GH74" s="2">
        <v>1</v>
      </c>
      <c r="GI74" s="2">
        <v>1</v>
      </c>
      <c r="GJ74" s="2">
        <v>0</v>
      </c>
      <c r="GK74" s="2">
        <v>0</v>
      </c>
      <c r="GL74" s="2">
        <f t="shared" si="96"/>
        <v>0</v>
      </c>
      <c r="GM74" s="2">
        <f t="shared" si="97"/>
        <v>0</v>
      </c>
      <c r="GN74" s="2">
        <f t="shared" si="98"/>
        <v>0</v>
      </c>
      <c r="GO74" s="2">
        <f t="shared" si="99"/>
        <v>0</v>
      </c>
      <c r="GP74" s="2">
        <f t="shared" si="100"/>
        <v>0</v>
      </c>
      <c r="GQ74" s="2"/>
      <c r="GR74" s="2">
        <v>0</v>
      </c>
      <c r="GS74" s="2">
        <v>3</v>
      </c>
      <c r="GT74" s="2">
        <v>0</v>
      </c>
      <c r="GU74" s="2" t="s">
        <v>3</v>
      </c>
      <c r="GV74" s="2">
        <f t="shared" si="101"/>
        <v>0</v>
      </c>
      <c r="GW74" s="2">
        <v>1</v>
      </c>
      <c r="GX74" s="2">
        <f t="shared" si="102"/>
        <v>0</v>
      </c>
      <c r="GY74" s="2"/>
      <c r="GZ74" s="2"/>
      <c r="HA74" s="2">
        <v>0</v>
      </c>
      <c r="HB74" s="2">
        <v>0</v>
      </c>
      <c r="HC74" s="2">
        <f t="shared" si="103"/>
        <v>0</v>
      </c>
      <c r="HD74" s="2"/>
      <c r="HE74" s="2" t="s">
        <v>3</v>
      </c>
      <c r="HF74" s="2" t="s">
        <v>3</v>
      </c>
      <c r="HG74" s="2"/>
      <c r="HH74" s="2"/>
      <c r="HI74" s="2"/>
      <c r="HJ74" s="2"/>
      <c r="HK74" s="2"/>
      <c r="HL74" s="2"/>
      <c r="HM74" s="2" t="s">
        <v>3</v>
      </c>
      <c r="HN74" s="2" t="s">
        <v>29</v>
      </c>
      <c r="HO74" s="2" t="s">
        <v>30</v>
      </c>
      <c r="HP74" s="2" t="s">
        <v>27</v>
      </c>
      <c r="HQ74" s="2" t="s">
        <v>27</v>
      </c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>
        <v>0</v>
      </c>
      <c r="IL74" s="2"/>
      <c r="IM74" s="2"/>
      <c r="IN74" s="2"/>
      <c r="IO74" s="2"/>
      <c r="IP74" s="2"/>
      <c r="IQ74" s="2"/>
      <c r="IR74" s="2"/>
      <c r="IS74" s="2"/>
      <c r="IT74" s="2"/>
      <c r="IU74" s="2"/>
    </row>
    <row r="75" spans="1:255" x14ac:dyDescent="0.2">
      <c r="A75">
        <v>18</v>
      </c>
      <c r="B75">
        <v>1</v>
      </c>
      <c r="C75">
        <v>126</v>
      </c>
      <c r="E75" t="s">
        <v>89</v>
      </c>
      <c r="F75" t="s">
        <v>44</v>
      </c>
      <c r="G75" t="s">
        <v>45</v>
      </c>
      <c r="H75" t="s">
        <v>46</v>
      </c>
      <c r="I75">
        <f>I73*J75</f>
        <v>0</v>
      </c>
      <c r="J75">
        <v>0</v>
      </c>
      <c r="K75">
        <v>0</v>
      </c>
      <c r="L75">
        <v>0</v>
      </c>
      <c r="M75">
        <v>0</v>
      </c>
      <c r="N75">
        <f t="shared" si="81"/>
        <v>0</v>
      </c>
      <c r="O75">
        <f t="shared" si="82"/>
        <v>0</v>
      </c>
      <c r="P75">
        <f t="shared" si="104"/>
        <v>0</v>
      </c>
      <c r="Q75">
        <f t="shared" si="105"/>
        <v>0</v>
      </c>
      <c r="R75">
        <f t="shared" si="106"/>
        <v>0</v>
      </c>
      <c r="S75">
        <f t="shared" si="107"/>
        <v>0</v>
      </c>
      <c r="T75">
        <f t="shared" si="83"/>
        <v>0</v>
      </c>
      <c r="U75">
        <f t="shared" si="108"/>
        <v>0</v>
      </c>
      <c r="V75">
        <f t="shared" si="109"/>
        <v>0</v>
      </c>
      <c r="W75">
        <f t="shared" si="84"/>
        <v>0</v>
      </c>
      <c r="X75">
        <f t="shared" si="85"/>
        <v>0</v>
      </c>
      <c r="Y75">
        <f t="shared" si="86"/>
        <v>0</v>
      </c>
      <c r="AA75">
        <v>87105511</v>
      </c>
      <c r="AB75">
        <f t="shared" si="87"/>
        <v>174.93</v>
      </c>
      <c r="AC75">
        <f t="shared" si="110"/>
        <v>174.93</v>
      </c>
      <c r="AD75">
        <f t="shared" si="111"/>
        <v>0</v>
      </c>
      <c r="AE75">
        <f t="shared" si="112"/>
        <v>0</v>
      </c>
      <c r="AF75">
        <f t="shared" si="113"/>
        <v>0</v>
      </c>
      <c r="AG75">
        <f t="shared" si="88"/>
        <v>0</v>
      </c>
      <c r="AH75">
        <f t="shared" si="114"/>
        <v>0</v>
      </c>
      <c r="AI75">
        <f t="shared" si="115"/>
        <v>0</v>
      </c>
      <c r="AJ75">
        <f t="shared" si="89"/>
        <v>0</v>
      </c>
      <c r="AK75">
        <v>174.93</v>
      </c>
      <c r="AL75">
        <v>174.93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103</v>
      </c>
      <c r="AU75">
        <v>60</v>
      </c>
      <c r="AV75">
        <v>1</v>
      </c>
      <c r="AW75">
        <v>1</v>
      </c>
      <c r="AZ75">
        <v>1</v>
      </c>
      <c r="BA75">
        <v>1</v>
      </c>
      <c r="BB75">
        <v>1</v>
      </c>
      <c r="BC75">
        <v>1</v>
      </c>
      <c r="BD75" t="s">
        <v>3</v>
      </c>
      <c r="BE75" t="s">
        <v>3</v>
      </c>
      <c r="BF75" t="s">
        <v>3</v>
      </c>
      <c r="BG75" t="s">
        <v>3</v>
      </c>
      <c r="BH75">
        <v>3</v>
      </c>
      <c r="BI75">
        <v>1</v>
      </c>
      <c r="BJ75" t="s">
        <v>47</v>
      </c>
      <c r="BM75">
        <v>33001</v>
      </c>
      <c r="BN75">
        <v>0</v>
      </c>
      <c r="BO75" t="s">
        <v>3</v>
      </c>
      <c r="BP75">
        <v>0</v>
      </c>
      <c r="BQ75">
        <v>2</v>
      </c>
      <c r="BR75">
        <v>0</v>
      </c>
      <c r="BS75">
        <v>1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103</v>
      </c>
      <c r="CA75">
        <v>60</v>
      </c>
      <c r="CB75" t="s">
        <v>3</v>
      </c>
      <c r="CE75">
        <v>0</v>
      </c>
      <c r="CF75">
        <v>0</v>
      </c>
      <c r="CG75">
        <v>0</v>
      </c>
      <c r="CH75">
        <v>6</v>
      </c>
      <c r="CI75">
        <v>1</v>
      </c>
      <c r="CJ75">
        <v>0</v>
      </c>
      <c r="CK75">
        <v>0</v>
      </c>
      <c r="CL75">
        <v>0</v>
      </c>
      <c r="CM75">
        <v>0</v>
      </c>
      <c r="CN75" t="s">
        <v>3</v>
      </c>
      <c r="CO75">
        <v>0</v>
      </c>
      <c r="CP75">
        <f t="shared" si="90"/>
        <v>0</v>
      </c>
      <c r="CQ75">
        <f t="shared" si="116"/>
        <v>174.93</v>
      </c>
      <c r="CR75">
        <f t="shared" si="117"/>
        <v>0</v>
      </c>
      <c r="CS75">
        <f t="shared" si="118"/>
        <v>0</v>
      </c>
      <c r="CT75">
        <f t="shared" si="119"/>
        <v>0</v>
      </c>
      <c r="CU75">
        <f t="shared" si="91"/>
        <v>0</v>
      </c>
      <c r="CV75">
        <f t="shared" si="120"/>
        <v>0</v>
      </c>
      <c r="CW75">
        <f t="shared" si="121"/>
        <v>0</v>
      </c>
      <c r="CX75">
        <f t="shared" si="92"/>
        <v>0</v>
      </c>
      <c r="CY75">
        <f t="shared" si="93"/>
        <v>0</v>
      </c>
      <c r="CZ75">
        <f t="shared" si="94"/>
        <v>0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1009</v>
      </c>
      <c r="DV75" t="s">
        <v>46</v>
      </c>
      <c r="DW75" t="s">
        <v>46</v>
      </c>
      <c r="DX75">
        <v>1</v>
      </c>
      <c r="DZ75" t="s">
        <v>3</v>
      </c>
      <c r="EA75" t="s">
        <v>3</v>
      </c>
      <c r="EB75" t="s">
        <v>3</v>
      </c>
      <c r="EC75" t="s">
        <v>3</v>
      </c>
      <c r="EE75">
        <v>85678438</v>
      </c>
      <c r="EF75">
        <v>2</v>
      </c>
      <c r="EG75" t="s">
        <v>26</v>
      </c>
      <c r="EH75">
        <v>27</v>
      </c>
      <c r="EI75" t="s">
        <v>27</v>
      </c>
      <c r="EJ75">
        <v>1</v>
      </c>
      <c r="EK75">
        <v>33001</v>
      </c>
      <c r="EL75" t="s">
        <v>27</v>
      </c>
      <c r="EM75" t="s">
        <v>28</v>
      </c>
      <c r="EO75" t="s">
        <v>3</v>
      </c>
      <c r="EQ75">
        <v>0</v>
      </c>
      <c r="ER75">
        <v>174.93</v>
      </c>
      <c r="ES75">
        <v>174.93</v>
      </c>
      <c r="ET75">
        <v>0</v>
      </c>
      <c r="EU75">
        <v>0</v>
      </c>
      <c r="EV75">
        <v>0</v>
      </c>
      <c r="EW75">
        <v>0</v>
      </c>
      <c r="EX75">
        <v>0</v>
      </c>
      <c r="FQ75">
        <v>0</v>
      </c>
      <c r="FR75">
        <f t="shared" si="95"/>
        <v>0</v>
      </c>
      <c r="FS75">
        <v>0</v>
      </c>
      <c r="FX75">
        <v>103</v>
      </c>
      <c r="FY75">
        <v>60</v>
      </c>
      <c r="GA75" t="s">
        <v>3</v>
      </c>
      <c r="GD75">
        <v>1</v>
      </c>
      <c r="GF75">
        <v>-1131385474</v>
      </c>
      <c r="GG75">
        <v>2</v>
      </c>
      <c r="GH75">
        <v>1</v>
      </c>
      <c r="GI75">
        <v>1</v>
      </c>
      <c r="GJ75">
        <v>0</v>
      </c>
      <c r="GK75">
        <v>0</v>
      </c>
      <c r="GL75">
        <f t="shared" si="96"/>
        <v>0</v>
      </c>
      <c r="GM75">
        <f t="shared" si="97"/>
        <v>0</v>
      </c>
      <c r="GN75">
        <f t="shared" si="98"/>
        <v>0</v>
      </c>
      <c r="GO75">
        <f t="shared" si="99"/>
        <v>0</v>
      </c>
      <c r="GP75">
        <f t="shared" si="100"/>
        <v>0</v>
      </c>
      <c r="GR75">
        <v>0</v>
      </c>
      <c r="GS75">
        <v>3</v>
      </c>
      <c r="GT75">
        <v>0</v>
      </c>
      <c r="GU75" t="s">
        <v>3</v>
      </c>
      <c r="GV75">
        <f t="shared" si="101"/>
        <v>0</v>
      </c>
      <c r="GW75">
        <v>1</v>
      </c>
      <c r="GX75">
        <f t="shared" si="102"/>
        <v>0</v>
      </c>
      <c r="HA75">
        <v>0</v>
      </c>
      <c r="HB75">
        <v>0</v>
      </c>
      <c r="HC75">
        <f t="shared" si="103"/>
        <v>0</v>
      </c>
      <c r="HE75" t="s">
        <v>3</v>
      </c>
      <c r="HF75" t="s">
        <v>3</v>
      </c>
      <c r="HM75" t="s">
        <v>3</v>
      </c>
      <c r="HN75" t="s">
        <v>29</v>
      </c>
      <c r="HO75" t="s">
        <v>30</v>
      </c>
      <c r="HP75" t="s">
        <v>27</v>
      </c>
      <c r="HQ75" t="s">
        <v>27</v>
      </c>
      <c r="IK75">
        <v>0</v>
      </c>
    </row>
    <row r="76" spans="1:255" x14ac:dyDescent="0.2">
      <c r="A76" s="2">
        <v>18</v>
      </c>
      <c r="B76" s="2">
        <v>1</v>
      </c>
      <c r="C76" s="2">
        <v>109</v>
      </c>
      <c r="D76" s="2"/>
      <c r="E76" s="2" t="s">
        <v>90</v>
      </c>
      <c r="F76" s="2" t="s">
        <v>49</v>
      </c>
      <c r="G76" s="2" t="s">
        <v>50</v>
      </c>
      <c r="H76" s="2" t="s">
        <v>24</v>
      </c>
      <c r="I76" s="2">
        <f>I72*J76</f>
        <v>0</v>
      </c>
      <c r="J76" s="2">
        <v>0</v>
      </c>
      <c r="K76" s="2">
        <v>0</v>
      </c>
      <c r="L76" s="2">
        <v>0</v>
      </c>
      <c r="M76" s="2">
        <v>0</v>
      </c>
      <c r="N76" s="2">
        <f t="shared" si="81"/>
        <v>0</v>
      </c>
      <c r="O76" s="2">
        <f t="shared" si="82"/>
        <v>0</v>
      </c>
      <c r="P76" s="2">
        <f t="shared" si="104"/>
        <v>0</v>
      </c>
      <c r="Q76" s="2">
        <f t="shared" si="105"/>
        <v>0</v>
      </c>
      <c r="R76" s="2">
        <f t="shared" si="106"/>
        <v>0</v>
      </c>
      <c r="S76" s="2">
        <f t="shared" si="107"/>
        <v>0</v>
      </c>
      <c r="T76" s="2">
        <f t="shared" si="83"/>
        <v>0</v>
      </c>
      <c r="U76" s="2">
        <f t="shared" si="108"/>
        <v>0</v>
      </c>
      <c r="V76" s="2">
        <f t="shared" si="109"/>
        <v>0</v>
      </c>
      <c r="W76" s="2">
        <f t="shared" si="84"/>
        <v>0</v>
      </c>
      <c r="X76" s="2">
        <f t="shared" si="85"/>
        <v>0</v>
      </c>
      <c r="Y76" s="2">
        <f t="shared" si="86"/>
        <v>0</v>
      </c>
      <c r="Z76" s="2"/>
      <c r="AA76" s="2">
        <v>87105575</v>
      </c>
      <c r="AB76" s="2">
        <f t="shared" si="87"/>
        <v>0</v>
      </c>
      <c r="AC76" s="2">
        <f t="shared" si="110"/>
        <v>0</v>
      </c>
      <c r="AD76" s="2">
        <f t="shared" si="111"/>
        <v>0</v>
      </c>
      <c r="AE76" s="2">
        <f t="shared" si="112"/>
        <v>0</v>
      </c>
      <c r="AF76" s="2">
        <f t="shared" si="113"/>
        <v>0</v>
      </c>
      <c r="AG76" s="2">
        <f t="shared" si="88"/>
        <v>0</v>
      </c>
      <c r="AH76" s="2">
        <f t="shared" si="114"/>
        <v>0</v>
      </c>
      <c r="AI76" s="2">
        <f t="shared" si="115"/>
        <v>0</v>
      </c>
      <c r="AJ76" s="2">
        <f t="shared" si="89"/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103</v>
      </c>
      <c r="AU76" s="2">
        <v>60</v>
      </c>
      <c r="AV76" s="2">
        <v>1</v>
      </c>
      <c r="AW76" s="2">
        <v>1</v>
      </c>
      <c r="AX76" s="2"/>
      <c r="AY76" s="2"/>
      <c r="AZ76" s="2">
        <v>1</v>
      </c>
      <c r="BA76" s="2">
        <v>1</v>
      </c>
      <c r="BB76" s="2">
        <v>1</v>
      </c>
      <c r="BC76" s="2">
        <v>1</v>
      </c>
      <c r="BD76" s="2" t="s">
        <v>3</v>
      </c>
      <c r="BE76" s="2" t="s">
        <v>3</v>
      </c>
      <c r="BF76" s="2" t="s">
        <v>3</v>
      </c>
      <c r="BG76" s="2" t="s">
        <v>3</v>
      </c>
      <c r="BH76" s="2">
        <v>3</v>
      </c>
      <c r="BI76" s="2">
        <v>1</v>
      </c>
      <c r="BJ76" s="2" t="s">
        <v>3</v>
      </c>
      <c r="BK76" s="2"/>
      <c r="BL76" s="2"/>
      <c r="BM76" s="2">
        <v>33001</v>
      </c>
      <c r="BN76" s="2">
        <v>0</v>
      </c>
      <c r="BO76" s="2" t="s">
        <v>3</v>
      </c>
      <c r="BP76" s="2">
        <v>0</v>
      </c>
      <c r="BQ76" s="2">
        <v>2</v>
      </c>
      <c r="BR76" s="2">
        <v>0</v>
      </c>
      <c r="BS76" s="2">
        <v>1</v>
      </c>
      <c r="BT76" s="2">
        <v>1</v>
      </c>
      <c r="BU76" s="2">
        <v>1</v>
      </c>
      <c r="BV76" s="2">
        <v>1</v>
      </c>
      <c r="BW76" s="2">
        <v>1</v>
      </c>
      <c r="BX76" s="2">
        <v>1</v>
      </c>
      <c r="BY76" s="2" t="s">
        <v>3</v>
      </c>
      <c r="BZ76" s="2">
        <v>103</v>
      </c>
      <c r="CA76" s="2">
        <v>60</v>
      </c>
      <c r="CB76" s="2" t="s">
        <v>3</v>
      </c>
      <c r="CC76" s="2"/>
      <c r="CD76" s="2"/>
      <c r="CE76" s="2">
        <v>0</v>
      </c>
      <c r="CF76" s="2">
        <v>0</v>
      </c>
      <c r="CG76" s="2">
        <v>0</v>
      </c>
      <c r="CH76" s="2">
        <v>6</v>
      </c>
      <c r="CI76" s="2">
        <v>2</v>
      </c>
      <c r="CJ76" s="2">
        <v>0</v>
      </c>
      <c r="CK76" s="2">
        <v>0</v>
      </c>
      <c r="CL76" s="2">
        <v>0</v>
      </c>
      <c r="CM76" s="2">
        <v>0</v>
      </c>
      <c r="CN76" s="2" t="s">
        <v>3</v>
      </c>
      <c r="CO76" s="2">
        <v>0</v>
      </c>
      <c r="CP76" s="2">
        <f t="shared" si="90"/>
        <v>0</v>
      </c>
      <c r="CQ76" s="2">
        <f t="shared" si="116"/>
        <v>0</v>
      </c>
      <c r="CR76" s="2">
        <f t="shared" si="117"/>
        <v>0</v>
      </c>
      <c r="CS76" s="2">
        <f t="shared" si="118"/>
        <v>0</v>
      </c>
      <c r="CT76" s="2">
        <f t="shared" si="119"/>
        <v>0</v>
      </c>
      <c r="CU76" s="2">
        <f t="shared" si="91"/>
        <v>0</v>
      </c>
      <c r="CV76" s="2">
        <f t="shared" si="120"/>
        <v>0</v>
      </c>
      <c r="CW76" s="2">
        <f t="shared" si="121"/>
        <v>0</v>
      </c>
      <c r="CX76" s="2">
        <f t="shared" si="92"/>
        <v>0</v>
      </c>
      <c r="CY76" s="2">
        <f t="shared" si="93"/>
        <v>0</v>
      </c>
      <c r="CZ76" s="2">
        <f t="shared" si="94"/>
        <v>0</v>
      </c>
      <c r="DA76" s="2"/>
      <c r="DB76" s="2"/>
      <c r="DC76" s="2" t="s">
        <v>3</v>
      </c>
      <c r="DD76" s="2" t="s">
        <v>3</v>
      </c>
      <c r="DE76" s="2" t="s">
        <v>3</v>
      </c>
      <c r="DF76" s="2" t="s">
        <v>3</v>
      </c>
      <c r="DG76" s="2" t="s">
        <v>3</v>
      </c>
      <c r="DH76" s="2" t="s">
        <v>3</v>
      </c>
      <c r="DI76" s="2" t="s">
        <v>3</v>
      </c>
      <c r="DJ76" s="2" t="s">
        <v>3</v>
      </c>
      <c r="DK76" s="2" t="s">
        <v>3</v>
      </c>
      <c r="DL76" s="2" t="s">
        <v>3</v>
      </c>
      <c r="DM76" s="2" t="s">
        <v>3</v>
      </c>
      <c r="DN76" s="2">
        <v>0</v>
      </c>
      <c r="DO76" s="2">
        <v>0</v>
      </c>
      <c r="DP76" s="2">
        <v>1</v>
      </c>
      <c r="DQ76" s="2">
        <v>1</v>
      </c>
      <c r="DR76" s="2"/>
      <c r="DS76" s="2"/>
      <c r="DT76" s="2"/>
      <c r="DU76" s="2">
        <v>1013</v>
      </c>
      <c r="DV76" s="2" t="s">
        <v>24</v>
      </c>
      <c r="DW76" s="2" t="s">
        <v>24</v>
      </c>
      <c r="DX76" s="2">
        <v>1</v>
      </c>
      <c r="DY76" s="2"/>
      <c r="DZ76" s="2" t="s">
        <v>3</v>
      </c>
      <c r="EA76" s="2" t="s">
        <v>3</v>
      </c>
      <c r="EB76" s="2" t="s">
        <v>3</v>
      </c>
      <c r="EC76" s="2" t="s">
        <v>3</v>
      </c>
      <c r="ED76" s="2"/>
      <c r="EE76" s="2">
        <v>85678438</v>
      </c>
      <c r="EF76" s="2">
        <v>2</v>
      </c>
      <c r="EG76" s="2" t="s">
        <v>26</v>
      </c>
      <c r="EH76" s="2">
        <v>27</v>
      </c>
      <c r="EI76" s="2" t="s">
        <v>27</v>
      </c>
      <c r="EJ76" s="2">
        <v>1</v>
      </c>
      <c r="EK76" s="2">
        <v>33001</v>
      </c>
      <c r="EL76" s="2" t="s">
        <v>27</v>
      </c>
      <c r="EM76" s="2" t="s">
        <v>28</v>
      </c>
      <c r="EN76" s="2"/>
      <c r="EO76" s="2" t="s">
        <v>3</v>
      </c>
      <c r="EP76" s="2"/>
      <c r="EQ76" s="2">
        <v>0</v>
      </c>
      <c r="ER76" s="2">
        <v>0</v>
      </c>
      <c r="ES76" s="2">
        <v>0</v>
      </c>
      <c r="ET76" s="2">
        <v>0</v>
      </c>
      <c r="EU76" s="2">
        <v>0</v>
      </c>
      <c r="EV76" s="2">
        <v>0</v>
      </c>
      <c r="EW76" s="2">
        <v>0</v>
      </c>
      <c r="EX76" s="2">
        <v>0</v>
      </c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>
        <v>0</v>
      </c>
      <c r="FR76" s="2">
        <f t="shared" si="95"/>
        <v>0</v>
      </c>
      <c r="FS76" s="2">
        <v>0</v>
      </c>
      <c r="FT76" s="2"/>
      <c r="FU76" s="2"/>
      <c r="FV76" s="2"/>
      <c r="FW76" s="2"/>
      <c r="FX76" s="2">
        <v>103</v>
      </c>
      <c r="FY76" s="2">
        <v>60</v>
      </c>
      <c r="FZ76" s="2"/>
      <c r="GA76" s="2" t="s">
        <v>3</v>
      </c>
      <c r="GB76" s="2"/>
      <c r="GC76" s="2"/>
      <c r="GD76" s="2">
        <v>1</v>
      </c>
      <c r="GE76" s="2"/>
      <c r="GF76" s="2">
        <v>457934895</v>
      </c>
      <c r="GG76" s="2">
        <v>2</v>
      </c>
      <c r="GH76" s="2">
        <v>1</v>
      </c>
      <c r="GI76" s="2">
        <v>-2</v>
      </c>
      <c r="GJ76" s="2">
        <v>0</v>
      </c>
      <c r="GK76" s="2">
        <v>0</v>
      </c>
      <c r="GL76" s="2">
        <f t="shared" si="96"/>
        <v>0</v>
      </c>
      <c r="GM76" s="2">
        <f t="shared" si="97"/>
        <v>0</v>
      </c>
      <c r="GN76" s="2">
        <f t="shared" si="98"/>
        <v>0</v>
      </c>
      <c r="GO76" s="2">
        <f t="shared" si="99"/>
        <v>0</v>
      </c>
      <c r="GP76" s="2">
        <f t="shared" si="100"/>
        <v>0</v>
      </c>
      <c r="GQ76" s="2"/>
      <c r="GR76" s="2">
        <v>0</v>
      </c>
      <c r="GS76" s="2">
        <v>3</v>
      </c>
      <c r="GT76" s="2">
        <v>0</v>
      </c>
      <c r="GU76" s="2" t="s">
        <v>3</v>
      </c>
      <c r="GV76" s="2">
        <f t="shared" si="101"/>
        <v>0</v>
      </c>
      <c r="GW76" s="2">
        <v>1</v>
      </c>
      <c r="GX76" s="2">
        <f t="shared" si="102"/>
        <v>0</v>
      </c>
      <c r="GY76" s="2"/>
      <c r="GZ76" s="2"/>
      <c r="HA76" s="2">
        <v>0</v>
      </c>
      <c r="HB76" s="2">
        <v>0</v>
      </c>
      <c r="HC76" s="2">
        <f t="shared" si="103"/>
        <v>0</v>
      </c>
      <c r="HD76" s="2"/>
      <c r="HE76" s="2" t="s">
        <v>3</v>
      </c>
      <c r="HF76" s="2" t="s">
        <v>3</v>
      </c>
      <c r="HG76" s="2"/>
      <c r="HH76" s="2"/>
      <c r="HI76" s="2"/>
      <c r="HJ76" s="2"/>
      <c r="HK76" s="2"/>
      <c r="HL76" s="2"/>
      <c r="HM76" s="2" t="s">
        <v>3</v>
      </c>
      <c r="HN76" s="2" t="s">
        <v>29</v>
      </c>
      <c r="HO76" s="2" t="s">
        <v>30</v>
      </c>
      <c r="HP76" s="2" t="s">
        <v>27</v>
      </c>
      <c r="HQ76" s="2" t="s">
        <v>27</v>
      </c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>
        <v>0</v>
      </c>
      <c r="IL76" s="2"/>
      <c r="IM76" s="2"/>
      <c r="IN76" s="2"/>
      <c r="IO76" s="2"/>
      <c r="IP76" s="2"/>
      <c r="IQ76" s="2"/>
      <c r="IR76" s="2"/>
      <c r="IS76" s="2"/>
      <c r="IT76" s="2"/>
      <c r="IU76" s="2"/>
    </row>
    <row r="77" spans="1:255" x14ac:dyDescent="0.2">
      <c r="A77">
        <v>18</v>
      </c>
      <c r="B77">
        <v>1</v>
      </c>
      <c r="C77">
        <v>128</v>
      </c>
      <c r="E77" t="s">
        <v>90</v>
      </c>
      <c r="F77" t="s">
        <v>49</v>
      </c>
      <c r="G77" t="s">
        <v>50</v>
      </c>
      <c r="H77" t="s">
        <v>24</v>
      </c>
      <c r="I77">
        <f>I73*J77</f>
        <v>0</v>
      </c>
      <c r="J77">
        <v>0</v>
      </c>
      <c r="K77">
        <v>0</v>
      </c>
      <c r="L77">
        <v>0</v>
      </c>
      <c r="M77">
        <v>0</v>
      </c>
      <c r="N77">
        <f t="shared" si="81"/>
        <v>0</v>
      </c>
      <c r="O77">
        <f t="shared" si="82"/>
        <v>0</v>
      </c>
      <c r="P77">
        <f t="shared" si="104"/>
        <v>0</v>
      </c>
      <c r="Q77">
        <f t="shared" si="105"/>
        <v>0</v>
      </c>
      <c r="R77">
        <f t="shared" si="106"/>
        <v>0</v>
      </c>
      <c r="S77">
        <f t="shared" si="107"/>
        <v>0</v>
      </c>
      <c r="T77">
        <f t="shared" si="83"/>
        <v>0</v>
      </c>
      <c r="U77">
        <f t="shared" si="108"/>
        <v>0</v>
      </c>
      <c r="V77">
        <f t="shared" si="109"/>
        <v>0</v>
      </c>
      <c r="W77">
        <f t="shared" si="84"/>
        <v>0</v>
      </c>
      <c r="X77">
        <f t="shared" si="85"/>
        <v>0</v>
      </c>
      <c r="Y77">
        <f t="shared" si="86"/>
        <v>0</v>
      </c>
      <c r="AA77">
        <v>87105511</v>
      </c>
      <c r="AB77">
        <f t="shared" si="87"/>
        <v>0</v>
      </c>
      <c r="AC77">
        <f t="shared" si="110"/>
        <v>0</v>
      </c>
      <c r="AD77">
        <f t="shared" si="111"/>
        <v>0</v>
      </c>
      <c r="AE77">
        <f t="shared" si="112"/>
        <v>0</v>
      </c>
      <c r="AF77">
        <f t="shared" si="113"/>
        <v>0</v>
      </c>
      <c r="AG77">
        <f t="shared" si="88"/>
        <v>0</v>
      </c>
      <c r="AH77">
        <f t="shared" si="114"/>
        <v>0</v>
      </c>
      <c r="AI77">
        <f t="shared" si="115"/>
        <v>0</v>
      </c>
      <c r="AJ77">
        <f t="shared" si="89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103</v>
      </c>
      <c r="AU77">
        <v>60</v>
      </c>
      <c r="AV77">
        <v>1</v>
      </c>
      <c r="AW77">
        <v>1</v>
      </c>
      <c r="AZ77">
        <v>1</v>
      </c>
      <c r="BA77">
        <v>1</v>
      </c>
      <c r="BB77">
        <v>1</v>
      </c>
      <c r="BC77">
        <v>1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33001</v>
      </c>
      <c r="BN77">
        <v>0</v>
      </c>
      <c r="BO77" t="s">
        <v>3</v>
      </c>
      <c r="BP77">
        <v>0</v>
      </c>
      <c r="BQ77">
        <v>2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103</v>
      </c>
      <c r="CA77">
        <v>60</v>
      </c>
      <c r="CB77" t="s">
        <v>3</v>
      </c>
      <c r="CE77">
        <v>0</v>
      </c>
      <c r="CF77">
        <v>0</v>
      </c>
      <c r="CG77">
        <v>0</v>
      </c>
      <c r="CH77">
        <v>6</v>
      </c>
      <c r="CI77">
        <v>2</v>
      </c>
      <c r="CJ77">
        <v>0</v>
      </c>
      <c r="CK77">
        <v>0</v>
      </c>
      <c r="CL77">
        <v>0</v>
      </c>
      <c r="CM77">
        <v>0</v>
      </c>
      <c r="CN77" t="s">
        <v>3</v>
      </c>
      <c r="CO77">
        <v>0</v>
      </c>
      <c r="CP77">
        <f t="shared" si="90"/>
        <v>0</v>
      </c>
      <c r="CQ77">
        <f t="shared" si="116"/>
        <v>0</v>
      </c>
      <c r="CR77">
        <f t="shared" si="117"/>
        <v>0</v>
      </c>
      <c r="CS77">
        <f t="shared" si="118"/>
        <v>0</v>
      </c>
      <c r="CT77">
        <f t="shared" si="119"/>
        <v>0</v>
      </c>
      <c r="CU77">
        <f t="shared" si="91"/>
        <v>0</v>
      </c>
      <c r="CV77">
        <f t="shared" si="120"/>
        <v>0</v>
      </c>
      <c r="CW77">
        <f t="shared" si="121"/>
        <v>0</v>
      </c>
      <c r="CX77">
        <f t="shared" si="92"/>
        <v>0</v>
      </c>
      <c r="CY77">
        <f t="shared" si="93"/>
        <v>0</v>
      </c>
      <c r="CZ77">
        <f t="shared" si="94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1013</v>
      </c>
      <c r="DV77" t="s">
        <v>24</v>
      </c>
      <c r="DW77" t="s">
        <v>24</v>
      </c>
      <c r="DX77">
        <v>1</v>
      </c>
      <c r="DZ77" t="s">
        <v>3</v>
      </c>
      <c r="EA77" t="s">
        <v>3</v>
      </c>
      <c r="EB77" t="s">
        <v>3</v>
      </c>
      <c r="EC77" t="s">
        <v>3</v>
      </c>
      <c r="EE77">
        <v>85678438</v>
      </c>
      <c r="EF77">
        <v>2</v>
      </c>
      <c r="EG77" t="s">
        <v>26</v>
      </c>
      <c r="EH77">
        <v>27</v>
      </c>
      <c r="EI77" t="s">
        <v>27</v>
      </c>
      <c r="EJ77">
        <v>1</v>
      </c>
      <c r="EK77">
        <v>33001</v>
      </c>
      <c r="EL77" t="s">
        <v>27</v>
      </c>
      <c r="EM77" t="s">
        <v>28</v>
      </c>
      <c r="EO77" t="s">
        <v>3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5"/>
        <v>0</v>
      </c>
      <c r="FS77">
        <v>0</v>
      </c>
      <c r="FX77">
        <v>103</v>
      </c>
      <c r="FY77">
        <v>60</v>
      </c>
      <c r="GA77" t="s">
        <v>3</v>
      </c>
      <c r="GD77">
        <v>1</v>
      </c>
      <c r="GF77">
        <v>457934895</v>
      </c>
      <c r="GG77">
        <v>2</v>
      </c>
      <c r="GH77">
        <v>1</v>
      </c>
      <c r="GI77">
        <v>-2</v>
      </c>
      <c r="GJ77">
        <v>0</v>
      </c>
      <c r="GK77">
        <v>0</v>
      </c>
      <c r="GL77">
        <f t="shared" si="96"/>
        <v>0</v>
      </c>
      <c r="GM77">
        <f t="shared" si="97"/>
        <v>0</v>
      </c>
      <c r="GN77">
        <f t="shared" si="98"/>
        <v>0</v>
      </c>
      <c r="GO77">
        <f t="shared" si="99"/>
        <v>0</v>
      </c>
      <c r="GP77">
        <f t="shared" si="100"/>
        <v>0</v>
      </c>
      <c r="GR77">
        <v>0</v>
      </c>
      <c r="GS77">
        <v>3</v>
      </c>
      <c r="GT77">
        <v>0</v>
      </c>
      <c r="GU77" t="s">
        <v>3</v>
      </c>
      <c r="GV77">
        <f t="shared" si="101"/>
        <v>0</v>
      </c>
      <c r="GW77">
        <v>1</v>
      </c>
      <c r="GX77">
        <f t="shared" si="102"/>
        <v>0</v>
      </c>
      <c r="HA77">
        <v>0</v>
      </c>
      <c r="HB77">
        <v>0</v>
      </c>
      <c r="HC77">
        <f t="shared" si="103"/>
        <v>0</v>
      </c>
      <c r="HE77" t="s">
        <v>3</v>
      </c>
      <c r="HF77" t="s">
        <v>3</v>
      </c>
      <c r="HM77" t="s">
        <v>3</v>
      </c>
      <c r="HN77" t="s">
        <v>29</v>
      </c>
      <c r="HO77" t="s">
        <v>30</v>
      </c>
      <c r="HP77" t="s">
        <v>27</v>
      </c>
      <c r="HQ77" t="s">
        <v>27</v>
      </c>
      <c r="IK77">
        <v>0</v>
      </c>
    </row>
    <row r="78" spans="1:255" x14ac:dyDescent="0.2">
      <c r="A78" s="2">
        <v>18</v>
      </c>
      <c r="B78" s="2">
        <v>1</v>
      </c>
      <c r="C78" s="2">
        <v>110</v>
      </c>
      <c r="D78" s="2"/>
      <c r="E78" s="2" t="s">
        <v>91</v>
      </c>
      <c r="F78" s="2" t="s">
        <v>52</v>
      </c>
      <c r="G78" s="2" t="s">
        <v>53</v>
      </c>
      <c r="H78" s="2" t="s">
        <v>54</v>
      </c>
      <c r="I78" s="2">
        <f>I72*J78</f>
        <v>0</v>
      </c>
      <c r="J78" s="2">
        <v>0</v>
      </c>
      <c r="K78" s="2">
        <v>0</v>
      </c>
      <c r="L78" s="2">
        <v>0</v>
      </c>
      <c r="M78" s="2">
        <v>0</v>
      </c>
      <c r="N78" s="2">
        <f t="shared" si="81"/>
        <v>0</v>
      </c>
      <c r="O78" s="2">
        <f t="shared" si="82"/>
        <v>0</v>
      </c>
      <c r="P78" s="2">
        <f t="shared" si="104"/>
        <v>0</v>
      </c>
      <c r="Q78" s="2">
        <f t="shared" si="105"/>
        <v>0</v>
      </c>
      <c r="R78" s="2">
        <f t="shared" si="106"/>
        <v>0</v>
      </c>
      <c r="S78" s="2">
        <f t="shared" si="107"/>
        <v>0</v>
      </c>
      <c r="T78" s="2">
        <f t="shared" si="83"/>
        <v>0</v>
      </c>
      <c r="U78" s="2">
        <f t="shared" si="108"/>
        <v>0</v>
      </c>
      <c r="V78" s="2">
        <f t="shared" si="109"/>
        <v>0</v>
      </c>
      <c r="W78" s="2">
        <f t="shared" si="84"/>
        <v>0</v>
      </c>
      <c r="X78" s="2">
        <f t="shared" si="85"/>
        <v>0</v>
      </c>
      <c r="Y78" s="2">
        <f t="shared" si="86"/>
        <v>0</v>
      </c>
      <c r="Z78" s="2"/>
      <c r="AA78" s="2">
        <v>87105575</v>
      </c>
      <c r="AB78" s="2">
        <f t="shared" si="87"/>
        <v>0</v>
      </c>
      <c r="AC78" s="2">
        <f t="shared" si="110"/>
        <v>0</v>
      </c>
      <c r="AD78" s="2">
        <f t="shared" si="111"/>
        <v>0</v>
      </c>
      <c r="AE78" s="2">
        <f t="shared" si="112"/>
        <v>0</v>
      </c>
      <c r="AF78" s="2">
        <f t="shared" si="113"/>
        <v>0</v>
      </c>
      <c r="AG78" s="2">
        <f t="shared" si="88"/>
        <v>0</v>
      </c>
      <c r="AH78" s="2">
        <f t="shared" si="114"/>
        <v>0</v>
      </c>
      <c r="AI78" s="2">
        <f t="shared" si="115"/>
        <v>0</v>
      </c>
      <c r="AJ78" s="2">
        <f t="shared" si="89"/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  <c r="AS78" s="2">
        <v>0</v>
      </c>
      <c r="AT78" s="2">
        <v>103</v>
      </c>
      <c r="AU78" s="2">
        <v>60</v>
      </c>
      <c r="AV78" s="2">
        <v>1</v>
      </c>
      <c r="AW78" s="2">
        <v>1</v>
      </c>
      <c r="AX78" s="2"/>
      <c r="AY78" s="2"/>
      <c r="AZ78" s="2">
        <v>1</v>
      </c>
      <c r="BA78" s="2">
        <v>1</v>
      </c>
      <c r="BB78" s="2">
        <v>1</v>
      </c>
      <c r="BC78" s="2">
        <v>1</v>
      </c>
      <c r="BD78" s="2" t="s">
        <v>3</v>
      </c>
      <c r="BE78" s="2" t="s">
        <v>3</v>
      </c>
      <c r="BF78" s="2" t="s">
        <v>3</v>
      </c>
      <c r="BG78" s="2" t="s">
        <v>3</v>
      </c>
      <c r="BH78" s="2">
        <v>3</v>
      </c>
      <c r="BI78" s="2">
        <v>1</v>
      </c>
      <c r="BJ78" s="2" t="s">
        <v>3</v>
      </c>
      <c r="BK78" s="2"/>
      <c r="BL78" s="2"/>
      <c r="BM78" s="2">
        <v>33001</v>
      </c>
      <c r="BN78" s="2">
        <v>0</v>
      </c>
      <c r="BO78" s="2" t="s">
        <v>3</v>
      </c>
      <c r="BP78" s="2">
        <v>0</v>
      </c>
      <c r="BQ78" s="2">
        <v>2</v>
      </c>
      <c r="BR78" s="2">
        <v>0</v>
      </c>
      <c r="BS78" s="2">
        <v>1</v>
      </c>
      <c r="BT78" s="2">
        <v>1</v>
      </c>
      <c r="BU78" s="2">
        <v>1</v>
      </c>
      <c r="BV78" s="2">
        <v>1</v>
      </c>
      <c r="BW78" s="2">
        <v>1</v>
      </c>
      <c r="BX78" s="2">
        <v>1</v>
      </c>
      <c r="BY78" s="2" t="s">
        <v>3</v>
      </c>
      <c r="BZ78" s="2">
        <v>103</v>
      </c>
      <c r="CA78" s="2">
        <v>60</v>
      </c>
      <c r="CB78" s="2" t="s">
        <v>3</v>
      </c>
      <c r="CC78" s="2"/>
      <c r="CD78" s="2"/>
      <c r="CE78" s="2">
        <v>0</v>
      </c>
      <c r="CF78" s="2">
        <v>0</v>
      </c>
      <c r="CG78" s="2">
        <v>0</v>
      </c>
      <c r="CH78" s="2">
        <v>6</v>
      </c>
      <c r="CI78" s="2">
        <v>3</v>
      </c>
      <c r="CJ78" s="2">
        <v>0</v>
      </c>
      <c r="CK78" s="2">
        <v>0</v>
      </c>
      <c r="CL78" s="2">
        <v>0</v>
      </c>
      <c r="CM78" s="2">
        <v>0</v>
      </c>
      <c r="CN78" s="2" t="s">
        <v>3</v>
      </c>
      <c r="CO78" s="2">
        <v>0</v>
      </c>
      <c r="CP78" s="2">
        <f t="shared" si="90"/>
        <v>0</v>
      </c>
      <c r="CQ78" s="2">
        <f t="shared" si="116"/>
        <v>0</v>
      </c>
      <c r="CR78" s="2">
        <f t="shared" si="117"/>
        <v>0</v>
      </c>
      <c r="CS78" s="2">
        <f t="shared" si="118"/>
        <v>0</v>
      </c>
      <c r="CT78" s="2">
        <f t="shared" si="119"/>
        <v>0</v>
      </c>
      <c r="CU78" s="2">
        <f t="shared" si="91"/>
        <v>0</v>
      </c>
      <c r="CV78" s="2">
        <f t="shared" si="120"/>
        <v>0</v>
      </c>
      <c r="CW78" s="2">
        <f t="shared" si="121"/>
        <v>0</v>
      </c>
      <c r="CX78" s="2">
        <f t="shared" si="92"/>
        <v>0</v>
      </c>
      <c r="CY78" s="2">
        <f t="shared" si="93"/>
        <v>0</v>
      </c>
      <c r="CZ78" s="2">
        <f t="shared" si="94"/>
        <v>0</v>
      </c>
      <c r="DA78" s="2"/>
      <c r="DB78" s="2"/>
      <c r="DC78" s="2" t="s">
        <v>3</v>
      </c>
      <c r="DD78" s="2" t="s">
        <v>3</v>
      </c>
      <c r="DE78" s="2" t="s">
        <v>3</v>
      </c>
      <c r="DF78" s="2" t="s">
        <v>3</v>
      </c>
      <c r="DG78" s="2" t="s">
        <v>3</v>
      </c>
      <c r="DH78" s="2" t="s">
        <v>3</v>
      </c>
      <c r="DI78" s="2" t="s">
        <v>3</v>
      </c>
      <c r="DJ78" s="2" t="s">
        <v>3</v>
      </c>
      <c r="DK78" s="2" t="s">
        <v>3</v>
      </c>
      <c r="DL78" s="2" t="s">
        <v>3</v>
      </c>
      <c r="DM78" s="2" t="s">
        <v>3</v>
      </c>
      <c r="DN78" s="2">
        <v>0</v>
      </c>
      <c r="DO78" s="2">
        <v>0</v>
      </c>
      <c r="DP78" s="2">
        <v>1</v>
      </c>
      <c r="DQ78" s="2">
        <v>1</v>
      </c>
      <c r="DR78" s="2"/>
      <c r="DS78" s="2"/>
      <c r="DT78" s="2"/>
      <c r="DU78" s="2">
        <v>1009</v>
      </c>
      <c r="DV78" s="2" t="s">
        <v>54</v>
      </c>
      <c r="DW78" s="2" t="s">
        <v>54</v>
      </c>
      <c r="DX78" s="2">
        <v>1000</v>
      </c>
      <c r="DY78" s="2"/>
      <c r="DZ78" s="2" t="s">
        <v>3</v>
      </c>
      <c r="EA78" s="2" t="s">
        <v>3</v>
      </c>
      <c r="EB78" s="2" t="s">
        <v>3</v>
      </c>
      <c r="EC78" s="2" t="s">
        <v>3</v>
      </c>
      <c r="ED78" s="2"/>
      <c r="EE78" s="2">
        <v>85678438</v>
      </c>
      <c r="EF78" s="2">
        <v>2</v>
      </c>
      <c r="EG78" s="2" t="s">
        <v>26</v>
      </c>
      <c r="EH78" s="2">
        <v>27</v>
      </c>
      <c r="EI78" s="2" t="s">
        <v>27</v>
      </c>
      <c r="EJ78" s="2">
        <v>1</v>
      </c>
      <c r="EK78" s="2">
        <v>33001</v>
      </c>
      <c r="EL78" s="2" t="s">
        <v>27</v>
      </c>
      <c r="EM78" s="2" t="s">
        <v>28</v>
      </c>
      <c r="EN78" s="2"/>
      <c r="EO78" s="2" t="s">
        <v>3</v>
      </c>
      <c r="EP78" s="2"/>
      <c r="EQ78" s="2">
        <v>0</v>
      </c>
      <c r="ER78" s="2">
        <v>0</v>
      </c>
      <c r="ES78" s="2">
        <v>0</v>
      </c>
      <c r="ET78" s="2">
        <v>0</v>
      </c>
      <c r="EU78" s="2">
        <v>0</v>
      </c>
      <c r="EV78" s="2">
        <v>0</v>
      </c>
      <c r="EW78" s="2">
        <v>0</v>
      </c>
      <c r="EX78" s="2">
        <v>0</v>
      </c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>
        <v>0</v>
      </c>
      <c r="FR78" s="2">
        <f t="shared" si="95"/>
        <v>0</v>
      </c>
      <c r="FS78" s="2">
        <v>0</v>
      </c>
      <c r="FT78" s="2"/>
      <c r="FU78" s="2"/>
      <c r="FV78" s="2"/>
      <c r="FW78" s="2"/>
      <c r="FX78" s="2">
        <v>103</v>
      </c>
      <c r="FY78" s="2">
        <v>60</v>
      </c>
      <c r="FZ78" s="2"/>
      <c r="GA78" s="2" t="s">
        <v>3</v>
      </c>
      <c r="GB78" s="2"/>
      <c r="GC78" s="2"/>
      <c r="GD78" s="2">
        <v>1</v>
      </c>
      <c r="GE78" s="2"/>
      <c r="GF78" s="2">
        <v>1602794472</v>
      </c>
      <c r="GG78" s="2">
        <v>2</v>
      </c>
      <c r="GH78" s="2">
        <v>1</v>
      </c>
      <c r="GI78" s="2">
        <v>-2</v>
      </c>
      <c r="GJ78" s="2">
        <v>0</v>
      </c>
      <c r="GK78" s="2">
        <v>0</v>
      </c>
      <c r="GL78" s="2">
        <f t="shared" si="96"/>
        <v>0</v>
      </c>
      <c r="GM78" s="2">
        <f t="shared" si="97"/>
        <v>0</v>
      </c>
      <c r="GN78" s="2">
        <f t="shared" si="98"/>
        <v>0</v>
      </c>
      <c r="GO78" s="2">
        <f t="shared" si="99"/>
        <v>0</v>
      </c>
      <c r="GP78" s="2">
        <f t="shared" si="100"/>
        <v>0</v>
      </c>
      <c r="GQ78" s="2"/>
      <c r="GR78" s="2">
        <v>0</v>
      </c>
      <c r="GS78" s="2">
        <v>3</v>
      </c>
      <c r="GT78" s="2">
        <v>0</v>
      </c>
      <c r="GU78" s="2" t="s">
        <v>3</v>
      </c>
      <c r="GV78" s="2">
        <f t="shared" si="101"/>
        <v>0</v>
      </c>
      <c r="GW78" s="2">
        <v>1</v>
      </c>
      <c r="GX78" s="2">
        <f t="shared" si="102"/>
        <v>0</v>
      </c>
      <c r="GY78" s="2"/>
      <c r="GZ78" s="2"/>
      <c r="HA78" s="2">
        <v>0</v>
      </c>
      <c r="HB78" s="2">
        <v>0</v>
      </c>
      <c r="HC78" s="2">
        <f t="shared" si="103"/>
        <v>0</v>
      </c>
      <c r="HD78" s="2"/>
      <c r="HE78" s="2" t="s">
        <v>3</v>
      </c>
      <c r="HF78" s="2" t="s">
        <v>3</v>
      </c>
      <c r="HG78" s="2"/>
      <c r="HH78" s="2"/>
      <c r="HI78" s="2"/>
      <c r="HJ78" s="2"/>
      <c r="HK78" s="2"/>
      <c r="HL78" s="2"/>
      <c r="HM78" s="2" t="s">
        <v>3</v>
      </c>
      <c r="HN78" s="2" t="s">
        <v>29</v>
      </c>
      <c r="HO78" s="2" t="s">
        <v>30</v>
      </c>
      <c r="HP78" s="2" t="s">
        <v>27</v>
      </c>
      <c r="HQ78" s="2" t="s">
        <v>27</v>
      </c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>
        <v>0</v>
      </c>
      <c r="IL78" s="2"/>
      <c r="IM78" s="2"/>
      <c r="IN78" s="2"/>
      <c r="IO78" s="2"/>
      <c r="IP78" s="2"/>
      <c r="IQ78" s="2"/>
      <c r="IR78" s="2"/>
      <c r="IS78" s="2"/>
      <c r="IT78" s="2"/>
      <c r="IU78" s="2"/>
    </row>
    <row r="79" spans="1:255" x14ac:dyDescent="0.2">
      <c r="A79">
        <v>18</v>
      </c>
      <c r="B79">
        <v>1</v>
      </c>
      <c r="C79">
        <v>129</v>
      </c>
      <c r="E79" t="s">
        <v>91</v>
      </c>
      <c r="F79" t="s">
        <v>52</v>
      </c>
      <c r="G79" t="s">
        <v>53</v>
      </c>
      <c r="H79" t="s">
        <v>54</v>
      </c>
      <c r="I79">
        <f>I73*J79</f>
        <v>0</v>
      </c>
      <c r="J79">
        <v>0</v>
      </c>
      <c r="K79">
        <v>0</v>
      </c>
      <c r="L79">
        <v>0</v>
      </c>
      <c r="M79">
        <v>0</v>
      </c>
      <c r="N79">
        <f t="shared" si="81"/>
        <v>0</v>
      </c>
      <c r="O79">
        <f t="shared" si="82"/>
        <v>0</v>
      </c>
      <c r="P79">
        <f t="shared" si="104"/>
        <v>0</v>
      </c>
      <c r="Q79">
        <f t="shared" si="105"/>
        <v>0</v>
      </c>
      <c r="R79">
        <f t="shared" si="106"/>
        <v>0</v>
      </c>
      <c r="S79">
        <f t="shared" si="107"/>
        <v>0</v>
      </c>
      <c r="T79">
        <f t="shared" si="83"/>
        <v>0</v>
      </c>
      <c r="U79">
        <f t="shared" si="108"/>
        <v>0</v>
      </c>
      <c r="V79">
        <f t="shared" si="109"/>
        <v>0</v>
      </c>
      <c r="W79">
        <f t="shared" si="84"/>
        <v>0</v>
      </c>
      <c r="X79">
        <f t="shared" si="85"/>
        <v>0</v>
      </c>
      <c r="Y79">
        <f t="shared" si="86"/>
        <v>0</v>
      </c>
      <c r="AA79">
        <v>87105511</v>
      </c>
      <c r="AB79">
        <f t="shared" si="87"/>
        <v>0</v>
      </c>
      <c r="AC79">
        <f t="shared" si="110"/>
        <v>0</v>
      </c>
      <c r="AD79">
        <f t="shared" si="111"/>
        <v>0</v>
      </c>
      <c r="AE79">
        <f t="shared" si="112"/>
        <v>0</v>
      </c>
      <c r="AF79">
        <f t="shared" si="113"/>
        <v>0</v>
      </c>
      <c r="AG79">
        <f t="shared" si="88"/>
        <v>0</v>
      </c>
      <c r="AH79">
        <f t="shared" si="114"/>
        <v>0</v>
      </c>
      <c r="AI79">
        <f t="shared" si="115"/>
        <v>0</v>
      </c>
      <c r="AJ79">
        <f t="shared" si="89"/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103</v>
      </c>
      <c r="AU79">
        <v>60</v>
      </c>
      <c r="AV79">
        <v>1</v>
      </c>
      <c r="AW79">
        <v>1</v>
      </c>
      <c r="AZ79">
        <v>1</v>
      </c>
      <c r="BA79">
        <v>1</v>
      </c>
      <c r="BB79">
        <v>1</v>
      </c>
      <c r="BC79">
        <v>1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3</v>
      </c>
      <c r="BM79">
        <v>33001</v>
      </c>
      <c r="BN79">
        <v>0</v>
      </c>
      <c r="BO79" t="s">
        <v>3</v>
      </c>
      <c r="BP79">
        <v>0</v>
      </c>
      <c r="BQ79">
        <v>2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103</v>
      </c>
      <c r="CA79">
        <v>60</v>
      </c>
      <c r="CB79" t="s">
        <v>3</v>
      </c>
      <c r="CE79">
        <v>0</v>
      </c>
      <c r="CF79">
        <v>0</v>
      </c>
      <c r="CG79">
        <v>0</v>
      </c>
      <c r="CH79">
        <v>6</v>
      </c>
      <c r="CI79">
        <v>3</v>
      </c>
      <c r="CJ79">
        <v>0</v>
      </c>
      <c r="CK79">
        <v>0</v>
      </c>
      <c r="CL79">
        <v>0</v>
      </c>
      <c r="CM79">
        <v>0</v>
      </c>
      <c r="CN79" t="s">
        <v>3</v>
      </c>
      <c r="CO79">
        <v>0</v>
      </c>
      <c r="CP79">
        <f t="shared" si="90"/>
        <v>0</v>
      </c>
      <c r="CQ79">
        <f t="shared" si="116"/>
        <v>0</v>
      </c>
      <c r="CR79">
        <f t="shared" si="117"/>
        <v>0</v>
      </c>
      <c r="CS79">
        <f t="shared" si="118"/>
        <v>0</v>
      </c>
      <c r="CT79">
        <f t="shared" si="119"/>
        <v>0</v>
      </c>
      <c r="CU79">
        <f t="shared" si="91"/>
        <v>0</v>
      </c>
      <c r="CV79">
        <f t="shared" si="120"/>
        <v>0</v>
      </c>
      <c r="CW79">
        <f t="shared" si="121"/>
        <v>0</v>
      </c>
      <c r="CX79">
        <f t="shared" si="92"/>
        <v>0</v>
      </c>
      <c r="CY79">
        <f t="shared" si="93"/>
        <v>0</v>
      </c>
      <c r="CZ79">
        <f t="shared" si="94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1009</v>
      </c>
      <c r="DV79" t="s">
        <v>54</v>
      </c>
      <c r="DW79" t="s">
        <v>54</v>
      </c>
      <c r="DX79">
        <v>1000</v>
      </c>
      <c r="DZ79" t="s">
        <v>3</v>
      </c>
      <c r="EA79" t="s">
        <v>3</v>
      </c>
      <c r="EB79" t="s">
        <v>3</v>
      </c>
      <c r="EC79" t="s">
        <v>3</v>
      </c>
      <c r="EE79">
        <v>85678438</v>
      </c>
      <c r="EF79">
        <v>2</v>
      </c>
      <c r="EG79" t="s">
        <v>26</v>
      </c>
      <c r="EH79">
        <v>27</v>
      </c>
      <c r="EI79" t="s">
        <v>27</v>
      </c>
      <c r="EJ79">
        <v>1</v>
      </c>
      <c r="EK79">
        <v>33001</v>
      </c>
      <c r="EL79" t="s">
        <v>27</v>
      </c>
      <c r="EM79" t="s">
        <v>28</v>
      </c>
      <c r="EO79" t="s">
        <v>3</v>
      </c>
      <c r="EQ79">
        <v>0</v>
      </c>
      <c r="ER79">
        <v>0</v>
      </c>
      <c r="ES79">
        <v>0</v>
      </c>
      <c r="ET79">
        <v>0</v>
      </c>
      <c r="EU79">
        <v>0</v>
      </c>
      <c r="EV79">
        <v>0</v>
      </c>
      <c r="EW79">
        <v>0</v>
      </c>
      <c r="EX79">
        <v>0</v>
      </c>
      <c r="FQ79">
        <v>0</v>
      </c>
      <c r="FR79">
        <f t="shared" si="95"/>
        <v>0</v>
      </c>
      <c r="FS79">
        <v>0</v>
      </c>
      <c r="FX79">
        <v>103</v>
      </c>
      <c r="FY79">
        <v>60</v>
      </c>
      <c r="GA79" t="s">
        <v>3</v>
      </c>
      <c r="GD79">
        <v>1</v>
      </c>
      <c r="GF79">
        <v>1602794472</v>
      </c>
      <c r="GG79">
        <v>2</v>
      </c>
      <c r="GH79">
        <v>1</v>
      </c>
      <c r="GI79">
        <v>-2</v>
      </c>
      <c r="GJ79">
        <v>0</v>
      </c>
      <c r="GK79">
        <v>0</v>
      </c>
      <c r="GL79">
        <f t="shared" si="96"/>
        <v>0</v>
      </c>
      <c r="GM79">
        <f t="shared" si="97"/>
        <v>0</v>
      </c>
      <c r="GN79">
        <f t="shared" si="98"/>
        <v>0</v>
      </c>
      <c r="GO79">
        <f t="shared" si="99"/>
        <v>0</v>
      </c>
      <c r="GP79">
        <f t="shared" si="100"/>
        <v>0</v>
      </c>
      <c r="GR79">
        <v>0</v>
      </c>
      <c r="GS79">
        <v>3</v>
      </c>
      <c r="GT79">
        <v>0</v>
      </c>
      <c r="GU79" t="s">
        <v>3</v>
      </c>
      <c r="GV79">
        <f t="shared" si="101"/>
        <v>0</v>
      </c>
      <c r="GW79">
        <v>1</v>
      </c>
      <c r="GX79">
        <f t="shared" si="102"/>
        <v>0</v>
      </c>
      <c r="HA79">
        <v>0</v>
      </c>
      <c r="HB79">
        <v>0</v>
      </c>
      <c r="HC79">
        <f t="shared" si="103"/>
        <v>0</v>
      </c>
      <c r="HE79" t="s">
        <v>3</v>
      </c>
      <c r="HF79" t="s">
        <v>3</v>
      </c>
      <c r="HM79" t="s">
        <v>3</v>
      </c>
      <c r="HN79" t="s">
        <v>29</v>
      </c>
      <c r="HO79" t="s">
        <v>30</v>
      </c>
      <c r="HP79" t="s">
        <v>27</v>
      </c>
      <c r="HQ79" t="s">
        <v>27</v>
      </c>
      <c r="IK79">
        <v>0</v>
      </c>
    </row>
    <row r="80" spans="1:255" x14ac:dyDescent="0.2">
      <c r="A80" s="2">
        <v>18</v>
      </c>
      <c r="B80" s="2">
        <v>1</v>
      </c>
      <c r="C80" s="2">
        <v>111</v>
      </c>
      <c r="D80" s="2"/>
      <c r="E80" s="2" t="s">
        <v>92</v>
      </c>
      <c r="F80" s="2" t="s">
        <v>56</v>
      </c>
      <c r="G80" s="2" t="s">
        <v>57</v>
      </c>
      <c r="H80" s="2" t="s">
        <v>46</v>
      </c>
      <c r="I80" s="2">
        <f>I72*J80</f>
        <v>0</v>
      </c>
      <c r="J80" s="2">
        <v>0</v>
      </c>
      <c r="K80" s="2">
        <v>0</v>
      </c>
      <c r="L80" s="2">
        <v>0</v>
      </c>
      <c r="M80" s="2">
        <v>0</v>
      </c>
      <c r="N80" s="2">
        <f t="shared" si="81"/>
        <v>0</v>
      </c>
      <c r="O80" s="2">
        <f t="shared" si="82"/>
        <v>0</v>
      </c>
      <c r="P80" s="2">
        <f t="shared" si="104"/>
        <v>0</v>
      </c>
      <c r="Q80" s="2">
        <f t="shared" si="105"/>
        <v>0</v>
      </c>
      <c r="R80" s="2">
        <f t="shared" si="106"/>
        <v>0</v>
      </c>
      <c r="S80" s="2">
        <f t="shared" si="107"/>
        <v>0</v>
      </c>
      <c r="T80" s="2">
        <f t="shared" si="83"/>
        <v>0</v>
      </c>
      <c r="U80" s="2">
        <f t="shared" si="108"/>
        <v>0</v>
      </c>
      <c r="V80" s="2">
        <f t="shared" si="109"/>
        <v>0</v>
      </c>
      <c r="W80" s="2">
        <f t="shared" si="84"/>
        <v>0</v>
      </c>
      <c r="X80" s="2">
        <f t="shared" si="85"/>
        <v>0</v>
      </c>
      <c r="Y80" s="2">
        <f t="shared" si="86"/>
        <v>0</v>
      </c>
      <c r="Z80" s="2"/>
      <c r="AA80" s="2">
        <v>87105575</v>
      </c>
      <c r="AB80" s="2">
        <f t="shared" si="87"/>
        <v>0</v>
      </c>
      <c r="AC80" s="2">
        <f t="shared" si="110"/>
        <v>0</v>
      </c>
      <c r="AD80" s="2">
        <f t="shared" si="111"/>
        <v>0</v>
      </c>
      <c r="AE80" s="2">
        <f t="shared" si="112"/>
        <v>0</v>
      </c>
      <c r="AF80" s="2">
        <f t="shared" si="113"/>
        <v>0</v>
      </c>
      <c r="AG80" s="2">
        <f t="shared" si="88"/>
        <v>0</v>
      </c>
      <c r="AH80" s="2">
        <f t="shared" si="114"/>
        <v>0</v>
      </c>
      <c r="AI80" s="2">
        <f t="shared" si="115"/>
        <v>0</v>
      </c>
      <c r="AJ80" s="2">
        <f t="shared" si="89"/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  <c r="AS80" s="2">
        <v>0</v>
      </c>
      <c r="AT80" s="2">
        <v>103</v>
      </c>
      <c r="AU80" s="2">
        <v>60</v>
      </c>
      <c r="AV80" s="2">
        <v>1</v>
      </c>
      <c r="AW80" s="2">
        <v>1</v>
      </c>
      <c r="AX80" s="2"/>
      <c r="AY80" s="2"/>
      <c r="AZ80" s="2">
        <v>1</v>
      </c>
      <c r="BA80" s="2">
        <v>1</v>
      </c>
      <c r="BB80" s="2">
        <v>1</v>
      </c>
      <c r="BC80" s="2">
        <v>1</v>
      </c>
      <c r="BD80" s="2" t="s">
        <v>3</v>
      </c>
      <c r="BE80" s="2" t="s">
        <v>3</v>
      </c>
      <c r="BF80" s="2" t="s">
        <v>3</v>
      </c>
      <c r="BG80" s="2" t="s">
        <v>3</v>
      </c>
      <c r="BH80" s="2">
        <v>3</v>
      </c>
      <c r="BI80" s="2">
        <v>1</v>
      </c>
      <c r="BJ80" s="2" t="s">
        <v>3</v>
      </c>
      <c r="BK80" s="2"/>
      <c r="BL80" s="2"/>
      <c r="BM80" s="2">
        <v>33001</v>
      </c>
      <c r="BN80" s="2">
        <v>0</v>
      </c>
      <c r="BO80" s="2" t="s">
        <v>3</v>
      </c>
      <c r="BP80" s="2">
        <v>0</v>
      </c>
      <c r="BQ80" s="2">
        <v>2</v>
      </c>
      <c r="BR80" s="2">
        <v>0</v>
      </c>
      <c r="BS80" s="2">
        <v>1</v>
      </c>
      <c r="BT80" s="2">
        <v>1</v>
      </c>
      <c r="BU80" s="2">
        <v>1</v>
      </c>
      <c r="BV80" s="2">
        <v>1</v>
      </c>
      <c r="BW80" s="2">
        <v>1</v>
      </c>
      <c r="BX80" s="2">
        <v>1</v>
      </c>
      <c r="BY80" s="2" t="s">
        <v>3</v>
      </c>
      <c r="BZ80" s="2">
        <v>103</v>
      </c>
      <c r="CA80" s="2">
        <v>60</v>
      </c>
      <c r="CB80" s="2" t="s">
        <v>3</v>
      </c>
      <c r="CC80" s="2"/>
      <c r="CD80" s="2"/>
      <c r="CE80" s="2">
        <v>0</v>
      </c>
      <c r="CF80" s="2">
        <v>0</v>
      </c>
      <c r="CG80" s="2">
        <v>0</v>
      </c>
      <c r="CH80" s="2">
        <v>6</v>
      </c>
      <c r="CI80" s="2">
        <v>4</v>
      </c>
      <c r="CJ80" s="2">
        <v>0</v>
      </c>
      <c r="CK80" s="2">
        <v>0</v>
      </c>
      <c r="CL80" s="2">
        <v>0</v>
      </c>
      <c r="CM80" s="2">
        <v>0</v>
      </c>
      <c r="CN80" s="2" t="s">
        <v>3</v>
      </c>
      <c r="CO80" s="2">
        <v>0</v>
      </c>
      <c r="CP80" s="2">
        <f t="shared" si="90"/>
        <v>0</v>
      </c>
      <c r="CQ80" s="2">
        <f t="shared" si="116"/>
        <v>0</v>
      </c>
      <c r="CR80" s="2">
        <f t="shared" si="117"/>
        <v>0</v>
      </c>
      <c r="CS80" s="2">
        <f t="shared" si="118"/>
        <v>0</v>
      </c>
      <c r="CT80" s="2">
        <f t="shared" si="119"/>
        <v>0</v>
      </c>
      <c r="CU80" s="2">
        <f t="shared" si="91"/>
        <v>0</v>
      </c>
      <c r="CV80" s="2">
        <f t="shared" si="120"/>
        <v>0</v>
      </c>
      <c r="CW80" s="2">
        <f t="shared" si="121"/>
        <v>0</v>
      </c>
      <c r="CX80" s="2">
        <f t="shared" si="92"/>
        <v>0</v>
      </c>
      <c r="CY80" s="2">
        <f t="shared" si="93"/>
        <v>0</v>
      </c>
      <c r="CZ80" s="2">
        <f t="shared" si="94"/>
        <v>0</v>
      </c>
      <c r="DA80" s="2"/>
      <c r="DB80" s="2"/>
      <c r="DC80" s="2" t="s">
        <v>3</v>
      </c>
      <c r="DD80" s="2" t="s">
        <v>3</v>
      </c>
      <c r="DE80" s="2" t="s">
        <v>3</v>
      </c>
      <c r="DF80" s="2" t="s">
        <v>3</v>
      </c>
      <c r="DG80" s="2" t="s">
        <v>3</v>
      </c>
      <c r="DH80" s="2" t="s">
        <v>3</v>
      </c>
      <c r="DI80" s="2" t="s">
        <v>3</v>
      </c>
      <c r="DJ80" s="2" t="s">
        <v>3</v>
      </c>
      <c r="DK80" s="2" t="s">
        <v>3</v>
      </c>
      <c r="DL80" s="2" t="s">
        <v>3</v>
      </c>
      <c r="DM80" s="2" t="s">
        <v>3</v>
      </c>
      <c r="DN80" s="2">
        <v>0</v>
      </c>
      <c r="DO80" s="2">
        <v>0</v>
      </c>
      <c r="DP80" s="2">
        <v>1</v>
      </c>
      <c r="DQ80" s="2">
        <v>1</v>
      </c>
      <c r="DR80" s="2"/>
      <c r="DS80" s="2"/>
      <c r="DT80" s="2"/>
      <c r="DU80" s="2">
        <v>1009</v>
      </c>
      <c r="DV80" s="2" t="s">
        <v>46</v>
      </c>
      <c r="DW80" s="2" t="s">
        <v>46</v>
      </c>
      <c r="DX80" s="2">
        <v>1</v>
      </c>
      <c r="DY80" s="2"/>
      <c r="DZ80" s="2" t="s">
        <v>3</v>
      </c>
      <c r="EA80" s="2" t="s">
        <v>3</v>
      </c>
      <c r="EB80" s="2" t="s">
        <v>3</v>
      </c>
      <c r="EC80" s="2" t="s">
        <v>3</v>
      </c>
      <c r="ED80" s="2"/>
      <c r="EE80" s="2">
        <v>85678438</v>
      </c>
      <c r="EF80" s="2">
        <v>2</v>
      </c>
      <c r="EG80" s="2" t="s">
        <v>26</v>
      </c>
      <c r="EH80" s="2">
        <v>27</v>
      </c>
      <c r="EI80" s="2" t="s">
        <v>27</v>
      </c>
      <c r="EJ80" s="2">
        <v>1</v>
      </c>
      <c r="EK80" s="2">
        <v>33001</v>
      </c>
      <c r="EL80" s="2" t="s">
        <v>27</v>
      </c>
      <c r="EM80" s="2" t="s">
        <v>28</v>
      </c>
      <c r="EN80" s="2"/>
      <c r="EO80" s="2" t="s">
        <v>3</v>
      </c>
      <c r="EP80" s="2"/>
      <c r="EQ80" s="2">
        <v>0</v>
      </c>
      <c r="ER80" s="2">
        <v>0</v>
      </c>
      <c r="ES80" s="2">
        <v>0</v>
      </c>
      <c r="ET80" s="2">
        <v>0</v>
      </c>
      <c r="EU80" s="2">
        <v>0</v>
      </c>
      <c r="EV80" s="2">
        <v>0</v>
      </c>
      <c r="EW80" s="2">
        <v>0</v>
      </c>
      <c r="EX80" s="2">
        <v>0</v>
      </c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>
        <v>0</v>
      </c>
      <c r="FR80" s="2">
        <f t="shared" si="95"/>
        <v>0</v>
      </c>
      <c r="FS80" s="2">
        <v>0</v>
      </c>
      <c r="FT80" s="2"/>
      <c r="FU80" s="2"/>
      <c r="FV80" s="2"/>
      <c r="FW80" s="2"/>
      <c r="FX80" s="2">
        <v>103</v>
      </c>
      <c r="FY80" s="2">
        <v>60</v>
      </c>
      <c r="FZ80" s="2"/>
      <c r="GA80" s="2" t="s">
        <v>3</v>
      </c>
      <c r="GB80" s="2"/>
      <c r="GC80" s="2"/>
      <c r="GD80" s="2">
        <v>1</v>
      </c>
      <c r="GE80" s="2"/>
      <c r="GF80" s="2">
        <v>-1111733769</v>
      </c>
      <c r="GG80" s="2">
        <v>2</v>
      </c>
      <c r="GH80" s="2">
        <v>1</v>
      </c>
      <c r="GI80" s="2">
        <v>-2</v>
      </c>
      <c r="GJ80" s="2">
        <v>0</v>
      </c>
      <c r="GK80" s="2">
        <v>0</v>
      </c>
      <c r="GL80" s="2">
        <f t="shared" si="96"/>
        <v>0</v>
      </c>
      <c r="GM80" s="2">
        <f t="shared" si="97"/>
        <v>0</v>
      </c>
      <c r="GN80" s="2">
        <f t="shared" si="98"/>
        <v>0</v>
      </c>
      <c r="GO80" s="2">
        <f t="shared" si="99"/>
        <v>0</v>
      </c>
      <c r="GP80" s="2">
        <f t="shared" si="100"/>
        <v>0</v>
      </c>
      <c r="GQ80" s="2"/>
      <c r="GR80" s="2">
        <v>0</v>
      </c>
      <c r="GS80" s="2">
        <v>3</v>
      </c>
      <c r="GT80" s="2">
        <v>0</v>
      </c>
      <c r="GU80" s="2" t="s">
        <v>3</v>
      </c>
      <c r="GV80" s="2">
        <f t="shared" si="101"/>
        <v>0</v>
      </c>
      <c r="GW80" s="2">
        <v>1</v>
      </c>
      <c r="GX80" s="2">
        <f t="shared" si="102"/>
        <v>0</v>
      </c>
      <c r="GY80" s="2"/>
      <c r="GZ80" s="2"/>
      <c r="HA80" s="2">
        <v>0</v>
      </c>
      <c r="HB80" s="2">
        <v>0</v>
      </c>
      <c r="HC80" s="2">
        <f t="shared" si="103"/>
        <v>0</v>
      </c>
      <c r="HD80" s="2"/>
      <c r="HE80" s="2" t="s">
        <v>3</v>
      </c>
      <c r="HF80" s="2" t="s">
        <v>3</v>
      </c>
      <c r="HG80" s="2"/>
      <c r="HH80" s="2"/>
      <c r="HI80" s="2"/>
      <c r="HJ80" s="2"/>
      <c r="HK80" s="2"/>
      <c r="HL80" s="2"/>
      <c r="HM80" s="2" t="s">
        <v>3</v>
      </c>
      <c r="HN80" s="2" t="s">
        <v>29</v>
      </c>
      <c r="HO80" s="2" t="s">
        <v>30</v>
      </c>
      <c r="HP80" s="2" t="s">
        <v>27</v>
      </c>
      <c r="HQ80" s="2" t="s">
        <v>27</v>
      </c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>
        <v>0</v>
      </c>
      <c r="IL80" s="2"/>
      <c r="IM80" s="2"/>
      <c r="IN80" s="2"/>
      <c r="IO80" s="2"/>
      <c r="IP80" s="2"/>
      <c r="IQ80" s="2"/>
      <c r="IR80" s="2"/>
      <c r="IS80" s="2"/>
      <c r="IT80" s="2"/>
      <c r="IU80" s="2"/>
    </row>
    <row r="81" spans="1:255" x14ac:dyDescent="0.2">
      <c r="A81">
        <v>18</v>
      </c>
      <c r="B81">
        <v>1</v>
      </c>
      <c r="C81">
        <v>130</v>
      </c>
      <c r="E81" t="s">
        <v>92</v>
      </c>
      <c r="F81" t="s">
        <v>56</v>
      </c>
      <c r="G81" t="s">
        <v>57</v>
      </c>
      <c r="H81" t="s">
        <v>46</v>
      </c>
      <c r="I81">
        <f>I73*J81</f>
        <v>0</v>
      </c>
      <c r="J81">
        <v>0</v>
      </c>
      <c r="K81">
        <v>0</v>
      </c>
      <c r="L81">
        <v>0</v>
      </c>
      <c r="M81">
        <v>0</v>
      </c>
      <c r="N81">
        <f t="shared" si="81"/>
        <v>0</v>
      </c>
      <c r="O81">
        <f t="shared" si="82"/>
        <v>0</v>
      </c>
      <c r="P81">
        <f t="shared" si="104"/>
        <v>0</v>
      </c>
      <c r="Q81">
        <f t="shared" si="105"/>
        <v>0</v>
      </c>
      <c r="R81">
        <f t="shared" si="106"/>
        <v>0</v>
      </c>
      <c r="S81">
        <f t="shared" si="107"/>
        <v>0</v>
      </c>
      <c r="T81">
        <f t="shared" si="83"/>
        <v>0</v>
      </c>
      <c r="U81">
        <f t="shared" si="108"/>
        <v>0</v>
      </c>
      <c r="V81">
        <f t="shared" si="109"/>
        <v>0</v>
      </c>
      <c r="W81">
        <f t="shared" si="84"/>
        <v>0</v>
      </c>
      <c r="X81">
        <f t="shared" si="85"/>
        <v>0</v>
      </c>
      <c r="Y81">
        <f t="shared" si="86"/>
        <v>0</v>
      </c>
      <c r="AA81">
        <v>87105511</v>
      </c>
      <c r="AB81">
        <f t="shared" si="87"/>
        <v>0</v>
      </c>
      <c r="AC81">
        <f t="shared" si="110"/>
        <v>0</v>
      </c>
      <c r="AD81">
        <f t="shared" si="111"/>
        <v>0</v>
      </c>
      <c r="AE81">
        <f t="shared" si="112"/>
        <v>0</v>
      </c>
      <c r="AF81">
        <f t="shared" si="113"/>
        <v>0</v>
      </c>
      <c r="AG81">
        <f t="shared" si="88"/>
        <v>0</v>
      </c>
      <c r="AH81">
        <f t="shared" si="114"/>
        <v>0</v>
      </c>
      <c r="AI81">
        <f t="shared" si="115"/>
        <v>0</v>
      </c>
      <c r="AJ81">
        <f t="shared" si="89"/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103</v>
      </c>
      <c r="AU81">
        <v>60</v>
      </c>
      <c r="AV81">
        <v>1</v>
      </c>
      <c r="AW81">
        <v>1</v>
      </c>
      <c r="AZ81">
        <v>1</v>
      </c>
      <c r="BA81">
        <v>1</v>
      </c>
      <c r="BB81">
        <v>1</v>
      </c>
      <c r="BC81">
        <v>1</v>
      </c>
      <c r="BD81" t="s">
        <v>3</v>
      </c>
      <c r="BE81" t="s">
        <v>3</v>
      </c>
      <c r="BF81" t="s">
        <v>3</v>
      </c>
      <c r="BG81" t="s">
        <v>3</v>
      </c>
      <c r="BH81">
        <v>3</v>
      </c>
      <c r="BI81">
        <v>1</v>
      </c>
      <c r="BJ81" t="s">
        <v>3</v>
      </c>
      <c r="BM81">
        <v>33001</v>
      </c>
      <c r="BN81">
        <v>0</v>
      </c>
      <c r="BO81" t="s">
        <v>3</v>
      </c>
      <c r="BP81">
        <v>0</v>
      </c>
      <c r="BQ81">
        <v>2</v>
      </c>
      <c r="BR81">
        <v>0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103</v>
      </c>
      <c r="CA81">
        <v>60</v>
      </c>
      <c r="CB81" t="s">
        <v>3</v>
      </c>
      <c r="CE81">
        <v>0</v>
      </c>
      <c r="CF81">
        <v>0</v>
      </c>
      <c r="CG81">
        <v>0</v>
      </c>
      <c r="CH81">
        <v>6</v>
      </c>
      <c r="CI81">
        <v>4</v>
      </c>
      <c r="CJ81">
        <v>0</v>
      </c>
      <c r="CK81">
        <v>0</v>
      </c>
      <c r="CL81">
        <v>0</v>
      </c>
      <c r="CM81">
        <v>0</v>
      </c>
      <c r="CN81" t="s">
        <v>3</v>
      </c>
      <c r="CO81">
        <v>0</v>
      </c>
      <c r="CP81">
        <f t="shared" si="90"/>
        <v>0</v>
      </c>
      <c r="CQ81">
        <f t="shared" si="116"/>
        <v>0</v>
      </c>
      <c r="CR81">
        <f t="shared" si="117"/>
        <v>0</v>
      </c>
      <c r="CS81">
        <f t="shared" si="118"/>
        <v>0</v>
      </c>
      <c r="CT81">
        <f t="shared" si="119"/>
        <v>0</v>
      </c>
      <c r="CU81">
        <f t="shared" si="91"/>
        <v>0</v>
      </c>
      <c r="CV81">
        <f t="shared" si="120"/>
        <v>0</v>
      </c>
      <c r="CW81">
        <f t="shared" si="121"/>
        <v>0</v>
      </c>
      <c r="CX81">
        <f t="shared" si="92"/>
        <v>0</v>
      </c>
      <c r="CY81">
        <f t="shared" si="93"/>
        <v>0</v>
      </c>
      <c r="CZ81">
        <f t="shared" si="94"/>
        <v>0</v>
      </c>
      <c r="DC81" t="s">
        <v>3</v>
      </c>
      <c r="DD81" t="s">
        <v>3</v>
      </c>
      <c r="DE81" t="s">
        <v>3</v>
      </c>
      <c r="DF81" t="s">
        <v>3</v>
      </c>
      <c r="DG81" t="s">
        <v>3</v>
      </c>
      <c r="DH81" t="s">
        <v>3</v>
      </c>
      <c r="DI81" t="s">
        <v>3</v>
      </c>
      <c r="DJ81" t="s">
        <v>3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1009</v>
      </c>
      <c r="DV81" t="s">
        <v>46</v>
      </c>
      <c r="DW81" t="s">
        <v>46</v>
      </c>
      <c r="DX81">
        <v>1</v>
      </c>
      <c r="DZ81" t="s">
        <v>3</v>
      </c>
      <c r="EA81" t="s">
        <v>3</v>
      </c>
      <c r="EB81" t="s">
        <v>3</v>
      </c>
      <c r="EC81" t="s">
        <v>3</v>
      </c>
      <c r="EE81">
        <v>85678438</v>
      </c>
      <c r="EF81">
        <v>2</v>
      </c>
      <c r="EG81" t="s">
        <v>26</v>
      </c>
      <c r="EH81">
        <v>27</v>
      </c>
      <c r="EI81" t="s">
        <v>27</v>
      </c>
      <c r="EJ81">
        <v>1</v>
      </c>
      <c r="EK81">
        <v>33001</v>
      </c>
      <c r="EL81" t="s">
        <v>27</v>
      </c>
      <c r="EM81" t="s">
        <v>28</v>
      </c>
      <c r="EO81" t="s">
        <v>3</v>
      </c>
      <c r="EQ81">
        <v>0</v>
      </c>
      <c r="ER81">
        <v>0</v>
      </c>
      <c r="ES81">
        <v>0</v>
      </c>
      <c r="ET81">
        <v>0</v>
      </c>
      <c r="EU81">
        <v>0</v>
      </c>
      <c r="EV81">
        <v>0</v>
      </c>
      <c r="EW81">
        <v>0</v>
      </c>
      <c r="EX81">
        <v>0</v>
      </c>
      <c r="FQ81">
        <v>0</v>
      </c>
      <c r="FR81">
        <f t="shared" si="95"/>
        <v>0</v>
      </c>
      <c r="FS81">
        <v>0</v>
      </c>
      <c r="FX81">
        <v>103</v>
      </c>
      <c r="FY81">
        <v>60</v>
      </c>
      <c r="GA81" t="s">
        <v>3</v>
      </c>
      <c r="GD81">
        <v>1</v>
      </c>
      <c r="GF81">
        <v>-1111733769</v>
      </c>
      <c r="GG81">
        <v>2</v>
      </c>
      <c r="GH81">
        <v>1</v>
      </c>
      <c r="GI81">
        <v>-2</v>
      </c>
      <c r="GJ81">
        <v>0</v>
      </c>
      <c r="GK81">
        <v>0</v>
      </c>
      <c r="GL81">
        <f t="shared" si="96"/>
        <v>0</v>
      </c>
      <c r="GM81">
        <f t="shared" si="97"/>
        <v>0</v>
      </c>
      <c r="GN81">
        <f t="shared" si="98"/>
        <v>0</v>
      </c>
      <c r="GO81">
        <f t="shared" si="99"/>
        <v>0</v>
      </c>
      <c r="GP81">
        <f t="shared" si="100"/>
        <v>0</v>
      </c>
      <c r="GR81">
        <v>0</v>
      </c>
      <c r="GS81">
        <v>3</v>
      </c>
      <c r="GT81">
        <v>0</v>
      </c>
      <c r="GU81" t="s">
        <v>3</v>
      </c>
      <c r="GV81">
        <f t="shared" si="101"/>
        <v>0</v>
      </c>
      <c r="GW81">
        <v>1</v>
      </c>
      <c r="GX81">
        <f t="shared" si="102"/>
        <v>0</v>
      </c>
      <c r="HA81">
        <v>0</v>
      </c>
      <c r="HB81">
        <v>0</v>
      </c>
      <c r="HC81">
        <f t="shared" si="103"/>
        <v>0</v>
      </c>
      <c r="HE81" t="s">
        <v>3</v>
      </c>
      <c r="HF81" t="s">
        <v>3</v>
      </c>
      <c r="HM81" t="s">
        <v>3</v>
      </c>
      <c r="HN81" t="s">
        <v>29</v>
      </c>
      <c r="HO81" t="s">
        <v>30</v>
      </c>
      <c r="HP81" t="s">
        <v>27</v>
      </c>
      <c r="HQ81" t="s">
        <v>27</v>
      </c>
      <c r="IK81">
        <v>0</v>
      </c>
    </row>
    <row r="82" spans="1:255" x14ac:dyDescent="0.2">
      <c r="A82" s="2">
        <v>18</v>
      </c>
      <c r="B82" s="2">
        <v>1</v>
      </c>
      <c r="C82" s="2">
        <v>112</v>
      </c>
      <c r="D82" s="2"/>
      <c r="E82" s="2" t="s">
        <v>93</v>
      </c>
      <c r="F82" s="2" t="s">
        <v>59</v>
      </c>
      <c r="G82" s="2" t="s">
        <v>60</v>
      </c>
      <c r="H82" s="2" t="s">
        <v>54</v>
      </c>
      <c r="I82" s="2">
        <f>I72*J82</f>
        <v>0</v>
      </c>
      <c r="J82" s="2">
        <v>0</v>
      </c>
      <c r="K82" s="2">
        <v>0</v>
      </c>
      <c r="L82" s="2">
        <v>0</v>
      </c>
      <c r="M82" s="2">
        <v>0</v>
      </c>
      <c r="N82" s="2">
        <f t="shared" si="81"/>
        <v>0</v>
      </c>
      <c r="O82" s="2">
        <f t="shared" si="82"/>
        <v>0</v>
      </c>
      <c r="P82" s="2">
        <f t="shared" si="104"/>
        <v>0</v>
      </c>
      <c r="Q82" s="2">
        <f t="shared" si="105"/>
        <v>0</v>
      </c>
      <c r="R82" s="2">
        <f t="shared" si="106"/>
        <v>0</v>
      </c>
      <c r="S82" s="2">
        <f t="shared" si="107"/>
        <v>0</v>
      </c>
      <c r="T82" s="2">
        <f t="shared" si="83"/>
        <v>0</v>
      </c>
      <c r="U82" s="2">
        <f t="shared" si="108"/>
        <v>0</v>
      </c>
      <c r="V82" s="2">
        <f t="shared" si="109"/>
        <v>0</v>
      </c>
      <c r="W82" s="2">
        <f t="shared" si="84"/>
        <v>0</v>
      </c>
      <c r="X82" s="2">
        <f t="shared" si="85"/>
        <v>0</v>
      </c>
      <c r="Y82" s="2">
        <f t="shared" si="86"/>
        <v>0</v>
      </c>
      <c r="Z82" s="2"/>
      <c r="AA82" s="2">
        <v>87105575</v>
      </c>
      <c r="AB82" s="2">
        <f t="shared" si="87"/>
        <v>0</v>
      </c>
      <c r="AC82" s="2">
        <f t="shared" si="110"/>
        <v>0</v>
      </c>
      <c r="AD82" s="2">
        <f t="shared" si="111"/>
        <v>0</v>
      </c>
      <c r="AE82" s="2">
        <f t="shared" si="112"/>
        <v>0</v>
      </c>
      <c r="AF82" s="2">
        <f t="shared" si="113"/>
        <v>0</v>
      </c>
      <c r="AG82" s="2">
        <f t="shared" si="88"/>
        <v>0</v>
      </c>
      <c r="AH82" s="2">
        <f t="shared" si="114"/>
        <v>0</v>
      </c>
      <c r="AI82" s="2">
        <f t="shared" si="115"/>
        <v>0</v>
      </c>
      <c r="AJ82" s="2">
        <f t="shared" si="89"/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  <c r="AS82" s="2">
        <v>0</v>
      </c>
      <c r="AT82" s="2">
        <v>103</v>
      </c>
      <c r="AU82" s="2">
        <v>60</v>
      </c>
      <c r="AV82" s="2">
        <v>1</v>
      </c>
      <c r="AW82" s="2">
        <v>1</v>
      </c>
      <c r="AX82" s="2"/>
      <c r="AY82" s="2"/>
      <c r="AZ82" s="2">
        <v>1</v>
      </c>
      <c r="BA82" s="2">
        <v>1</v>
      </c>
      <c r="BB82" s="2">
        <v>1</v>
      </c>
      <c r="BC82" s="2">
        <v>1</v>
      </c>
      <c r="BD82" s="2" t="s">
        <v>3</v>
      </c>
      <c r="BE82" s="2" t="s">
        <v>3</v>
      </c>
      <c r="BF82" s="2" t="s">
        <v>3</v>
      </c>
      <c r="BG82" s="2" t="s">
        <v>3</v>
      </c>
      <c r="BH82" s="2">
        <v>3</v>
      </c>
      <c r="BI82" s="2">
        <v>1</v>
      </c>
      <c r="BJ82" s="2" t="s">
        <v>3</v>
      </c>
      <c r="BK82" s="2"/>
      <c r="BL82" s="2"/>
      <c r="BM82" s="2">
        <v>33001</v>
      </c>
      <c r="BN82" s="2">
        <v>0</v>
      </c>
      <c r="BO82" s="2" t="s">
        <v>3</v>
      </c>
      <c r="BP82" s="2">
        <v>0</v>
      </c>
      <c r="BQ82" s="2">
        <v>2</v>
      </c>
      <c r="BR82" s="2">
        <v>0</v>
      </c>
      <c r="BS82" s="2">
        <v>1</v>
      </c>
      <c r="BT82" s="2">
        <v>1</v>
      </c>
      <c r="BU82" s="2">
        <v>1</v>
      </c>
      <c r="BV82" s="2">
        <v>1</v>
      </c>
      <c r="BW82" s="2">
        <v>1</v>
      </c>
      <c r="BX82" s="2">
        <v>1</v>
      </c>
      <c r="BY82" s="2" t="s">
        <v>3</v>
      </c>
      <c r="BZ82" s="2">
        <v>103</v>
      </c>
      <c r="CA82" s="2">
        <v>60</v>
      </c>
      <c r="CB82" s="2" t="s">
        <v>3</v>
      </c>
      <c r="CC82" s="2"/>
      <c r="CD82" s="2"/>
      <c r="CE82" s="2">
        <v>0</v>
      </c>
      <c r="CF82" s="2">
        <v>0</v>
      </c>
      <c r="CG82" s="2">
        <v>0</v>
      </c>
      <c r="CH82" s="2">
        <v>6</v>
      </c>
      <c r="CI82" s="2">
        <v>5</v>
      </c>
      <c r="CJ82" s="2">
        <v>0</v>
      </c>
      <c r="CK82" s="2">
        <v>0</v>
      </c>
      <c r="CL82" s="2">
        <v>0</v>
      </c>
      <c r="CM82" s="2">
        <v>0</v>
      </c>
      <c r="CN82" s="2" t="s">
        <v>3</v>
      </c>
      <c r="CO82" s="2">
        <v>0</v>
      </c>
      <c r="CP82" s="2">
        <f t="shared" si="90"/>
        <v>0</v>
      </c>
      <c r="CQ82" s="2">
        <f t="shared" si="116"/>
        <v>0</v>
      </c>
      <c r="CR82" s="2">
        <f t="shared" si="117"/>
        <v>0</v>
      </c>
      <c r="CS82" s="2">
        <f t="shared" si="118"/>
        <v>0</v>
      </c>
      <c r="CT82" s="2">
        <f t="shared" si="119"/>
        <v>0</v>
      </c>
      <c r="CU82" s="2">
        <f t="shared" si="91"/>
        <v>0</v>
      </c>
      <c r="CV82" s="2">
        <f t="shared" si="120"/>
        <v>0</v>
      </c>
      <c r="CW82" s="2">
        <f t="shared" si="121"/>
        <v>0</v>
      </c>
      <c r="CX82" s="2">
        <f t="shared" si="92"/>
        <v>0</v>
      </c>
      <c r="CY82" s="2">
        <f t="shared" si="93"/>
        <v>0</v>
      </c>
      <c r="CZ82" s="2">
        <f t="shared" si="94"/>
        <v>0</v>
      </c>
      <c r="DA82" s="2"/>
      <c r="DB82" s="2"/>
      <c r="DC82" s="2" t="s">
        <v>3</v>
      </c>
      <c r="DD82" s="2" t="s">
        <v>3</v>
      </c>
      <c r="DE82" s="2" t="s">
        <v>3</v>
      </c>
      <c r="DF82" s="2" t="s">
        <v>3</v>
      </c>
      <c r="DG82" s="2" t="s">
        <v>3</v>
      </c>
      <c r="DH82" s="2" t="s">
        <v>3</v>
      </c>
      <c r="DI82" s="2" t="s">
        <v>3</v>
      </c>
      <c r="DJ82" s="2" t="s">
        <v>3</v>
      </c>
      <c r="DK82" s="2" t="s">
        <v>3</v>
      </c>
      <c r="DL82" s="2" t="s">
        <v>3</v>
      </c>
      <c r="DM82" s="2" t="s">
        <v>3</v>
      </c>
      <c r="DN82" s="2">
        <v>0</v>
      </c>
      <c r="DO82" s="2">
        <v>0</v>
      </c>
      <c r="DP82" s="2">
        <v>1</v>
      </c>
      <c r="DQ82" s="2">
        <v>1</v>
      </c>
      <c r="DR82" s="2"/>
      <c r="DS82" s="2"/>
      <c r="DT82" s="2"/>
      <c r="DU82" s="2">
        <v>1009</v>
      </c>
      <c r="DV82" s="2" t="s">
        <v>54</v>
      </c>
      <c r="DW82" s="2" t="s">
        <v>54</v>
      </c>
      <c r="DX82" s="2">
        <v>1000</v>
      </c>
      <c r="DY82" s="2"/>
      <c r="DZ82" s="2" t="s">
        <v>3</v>
      </c>
      <c r="EA82" s="2" t="s">
        <v>3</v>
      </c>
      <c r="EB82" s="2" t="s">
        <v>3</v>
      </c>
      <c r="EC82" s="2" t="s">
        <v>3</v>
      </c>
      <c r="ED82" s="2"/>
      <c r="EE82" s="2">
        <v>85678438</v>
      </c>
      <c r="EF82" s="2">
        <v>2</v>
      </c>
      <c r="EG82" s="2" t="s">
        <v>26</v>
      </c>
      <c r="EH82" s="2">
        <v>27</v>
      </c>
      <c r="EI82" s="2" t="s">
        <v>27</v>
      </c>
      <c r="EJ82" s="2">
        <v>1</v>
      </c>
      <c r="EK82" s="2">
        <v>33001</v>
      </c>
      <c r="EL82" s="2" t="s">
        <v>27</v>
      </c>
      <c r="EM82" s="2" t="s">
        <v>28</v>
      </c>
      <c r="EN82" s="2"/>
      <c r="EO82" s="2" t="s">
        <v>3</v>
      </c>
      <c r="EP82" s="2"/>
      <c r="EQ82" s="2">
        <v>0</v>
      </c>
      <c r="ER82" s="2">
        <v>0</v>
      </c>
      <c r="ES82" s="2">
        <v>0</v>
      </c>
      <c r="ET82" s="2">
        <v>0</v>
      </c>
      <c r="EU82" s="2">
        <v>0</v>
      </c>
      <c r="EV82" s="2">
        <v>0</v>
      </c>
      <c r="EW82" s="2">
        <v>0</v>
      </c>
      <c r="EX82" s="2">
        <v>0</v>
      </c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>
        <v>0</v>
      </c>
      <c r="FR82" s="2">
        <f t="shared" si="95"/>
        <v>0</v>
      </c>
      <c r="FS82" s="2">
        <v>0</v>
      </c>
      <c r="FT82" s="2"/>
      <c r="FU82" s="2"/>
      <c r="FV82" s="2"/>
      <c r="FW82" s="2"/>
      <c r="FX82" s="2">
        <v>103</v>
      </c>
      <c r="FY82" s="2">
        <v>60</v>
      </c>
      <c r="FZ82" s="2"/>
      <c r="GA82" s="2" t="s">
        <v>3</v>
      </c>
      <c r="GB82" s="2"/>
      <c r="GC82" s="2"/>
      <c r="GD82" s="2">
        <v>1</v>
      </c>
      <c r="GE82" s="2"/>
      <c r="GF82" s="2">
        <v>1613753229</v>
      </c>
      <c r="GG82" s="2">
        <v>2</v>
      </c>
      <c r="GH82" s="2">
        <v>1</v>
      </c>
      <c r="GI82" s="2">
        <v>-2</v>
      </c>
      <c r="GJ82" s="2">
        <v>0</v>
      </c>
      <c r="GK82" s="2">
        <v>0</v>
      </c>
      <c r="GL82" s="2">
        <f t="shared" si="96"/>
        <v>0</v>
      </c>
      <c r="GM82" s="2">
        <f t="shared" si="97"/>
        <v>0</v>
      </c>
      <c r="GN82" s="2">
        <f t="shared" si="98"/>
        <v>0</v>
      </c>
      <c r="GO82" s="2">
        <f t="shared" si="99"/>
        <v>0</v>
      </c>
      <c r="GP82" s="2">
        <f t="shared" si="100"/>
        <v>0</v>
      </c>
      <c r="GQ82" s="2"/>
      <c r="GR82" s="2">
        <v>0</v>
      </c>
      <c r="GS82" s="2">
        <v>3</v>
      </c>
      <c r="GT82" s="2">
        <v>0</v>
      </c>
      <c r="GU82" s="2" t="s">
        <v>3</v>
      </c>
      <c r="GV82" s="2">
        <f t="shared" si="101"/>
        <v>0</v>
      </c>
      <c r="GW82" s="2">
        <v>1</v>
      </c>
      <c r="GX82" s="2">
        <f t="shared" si="102"/>
        <v>0</v>
      </c>
      <c r="GY82" s="2"/>
      <c r="GZ82" s="2"/>
      <c r="HA82" s="2">
        <v>0</v>
      </c>
      <c r="HB82" s="2">
        <v>0</v>
      </c>
      <c r="HC82" s="2">
        <f t="shared" si="103"/>
        <v>0</v>
      </c>
      <c r="HD82" s="2"/>
      <c r="HE82" s="2" t="s">
        <v>3</v>
      </c>
      <c r="HF82" s="2" t="s">
        <v>3</v>
      </c>
      <c r="HG82" s="2"/>
      <c r="HH82" s="2"/>
      <c r="HI82" s="2"/>
      <c r="HJ82" s="2"/>
      <c r="HK82" s="2"/>
      <c r="HL82" s="2"/>
      <c r="HM82" s="2" t="s">
        <v>3</v>
      </c>
      <c r="HN82" s="2" t="s">
        <v>29</v>
      </c>
      <c r="HO82" s="2" t="s">
        <v>30</v>
      </c>
      <c r="HP82" s="2" t="s">
        <v>27</v>
      </c>
      <c r="HQ82" s="2" t="s">
        <v>27</v>
      </c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>
        <v>0</v>
      </c>
      <c r="IL82" s="2"/>
      <c r="IM82" s="2"/>
      <c r="IN82" s="2"/>
      <c r="IO82" s="2"/>
      <c r="IP82" s="2"/>
      <c r="IQ82" s="2"/>
      <c r="IR82" s="2"/>
      <c r="IS82" s="2"/>
      <c r="IT82" s="2"/>
      <c r="IU82" s="2"/>
    </row>
    <row r="83" spans="1:255" x14ac:dyDescent="0.2">
      <c r="A83">
        <v>18</v>
      </c>
      <c r="B83">
        <v>1</v>
      </c>
      <c r="C83">
        <v>131</v>
      </c>
      <c r="E83" t="s">
        <v>93</v>
      </c>
      <c r="F83" t="s">
        <v>59</v>
      </c>
      <c r="G83" t="s">
        <v>60</v>
      </c>
      <c r="H83" t="s">
        <v>54</v>
      </c>
      <c r="I83">
        <f>I73*J83</f>
        <v>0</v>
      </c>
      <c r="J83">
        <v>0</v>
      </c>
      <c r="K83">
        <v>0</v>
      </c>
      <c r="L83">
        <v>0</v>
      </c>
      <c r="M83">
        <v>0</v>
      </c>
      <c r="N83">
        <f t="shared" si="81"/>
        <v>0</v>
      </c>
      <c r="O83">
        <f t="shared" si="82"/>
        <v>0</v>
      </c>
      <c r="P83">
        <f t="shared" si="104"/>
        <v>0</v>
      </c>
      <c r="Q83">
        <f t="shared" si="105"/>
        <v>0</v>
      </c>
      <c r="R83">
        <f t="shared" si="106"/>
        <v>0</v>
      </c>
      <c r="S83">
        <f t="shared" si="107"/>
        <v>0</v>
      </c>
      <c r="T83">
        <f t="shared" si="83"/>
        <v>0</v>
      </c>
      <c r="U83">
        <f t="shared" si="108"/>
        <v>0</v>
      </c>
      <c r="V83">
        <f t="shared" si="109"/>
        <v>0</v>
      </c>
      <c r="W83">
        <f t="shared" si="84"/>
        <v>0</v>
      </c>
      <c r="X83">
        <f t="shared" si="85"/>
        <v>0</v>
      </c>
      <c r="Y83">
        <f t="shared" si="86"/>
        <v>0</v>
      </c>
      <c r="AA83">
        <v>87105511</v>
      </c>
      <c r="AB83">
        <f t="shared" si="87"/>
        <v>0</v>
      </c>
      <c r="AC83">
        <f t="shared" si="110"/>
        <v>0</v>
      </c>
      <c r="AD83">
        <f t="shared" si="111"/>
        <v>0</v>
      </c>
      <c r="AE83">
        <f t="shared" si="112"/>
        <v>0</v>
      </c>
      <c r="AF83">
        <f t="shared" si="113"/>
        <v>0</v>
      </c>
      <c r="AG83">
        <f t="shared" si="88"/>
        <v>0</v>
      </c>
      <c r="AH83">
        <f t="shared" si="114"/>
        <v>0</v>
      </c>
      <c r="AI83">
        <f t="shared" si="115"/>
        <v>0</v>
      </c>
      <c r="AJ83">
        <f t="shared" si="89"/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103</v>
      </c>
      <c r="AU83">
        <v>60</v>
      </c>
      <c r="AV83">
        <v>1</v>
      </c>
      <c r="AW83">
        <v>1</v>
      </c>
      <c r="AZ83">
        <v>1</v>
      </c>
      <c r="BA83">
        <v>1</v>
      </c>
      <c r="BB83">
        <v>1</v>
      </c>
      <c r="BC83">
        <v>1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3</v>
      </c>
      <c r="BM83">
        <v>33001</v>
      </c>
      <c r="BN83">
        <v>0</v>
      </c>
      <c r="BO83" t="s">
        <v>3</v>
      </c>
      <c r="BP83">
        <v>0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103</v>
      </c>
      <c r="CA83">
        <v>60</v>
      </c>
      <c r="CB83" t="s">
        <v>3</v>
      </c>
      <c r="CE83">
        <v>0</v>
      </c>
      <c r="CF83">
        <v>0</v>
      </c>
      <c r="CG83">
        <v>0</v>
      </c>
      <c r="CH83">
        <v>6</v>
      </c>
      <c r="CI83">
        <v>5</v>
      </c>
      <c r="CJ83">
        <v>0</v>
      </c>
      <c r="CK83">
        <v>0</v>
      </c>
      <c r="CL83">
        <v>0</v>
      </c>
      <c r="CM83">
        <v>0</v>
      </c>
      <c r="CN83" t="s">
        <v>3</v>
      </c>
      <c r="CO83">
        <v>0</v>
      </c>
      <c r="CP83">
        <f t="shared" si="90"/>
        <v>0</v>
      </c>
      <c r="CQ83">
        <f t="shared" si="116"/>
        <v>0</v>
      </c>
      <c r="CR83">
        <f t="shared" si="117"/>
        <v>0</v>
      </c>
      <c r="CS83">
        <f t="shared" si="118"/>
        <v>0</v>
      </c>
      <c r="CT83">
        <f t="shared" si="119"/>
        <v>0</v>
      </c>
      <c r="CU83">
        <f t="shared" si="91"/>
        <v>0</v>
      </c>
      <c r="CV83">
        <f t="shared" si="120"/>
        <v>0</v>
      </c>
      <c r="CW83">
        <f t="shared" si="121"/>
        <v>0</v>
      </c>
      <c r="CX83">
        <f t="shared" si="92"/>
        <v>0</v>
      </c>
      <c r="CY83">
        <f t="shared" si="93"/>
        <v>0</v>
      </c>
      <c r="CZ83">
        <f t="shared" si="94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1009</v>
      </c>
      <c r="DV83" t="s">
        <v>54</v>
      </c>
      <c r="DW83" t="s">
        <v>54</v>
      </c>
      <c r="DX83">
        <v>1000</v>
      </c>
      <c r="DZ83" t="s">
        <v>3</v>
      </c>
      <c r="EA83" t="s">
        <v>3</v>
      </c>
      <c r="EB83" t="s">
        <v>3</v>
      </c>
      <c r="EC83" t="s">
        <v>3</v>
      </c>
      <c r="EE83">
        <v>85678438</v>
      </c>
      <c r="EF83">
        <v>2</v>
      </c>
      <c r="EG83" t="s">
        <v>26</v>
      </c>
      <c r="EH83">
        <v>27</v>
      </c>
      <c r="EI83" t="s">
        <v>27</v>
      </c>
      <c r="EJ83">
        <v>1</v>
      </c>
      <c r="EK83">
        <v>33001</v>
      </c>
      <c r="EL83" t="s">
        <v>27</v>
      </c>
      <c r="EM83" t="s">
        <v>28</v>
      </c>
      <c r="EO83" t="s">
        <v>3</v>
      </c>
      <c r="EQ83">
        <v>0</v>
      </c>
      <c r="ER83">
        <v>0</v>
      </c>
      <c r="ES83">
        <v>0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5"/>
        <v>0</v>
      </c>
      <c r="FS83">
        <v>0</v>
      </c>
      <c r="FX83">
        <v>103</v>
      </c>
      <c r="FY83">
        <v>60</v>
      </c>
      <c r="GA83" t="s">
        <v>3</v>
      </c>
      <c r="GD83">
        <v>1</v>
      </c>
      <c r="GF83">
        <v>1613753229</v>
      </c>
      <c r="GG83">
        <v>2</v>
      </c>
      <c r="GH83">
        <v>1</v>
      </c>
      <c r="GI83">
        <v>-2</v>
      </c>
      <c r="GJ83">
        <v>0</v>
      </c>
      <c r="GK83">
        <v>0</v>
      </c>
      <c r="GL83">
        <f t="shared" si="96"/>
        <v>0</v>
      </c>
      <c r="GM83">
        <f t="shared" si="97"/>
        <v>0</v>
      </c>
      <c r="GN83">
        <f t="shared" si="98"/>
        <v>0</v>
      </c>
      <c r="GO83">
        <f t="shared" si="99"/>
        <v>0</v>
      </c>
      <c r="GP83">
        <f t="shared" si="100"/>
        <v>0</v>
      </c>
      <c r="GR83">
        <v>0</v>
      </c>
      <c r="GS83">
        <v>3</v>
      </c>
      <c r="GT83">
        <v>0</v>
      </c>
      <c r="GU83" t="s">
        <v>3</v>
      </c>
      <c r="GV83">
        <f t="shared" si="101"/>
        <v>0</v>
      </c>
      <c r="GW83">
        <v>1</v>
      </c>
      <c r="GX83">
        <f t="shared" si="102"/>
        <v>0</v>
      </c>
      <c r="HA83">
        <v>0</v>
      </c>
      <c r="HB83">
        <v>0</v>
      </c>
      <c r="HC83">
        <f t="shared" si="103"/>
        <v>0</v>
      </c>
      <c r="HE83" t="s">
        <v>3</v>
      </c>
      <c r="HF83" t="s">
        <v>3</v>
      </c>
      <c r="HM83" t="s">
        <v>3</v>
      </c>
      <c r="HN83" t="s">
        <v>29</v>
      </c>
      <c r="HO83" t="s">
        <v>30</v>
      </c>
      <c r="HP83" t="s">
        <v>27</v>
      </c>
      <c r="HQ83" t="s">
        <v>27</v>
      </c>
      <c r="IK83">
        <v>0</v>
      </c>
    </row>
    <row r="84" spans="1:255" x14ac:dyDescent="0.2">
      <c r="A84" s="2">
        <v>18</v>
      </c>
      <c r="B84" s="2">
        <v>1</v>
      </c>
      <c r="C84" s="2">
        <v>116</v>
      </c>
      <c r="D84" s="2"/>
      <c r="E84" s="2" t="s">
        <v>94</v>
      </c>
      <c r="F84" s="2" t="s">
        <v>62</v>
      </c>
      <c r="G84" s="2" t="s">
        <v>63</v>
      </c>
      <c r="H84" s="2" t="s">
        <v>24</v>
      </c>
      <c r="I84" s="2">
        <f>I72*J84</f>
        <v>0</v>
      </c>
      <c r="J84" s="2">
        <v>0</v>
      </c>
      <c r="K84" s="2">
        <v>0</v>
      </c>
      <c r="L84" s="2">
        <v>0</v>
      </c>
      <c r="M84" s="2">
        <v>0</v>
      </c>
      <c r="N84" s="2">
        <f t="shared" si="81"/>
        <v>0</v>
      </c>
      <c r="O84" s="2">
        <f t="shared" si="82"/>
        <v>0</v>
      </c>
      <c r="P84" s="2">
        <f t="shared" si="104"/>
        <v>0</v>
      </c>
      <c r="Q84" s="2">
        <f t="shared" si="105"/>
        <v>0</v>
      </c>
      <c r="R84" s="2">
        <f t="shared" si="106"/>
        <v>0</v>
      </c>
      <c r="S84" s="2">
        <f t="shared" si="107"/>
        <v>0</v>
      </c>
      <c r="T84" s="2">
        <f t="shared" si="83"/>
        <v>0</v>
      </c>
      <c r="U84" s="2">
        <f t="shared" si="108"/>
        <v>0</v>
      </c>
      <c r="V84" s="2">
        <f t="shared" si="109"/>
        <v>0</v>
      </c>
      <c r="W84" s="2">
        <f t="shared" si="84"/>
        <v>0</v>
      </c>
      <c r="X84" s="2">
        <f t="shared" si="85"/>
        <v>0</v>
      </c>
      <c r="Y84" s="2">
        <f t="shared" si="86"/>
        <v>0</v>
      </c>
      <c r="Z84" s="2"/>
      <c r="AA84" s="2">
        <v>87105575</v>
      </c>
      <c r="AB84" s="2">
        <f t="shared" si="87"/>
        <v>0</v>
      </c>
      <c r="AC84" s="2">
        <f t="shared" si="110"/>
        <v>0</v>
      </c>
      <c r="AD84" s="2">
        <f t="shared" si="111"/>
        <v>0</v>
      </c>
      <c r="AE84" s="2">
        <f t="shared" si="112"/>
        <v>0</v>
      </c>
      <c r="AF84" s="2">
        <f t="shared" si="113"/>
        <v>0</v>
      </c>
      <c r="AG84" s="2">
        <f t="shared" si="88"/>
        <v>0</v>
      </c>
      <c r="AH84" s="2">
        <f t="shared" si="114"/>
        <v>0</v>
      </c>
      <c r="AI84" s="2">
        <f t="shared" si="115"/>
        <v>0</v>
      </c>
      <c r="AJ84" s="2">
        <f t="shared" si="89"/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103</v>
      </c>
      <c r="AU84" s="2">
        <v>60</v>
      </c>
      <c r="AV84" s="2">
        <v>1</v>
      </c>
      <c r="AW84" s="2">
        <v>1</v>
      </c>
      <c r="AX84" s="2"/>
      <c r="AY84" s="2"/>
      <c r="AZ84" s="2">
        <v>1</v>
      </c>
      <c r="BA84" s="2">
        <v>1</v>
      </c>
      <c r="BB84" s="2">
        <v>1</v>
      </c>
      <c r="BC84" s="2">
        <v>1</v>
      </c>
      <c r="BD84" s="2" t="s">
        <v>3</v>
      </c>
      <c r="BE84" s="2" t="s">
        <v>3</v>
      </c>
      <c r="BF84" s="2" t="s">
        <v>3</v>
      </c>
      <c r="BG84" s="2" t="s">
        <v>3</v>
      </c>
      <c r="BH84" s="2">
        <v>3</v>
      </c>
      <c r="BI84" s="2">
        <v>1</v>
      </c>
      <c r="BJ84" s="2" t="s">
        <v>3</v>
      </c>
      <c r="BK84" s="2"/>
      <c r="BL84" s="2"/>
      <c r="BM84" s="2">
        <v>33001</v>
      </c>
      <c r="BN84" s="2">
        <v>0</v>
      </c>
      <c r="BO84" s="2" t="s">
        <v>3</v>
      </c>
      <c r="BP84" s="2">
        <v>0</v>
      </c>
      <c r="BQ84" s="2">
        <v>2</v>
      </c>
      <c r="BR84" s="2">
        <v>0</v>
      </c>
      <c r="BS84" s="2">
        <v>1</v>
      </c>
      <c r="BT84" s="2">
        <v>1</v>
      </c>
      <c r="BU84" s="2">
        <v>1</v>
      </c>
      <c r="BV84" s="2">
        <v>1</v>
      </c>
      <c r="BW84" s="2">
        <v>1</v>
      </c>
      <c r="BX84" s="2">
        <v>1</v>
      </c>
      <c r="BY84" s="2" t="s">
        <v>3</v>
      </c>
      <c r="BZ84" s="2">
        <v>103</v>
      </c>
      <c r="CA84" s="2">
        <v>60</v>
      </c>
      <c r="CB84" s="2" t="s">
        <v>3</v>
      </c>
      <c r="CC84" s="2"/>
      <c r="CD84" s="2"/>
      <c r="CE84" s="2">
        <v>0</v>
      </c>
      <c r="CF84" s="2">
        <v>0</v>
      </c>
      <c r="CG84" s="2">
        <v>0</v>
      </c>
      <c r="CH84" s="2">
        <v>6</v>
      </c>
      <c r="CI84" s="2">
        <v>6</v>
      </c>
      <c r="CJ84" s="2">
        <v>0</v>
      </c>
      <c r="CK84" s="2">
        <v>0</v>
      </c>
      <c r="CL84" s="2">
        <v>0</v>
      </c>
      <c r="CM84" s="2">
        <v>0</v>
      </c>
      <c r="CN84" s="2" t="s">
        <v>3</v>
      </c>
      <c r="CO84" s="2">
        <v>0</v>
      </c>
      <c r="CP84" s="2">
        <f t="shared" si="90"/>
        <v>0</v>
      </c>
      <c r="CQ84" s="2">
        <f t="shared" si="116"/>
        <v>0</v>
      </c>
      <c r="CR84" s="2">
        <f t="shared" si="117"/>
        <v>0</v>
      </c>
      <c r="CS84" s="2">
        <f t="shared" si="118"/>
        <v>0</v>
      </c>
      <c r="CT84" s="2">
        <f t="shared" si="119"/>
        <v>0</v>
      </c>
      <c r="CU84" s="2">
        <f t="shared" si="91"/>
        <v>0</v>
      </c>
      <c r="CV84" s="2">
        <f t="shared" si="120"/>
        <v>0</v>
      </c>
      <c r="CW84" s="2">
        <f t="shared" si="121"/>
        <v>0</v>
      </c>
      <c r="CX84" s="2">
        <f t="shared" si="92"/>
        <v>0</v>
      </c>
      <c r="CY84" s="2">
        <f t="shared" si="93"/>
        <v>0</v>
      </c>
      <c r="CZ84" s="2">
        <f t="shared" si="94"/>
        <v>0</v>
      </c>
      <c r="DA84" s="2"/>
      <c r="DB84" s="2"/>
      <c r="DC84" s="2" t="s">
        <v>3</v>
      </c>
      <c r="DD84" s="2" t="s">
        <v>3</v>
      </c>
      <c r="DE84" s="2" t="s">
        <v>3</v>
      </c>
      <c r="DF84" s="2" t="s">
        <v>3</v>
      </c>
      <c r="DG84" s="2" t="s">
        <v>3</v>
      </c>
      <c r="DH84" s="2" t="s">
        <v>3</v>
      </c>
      <c r="DI84" s="2" t="s">
        <v>3</v>
      </c>
      <c r="DJ84" s="2" t="s">
        <v>3</v>
      </c>
      <c r="DK84" s="2" t="s">
        <v>3</v>
      </c>
      <c r="DL84" s="2" t="s">
        <v>3</v>
      </c>
      <c r="DM84" s="2" t="s">
        <v>3</v>
      </c>
      <c r="DN84" s="2">
        <v>0</v>
      </c>
      <c r="DO84" s="2">
        <v>0</v>
      </c>
      <c r="DP84" s="2">
        <v>1</v>
      </c>
      <c r="DQ84" s="2">
        <v>1</v>
      </c>
      <c r="DR84" s="2"/>
      <c r="DS84" s="2"/>
      <c r="DT84" s="2"/>
      <c r="DU84" s="2">
        <v>1013</v>
      </c>
      <c r="DV84" s="2" t="s">
        <v>24</v>
      </c>
      <c r="DW84" s="2" t="s">
        <v>24</v>
      </c>
      <c r="DX84" s="2">
        <v>1</v>
      </c>
      <c r="DY84" s="2"/>
      <c r="DZ84" s="2" t="s">
        <v>3</v>
      </c>
      <c r="EA84" s="2" t="s">
        <v>3</v>
      </c>
      <c r="EB84" s="2" t="s">
        <v>3</v>
      </c>
      <c r="EC84" s="2" t="s">
        <v>3</v>
      </c>
      <c r="ED84" s="2"/>
      <c r="EE84" s="2">
        <v>85678438</v>
      </c>
      <c r="EF84" s="2">
        <v>2</v>
      </c>
      <c r="EG84" s="2" t="s">
        <v>26</v>
      </c>
      <c r="EH84" s="2">
        <v>27</v>
      </c>
      <c r="EI84" s="2" t="s">
        <v>27</v>
      </c>
      <c r="EJ84" s="2">
        <v>1</v>
      </c>
      <c r="EK84" s="2">
        <v>33001</v>
      </c>
      <c r="EL84" s="2" t="s">
        <v>27</v>
      </c>
      <c r="EM84" s="2" t="s">
        <v>28</v>
      </c>
      <c r="EN84" s="2"/>
      <c r="EO84" s="2" t="s">
        <v>3</v>
      </c>
      <c r="EP84" s="2"/>
      <c r="EQ84" s="2">
        <v>0</v>
      </c>
      <c r="ER84" s="2">
        <v>0</v>
      </c>
      <c r="ES84" s="2">
        <v>0</v>
      </c>
      <c r="ET84" s="2">
        <v>0</v>
      </c>
      <c r="EU84" s="2">
        <v>0</v>
      </c>
      <c r="EV84" s="2">
        <v>0</v>
      </c>
      <c r="EW84" s="2">
        <v>0</v>
      </c>
      <c r="EX84" s="2">
        <v>0</v>
      </c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>
        <v>0</v>
      </c>
      <c r="FR84" s="2">
        <f t="shared" si="95"/>
        <v>0</v>
      </c>
      <c r="FS84" s="2">
        <v>0</v>
      </c>
      <c r="FT84" s="2"/>
      <c r="FU84" s="2"/>
      <c r="FV84" s="2"/>
      <c r="FW84" s="2"/>
      <c r="FX84" s="2">
        <v>103</v>
      </c>
      <c r="FY84" s="2">
        <v>60</v>
      </c>
      <c r="FZ84" s="2"/>
      <c r="GA84" s="2" t="s">
        <v>3</v>
      </c>
      <c r="GB84" s="2"/>
      <c r="GC84" s="2"/>
      <c r="GD84" s="2">
        <v>1</v>
      </c>
      <c r="GE84" s="2"/>
      <c r="GF84" s="2">
        <v>-950997571</v>
      </c>
      <c r="GG84" s="2">
        <v>2</v>
      </c>
      <c r="GH84" s="2">
        <v>1</v>
      </c>
      <c r="GI84" s="2">
        <v>-2</v>
      </c>
      <c r="GJ84" s="2">
        <v>0</v>
      </c>
      <c r="GK84" s="2">
        <v>0</v>
      </c>
      <c r="GL84" s="2">
        <f t="shared" si="96"/>
        <v>0</v>
      </c>
      <c r="GM84" s="2">
        <f t="shared" si="97"/>
        <v>0</v>
      </c>
      <c r="GN84" s="2">
        <f t="shared" si="98"/>
        <v>0</v>
      </c>
      <c r="GO84" s="2">
        <f t="shared" si="99"/>
        <v>0</v>
      </c>
      <c r="GP84" s="2">
        <f t="shared" si="100"/>
        <v>0</v>
      </c>
      <c r="GQ84" s="2"/>
      <c r="GR84" s="2">
        <v>0</v>
      </c>
      <c r="GS84" s="2">
        <v>3</v>
      </c>
      <c r="GT84" s="2">
        <v>0</v>
      </c>
      <c r="GU84" s="2" t="s">
        <v>3</v>
      </c>
      <c r="GV84" s="2">
        <f t="shared" si="101"/>
        <v>0</v>
      </c>
      <c r="GW84" s="2">
        <v>1</v>
      </c>
      <c r="GX84" s="2">
        <f t="shared" si="102"/>
        <v>0</v>
      </c>
      <c r="GY84" s="2"/>
      <c r="GZ84" s="2"/>
      <c r="HA84" s="2">
        <v>0</v>
      </c>
      <c r="HB84" s="2">
        <v>0</v>
      </c>
      <c r="HC84" s="2">
        <f t="shared" si="103"/>
        <v>0</v>
      </c>
      <c r="HD84" s="2"/>
      <c r="HE84" s="2" t="s">
        <v>3</v>
      </c>
      <c r="HF84" s="2" t="s">
        <v>3</v>
      </c>
      <c r="HG84" s="2"/>
      <c r="HH84" s="2"/>
      <c r="HI84" s="2"/>
      <c r="HJ84" s="2"/>
      <c r="HK84" s="2"/>
      <c r="HL84" s="2"/>
      <c r="HM84" s="2" t="s">
        <v>3</v>
      </c>
      <c r="HN84" s="2" t="s">
        <v>29</v>
      </c>
      <c r="HO84" s="2" t="s">
        <v>30</v>
      </c>
      <c r="HP84" s="2" t="s">
        <v>27</v>
      </c>
      <c r="HQ84" s="2" t="s">
        <v>27</v>
      </c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>
        <v>0</v>
      </c>
      <c r="IL84" s="2"/>
      <c r="IM84" s="2"/>
      <c r="IN84" s="2"/>
      <c r="IO84" s="2"/>
      <c r="IP84" s="2"/>
      <c r="IQ84" s="2"/>
      <c r="IR84" s="2"/>
      <c r="IS84" s="2"/>
      <c r="IT84" s="2"/>
      <c r="IU84" s="2"/>
    </row>
    <row r="85" spans="1:255" x14ac:dyDescent="0.2">
      <c r="A85">
        <v>18</v>
      </c>
      <c r="B85">
        <v>1</v>
      </c>
      <c r="C85">
        <v>135</v>
      </c>
      <c r="E85" t="s">
        <v>94</v>
      </c>
      <c r="F85" t="s">
        <v>62</v>
      </c>
      <c r="G85" t="s">
        <v>63</v>
      </c>
      <c r="H85" t="s">
        <v>24</v>
      </c>
      <c r="I85">
        <f>I73*J85</f>
        <v>0</v>
      </c>
      <c r="J85">
        <v>0</v>
      </c>
      <c r="K85">
        <v>0</v>
      </c>
      <c r="L85">
        <v>0</v>
      </c>
      <c r="M85">
        <v>0</v>
      </c>
      <c r="N85">
        <f t="shared" si="81"/>
        <v>0</v>
      </c>
      <c r="O85">
        <f t="shared" si="82"/>
        <v>0</v>
      </c>
      <c r="P85">
        <f t="shared" si="104"/>
        <v>0</v>
      </c>
      <c r="Q85">
        <f t="shared" si="105"/>
        <v>0</v>
      </c>
      <c r="R85">
        <f t="shared" si="106"/>
        <v>0</v>
      </c>
      <c r="S85">
        <f t="shared" si="107"/>
        <v>0</v>
      </c>
      <c r="T85">
        <f t="shared" si="83"/>
        <v>0</v>
      </c>
      <c r="U85">
        <f t="shared" si="108"/>
        <v>0</v>
      </c>
      <c r="V85">
        <f t="shared" si="109"/>
        <v>0</v>
      </c>
      <c r="W85">
        <f t="shared" si="84"/>
        <v>0</v>
      </c>
      <c r="X85">
        <f t="shared" si="85"/>
        <v>0</v>
      </c>
      <c r="Y85">
        <f t="shared" si="86"/>
        <v>0</v>
      </c>
      <c r="AA85">
        <v>87105511</v>
      </c>
      <c r="AB85">
        <f t="shared" si="87"/>
        <v>0</v>
      </c>
      <c r="AC85">
        <f t="shared" si="110"/>
        <v>0</v>
      </c>
      <c r="AD85">
        <f t="shared" si="111"/>
        <v>0</v>
      </c>
      <c r="AE85">
        <f t="shared" si="112"/>
        <v>0</v>
      </c>
      <c r="AF85">
        <f t="shared" si="113"/>
        <v>0</v>
      </c>
      <c r="AG85">
        <f t="shared" si="88"/>
        <v>0</v>
      </c>
      <c r="AH85">
        <f t="shared" si="114"/>
        <v>0</v>
      </c>
      <c r="AI85">
        <f t="shared" si="115"/>
        <v>0</v>
      </c>
      <c r="AJ85">
        <f t="shared" si="89"/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103</v>
      </c>
      <c r="AU85">
        <v>60</v>
      </c>
      <c r="AV85">
        <v>1</v>
      </c>
      <c r="AW85">
        <v>1</v>
      </c>
      <c r="AZ85">
        <v>1</v>
      </c>
      <c r="BA85">
        <v>1</v>
      </c>
      <c r="BB85">
        <v>1</v>
      </c>
      <c r="BC85">
        <v>1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3</v>
      </c>
      <c r="BM85">
        <v>33001</v>
      </c>
      <c r="BN85">
        <v>0</v>
      </c>
      <c r="BO85" t="s">
        <v>3</v>
      </c>
      <c r="BP85">
        <v>0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103</v>
      </c>
      <c r="CA85">
        <v>60</v>
      </c>
      <c r="CB85" t="s">
        <v>3</v>
      </c>
      <c r="CE85">
        <v>0</v>
      </c>
      <c r="CF85">
        <v>0</v>
      </c>
      <c r="CG85">
        <v>0</v>
      </c>
      <c r="CH85">
        <v>6</v>
      </c>
      <c r="CI85">
        <v>6</v>
      </c>
      <c r="CJ85">
        <v>0</v>
      </c>
      <c r="CK85">
        <v>0</v>
      </c>
      <c r="CL85">
        <v>0</v>
      </c>
      <c r="CM85">
        <v>0</v>
      </c>
      <c r="CN85" t="s">
        <v>3</v>
      </c>
      <c r="CO85">
        <v>0</v>
      </c>
      <c r="CP85">
        <f t="shared" si="90"/>
        <v>0</v>
      </c>
      <c r="CQ85">
        <f t="shared" si="116"/>
        <v>0</v>
      </c>
      <c r="CR85">
        <f t="shared" si="117"/>
        <v>0</v>
      </c>
      <c r="CS85">
        <f t="shared" si="118"/>
        <v>0</v>
      </c>
      <c r="CT85">
        <f t="shared" si="119"/>
        <v>0</v>
      </c>
      <c r="CU85">
        <f t="shared" si="91"/>
        <v>0</v>
      </c>
      <c r="CV85">
        <f t="shared" si="120"/>
        <v>0</v>
      </c>
      <c r="CW85">
        <f t="shared" si="121"/>
        <v>0</v>
      </c>
      <c r="CX85">
        <f t="shared" si="92"/>
        <v>0</v>
      </c>
      <c r="CY85">
        <f t="shared" si="93"/>
        <v>0</v>
      </c>
      <c r="CZ85">
        <f t="shared" si="94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1013</v>
      </c>
      <c r="DV85" t="s">
        <v>24</v>
      </c>
      <c r="DW85" t="s">
        <v>24</v>
      </c>
      <c r="DX85">
        <v>1</v>
      </c>
      <c r="DZ85" t="s">
        <v>3</v>
      </c>
      <c r="EA85" t="s">
        <v>3</v>
      </c>
      <c r="EB85" t="s">
        <v>3</v>
      </c>
      <c r="EC85" t="s">
        <v>3</v>
      </c>
      <c r="EE85">
        <v>85678438</v>
      </c>
      <c r="EF85">
        <v>2</v>
      </c>
      <c r="EG85" t="s">
        <v>26</v>
      </c>
      <c r="EH85">
        <v>27</v>
      </c>
      <c r="EI85" t="s">
        <v>27</v>
      </c>
      <c r="EJ85">
        <v>1</v>
      </c>
      <c r="EK85">
        <v>33001</v>
      </c>
      <c r="EL85" t="s">
        <v>27</v>
      </c>
      <c r="EM85" t="s">
        <v>28</v>
      </c>
      <c r="EO85" t="s">
        <v>3</v>
      </c>
      <c r="EQ85">
        <v>0</v>
      </c>
      <c r="ER85">
        <v>0</v>
      </c>
      <c r="ES85">
        <v>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95"/>
        <v>0</v>
      </c>
      <c r="FS85">
        <v>0</v>
      </c>
      <c r="FX85">
        <v>103</v>
      </c>
      <c r="FY85">
        <v>60</v>
      </c>
      <c r="GA85" t="s">
        <v>3</v>
      </c>
      <c r="GD85">
        <v>1</v>
      </c>
      <c r="GF85">
        <v>-950997571</v>
      </c>
      <c r="GG85">
        <v>2</v>
      </c>
      <c r="GH85">
        <v>1</v>
      </c>
      <c r="GI85">
        <v>-2</v>
      </c>
      <c r="GJ85">
        <v>0</v>
      </c>
      <c r="GK85">
        <v>0</v>
      </c>
      <c r="GL85">
        <f t="shared" si="96"/>
        <v>0</v>
      </c>
      <c r="GM85">
        <f t="shared" si="97"/>
        <v>0</v>
      </c>
      <c r="GN85">
        <f t="shared" si="98"/>
        <v>0</v>
      </c>
      <c r="GO85">
        <f t="shared" si="99"/>
        <v>0</v>
      </c>
      <c r="GP85">
        <f t="shared" si="100"/>
        <v>0</v>
      </c>
      <c r="GR85">
        <v>0</v>
      </c>
      <c r="GS85">
        <v>3</v>
      </c>
      <c r="GT85">
        <v>0</v>
      </c>
      <c r="GU85" t="s">
        <v>3</v>
      </c>
      <c r="GV85">
        <f t="shared" si="101"/>
        <v>0</v>
      </c>
      <c r="GW85">
        <v>1</v>
      </c>
      <c r="GX85">
        <f t="shared" si="102"/>
        <v>0</v>
      </c>
      <c r="HA85">
        <v>0</v>
      </c>
      <c r="HB85">
        <v>0</v>
      </c>
      <c r="HC85">
        <f t="shared" si="103"/>
        <v>0</v>
      </c>
      <c r="HE85" t="s">
        <v>3</v>
      </c>
      <c r="HF85" t="s">
        <v>3</v>
      </c>
      <c r="HM85" t="s">
        <v>3</v>
      </c>
      <c r="HN85" t="s">
        <v>29</v>
      </c>
      <c r="HO85" t="s">
        <v>30</v>
      </c>
      <c r="HP85" t="s">
        <v>27</v>
      </c>
      <c r="HQ85" t="s">
        <v>27</v>
      </c>
      <c r="IK85">
        <v>0</v>
      </c>
    </row>
    <row r="86" spans="1:255" x14ac:dyDescent="0.2">
      <c r="A86" s="2">
        <v>18</v>
      </c>
      <c r="B86" s="2">
        <v>1</v>
      </c>
      <c r="C86" s="2">
        <v>117</v>
      </c>
      <c r="D86" s="2"/>
      <c r="E86" s="2" t="s">
        <v>95</v>
      </c>
      <c r="F86" s="2" t="s">
        <v>81</v>
      </c>
      <c r="G86" s="2" t="s">
        <v>82</v>
      </c>
      <c r="H86" s="2" t="s">
        <v>46</v>
      </c>
      <c r="I86" s="2">
        <f>I72*J86</f>
        <v>0</v>
      </c>
      <c r="J86" s="2">
        <v>0</v>
      </c>
      <c r="K86" s="2">
        <v>0</v>
      </c>
      <c r="L86" s="2">
        <v>0</v>
      </c>
      <c r="M86" s="2">
        <v>0</v>
      </c>
      <c r="N86" s="2">
        <f t="shared" si="81"/>
        <v>0</v>
      </c>
      <c r="O86" s="2">
        <f t="shared" si="82"/>
        <v>0</v>
      </c>
      <c r="P86" s="2">
        <f t="shared" si="104"/>
        <v>0</v>
      </c>
      <c r="Q86" s="2">
        <f t="shared" si="105"/>
        <v>0</v>
      </c>
      <c r="R86" s="2">
        <f t="shared" si="106"/>
        <v>0</v>
      </c>
      <c r="S86" s="2">
        <f t="shared" si="107"/>
        <v>0</v>
      </c>
      <c r="T86" s="2">
        <f t="shared" si="83"/>
        <v>0</v>
      </c>
      <c r="U86" s="2">
        <f t="shared" si="108"/>
        <v>0</v>
      </c>
      <c r="V86" s="2">
        <f t="shared" si="109"/>
        <v>0</v>
      </c>
      <c r="W86" s="2">
        <f t="shared" si="84"/>
        <v>0</v>
      </c>
      <c r="X86" s="2">
        <f t="shared" si="85"/>
        <v>0</v>
      </c>
      <c r="Y86" s="2">
        <f t="shared" si="86"/>
        <v>0</v>
      </c>
      <c r="Z86" s="2"/>
      <c r="AA86" s="2">
        <v>87105575</v>
      </c>
      <c r="AB86" s="2">
        <f t="shared" si="87"/>
        <v>0</v>
      </c>
      <c r="AC86" s="2">
        <f t="shared" si="110"/>
        <v>0</v>
      </c>
      <c r="AD86" s="2">
        <f t="shared" si="111"/>
        <v>0</v>
      </c>
      <c r="AE86" s="2">
        <f t="shared" si="112"/>
        <v>0</v>
      </c>
      <c r="AF86" s="2">
        <f t="shared" si="113"/>
        <v>0</v>
      </c>
      <c r="AG86" s="2">
        <f t="shared" si="88"/>
        <v>0</v>
      </c>
      <c r="AH86" s="2">
        <f t="shared" si="114"/>
        <v>0</v>
      </c>
      <c r="AI86" s="2">
        <f t="shared" si="115"/>
        <v>0</v>
      </c>
      <c r="AJ86" s="2">
        <f t="shared" si="89"/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  <c r="AS86" s="2">
        <v>0</v>
      </c>
      <c r="AT86" s="2">
        <v>103</v>
      </c>
      <c r="AU86" s="2">
        <v>60</v>
      </c>
      <c r="AV86" s="2">
        <v>1</v>
      </c>
      <c r="AW86" s="2">
        <v>1</v>
      </c>
      <c r="AX86" s="2"/>
      <c r="AY86" s="2"/>
      <c r="AZ86" s="2">
        <v>1</v>
      </c>
      <c r="BA86" s="2">
        <v>1</v>
      </c>
      <c r="BB86" s="2">
        <v>1</v>
      </c>
      <c r="BC86" s="2">
        <v>1</v>
      </c>
      <c r="BD86" s="2" t="s">
        <v>3</v>
      </c>
      <c r="BE86" s="2" t="s">
        <v>3</v>
      </c>
      <c r="BF86" s="2" t="s">
        <v>3</v>
      </c>
      <c r="BG86" s="2" t="s">
        <v>3</v>
      </c>
      <c r="BH86" s="2">
        <v>3</v>
      </c>
      <c r="BI86" s="2">
        <v>1</v>
      </c>
      <c r="BJ86" s="2" t="s">
        <v>3</v>
      </c>
      <c r="BK86" s="2"/>
      <c r="BL86" s="2"/>
      <c r="BM86" s="2">
        <v>33001</v>
      </c>
      <c r="BN86" s="2">
        <v>0</v>
      </c>
      <c r="BO86" s="2" t="s">
        <v>3</v>
      </c>
      <c r="BP86" s="2">
        <v>0</v>
      </c>
      <c r="BQ86" s="2">
        <v>2</v>
      </c>
      <c r="BR86" s="2">
        <v>0</v>
      </c>
      <c r="BS86" s="2">
        <v>1</v>
      </c>
      <c r="BT86" s="2">
        <v>1</v>
      </c>
      <c r="BU86" s="2">
        <v>1</v>
      </c>
      <c r="BV86" s="2">
        <v>1</v>
      </c>
      <c r="BW86" s="2">
        <v>1</v>
      </c>
      <c r="BX86" s="2">
        <v>1</v>
      </c>
      <c r="BY86" s="2" t="s">
        <v>3</v>
      </c>
      <c r="BZ86" s="2">
        <v>103</v>
      </c>
      <c r="CA86" s="2">
        <v>60</v>
      </c>
      <c r="CB86" s="2" t="s">
        <v>3</v>
      </c>
      <c r="CC86" s="2"/>
      <c r="CD86" s="2"/>
      <c r="CE86" s="2">
        <v>0</v>
      </c>
      <c r="CF86" s="2">
        <v>0</v>
      </c>
      <c r="CG86" s="2">
        <v>0</v>
      </c>
      <c r="CH86" s="2">
        <v>6</v>
      </c>
      <c r="CI86" s="2">
        <v>7</v>
      </c>
      <c r="CJ86" s="2">
        <v>0</v>
      </c>
      <c r="CK86" s="2">
        <v>0</v>
      </c>
      <c r="CL86" s="2">
        <v>0</v>
      </c>
      <c r="CM86" s="2">
        <v>0</v>
      </c>
      <c r="CN86" s="2" t="s">
        <v>3</v>
      </c>
      <c r="CO86" s="2">
        <v>0</v>
      </c>
      <c r="CP86" s="2">
        <f t="shared" si="90"/>
        <v>0</v>
      </c>
      <c r="CQ86" s="2">
        <f t="shared" si="116"/>
        <v>0</v>
      </c>
      <c r="CR86" s="2">
        <f t="shared" si="117"/>
        <v>0</v>
      </c>
      <c r="CS86" s="2">
        <f t="shared" si="118"/>
        <v>0</v>
      </c>
      <c r="CT86" s="2">
        <f t="shared" si="119"/>
        <v>0</v>
      </c>
      <c r="CU86" s="2">
        <f t="shared" si="91"/>
        <v>0</v>
      </c>
      <c r="CV86" s="2">
        <f t="shared" si="120"/>
        <v>0</v>
      </c>
      <c r="CW86" s="2">
        <f t="shared" si="121"/>
        <v>0</v>
      </c>
      <c r="CX86" s="2">
        <f t="shared" si="92"/>
        <v>0</v>
      </c>
      <c r="CY86" s="2">
        <f t="shared" si="93"/>
        <v>0</v>
      </c>
      <c r="CZ86" s="2">
        <f t="shared" si="94"/>
        <v>0</v>
      </c>
      <c r="DA86" s="2"/>
      <c r="DB86" s="2"/>
      <c r="DC86" s="2" t="s">
        <v>3</v>
      </c>
      <c r="DD86" s="2" t="s">
        <v>3</v>
      </c>
      <c r="DE86" s="2" t="s">
        <v>3</v>
      </c>
      <c r="DF86" s="2" t="s">
        <v>3</v>
      </c>
      <c r="DG86" s="2" t="s">
        <v>3</v>
      </c>
      <c r="DH86" s="2" t="s">
        <v>3</v>
      </c>
      <c r="DI86" s="2" t="s">
        <v>3</v>
      </c>
      <c r="DJ86" s="2" t="s">
        <v>3</v>
      </c>
      <c r="DK86" s="2" t="s">
        <v>3</v>
      </c>
      <c r="DL86" s="2" t="s">
        <v>3</v>
      </c>
      <c r="DM86" s="2" t="s">
        <v>3</v>
      </c>
      <c r="DN86" s="2">
        <v>0</v>
      </c>
      <c r="DO86" s="2">
        <v>0</v>
      </c>
      <c r="DP86" s="2">
        <v>1</v>
      </c>
      <c r="DQ86" s="2">
        <v>1</v>
      </c>
      <c r="DR86" s="2"/>
      <c r="DS86" s="2"/>
      <c r="DT86" s="2"/>
      <c r="DU86" s="2">
        <v>1009</v>
      </c>
      <c r="DV86" s="2" t="s">
        <v>46</v>
      </c>
      <c r="DW86" s="2" t="s">
        <v>46</v>
      </c>
      <c r="DX86" s="2">
        <v>1</v>
      </c>
      <c r="DY86" s="2"/>
      <c r="DZ86" s="2" t="s">
        <v>3</v>
      </c>
      <c r="EA86" s="2" t="s">
        <v>3</v>
      </c>
      <c r="EB86" s="2" t="s">
        <v>3</v>
      </c>
      <c r="EC86" s="2" t="s">
        <v>3</v>
      </c>
      <c r="ED86" s="2"/>
      <c r="EE86" s="2">
        <v>85678438</v>
      </c>
      <c r="EF86" s="2">
        <v>2</v>
      </c>
      <c r="EG86" s="2" t="s">
        <v>26</v>
      </c>
      <c r="EH86" s="2">
        <v>27</v>
      </c>
      <c r="EI86" s="2" t="s">
        <v>27</v>
      </c>
      <c r="EJ86" s="2">
        <v>1</v>
      </c>
      <c r="EK86" s="2">
        <v>33001</v>
      </c>
      <c r="EL86" s="2" t="s">
        <v>27</v>
      </c>
      <c r="EM86" s="2" t="s">
        <v>28</v>
      </c>
      <c r="EN86" s="2"/>
      <c r="EO86" s="2" t="s">
        <v>3</v>
      </c>
      <c r="EP86" s="2"/>
      <c r="EQ86" s="2">
        <v>0</v>
      </c>
      <c r="ER86" s="2">
        <v>0</v>
      </c>
      <c r="ES86" s="2">
        <v>0</v>
      </c>
      <c r="ET86" s="2">
        <v>0</v>
      </c>
      <c r="EU86" s="2">
        <v>0</v>
      </c>
      <c r="EV86" s="2">
        <v>0</v>
      </c>
      <c r="EW86" s="2">
        <v>0</v>
      </c>
      <c r="EX86" s="2">
        <v>0</v>
      </c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>
        <v>0</v>
      </c>
      <c r="FR86" s="2">
        <f t="shared" si="95"/>
        <v>0</v>
      </c>
      <c r="FS86" s="2">
        <v>0</v>
      </c>
      <c r="FT86" s="2"/>
      <c r="FU86" s="2"/>
      <c r="FV86" s="2"/>
      <c r="FW86" s="2"/>
      <c r="FX86" s="2">
        <v>103</v>
      </c>
      <c r="FY86" s="2">
        <v>60</v>
      </c>
      <c r="FZ86" s="2"/>
      <c r="GA86" s="2" t="s">
        <v>3</v>
      </c>
      <c r="GB86" s="2"/>
      <c r="GC86" s="2"/>
      <c r="GD86" s="2">
        <v>1</v>
      </c>
      <c r="GE86" s="2"/>
      <c r="GF86" s="2">
        <v>-1204247626</v>
      </c>
      <c r="GG86" s="2">
        <v>2</v>
      </c>
      <c r="GH86" s="2">
        <v>1</v>
      </c>
      <c r="GI86" s="2">
        <v>-2</v>
      </c>
      <c r="GJ86" s="2">
        <v>0</v>
      </c>
      <c r="GK86" s="2">
        <v>0</v>
      </c>
      <c r="GL86" s="2">
        <f t="shared" si="96"/>
        <v>0</v>
      </c>
      <c r="GM86" s="2">
        <f t="shared" si="97"/>
        <v>0</v>
      </c>
      <c r="GN86" s="2">
        <f t="shared" si="98"/>
        <v>0</v>
      </c>
      <c r="GO86" s="2">
        <f t="shared" si="99"/>
        <v>0</v>
      </c>
      <c r="GP86" s="2">
        <f t="shared" si="100"/>
        <v>0</v>
      </c>
      <c r="GQ86" s="2"/>
      <c r="GR86" s="2">
        <v>0</v>
      </c>
      <c r="GS86" s="2">
        <v>3</v>
      </c>
      <c r="GT86" s="2">
        <v>0</v>
      </c>
      <c r="GU86" s="2" t="s">
        <v>3</v>
      </c>
      <c r="GV86" s="2">
        <f t="shared" si="101"/>
        <v>0</v>
      </c>
      <c r="GW86" s="2">
        <v>1</v>
      </c>
      <c r="GX86" s="2">
        <f t="shared" si="102"/>
        <v>0</v>
      </c>
      <c r="GY86" s="2"/>
      <c r="GZ86" s="2"/>
      <c r="HA86" s="2">
        <v>0</v>
      </c>
      <c r="HB86" s="2">
        <v>0</v>
      </c>
      <c r="HC86" s="2">
        <f t="shared" si="103"/>
        <v>0</v>
      </c>
      <c r="HD86" s="2"/>
      <c r="HE86" s="2" t="s">
        <v>3</v>
      </c>
      <c r="HF86" s="2" t="s">
        <v>3</v>
      </c>
      <c r="HG86" s="2"/>
      <c r="HH86" s="2"/>
      <c r="HI86" s="2"/>
      <c r="HJ86" s="2"/>
      <c r="HK86" s="2"/>
      <c r="HL86" s="2"/>
      <c r="HM86" s="2" t="s">
        <v>3</v>
      </c>
      <c r="HN86" s="2" t="s">
        <v>29</v>
      </c>
      <c r="HO86" s="2" t="s">
        <v>30</v>
      </c>
      <c r="HP86" s="2" t="s">
        <v>27</v>
      </c>
      <c r="HQ86" s="2" t="s">
        <v>27</v>
      </c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>
        <v>0</v>
      </c>
      <c r="IL86" s="2"/>
      <c r="IM86" s="2"/>
      <c r="IN86" s="2"/>
      <c r="IO86" s="2"/>
      <c r="IP86" s="2"/>
      <c r="IQ86" s="2"/>
      <c r="IR86" s="2"/>
      <c r="IS86" s="2"/>
      <c r="IT86" s="2"/>
      <c r="IU86" s="2"/>
    </row>
    <row r="87" spans="1:255" x14ac:dyDescent="0.2">
      <c r="A87">
        <v>18</v>
      </c>
      <c r="B87">
        <v>1</v>
      </c>
      <c r="C87">
        <v>136</v>
      </c>
      <c r="E87" t="s">
        <v>95</v>
      </c>
      <c r="F87" t="s">
        <v>81</v>
      </c>
      <c r="G87" t="s">
        <v>82</v>
      </c>
      <c r="H87" t="s">
        <v>46</v>
      </c>
      <c r="I87">
        <f>I73*J87</f>
        <v>0</v>
      </c>
      <c r="J87">
        <v>0</v>
      </c>
      <c r="K87">
        <v>0</v>
      </c>
      <c r="L87">
        <v>0</v>
      </c>
      <c r="M87">
        <v>0</v>
      </c>
      <c r="N87">
        <f t="shared" si="81"/>
        <v>0</v>
      </c>
      <c r="O87">
        <f t="shared" si="82"/>
        <v>0</v>
      </c>
      <c r="P87">
        <f t="shared" si="104"/>
        <v>0</v>
      </c>
      <c r="Q87">
        <f t="shared" si="105"/>
        <v>0</v>
      </c>
      <c r="R87">
        <f t="shared" si="106"/>
        <v>0</v>
      </c>
      <c r="S87">
        <f t="shared" si="107"/>
        <v>0</v>
      </c>
      <c r="T87">
        <f t="shared" si="83"/>
        <v>0</v>
      </c>
      <c r="U87">
        <f t="shared" si="108"/>
        <v>0</v>
      </c>
      <c r="V87">
        <f t="shared" si="109"/>
        <v>0</v>
      </c>
      <c r="W87">
        <f t="shared" si="84"/>
        <v>0</v>
      </c>
      <c r="X87">
        <f t="shared" si="85"/>
        <v>0</v>
      </c>
      <c r="Y87">
        <f t="shared" si="86"/>
        <v>0</v>
      </c>
      <c r="AA87">
        <v>87105511</v>
      </c>
      <c r="AB87">
        <f t="shared" si="87"/>
        <v>0</v>
      </c>
      <c r="AC87">
        <f t="shared" si="110"/>
        <v>0</v>
      </c>
      <c r="AD87">
        <f t="shared" si="111"/>
        <v>0</v>
      </c>
      <c r="AE87">
        <f t="shared" si="112"/>
        <v>0</v>
      </c>
      <c r="AF87">
        <f t="shared" si="113"/>
        <v>0</v>
      </c>
      <c r="AG87">
        <f t="shared" si="88"/>
        <v>0</v>
      </c>
      <c r="AH87">
        <f t="shared" si="114"/>
        <v>0</v>
      </c>
      <c r="AI87">
        <f t="shared" si="115"/>
        <v>0</v>
      </c>
      <c r="AJ87">
        <f t="shared" si="89"/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103</v>
      </c>
      <c r="AU87">
        <v>60</v>
      </c>
      <c r="AV87">
        <v>1</v>
      </c>
      <c r="AW87">
        <v>1</v>
      </c>
      <c r="AZ87">
        <v>1</v>
      </c>
      <c r="BA87">
        <v>1</v>
      </c>
      <c r="BB87">
        <v>1</v>
      </c>
      <c r="BC87">
        <v>1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3</v>
      </c>
      <c r="BM87">
        <v>33001</v>
      </c>
      <c r="BN87">
        <v>0</v>
      </c>
      <c r="BO87" t="s">
        <v>3</v>
      </c>
      <c r="BP87">
        <v>0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103</v>
      </c>
      <c r="CA87">
        <v>60</v>
      </c>
      <c r="CB87" t="s">
        <v>3</v>
      </c>
      <c r="CE87">
        <v>0</v>
      </c>
      <c r="CF87">
        <v>0</v>
      </c>
      <c r="CG87">
        <v>0</v>
      </c>
      <c r="CH87">
        <v>6</v>
      </c>
      <c r="CI87">
        <v>7</v>
      </c>
      <c r="CJ87">
        <v>0</v>
      </c>
      <c r="CK87">
        <v>0</v>
      </c>
      <c r="CL87">
        <v>0</v>
      </c>
      <c r="CM87">
        <v>0</v>
      </c>
      <c r="CN87" t="s">
        <v>3</v>
      </c>
      <c r="CO87">
        <v>0</v>
      </c>
      <c r="CP87">
        <f t="shared" si="90"/>
        <v>0</v>
      </c>
      <c r="CQ87">
        <f t="shared" si="116"/>
        <v>0</v>
      </c>
      <c r="CR87">
        <f t="shared" si="117"/>
        <v>0</v>
      </c>
      <c r="CS87">
        <f t="shared" si="118"/>
        <v>0</v>
      </c>
      <c r="CT87">
        <f t="shared" si="119"/>
        <v>0</v>
      </c>
      <c r="CU87">
        <f t="shared" si="91"/>
        <v>0</v>
      </c>
      <c r="CV87">
        <f t="shared" si="120"/>
        <v>0</v>
      </c>
      <c r="CW87">
        <f t="shared" si="121"/>
        <v>0</v>
      </c>
      <c r="CX87">
        <f t="shared" si="92"/>
        <v>0</v>
      </c>
      <c r="CY87">
        <f t="shared" si="93"/>
        <v>0</v>
      </c>
      <c r="CZ87">
        <f t="shared" si="94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46</v>
      </c>
      <c r="DW87" t="s">
        <v>46</v>
      </c>
      <c r="DX87">
        <v>1</v>
      </c>
      <c r="DZ87" t="s">
        <v>3</v>
      </c>
      <c r="EA87" t="s">
        <v>3</v>
      </c>
      <c r="EB87" t="s">
        <v>3</v>
      </c>
      <c r="EC87" t="s">
        <v>3</v>
      </c>
      <c r="EE87">
        <v>85678438</v>
      </c>
      <c r="EF87">
        <v>2</v>
      </c>
      <c r="EG87" t="s">
        <v>26</v>
      </c>
      <c r="EH87">
        <v>27</v>
      </c>
      <c r="EI87" t="s">
        <v>27</v>
      </c>
      <c r="EJ87">
        <v>1</v>
      </c>
      <c r="EK87">
        <v>33001</v>
      </c>
      <c r="EL87" t="s">
        <v>27</v>
      </c>
      <c r="EM87" t="s">
        <v>28</v>
      </c>
      <c r="EO87" t="s">
        <v>3</v>
      </c>
      <c r="EQ87">
        <v>0</v>
      </c>
      <c r="ER87">
        <v>0</v>
      </c>
      <c r="ES87">
        <v>0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5"/>
        <v>0</v>
      </c>
      <c r="FS87">
        <v>0</v>
      </c>
      <c r="FX87">
        <v>103</v>
      </c>
      <c r="FY87">
        <v>60</v>
      </c>
      <c r="GA87" t="s">
        <v>3</v>
      </c>
      <c r="GD87">
        <v>1</v>
      </c>
      <c r="GF87">
        <v>-1204247626</v>
      </c>
      <c r="GG87">
        <v>2</v>
      </c>
      <c r="GH87">
        <v>1</v>
      </c>
      <c r="GI87">
        <v>-2</v>
      </c>
      <c r="GJ87">
        <v>0</v>
      </c>
      <c r="GK87">
        <v>0</v>
      </c>
      <c r="GL87">
        <f t="shared" si="96"/>
        <v>0</v>
      </c>
      <c r="GM87">
        <f t="shared" si="97"/>
        <v>0</v>
      </c>
      <c r="GN87">
        <f t="shared" si="98"/>
        <v>0</v>
      </c>
      <c r="GO87">
        <f t="shared" si="99"/>
        <v>0</v>
      </c>
      <c r="GP87">
        <f t="shared" si="100"/>
        <v>0</v>
      </c>
      <c r="GR87">
        <v>0</v>
      </c>
      <c r="GS87">
        <v>3</v>
      </c>
      <c r="GT87">
        <v>0</v>
      </c>
      <c r="GU87" t="s">
        <v>3</v>
      </c>
      <c r="GV87">
        <f t="shared" si="101"/>
        <v>0</v>
      </c>
      <c r="GW87">
        <v>1</v>
      </c>
      <c r="GX87">
        <f t="shared" si="102"/>
        <v>0</v>
      </c>
      <c r="HA87">
        <v>0</v>
      </c>
      <c r="HB87">
        <v>0</v>
      </c>
      <c r="HC87">
        <f t="shared" si="103"/>
        <v>0</v>
      </c>
      <c r="HE87" t="s">
        <v>3</v>
      </c>
      <c r="HF87" t="s">
        <v>3</v>
      </c>
      <c r="HM87" t="s">
        <v>3</v>
      </c>
      <c r="HN87" t="s">
        <v>29</v>
      </c>
      <c r="HO87" t="s">
        <v>30</v>
      </c>
      <c r="HP87" t="s">
        <v>27</v>
      </c>
      <c r="HQ87" t="s">
        <v>27</v>
      </c>
      <c r="IK87">
        <v>0</v>
      </c>
    </row>
    <row r="88" spans="1:255" x14ac:dyDescent="0.2">
      <c r="A88" s="2">
        <v>18</v>
      </c>
      <c r="B88" s="2">
        <v>1</v>
      </c>
      <c r="C88" s="2">
        <v>118</v>
      </c>
      <c r="D88" s="2"/>
      <c r="E88" s="2" t="s">
        <v>96</v>
      </c>
      <c r="F88" s="2" t="s">
        <v>65</v>
      </c>
      <c r="G88" s="2" t="s">
        <v>66</v>
      </c>
      <c r="H88" s="2" t="s">
        <v>24</v>
      </c>
      <c r="I88" s="2">
        <f>I72*J88</f>
        <v>0</v>
      </c>
      <c r="J88" s="2">
        <v>0</v>
      </c>
      <c r="K88" s="2">
        <v>0</v>
      </c>
      <c r="L88" s="2">
        <v>0</v>
      </c>
      <c r="M88" s="2">
        <v>0</v>
      </c>
      <c r="N88" s="2">
        <f t="shared" si="81"/>
        <v>0</v>
      </c>
      <c r="O88" s="2">
        <f t="shared" si="82"/>
        <v>0</v>
      </c>
      <c r="P88" s="2">
        <f t="shared" si="104"/>
        <v>0</v>
      </c>
      <c r="Q88" s="2">
        <f t="shared" si="105"/>
        <v>0</v>
      </c>
      <c r="R88" s="2">
        <f t="shared" si="106"/>
        <v>0</v>
      </c>
      <c r="S88" s="2">
        <f t="shared" si="107"/>
        <v>0</v>
      </c>
      <c r="T88" s="2">
        <f t="shared" si="83"/>
        <v>0</v>
      </c>
      <c r="U88" s="2">
        <f t="shared" si="108"/>
        <v>0</v>
      </c>
      <c r="V88" s="2">
        <f t="shared" si="109"/>
        <v>0</v>
      </c>
      <c r="W88" s="2">
        <f t="shared" si="84"/>
        <v>0</v>
      </c>
      <c r="X88" s="2">
        <f t="shared" si="85"/>
        <v>0</v>
      </c>
      <c r="Y88" s="2">
        <f t="shared" si="86"/>
        <v>0</v>
      </c>
      <c r="Z88" s="2"/>
      <c r="AA88" s="2">
        <v>87105575</v>
      </c>
      <c r="AB88" s="2">
        <f t="shared" si="87"/>
        <v>0</v>
      </c>
      <c r="AC88" s="2">
        <f t="shared" si="110"/>
        <v>0</v>
      </c>
      <c r="AD88" s="2">
        <f t="shared" si="111"/>
        <v>0</v>
      </c>
      <c r="AE88" s="2">
        <f t="shared" si="112"/>
        <v>0</v>
      </c>
      <c r="AF88" s="2">
        <f t="shared" si="113"/>
        <v>0</v>
      </c>
      <c r="AG88" s="2">
        <f t="shared" si="88"/>
        <v>0</v>
      </c>
      <c r="AH88" s="2">
        <f t="shared" si="114"/>
        <v>0</v>
      </c>
      <c r="AI88" s="2">
        <f t="shared" si="115"/>
        <v>0</v>
      </c>
      <c r="AJ88" s="2">
        <f t="shared" si="89"/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  <c r="AS88" s="2">
        <v>0</v>
      </c>
      <c r="AT88" s="2">
        <v>103</v>
      </c>
      <c r="AU88" s="2">
        <v>60</v>
      </c>
      <c r="AV88" s="2">
        <v>1</v>
      </c>
      <c r="AW88" s="2">
        <v>1</v>
      </c>
      <c r="AX88" s="2"/>
      <c r="AY88" s="2"/>
      <c r="AZ88" s="2">
        <v>1</v>
      </c>
      <c r="BA88" s="2">
        <v>1</v>
      </c>
      <c r="BB88" s="2">
        <v>1</v>
      </c>
      <c r="BC88" s="2">
        <v>1</v>
      </c>
      <c r="BD88" s="2" t="s">
        <v>3</v>
      </c>
      <c r="BE88" s="2" t="s">
        <v>3</v>
      </c>
      <c r="BF88" s="2" t="s">
        <v>3</v>
      </c>
      <c r="BG88" s="2" t="s">
        <v>3</v>
      </c>
      <c r="BH88" s="2">
        <v>3</v>
      </c>
      <c r="BI88" s="2">
        <v>1</v>
      </c>
      <c r="BJ88" s="2" t="s">
        <v>3</v>
      </c>
      <c r="BK88" s="2"/>
      <c r="BL88" s="2"/>
      <c r="BM88" s="2">
        <v>33001</v>
      </c>
      <c r="BN88" s="2">
        <v>0</v>
      </c>
      <c r="BO88" s="2" t="s">
        <v>3</v>
      </c>
      <c r="BP88" s="2">
        <v>0</v>
      </c>
      <c r="BQ88" s="2">
        <v>2</v>
      </c>
      <c r="BR88" s="2">
        <v>0</v>
      </c>
      <c r="BS88" s="2">
        <v>1</v>
      </c>
      <c r="BT88" s="2">
        <v>1</v>
      </c>
      <c r="BU88" s="2">
        <v>1</v>
      </c>
      <c r="BV88" s="2">
        <v>1</v>
      </c>
      <c r="BW88" s="2">
        <v>1</v>
      </c>
      <c r="BX88" s="2">
        <v>1</v>
      </c>
      <c r="BY88" s="2" t="s">
        <v>3</v>
      </c>
      <c r="BZ88" s="2">
        <v>103</v>
      </c>
      <c r="CA88" s="2">
        <v>60</v>
      </c>
      <c r="CB88" s="2" t="s">
        <v>3</v>
      </c>
      <c r="CC88" s="2"/>
      <c r="CD88" s="2"/>
      <c r="CE88" s="2">
        <v>0</v>
      </c>
      <c r="CF88" s="2">
        <v>0</v>
      </c>
      <c r="CG88" s="2">
        <v>0</v>
      </c>
      <c r="CH88" s="2">
        <v>6</v>
      </c>
      <c r="CI88" s="2">
        <v>8</v>
      </c>
      <c r="CJ88" s="2">
        <v>0</v>
      </c>
      <c r="CK88" s="2">
        <v>0</v>
      </c>
      <c r="CL88" s="2">
        <v>0</v>
      </c>
      <c r="CM88" s="2">
        <v>0</v>
      </c>
      <c r="CN88" s="2" t="s">
        <v>3</v>
      </c>
      <c r="CO88" s="2">
        <v>0</v>
      </c>
      <c r="CP88" s="2">
        <f t="shared" si="90"/>
        <v>0</v>
      </c>
      <c r="CQ88" s="2">
        <f t="shared" si="116"/>
        <v>0</v>
      </c>
      <c r="CR88" s="2">
        <f t="shared" si="117"/>
        <v>0</v>
      </c>
      <c r="CS88" s="2">
        <f t="shared" si="118"/>
        <v>0</v>
      </c>
      <c r="CT88" s="2">
        <f t="shared" si="119"/>
        <v>0</v>
      </c>
      <c r="CU88" s="2">
        <f t="shared" si="91"/>
        <v>0</v>
      </c>
      <c r="CV88" s="2">
        <f t="shared" si="120"/>
        <v>0</v>
      </c>
      <c r="CW88" s="2">
        <f t="shared" si="121"/>
        <v>0</v>
      </c>
      <c r="CX88" s="2">
        <f t="shared" si="92"/>
        <v>0</v>
      </c>
      <c r="CY88" s="2">
        <f t="shared" si="93"/>
        <v>0</v>
      </c>
      <c r="CZ88" s="2">
        <f t="shared" si="94"/>
        <v>0</v>
      </c>
      <c r="DA88" s="2"/>
      <c r="DB88" s="2"/>
      <c r="DC88" s="2" t="s">
        <v>3</v>
      </c>
      <c r="DD88" s="2" t="s">
        <v>3</v>
      </c>
      <c r="DE88" s="2" t="s">
        <v>3</v>
      </c>
      <c r="DF88" s="2" t="s">
        <v>3</v>
      </c>
      <c r="DG88" s="2" t="s">
        <v>3</v>
      </c>
      <c r="DH88" s="2" t="s">
        <v>3</v>
      </c>
      <c r="DI88" s="2" t="s">
        <v>3</v>
      </c>
      <c r="DJ88" s="2" t="s">
        <v>3</v>
      </c>
      <c r="DK88" s="2" t="s">
        <v>3</v>
      </c>
      <c r="DL88" s="2" t="s">
        <v>3</v>
      </c>
      <c r="DM88" s="2" t="s">
        <v>3</v>
      </c>
      <c r="DN88" s="2">
        <v>0</v>
      </c>
      <c r="DO88" s="2">
        <v>0</v>
      </c>
      <c r="DP88" s="2">
        <v>1</v>
      </c>
      <c r="DQ88" s="2">
        <v>1</v>
      </c>
      <c r="DR88" s="2"/>
      <c r="DS88" s="2"/>
      <c r="DT88" s="2"/>
      <c r="DU88" s="2">
        <v>1013</v>
      </c>
      <c r="DV88" s="2" t="s">
        <v>24</v>
      </c>
      <c r="DW88" s="2" t="s">
        <v>24</v>
      </c>
      <c r="DX88" s="2">
        <v>1</v>
      </c>
      <c r="DY88" s="2"/>
      <c r="DZ88" s="2" t="s">
        <v>3</v>
      </c>
      <c r="EA88" s="2" t="s">
        <v>3</v>
      </c>
      <c r="EB88" s="2" t="s">
        <v>3</v>
      </c>
      <c r="EC88" s="2" t="s">
        <v>3</v>
      </c>
      <c r="ED88" s="2"/>
      <c r="EE88" s="2">
        <v>85678438</v>
      </c>
      <c r="EF88" s="2">
        <v>2</v>
      </c>
      <c r="EG88" s="2" t="s">
        <v>26</v>
      </c>
      <c r="EH88" s="2">
        <v>27</v>
      </c>
      <c r="EI88" s="2" t="s">
        <v>27</v>
      </c>
      <c r="EJ88" s="2">
        <v>1</v>
      </c>
      <c r="EK88" s="2">
        <v>33001</v>
      </c>
      <c r="EL88" s="2" t="s">
        <v>27</v>
      </c>
      <c r="EM88" s="2" t="s">
        <v>28</v>
      </c>
      <c r="EN88" s="2"/>
      <c r="EO88" s="2" t="s">
        <v>3</v>
      </c>
      <c r="EP88" s="2"/>
      <c r="EQ88" s="2">
        <v>0</v>
      </c>
      <c r="ER88" s="2">
        <v>0</v>
      </c>
      <c r="ES88" s="2">
        <v>0</v>
      </c>
      <c r="ET88" s="2">
        <v>0</v>
      </c>
      <c r="EU88" s="2">
        <v>0</v>
      </c>
      <c r="EV88" s="2">
        <v>0</v>
      </c>
      <c r="EW88" s="2">
        <v>0</v>
      </c>
      <c r="EX88" s="2">
        <v>0</v>
      </c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>
        <v>0</v>
      </c>
      <c r="FR88" s="2">
        <f t="shared" si="95"/>
        <v>0</v>
      </c>
      <c r="FS88" s="2">
        <v>0</v>
      </c>
      <c r="FT88" s="2"/>
      <c r="FU88" s="2"/>
      <c r="FV88" s="2"/>
      <c r="FW88" s="2"/>
      <c r="FX88" s="2">
        <v>103</v>
      </c>
      <c r="FY88" s="2">
        <v>60</v>
      </c>
      <c r="FZ88" s="2"/>
      <c r="GA88" s="2" t="s">
        <v>3</v>
      </c>
      <c r="GB88" s="2"/>
      <c r="GC88" s="2"/>
      <c r="GD88" s="2">
        <v>1</v>
      </c>
      <c r="GE88" s="2"/>
      <c r="GF88" s="2">
        <v>-320198552</v>
      </c>
      <c r="GG88" s="2">
        <v>2</v>
      </c>
      <c r="GH88" s="2">
        <v>1</v>
      </c>
      <c r="GI88" s="2">
        <v>-2</v>
      </c>
      <c r="GJ88" s="2">
        <v>0</v>
      </c>
      <c r="GK88" s="2">
        <v>0</v>
      </c>
      <c r="GL88" s="2">
        <f t="shared" si="96"/>
        <v>0</v>
      </c>
      <c r="GM88" s="2">
        <f t="shared" si="97"/>
        <v>0</v>
      </c>
      <c r="GN88" s="2">
        <f t="shared" si="98"/>
        <v>0</v>
      </c>
      <c r="GO88" s="2">
        <f t="shared" si="99"/>
        <v>0</v>
      </c>
      <c r="GP88" s="2">
        <f t="shared" si="100"/>
        <v>0</v>
      </c>
      <c r="GQ88" s="2"/>
      <c r="GR88" s="2">
        <v>0</v>
      </c>
      <c r="GS88" s="2">
        <v>3</v>
      </c>
      <c r="GT88" s="2">
        <v>0</v>
      </c>
      <c r="GU88" s="2" t="s">
        <v>3</v>
      </c>
      <c r="GV88" s="2">
        <f t="shared" si="101"/>
        <v>0</v>
      </c>
      <c r="GW88" s="2">
        <v>1</v>
      </c>
      <c r="GX88" s="2">
        <f t="shared" si="102"/>
        <v>0</v>
      </c>
      <c r="GY88" s="2"/>
      <c r="GZ88" s="2"/>
      <c r="HA88" s="2">
        <v>0</v>
      </c>
      <c r="HB88" s="2">
        <v>0</v>
      </c>
      <c r="HC88" s="2">
        <f t="shared" si="103"/>
        <v>0</v>
      </c>
      <c r="HD88" s="2"/>
      <c r="HE88" s="2" t="s">
        <v>3</v>
      </c>
      <c r="HF88" s="2" t="s">
        <v>3</v>
      </c>
      <c r="HG88" s="2"/>
      <c r="HH88" s="2"/>
      <c r="HI88" s="2"/>
      <c r="HJ88" s="2"/>
      <c r="HK88" s="2"/>
      <c r="HL88" s="2"/>
      <c r="HM88" s="2" t="s">
        <v>3</v>
      </c>
      <c r="HN88" s="2" t="s">
        <v>29</v>
      </c>
      <c r="HO88" s="2" t="s">
        <v>30</v>
      </c>
      <c r="HP88" s="2" t="s">
        <v>27</v>
      </c>
      <c r="HQ88" s="2" t="s">
        <v>27</v>
      </c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>
        <v>0</v>
      </c>
      <c r="IL88" s="2"/>
      <c r="IM88" s="2"/>
      <c r="IN88" s="2"/>
      <c r="IO88" s="2"/>
      <c r="IP88" s="2"/>
      <c r="IQ88" s="2"/>
      <c r="IR88" s="2"/>
      <c r="IS88" s="2"/>
      <c r="IT88" s="2"/>
      <c r="IU88" s="2"/>
    </row>
    <row r="89" spans="1:255" x14ac:dyDescent="0.2">
      <c r="A89">
        <v>18</v>
      </c>
      <c r="B89">
        <v>1</v>
      </c>
      <c r="C89">
        <v>137</v>
      </c>
      <c r="E89" t="s">
        <v>96</v>
      </c>
      <c r="F89" t="s">
        <v>65</v>
      </c>
      <c r="G89" t="s">
        <v>66</v>
      </c>
      <c r="H89" t="s">
        <v>24</v>
      </c>
      <c r="I89">
        <f>I73*J89</f>
        <v>0</v>
      </c>
      <c r="J89">
        <v>0</v>
      </c>
      <c r="K89">
        <v>0</v>
      </c>
      <c r="L89">
        <v>0</v>
      </c>
      <c r="M89">
        <v>0</v>
      </c>
      <c r="N89">
        <f t="shared" si="81"/>
        <v>0</v>
      </c>
      <c r="O89">
        <f t="shared" si="82"/>
        <v>0</v>
      </c>
      <c r="P89">
        <f t="shared" si="104"/>
        <v>0</v>
      </c>
      <c r="Q89">
        <f t="shared" si="105"/>
        <v>0</v>
      </c>
      <c r="R89">
        <f t="shared" si="106"/>
        <v>0</v>
      </c>
      <c r="S89">
        <f t="shared" si="107"/>
        <v>0</v>
      </c>
      <c r="T89">
        <f t="shared" si="83"/>
        <v>0</v>
      </c>
      <c r="U89">
        <f t="shared" si="108"/>
        <v>0</v>
      </c>
      <c r="V89">
        <f t="shared" si="109"/>
        <v>0</v>
      </c>
      <c r="W89">
        <f t="shared" si="84"/>
        <v>0</v>
      </c>
      <c r="X89">
        <f t="shared" si="85"/>
        <v>0</v>
      </c>
      <c r="Y89">
        <f t="shared" si="86"/>
        <v>0</v>
      </c>
      <c r="AA89">
        <v>87105511</v>
      </c>
      <c r="AB89">
        <f t="shared" si="87"/>
        <v>0</v>
      </c>
      <c r="AC89">
        <f t="shared" si="110"/>
        <v>0</v>
      </c>
      <c r="AD89">
        <f t="shared" si="111"/>
        <v>0</v>
      </c>
      <c r="AE89">
        <f t="shared" si="112"/>
        <v>0</v>
      </c>
      <c r="AF89">
        <f t="shared" si="113"/>
        <v>0</v>
      </c>
      <c r="AG89">
        <f t="shared" si="88"/>
        <v>0</v>
      </c>
      <c r="AH89">
        <f t="shared" si="114"/>
        <v>0</v>
      </c>
      <c r="AI89">
        <f t="shared" si="115"/>
        <v>0</v>
      </c>
      <c r="AJ89">
        <f t="shared" si="89"/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103</v>
      </c>
      <c r="AU89">
        <v>60</v>
      </c>
      <c r="AV89">
        <v>1</v>
      </c>
      <c r="AW89">
        <v>1</v>
      </c>
      <c r="AZ89">
        <v>1</v>
      </c>
      <c r="BA89">
        <v>1</v>
      </c>
      <c r="BB89">
        <v>1</v>
      </c>
      <c r="BC89">
        <v>1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3</v>
      </c>
      <c r="BM89">
        <v>33001</v>
      </c>
      <c r="BN89">
        <v>0</v>
      </c>
      <c r="BO89" t="s">
        <v>3</v>
      </c>
      <c r="BP89">
        <v>0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103</v>
      </c>
      <c r="CA89">
        <v>60</v>
      </c>
      <c r="CB89" t="s">
        <v>3</v>
      </c>
      <c r="CE89">
        <v>0</v>
      </c>
      <c r="CF89">
        <v>0</v>
      </c>
      <c r="CG89">
        <v>0</v>
      </c>
      <c r="CH89">
        <v>6</v>
      </c>
      <c r="CI89">
        <v>8</v>
      </c>
      <c r="CJ89">
        <v>0</v>
      </c>
      <c r="CK89">
        <v>0</v>
      </c>
      <c r="CL89">
        <v>0</v>
      </c>
      <c r="CM89">
        <v>0</v>
      </c>
      <c r="CN89" t="s">
        <v>3</v>
      </c>
      <c r="CO89">
        <v>0</v>
      </c>
      <c r="CP89">
        <f t="shared" si="90"/>
        <v>0</v>
      </c>
      <c r="CQ89">
        <f t="shared" si="116"/>
        <v>0</v>
      </c>
      <c r="CR89">
        <f t="shared" si="117"/>
        <v>0</v>
      </c>
      <c r="CS89">
        <f t="shared" si="118"/>
        <v>0</v>
      </c>
      <c r="CT89">
        <f t="shared" si="119"/>
        <v>0</v>
      </c>
      <c r="CU89">
        <f t="shared" si="91"/>
        <v>0</v>
      </c>
      <c r="CV89">
        <f t="shared" si="120"/>
        <v>0</v>
      </c>
      <c r="CW89">
        <f t="shared" si="121"/>
        <v>0</v>
      </c>
      <c r="CX89">
        <f t="shared" si="92"/>
        <v>0</v>
      </c>
      <c r="CY89">
        <f t="shared" si="93"/>
        <v>0</v>
      </c>
      <c r="CZ89">
        <f t="shared" si="94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1013</v>
      </c>
      <c r="DV89" t="s">
        <v>24</v>
      </c>
      <c r="DW89" t="s">
        <v>24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85678438</v>
      </c>
      <c r="EF89">
        <v>2</v>
      </c>
      <c r="EG89" t="s">
        <v>26</v>
      </c>
      <c r="EH89">
        <v>27</v>
      </c>
      <c r="EI89" t="s">
        <v>27</v>
      </c>
      <c r="EJ89">
        <v>1</v>
      </c>
      <c r="EK89">
        <v>33001</v>
      </c>
      <c r="EL89" t="s">
        <v>27</v>
      </c>
      <c r="EM89" t="s">
        <v>28</v>
      </c>
      <c r="EO89" t="s">
        <v>3</v>
      </c>
      <c r="EQ89">
        <v>0</v>
      </c>
      <c r="ER89">
        <v>0</v>
      </c>
      <c r="ES89">
        <v>0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95"/>
        <v>0</v>
      </c>
      <c r="FS89">
        <v>0</v>
      </c>
      <c r="FX89">
        <v>103</v>
      </c>
      <c r="FY89">
        <v>60</v>
      </c>
      <c r="GA89" t="s">
        <v>3</v>
      </c>
      <c r="GD89">
        <v>1</v>
      </c>
      <c r="GF89">
        <v>-320198552</v>
      </c>
      <c r="GG89">
        <v>2</v>
      </c>
      <c r="GH89">
        <v>1</v>
      </c>
      <c r="GI89">
        <v>-2</v>
      </c>
      <c r="GJ89">
        <v>0</v>
      </c>
      <c r="GK89">
        <v>0</v>
      </c>
      <c r="GL89">
        <f t="shared" si="96"/>
        <v>0</v>
      </c>
      <c r="GM89">
        <f t="shared" si="97"/>
        <v>0</v>
      </c>
      <c r="GN89">
        <f t="shared" si="98"/>
        <v>0</v>
      </c>
      <c r="GO89">
        <f t="shared" si="99"/>
        <v>0</v>
      </c>
      <c r="GP89">
        <f t="shared" si="100"/>
        <v>0</v>
      </c>
      <c r="GR89">
        <v>0</v>
      </c>
      <c r="GS89">
        <v>3</v>
      </c>
      <c r="GT89">
        <v>0</v>
      </c>
      <c r="GU89" t="s">
        <v>3</v>
      </c>
      <c r="GV89">
        <f t="shared" si="101"/>
        <v>0</v>
      </c>
      <c r="GW89">
        <v>1</v>
      </c>
      <c r="GX89">
        <f t="shared" si="102"/>
        <v>0</v>
      </c>
      <c r="HA89">
        <v>0</v>
      </c>
      <c r="HB89">
        <v>0</v>
      </c>
      <c r="HC89">
        <f t="shared" si="103"/>
        <v>0</v>
      </c>
      <c r="HE89" t="s">
        <v>3</v>
      </c>
      <c r="HF89" t="s">
        <v>3</v>
      </c>
      <c r="HM89" t="s">
        <v>3</v>
      </c>
      <c r="HN89" t="s">
        <v>29</v>
      </c>
      <c r="HO89" t="s">
        <v>30</v>
      </c>
      <c r="HP89" t="s">
        <v>27</v>
      </c>
      <c r="HQ89" t="s">
        <v>27</v>
      </c>
      <c r="IK89">
        <v>0</v>
      </c>
    </row>
    <row r="90" spans="1:255" x14ac:dyDescent="0.2">
      <c r="A90" s="2">
        <v>18</v>
      </c>
      <c r="B90" s="2">
        <v>1</v>
      </c>
      <c r="C90" s="2">
        <v>119</v>
      </c>
      <c r="D90" s="2"/>
      <c r="E90" s="2" t="s">
        <v>97</v>
      </c>
      <c r="F90" s="2" t="s">
        <v>68</v>
      </c>
      <c r="G90" s="2" t="s">
        <v>69</v>
      </c>
      <c r="H90" s="2" t="s">
        <v>24</v>
      </c>
      <c r="I90" s="2">
        <f>I72*J90</f>
        <v>0</v>
      </c>
      <c r="J90" s="2">
        <v>0</v>
      </c>
      <c r="K90" s="2">
        <v>0</v>
      </c>
      <c r="L90" s="2">
        <v>0</v>
      </c>
      <c r="M90" s="2">
        <v>0</v>
      </c>
      <c r="N90" s="2">
        <f t="shared" si="81"/>
        <v>0</v>
      </c>
      <c r="O90" s="2">
        <f t="shared" si="82"/>
        <v>0</v>
      </c>
      <c r="P90" s="2">
        <f t="shared" si="104"/>
        <v>0</v>
      </c>
      <c r="Q90" s="2">
        <f t="shared" si="105"/>
        <v>0</v>
      </c>
      <c r="R90" s="2">
        <f t="shared" si="106"/>
        <v>0</v>
      </c>
      <c r="S90" s="2">
        <f t="shared" si="107"/>
        <v>0</v>
      </c>
      <c r="T90" s="2">
        <f t="shared" si="83"/>
        <v>0</v>
      </c>
      <c r="U90" s="2">
        <f t="shared" si="108"/>
        <v>0</v>
      </c>
      <c r="V90" s="2">
        <f t="shared" si="109"/>
        <v>0</v>
      </c>
      <c r="W90" s="2">
        <f t="shared" si="84"/>
        <v>0</v>
      </c>
      <c r="X90" s="2">
        <f t="shared" si="85"/>
        <v>0</v>
      </c>
      <c r="Y90" s="2">
        <f t="shared" si="86"/>
        <v>0</v>
      </c>
      <c r="Z90" s="2"/>
      <c r="AA90" s="2">
        <v>87105575</v>
      </c>
      <c r="AB90" s="2">
        <f t="shared" si="87"/>
        <v>0</v>
      </c>
      <c r="AC90" s="2">
        <f t="shared" si="110"/>
        <v>0</v>
      </c>
      <c r="AD90" s="2">
        <f t="shared" si="111"/>
        <v>0</v>
      </c>
      <c r="AE90" s="2">
        <f t="shared" si="112"/>
        <v>0</v>
      </c>
      <c r="AF90" s="2">
        <f t="shared" si="113"/>
        <v>0</v>
      </c>
      <c r="AG90" s="2">
        <f t="shared" si="88"/>
        <v>0</v>
      </c>
      <c r="AH90" s="2">
        <f t="shared" si="114"/>
        <v>0</v>
      </c>
      <c r="AI90" s="2">
        <f t="shared" si="115"/>
        <v>0</v>
      </c>
      <c r="AJ90" s="2">
        <f t="shared" si="89"/>
        <v>0</v>
      </c>
      <c r="AK90" s="2">
        <v>0</v>
      </c>
      <c r="AL90" s="2">
        <v>0</v>
      </c>
      <c r="AM90" s="2">
        <v>0</v>
      </c>
      <c r="AN90" s="2">
        <v>0</v>
      </c>
      <c r="AO90" s="2">
        <v>0</v>
      </c>
      <c r="AP90" s="2">
        <v>0</v>
      </c>
      <c r="AQ90" s="2">
        <v>0</v>
      </c>
      <c r="AR90" s="2">
        <v>0</v>
      </c>
      <c r="AS90" s="2">
        <v>0</v>
      </c>
      <c r="AT90" s="2">
        <v>103</v>
      </c>
      <c r="AU90" s="2">
        <v>60</v>
      </c>
      <c r="AV90" s="2">
        <v>1</v>
      </c>
      <c r="AW90" s="2">
        <v>1</v>
      </c>
      <c r="AX90" s="2"/>
      <c r="AY90" s="2"/>
      <c r="AZ90" s="2">
        <v>1</v>
      </c>
      <c r="BA90" s="2">
        <v>1</v>
      </c>
      <c r="BB90" s="2">
        <v>1</v>
      </c>
      <c r="BC90" s="2">
        <v>1</v>
      </c>
      <c r="BD90" s="2" t="s">
        <v>3</v>
      </c>
      <c r="BE90" s="2" t="s">
        <v>3</v>
      </c>
      <c r="BF90" s="2" t="s">
        <v>3</v>
      </c>
      <c r="BG90" s="2" t="s">
        <v>3</v>
      </c>
      <c r="BH90" s="2">
        <v>3</v>
      </c>
      <c r="BI90" s="2">
        <v>1</v>
      </c>
      <c r="BJ90" s="2" t="s">
        <v>3</v>
      </c>
      <c r="BK90" s="2"/>
      <c r="BL90" s="2"/>
      <c r="BM90" s="2">
        <v>33001</v>
      </c>
      <c r="BN90" s="2">
        <v>0</v>
      </c>
      <c r="BO90" s="2" t="s">
        <v>3</v>
      </c>
      <c r="BP90" s="2">
        <v>0</v>
      </c>
      <c r="BQ90" s="2">
        <v>2</v>
      </c>
      <c r="BR90" s="2">
        <v>0</v>
      </c>
      <c r="BS90" s="2">
        <v>1</v>
      </c>
      <c r="BT90" s="2">
        <v>1</v>
      </c>
      <c r="BU90" s="2">
        <v>1</v>
      </c>
      <c r="BV90" s="2">
        <v>1</v>
      </c>
      <c r="BW90" s="2">
        <v>1</v>
      </c>
      <c r="BX90" s="2">
        <v>1</v>
      </c>
      <c r="BY90" s="2" t="s">
        <v>3</v>
      </c>
      <c r="BZ90" s="2">
        <v>103</v>
      </c>
      <c r="CA90" s="2">
        <v>60</v>
      </c>
      <c r="CB90" s="2" t="s">
        <v>3</v>
      </c>
      <c r="CC90" s="2"/>
      <c r="CD90" s="2"/>
      <c r="CE90" s="2">
        <v>0</v>
      </c>
      <c r="CF90" s="2">
        <v>0</v>
      </c>
      <c r="CG90" s="2">
        <v>0</v>
      </c>
      <c r="CH90" s="2">
        <v>6</v>
      </c>
      <c r="CI90" s="2">
        <v>9</v>
      </c>
      <c r="CJ90" s="2">
        <v>0</v>
      </c>
      <c r="CK90" s="2">
        <v>0</v>
      </c>
      <c r="CL90" s="2">
        <v>0</v>
      </c>
      <c r="CM90" s="2">
        <v>0</v>
      </c>
      <c r="CN90" s="2" t="s">
        <v>3</v>
      </c>
      <c r="CO90" s="2">
        <v>0</v>
      </c>
      <c r="CP90" s="2">
        <f t="shared" si="90"/>
        <v>0</v>
      </c>
      <c r="CQ90" s="2">
        <f t="shared" si="116"/>
        <v>0</v>
      </c>
      <c r="CR90" s="2">
        <f t="shared" si="117"/>
        <v>0</v>
      </c>
      <c r="CS90" s="2">
        <f t="shared" si="118"/>
        <v>0</v>
      </c>
      <c r="CT90" s="2">
        <f t="shared" si="119"/>
        <v>0</v>
      </c>
      <c r="CU90" s="2">
        <f t="shared" si="91"/>
        <v>0</v>
      </c>
      <c r="CV90" s="2">
        <f t="shared" si="120"/>
        <v>0</v>
      </c>
      <c r="CW90" s="2">
        <f t="shared" si="121"/>
        <v>0</v>
      </c>
      <c r="CX90" s="2">
        <f t="shared" si="92"/>
        <v>0</v>
      </c>
      <c r="CY90" s="2">
        <f t="shared" si="93"/>
        <v>0</v>
      </c>
      <c r="CZ90" s="2">
        <f t="shared" si="94"/>
        <v>0</v>
      </c>
      <c r="DA90" s="2"/>
      <c r="DB90" s="2"/>
      <c r="DC90" s="2" t="s">
        <v>3</v>
      </c>
      <c r="DD90" s="2" t="s">
        <v>3</v>
      </c>
      <c r="DE90" s="2" t="s">
        <v>3</v>
      </c>
      <c r="DF90" s="2" t="s">
        <v>3</v>
      </c>
      <c r="DG90" s="2" t="s">
        <v>3</v>
      </c>
      <c r="DH90" s="2" t="s">
        <v>3</v>
      </c>
      <c r="DI90" s="2" t="s">
        <v>3</v>
      </c>
      <c r="DJ90" s="2" t="s">
        <v>3</v>
      </c>
      <c r="DK90" s="2" t="s">
        <v>3</v>
      </c>
      <c r="DL90" s="2" t="s">
        <v>3</v>
      </c>
      <c r="DM90" s="2" t="s">
        <v>3</v>
      </c>
      <c r="DN90" s="2">
        <v>0</v>
      </c>
      <c r="DO90" s="2">
        <v>0</v>
      </c>
      <c r="DP90" s="2">
        <v>1</v>
      </c>
      <c r="DQ90" s="2">
        <v>1</v>
      </c>
      <c r="DR90" s="2"/>
      <c r="DS90" s="2"/>
      <c r="DT90" s="2"/>
      <c r="DU90" s="2">
        <v>1013</v>
      </c>
      <c r="DV90" s="2" t="s">
        <v>24</v>
      </c>
      <c r="DW90" s="2" t="s">
        <v>24</v>
      </c>
      <c r="DX90" s="2">
        <v>1</v>
      </c>
      <c r="DY90" s="2"/>
      <c r="DZ90" s="2" t="s">
        <v>3</v>
      </c>
      <c r="EA90" s="2" t="s">
        <v>3</v>
      </c>
      <c r="EB90" s="2" t="s">
        <v>3</v>
      </c>
      <c r="EC90" s="2" t="s">
        <v>3</v>
      </c>
      <c r="ED90" s="2"/>
      <c r="EE90" s="2">
        <v>85678438</v>
      </c>
      <c r="EF90" s="2">
        <v>2</v>
      </c>
      <c r="EG90" s="2" t="s">
        <v>26</v>
      </c>
      <c r="EH90" s="2">
        <v>27</v>
      </c>
      <c r="EI90" s="2" t="s">
        <v>27</v>
      </c>
      <c r="EJ90" s="2">
        <v>1</v>
      </c>
      <c r="EK90" s="2">
        <v>33001</v>
      </c>
      <c r="EL90" s="2" t="s">
        <v>27</v>
      </c>
      <c r="EM90" s="2" t="s">
        <v>28</v>
      </c>
      <c r="EN90" s="2"/>
      <c r="EO90" s="2" t="s">
        <v>3</v>
      </c>
      <c r="EP90" s="2"/>
      <c r="EQ90" s="2">
        <v>0</v>
      </c>
      <c r="ER90" s="2">
        <v>0</v>
      </c>
      <c r="ES90" s="2">
        <v>0</v>
      </c>
      <c r="ET90" s="2">
        <v>0</v>
      </c>
      <c r="EU90" s="2">
        <v>0</v>
      </c>
      <c r="EV90" s="2">
        <v>0</v>
      </c>
      <c r="EW90" s="2">
        <v>0</v>
      </c>
      <c r="EX90" s="2">
        <v>0</v>
      </c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>
        <v>0</v>
      </c>
      <c r="FR90" s="2">
        <f t="shared" si="95"/>
        <v>0</v>
      </c>
      <c r="FS90" s="2">
        <v>0</v>
      </c>
      <c r="FT90" s="2"/>
      <c r="FU90" s="2"/>
      <c r="FV90" s="2"/>
      <c r="FW90" s="2"/>
      <c r="FX90" s="2">
        <v>103</v>
      </c>
      <c r="FY90" s="2">
        <v>60</v>
      </c>
      <c r="FZ90" s="2"/>
      <c r="GA90" s="2" t="s">
        <v>3</v>
      </c>
      <c r="GB90" s="2"/>
      <c r="GC90" s="2"/>
      <c r="GD90" s="2">
        <v>1</v>
      </c>
      <c r="GE90" s="2"/>
      <c r="GF90" s="2">
        <v>326010188</v>
      </c>
      <c r="GG90" s="2">
        <v>2</v>
      </c>
      <c r="GH90" s="2">
        <v>1</v>
      </c>
      <c r="GI90" s="2">
        <v>-2</v>
      </c>
      <c r="GJ90" s="2">
        <v>0</v>
      </c>
      <c r="GK90" s="2">
        <v>0</v>
      </c>
      <c r="GL90" s="2">
        <f t="shared" si="96"/>
        <v>0</v>
      </c>
      <c r="GM90" s="2">
        <f t="shared" si="97"/>
        <v>0</v>
      </c>
      <c r="GN90" s="2">
        <f t="shared" si="98"/>
        <v>0</v>
      </c>
      <c r="GO90" s="2">
        <f t="shared" si="99"/>
        <v>0</v>
      </c>
      <c r="GP90" s="2">
        <f t="shared" si="100"/>
        <v>0</v>
      </c>
      <c r="GQ90" s="2"/>
      <c r="GR90" s="2">
        <v>0</v>
      </c>
      <c r="GS90" s="2">
        <v>3</v>
      </c>
      <c r="GT90" s="2">
        <v>0</v>
      </c>
      <c r="GU90" s="2" t="s">
        <v>3</v>
      </c>
      <c r="GV90" s="2">
        <f t="shared" si="101"/>
        <v>0</v>
      </c>
      <c r="GW90" s="2">
        <v>1</v>
      </c>
      <c r="GX90" s="2">
        <f t="shared" si="102"/>
        <v>0</v>
      </c>
      <c r="GY90" s="2"/>
      <c r="GZ90" s="2"/>
      <c r="HA90" s="2">
        <v>0</v>
      </c>
      <c r="HB90" s="2">
        <v>0</v>
      </c>
      <c r="HC90" s="2">
        <f t="shared" si="103"/>
        <v>0</v>
      </c>
      <c r="HD90" s="2"/>
      <c r="HE90" s="2" t="s">
        <v>3</v>
      </c>
      <c r="HF90" s="2" t="s">
        <v>3</v>
      </c>
      <c r="HG90" s="2"/>
      <c r="HH90" s="2"/>
      <c r="HI90" s="2"/>
      <c r="HJ90" s="2"/>
      <c r="HK90" s="2"/>
      <c r="HL90" s="2"/>
      <c r="HM90" s="2" t="s">
        <v>3</v>
      </c>
      <c r="HN90" s="2" t="s">
        <v>29</v>
      </c>
      <c r="HO90" s="2" t="s">
        <v>30</v>
      </c>
      <c r="HP90" s="2" t="s">
        <v>27</v>
      </c>
      <c r="HQ90" s="2" t="s">
        <v>27</v>
      </c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>
        <v>0</v>
      </c>
      <c r="IL90" s="2"/>
      <c r="IM90" s="2"/>
      <c r="IN90" s="2"/>
      <c r="IO90" s="2"/>
      <c r="IP90" s="2"/>
      <c r="IQ90" s="2"/>
      <c r="IR90" s="2"/>
      <c r="IS90" s="2"/>
      <c r="IT90" s="2"/>
      <c r="IU90" s="2"/>
    </row>
    <row r="91" spans="1:255" x14ac:dyDescent="0.2">
      <c r="A91">
        <v>18</v>
      </c>
      <c r="B91">
        <v>1</v>
      </c>
      <c r="C91">
        <v>138</v>
      </c>
      <c r="E91" t="s">
        <v>97</v>
      </c>
      <c r="F91" t="s">
        <v>68</v>
      </c>
      <c r="G91" t="s">
        <v>69</v>
      </c>
      <c r="H91" t="s">
        <v>24</v>
      </c>
      <c r="I91">
        <f>I73*J91</f>
        <v>0</v>
      </c>
      <c r="J91">
        <v>0</v>
      </c>
      <c r="K91">
        <v>0</v>
      </c>
      <c r="L91">
        <v>0</v>
      </c>
      <c r="M91">
        <v>0</v>
      </c>
      <c r="N91">
        <f t="shared" si="81"/>
        <v>0</v>
      </c>
      <c r="O91">
        <f t="shared" si="82"/>
        <v>0</v>
      </c>
      <c r="P91">
        <f t="shared" si="104"/>
        <v>0</v>
      </c>
      <c r="Q91">
        <f t="shared" si="105"/>
        <v>0</v>
      </c>
      <c r="R91">
        <f t="shared" si="106"/>
        <v>0</v>
      </c>
      <c r="S91">
        <f t="shared" si="107"/>
        <v>0</v>
      </c>
      <c r="T91">
        <f t="shared" si="83"/>
        <v>0</v>
      </c>
      <c r="U91">
        <f t="shared" si="108"/>
        <v>0</v>
      </c>
      <c r="V91">
        <f t="shared" si="109"/>
        <v>0</v>
      </c>
      <c r="W91">
        <f t="shared" si="84"/>
        <v>0</v>
      </c>
      <c r="X91">
        <f t="shared" si="85"/>
        <v>0</v>
      </c>
      <c r="Y91">
        <f t="shared" si="86"/>
        <v>0</v>
      </c>
      <c r="AA91">
        <v>87105511</v>
      </c>
      <c r="AB91">
        <f t="shared" si="87"/>
        <v>0</v>
      </c>
      <c r="AC91">
        <f t="shared" si="110"/>
        <v>0</v>
      </c>
      <c r="AD91">
        <f t="shared" si="111"/>
        <v>0</v>
      </c>
      <c r="AE91">
        <f t="shared" si="112"/>
        <v>0</v>
      </c>
      <c r="AF91">
        <f t="shared" si="113"/>
        <v>0</v>
      </c>
      <c r="AG91">
        <f t="shared" si="88"/>
        <v>0</v>
      </c>
      <c r="AH91">
        <f t="shared" si="114"/>
        <v>0</v>
      </c>
      <c r="AI91">
        <f t="shared" si="115"/>
        <v>0</v>
      </c>
      <c r="AJ91">
        <f t="shared" si="89"/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103</v>
      </c>
      <c r="AU91">
        <v>60</v>
      </c>
      <c r="AV91">
        <v>1</v>
      </c>
      <c r="AW91">
        <v>1</v>
      </c>
      <c r="AZ91">
        <v>1</v>
      </c>
      <c r="BA91">
        <v>1</v>
      </c>
      <c r="BB91">
        <v>1</v>
      </c>
      <c r="BC91">
        <v>1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3</v>
      </c>
      <c r="BM91">
        <v>33001</v>
      </c>
      <c r="BN91">
        <v>0</v>
      </c>
      <c r="BO91" t="s">
        <v>3</v>
      </c>
      <c r="BP91">
        <v>0</v>
      </c>
      <c r="BQ91">
        <v>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103</v>
      </c>
      <c r="CA91">
        <v>60</v>
      </c>
      <c r="CB91" t="s">
        <v>3</v>
      </c>
      <c r="CE91">
        <v>0</v>
      </c>
      <c r="CF91">
        <v>0</v>
      </c>
      <c r="CG91">
        <v>0</v>
      </c>
      <c r="CH91">
        <v>6</v>
      </c>
      <c r="CI91">
        <v>9</v>
      </c>
      <c r="CJ91">
        <v>0</v>
      </c>
      <c r="CK91">
        <v>0</v>
      </c>
      <c r="CL91">
        <v>0</v>
      </c>
      <c r="CM91">
        <v>0</v>
      </c>
      <c r="CN91" t="s">
        <v>3</v>
      </c>
      <c r="CO91">
        <v>0</v>
      </c>
      <c r="CP91">
        <f t="shared" si="90"/>
        <v>0</v>
      </c>
      <c r="CQ91">
        <f t="shared" si="116"/>
        <v>0</v>
      </c>
      <c r="CR91">
        <f t="shared" si="117"/>
        <v>0</v>
      </c>
      <c r="CS91">
        <f t="shared" si="118"/>
        <v>0</v>
      </c>
      <c r="CT91">
        <f t="shared" si="119"/>
        <v>0</v>
      </c>
      <c r="CU91">
        <f t="shared" si="91"/>
        <v>0</v>
      </c>
      <c r="CV91">
        <f t="shared" si="120"/>
        <v>0</v>
      </c>
      <c r="CW91">
        <f t="shared" si="121"/>
        <v>0</v>
      </c>
      <c r="CX91">
        <f t="shared" si="92"/>
        <v>0</v>
      </c>
      <c r="CY91">
        <f t="shared" si="93"/>
        <v>0</v>
      </c>
      <c r="CZ91">
        <f t="shared" si="94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24</v>
      </c>
      <c r="DW91" t="s">
        <v>24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85678438</v>
      </c>
      <c r="EF91">
        <v>2</v>
      </c>
      <c r="EG91" t="s">
        <v>26</v>
      </c>
      <c r="EH91">
        <v>27</v>
      </c>
      <c r="EI91" t="s">
        <v>27</v>
      </c>
      <c r="EJ91">
        <v>1</v>
      </c>
      <c r="EK91">
        <v>33001</v>
      </c>
      <c r="EL91" t="s">
        <v>27</v>
      </c>
      <c r="EM91" t="s">
        <v>28</v>
      </c>
      <c r="EO91" t="s">
        <v>3</v>
      </c>
      <c r="EQ91">
        <v>0</v>
      </c>
      <c r="ER91">
        <v>0</v>
      </c>
      <c r="ES91">
        <v>0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f t="shared" si="95"/>
        <v>0</v>
      </c>
      <c r="FS91">
        <v>0</v>
      </c>
      <c r="FX91">
        <v>103</v>
      </c>
      <c r="FY91">
        <v>60</v>
      </c>
      <c r="GA91" t="s">
        <v>3</v>
      </c>
      <c r="GD91">
        <v>1</v>
      </c>
      <c r="GF91">
        <v>326010188</v>
      </c>
      <c r="GG91">
        <v>2</v>
      </c>
      <c r="GH91">
        <v>1</v>
      </c>
      <c r="GI91">
        <v>-2</v>
      </c>
      <c r="GJ91">
        <v>0</v>
      </c>
      <c r="GK91">
        <v>0</v>
      </c>
      <c r="GL91">
        <f t="shared" si="96"/>
        <v>0</v>
      </c>
      <c r="GM91">
        <f t="shared" si="97"/>
        <v>0</v>
      </c>
      <c r="GN91">
        <f t="shared" si="98"/>
        <v>0</v>
      </c>
      <c r="GO91">
        <f t="shared" si="99"/>
        <v>0</v>
      </c>
      <c r="GP91">
        <f t="shared" si="100"/>
        <v>0</v>
      </c>
      <c r="GR91">
        <v>0</v>
      </c>
      <c r="GS91">
        <v>3</v>
      </c>
      <c r="GT91">
        <v>0</v>
      </c>
      <c r="GU91" t="s">
        <v>3</v>
      </c>
      <c r="GV91">
        <f t="shared" si="101"/>
        <v>0</v>
      </c>
      <c r="GW91">
        <v>1</v>
      </c>
      <c r="GX91">
        <f t="shared" si="102"/>
        <v>0</v>
      </c>
      <c r="HA91">
        <v>0</v>
      </c>
      <c r="HB91">
        <v>0</v>
      </c>
      <c r="HC91">
        <f t="shared" si="103"/>
        <v>0</v>
      </c>
      <c r="HE91" t="s">
        <v>3</v>
      </c>
      <c r="HF91" t="s">
        <v>3</v>
      </c>
      <c r="HM91" t="s">
        <v>3</v>
      </c>
      <c r="HN91" t="s">
        <v>29</v>
      </c>
      <c r="HO91" t="s">
        <v>30</v>
      </c>
      <c r="HP91" t="s">
        <v>27</v>
      </c>
      <c r="HQ91" t="s">
        <v>27</v>
      </c>
      <c r="IK91">
        <v>0</v>
      </c>
    </row>
    <row r="92" spans="1:255" x14ac:dyDescent="0.2">
      <c r="A92" s="2">
        <v>17</v>
      </c>
      <c r="B92" s="2">
        <v>1</v>
      </c>
      <c r="C92" s="2">
        <f>ROW(SmtRes!A157)</f>
        <v>157</v>
      </c>
      <c r="D92" s="2">
        <f>ROW(EtalonRes!A157)</f>
        <v>157</v>
      </c>
      <c r="E92" s="2" t="s">
        <v>98</v>
      </c>
      <c r="F92" s="2" t="s">
        <v>71</v>
      </c>
      <c r="G92" s="2" t="s">
        <v>99</v>
      </c>
      <c r="H92" s="2" t="s">
        <v>24</v>
      </c>
      <c r="I92" s="2">
        <v>0</v>
      </c>
      <c r="J92" s="2">
        <v>0</v>
      </c>
      <c r="K92" s="2">
        <v>0</v>
      </c>
      <c r="L92" s="2">
        <v>1</v>
      </c>
      <c r="M92" s="2">
        <v>1</v>
      </c>
      <c r="N92" s="2">
        <f t="shared" ref="N92:N123" si="122">ROUND(L92-M92,4)</f>
        <v>0</v>
      </c>
      <c r="O92" s="2">
        <f t="shared" ref="O92:O127" si="123">ROUND(CP92,2)</f>
        <v>0</v>
      </c>
      <c r="P92" s="2">
        <f>SUMIF(SmtRes!AQ139:'SmtRes'!AQ157,"=1",SmtRes!DF139:'SmtRes'!DF157)</f>
        <v>0</v>
      </c>
      <c r="Q92" s="2">
        <f>SUMIF(SmtRes!AQ139:'SmtRes'!AQ157,"=1",SmtRes!DG139:'SmtRes'!DG157)</f>
        <v>0</v>
      </c>
      <c r="R92" s="2">
        <f>SUMIF(SmtRes!AQ139:'SmtRes'!AQ157,"=1",SmtRes!DH139:'SmtRes'!DH157)</f>
        <v>0</v>
      </c>
      <c r="S92" s="2">
        <f>SUMIF(SmtRes!AQ139:'SmtRes'!AQ157,"=1",SmtRes!DI139:'SmtRes'!DI157)</f>
        <v>0</v>
      </c>
      <c r="T92" s="2">
        <f t="shared" ref="T92:T123" si="124">ROUND(CU92*I92,2)</f>
        <v>0</v>
      </c>
      <c r="U92" s="2">
        <f>SUMIF(SmtRes!AQ139:'SmtRes'!AQ157,"=1",SmtRes!CV139:'SmtRes'!CV157)</f>
        <v>0</v>
      </c>
      <c r="V92" s="2">
        <f>SUMIF(SmtRes!AQ139:'SmtRes'!AQ157,"=1",SmtRes!CW139:'SmtRes'!CW157)</f>
        <v>0</v>
      </c>
      <c r="W92" s="2">
        <f t="shared" ref="W92:W123" si="125">ROUND(CX92*I92,2)</f>
        <v>0</v>
      </c>
      <c r="X92" s="2">
        <f t="shared" ref="X92:X123" si="126">ROUND(CY92,2)</f>
        <v>0</v>
      </c>
      <c r="Y92" s="2">
        <f t="shared" ref="Y92:Y123" si="127">ROUND(CZ92,2)</f>
        <v>0</v>
      </c>
      <c r="Z92" s="2"/>
      <c r="AA92" s="2">
        <v>87105575</v>
      </c>
      <c r="AB92" s="2">
        <f t="shared" ref="AB92:AB123" si="128">ROUND((AC92+AD92+AF92),2)</f>
        <v>8102.26</v>
      </c>
      <c r="AC92" s="2">
        <f>ROUND((SUM(SmtRes!BQ139:'SmtRes'!BQ157)),2)</f>
        <v>29.42</v>
      </c>
      <c r="AD92" s="2">
        <f>ROUND((((SUM(SmtRes!BR139:'SmtRes'!BR157))-(SUM(SmtRes!BS139:'SmtRes'!BS157)))+AE92),2)</f>
        <v>3598.72</v>
      </c>
      <c r="AE92" s="2">
        <f>ROUND((SUM(SmtRes!BS139:'SmtRes'!BS157)),2)</f>
        <v>1817.44</v>
      </c>
      <c r="AF92" s="2">
        <f>ROUND((SUM(SmtRes!BT139:'SmtRes'!BT157)),2)</f>
        <v>4474.12</v>
      </c>
      <c r="AG92" s="2">
        <f t="shared" ref="AG92:AG123" si="129">ROUND((AP92),2)</f>
        <v>0</v>
      </c>
      <c r="AH92" s="2">
        <f>(SUM(SmtRes!BU139:'SmtRes'!BU157))</f>
        <v>5.98</v>
      </c>
      <c r="AI92" s="2">
        <f>(SUM(SmtRes!BV139:'SmtRes'!BV157))</f>
        <v>2</v>
      </c>
      <c r="AJ92" s="2">
        <f t="shared" ref="AJ92:AJ123" si="130">(AS92)</f>
        <v>0</v>
      </c>
      <c r="AK92" s="2">
        <v>9919.6875980000004</v>
      </c>
      <c r="AL92" s="2">
        <v>29.423198000000003</v>
      </c>
      <c r="AM92" s="2">
        <v>3598.712</v>
      </c>
      <c r="AN92" s="2">
        <v>1817.4360000000001</v>
      </c>
      <c r="AO92" s="2">
        <v>4474.1163999999999</v>
      </c>
      <c r="AP92" s="2">
        <v>0</v>
      </c>
      <c r="AQ92" s="2">
        <v>5.98</v>
      </c>
      <c r="AR92" s="2">
        <v>2</v>
      </c>
      <c r="AS92" s="2">
        <v>0</v>
      </c>
      <c r="AT92" s="2">
        <v>103</v>
      </c>
      <c r="AU92" s="2">
        <v>60</v>
      </c>
      <c r="AV92" s="2">
        <v>1</v>
      </c>
      <c r="AW92" s="2">
        <v>1</v>
      </c>
      <c r="AX92" s="2"/>
      <c r="AY92" s="2"/>
      <c r="AZ92" s="2">
        <v>1</v>
      </c>
      <c r="BA92" s="2">
        <v>1</v>
      </c>
      <c r="BB92" s="2">
        <v>1</v>
      </c>
      <c r="BC92" s="2">
        <v>1</v>
      </c>
      <c r="BD92" s="2" t="s">
        <v>3</v>
      </c>
      <c r="BE92" s="2" t="s">
        <v>3</v>
      </c>
      <c r="BF92" s="2" t="s">
        <v>3</v>
      </c>
      <c r="BG92" s="2" t="s">
        <v>3</v>
      </c>
      <c r="BH92" s="2">
        <v>0</v>
      </c>
      <c r="BI92" s="2">
        <v>1</v>
      </c>
      <c r="BJ92" s="2" t="s">
        <v>73</v>
      </c>
      <c r="BK92" s="2"/>
      <c r="BL92" s="2"/>
      <c r="BM92" s="2">
        <v>33001</v>
      </c>
      <c r="BN92" s="2">
        <v>0</v>
      </c>
      <c r="BO92" s="2" t="s">
        <v>3</v>
      </c>
      <c r="BP92" s="2">
        <v>0</v>
      </c>
      <c r="BQ92" s="2">
        <v>2</v>
      </c>
      <c r="BR92" s="2">
        <v>0</v>
      </c>
      <c r="BS92" s="2">
        <v>1</v>
      </c>
      <c r="BT92" s="2">
        <v>1</v>
      </c>
      <c r="BU92" s="2">
        <v>1</v>
      </c>
      <c r="BV92" s="2">
        <v>1</v>
      </c>
      <c r="BW92" s="2">
        <v>1</v>
      </c>
      <c r="BX92" s="2">
        <v>1</v>
      </c>
      <c r="BY92" s="2" t="s">
        <v>3</v>
      </c>
      <c r="BZ92" s="2">
        <v>103</v>
      </c>
      <c r="CA92" s="2">
        <v>60</v>
      </c>
      <c r="CB92" s="2" t="s">
        <v>3</v>
      </c>
      <c r="CC92" s="2"/>
      <c r="CD92" s="2"/>
      <c r="CE92" s="2">
        <v>0</v>
      </c>
      <c r="CF92" s="2">
        <v>0</v>
      </c>
      <c r="CG92" s="2">
        <v>0</v>
      </c>
      <c r="CH92" s="2">
        <v>7</v>
      </c>
      <c r="CI92" s="2">
        <v>0</v>
      </c>
      <c r="CJ92" s="2">
        <v>0</v>
      </c>
      <c r="CK92" s="2">
        <v>0</v>
      </c>
      <c r="CL92" s="2">
        <v>0</v>
      </c>
      <c r="CM92" s="2">
        <v>0</v>
      </c>
      <c r="CN92" s="2" t="s">
        <v>3</v>
      </c>
      <c r="CO92" s="2">
        <v>0</v>
      </c>
      <c r="CP92" s="2">
        <f t="shared" ref="CP92:CP127" si="131">(P92+Q92+S92+R92)</f>
        <v>0</v>
      </c>
      <c r="CQ92" s="2">
        <f>SUMIF(SmtRes!AQ139:'SmtRes'!AQ157,"=1",SmtRes!AA139:'SmtRes'!AA157)</f>
        <v>105143.62000000001</v>
      </c>
      <c r="CR92" s="2">
        <f>SUMIF(SmtRes!AQ139:'SmtRes'!AQ157,"=1",SmtRes!AB139:'SmtRes'!AB157)</f>
        <v>3377.99</v>
      </c>
      <c r="CS92" s="2">
        <f>SUMIF(SmtRes!AQ139:'SmtRes'!AQ157,"=1",SmtRes!AC139:'SmtRes'!AC157)</f>
        <v>1744.74</v>
      </c>
      <c r="CT92" s="2">
        <f>SUMIF(SmtRes!AQ139:'SmtRes'!AQ157,"=1",SmtRes!AD139:'SmtRes'!AD157)</f>
        <v>748.18</v>
      </c>
      <c r="CU92" s="2">
        <f t="shared" ref="CU92:CU127" si="132">AG92</f>
        <v>0</v>
      </c>
      <c r="CV92" s="2">
        <f>SUMIF(SmtRes!AQ139:'SmtRes'!AQ157,"=1",SmtRes!BU139:'SmtRes'!BU157)</f>
        <v>5.98</v>
      </c>
      <c r="CW92" s="2">
        <f>SUMIF(SmtRes!AQ139:'SmtRes'!AQ157,"=1",SmtRes!BV139:'SmtRes'!BV157)</f>
        <v>2</v>
      </c>
      <c r="CX92" s="2">
        <f t="shared" ref="CX92:CX127" si="133">AJ92</f>
        <v>0</v>
      </c>
      <c r="CY92" s="2">
        <f t="shared" ref="CY92:CY127" si="134">(((S92+R92)*AT92)/100)</f>
        <v>0</v>
      </c>
      <c r="CZ92" s="2">
        <f t="shared" ref="CZ92:CZ127" si="135">(((S92+R92)*AU92)/100)</f>
        <v>0</v>
      </c>
      <c r="DA92" s="2"/>
      <c r="DB92" s="2"/>
      <c r="DC92" s="2" t="s">
        <v>3</v>
      </c>
      <c r="DD92" s="2" t="s">
        <v>3</v>
      </c>
      <c r="DE92" s="2" t="s">
        <v>3</v>
      </c>
      <c r="DF92" s="2" t="s">
        <v>3</v>
      </c>
      <c r="DG92" s="2" t="s">
        <v>3</v>
      </c>
      <c r="DH92" s="2" t="s">
        <v>3</v>
      </c>
      <c r="DI92" s="2" t="s">
        <v>3</v>
      </c>
      <c r="DJ92" s="2" t="s">
        <v>3</v>
      </c>
      <c r="DK92" s="2" t="s">
        <v>3</v>
      </c>
      <c r="DL92" s="2" t="s">
        <v>3</v>
      </c>
      <c r="DM92" s="2" t="s">
        <v>3</v>
      </c>
      <c r="DN92" s="2">
        <v>0</v>
      </c>
      <c r="DO92" s="2">
        <v>0</v>
      </c>
      <c r="DP92" s="2">
        <v>1</v>
      </c>
      <c r="DQ92" s="2">
        <v>1</v>
      </c>
      <c r="DR92" s="2"/>
      <c r="DS92" s="2"/>
      <c r="DT92" s="2"/>
      <c r="DU92" s="2">
        <v>1013</v>
      </c>
      <c r="DV92" s="2" t="s">
        <v>24</v>
      </c>
      <c r="DW92" s="2" t="s">
        <v>24</v>
      </c>
      <c r="DX92" s="2">
        <v>1</v>
      </c>
      <c r="DY92" s="2"/>
      <c r="DZ92" s="2" t="s">
        <v>3</v>
      </c>
      <c r="EA92" s="2" t="s">
        <v>3</v>
      </c>
      <c r="EB92" s="2" t="s">
        <v>3</v>
      </c>
      <c r="EC92" s="2" t="s">
        <v>3</v>
      </c>
      <c r="ED92" s="2"/>
      <c r="EE92" s="2">
        <v>85678438</v>
      </c>
      <c r="EF92" s="2">
        <v>2</v>
      </c>
      <c r="EG92" s="2" t="s">
        <v>26</v>
      </c>
      <c r="EH92" s="2">
        <v>27</v>
      </c>
      <c r="EI92" s="2" t="s">
        <v>27</v>
      </c>
      <c r="EJ92" s="2">
        <v>1</v>
      </c>
      <c r="EK92" s="2">
        <v>33001</v>
      </c>
      <c r="EL92" s="2" t="s">
        <v>27</v>
      </c>
      <c r="EM92" s="2" t="s">
        <v>28</v>
      </c>
      <c r="EN92" s="2"/>
      <c r="EO92" s="2" t="s">
        <v>3</v>
      </c>
      <c r="EP92" s="2"/>
      <c r="EQ92" s="2">
        <v>0</v>
      </c>
      <c r="ER92" s="2">
        <v>0</v>
      </c>
      <c r="ES92" s="2">
        <v>0</v>
      </c>
      <c r="ET92" s="2">
        <v>0</v>
      </c>
      <c r="EU92" s="2">
        <v>0</v>
      </c>
      <c r="EV92" s="2">
        <v>0</v>
      </c>
      <c r="EW92" s="2">
        <v>5.98</v>
      </c>
      <c r="EX92" s="2">
        <v>2</v>
      </c>
      <c r="EY92" s="2">
        <v>0</v>
      </c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>
        <v>0</v>
      </c>
      <c r="FR92" s="2">
        <f t="shared" ref="FR92:FR123" si="136">ROUND(IF(BI92=3,GM92,0),2)</f>
        <v>0</v>
      </c>
      <c r="FS92" s="2">
        <v>0</v>
      </c>
      <c r="FT92" s="2"/>
      <c r="FU92" s="2"/>
      <c r="FV92" s="2"/>
      <c r="FW92" s="2"/>
      <c r="FX92" s="2">
        <v>103</v>
      </c>
      <c r="FY92" s="2">
        <v>60</v>
      </c>
      <c r="FZ92" s="2"/>
      <c r="GA92" s="2" t="s">
        <v>3</v>
      </c>
      <c r="GB92" s="2"/>
      <c r="GC92" s="2"/>
      <c r="GD92" s="2">
        <v>1</v>
      </c>
      <c r="GE92" s="2"/>
      <c r="GF92" s="2">
        <v>1653395373</v>
      </c>
      <c r="GG92" s="2">
        <v>2</v>
      </c>
      <c r="GH92" s="2">
        <v>1</v>
      </c>
      <c r="GI92" s="2">
        <v>-2</v>
      </c>
      <c r="GJ92" s="2">
        <v>0</v>
      </c>
      <c r="GK92" s="2">
        <v>0</v>
      </c>
      <c r="GL92" s="2">
        <f t="shared" ref="GL92:GL123" si="137">ROUND(IF(AND(BH92=3,BI92=3,FS92&lt;&gt;0),P92,0),2)</f>
        <v>0</v>
      </c>
      <c r="GM92" s="2">
        <f t="shared" ref="GM92:GM123" si="138">ROUND(O92+X92+Y92,2)+GX92</f>
        <v>0</v>
      </c>
      <c r="GN92" s="2">
        <f t="shared" ref="GN92:GN123" si="139">IF(OR(BI92=0,BI92=1),GM92-GX92,0)</f>
        <v>0</v>
      </c>
      <c r="GO92" s="2">
        <f t="shared" ref="GO92:GO123" si="140">IF(BI92=2,GM92-GX92,0)</f>
        <v>0</v>
      </c>
      <c r="GP92" s="2">
        <f t="shared" ref="GP92:GP123" si="141">IF(BI92=4,GM92-GX92,0)</f>
        <v>0</v>
      </c>
      <c r="GQ92" s="2"/>
      <c r="GR92" s="2">
        <v>0</v>
      </c>
      <c r="GS92" s="2">
        <v>3</v>
      </c>
      <c r="GT92" s="2">
        <v>0</v>
      </c>
      <c r="GU92" s="2" t="s">
        <v>3</v>
      </c>
      <c r="GV92" s="2">
        <f t="shared" ref="GV92:GV123" si="142">ROUND((GT92),2)</f>
        <v>0</v>
      </c>
      <c r="GW92" s="2">
        <v>1</v>
      </c>
      <c r="GX92" s="2">
        <f t="shared" ref="GX92:GX123" si="143">ROUND(HC92*I92,2)</f>
        <v>0</v>
      </c>
      <c r="GY92" s="2"/>
      <c r="GZ92" s="2"/>
      <c r="HA92" s="2">
        <v>0</v>
      </c>
      <c r="HB92" s="2">
        <v>0</v>
      </c>
      <c r="HC92" s="2">
        <f t="shared" ref="HC92:HC127" si="144">GV92*GW92</f>
        <v>0</v>
      </c>
      <c r="HD92" s="2"/>
      <c r="HE92" s="2" t="s">
        <v>3</v>
      </c>
      <c r="HF92" s="2" t="s">
        <v>3</v>
      </c>
      <c r="HG92" s="2"/>
      <c r="HH92" s="2"/>
      <c r="HI92" s="2"/>
      <c r="HJ92" s="2"/>
      <c r="HK92" s="2"/>
      <c r="HL92" s="2"/>
      <c r="HM92" s="2" t="s">
        <v>3</v>
      </c>
      <c r="HN92" s="2" t="s">
        <v>29</v>
      </c>
      <c r="HO92" s="2" t="s">
        <v>30</v>
      </c>
      <c r="HP92" s="2" t="s">
        <v>27</v>
      </c>
      <c r="HQ92" s="2" t="s">
        <v>27</v>
      </c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>
        <v>0</v>
      </c>
      <c r="IL92" s="2"/>
      <c r="IM92" s="2"/>
      <c r="IN92" s="2"/>
      <c r="IO92" s="2"/>
      <c r="IP92" s="2"/>
      <c r="IQ92" s="2"/>
      <c r="IR92" s="2"/>
      <c r="IS92" s="2"/>
      <c r="IT92" s="2"/>
      <c r="IU92" s="2"/>
    </row>
    <row r="93" spans="1:255" x14ac:dyDescent="0.2">
      <c r="A93">
        <v>17</v>
      </c>
      <c r="B93">
        <v>1</v>
      </c>
      <c r="C93">
        <f>ROW(SmtRes!A176)</f>
        <v>176</v>
      </c>
      <c r="D93">
        <f>ROW(EtalonRes!A176)</f>
        <v>176</v>
      </c>
      <c r="E93" t="s">
        <v>98</v>
      </c>
      <c r="F93" t="s">
        <v>71</v>
      </c>
      <c r="G93" t="s">
        <v>99</v>
      </c>
      <c r="H93" t="s">
        <v>24</v>
      </c>
      <c r="I93">
        <v>0</v>
      </c>
      <c r="J93">
        <v>0</v>
      </c>
      <c r="K93">
        <v>0</v>
      </c>
      <c r="L93">
        <v>1</v>
      </c>
      <c r="M93">
        <v>1</v>
      </c>
      <c r="N93">
        <f t="shared" si="122"/>
        <v>0</v>
      </c>
      <c r="O93">
        <f t="shared" si="123"/>
        <v>0</v>
      </c>
      <c r="P93">
        <f>SUMIF(SmtRes!AQ158:'SmtRes'!AQ176,"=1",SmtRes!DF158:'SmtRes'!DF176)</f>
        <v>0</v>
      </c>
      <c r="Q93">
        <f>SUMIF(SmtRes!AQ158:'SmtRes'!AQ176,"=1",SmtRes!DG158:'SmtRes'!DG176)</f>
        <v>0</v>
      </c>
      <c r="R93">
        <f>SUMIF(SmtRes!AQ158:'SmtRes'!AQ176,"=1",SmtRes!DH158:'SmtRes'!DH176)</f>
        <v>0</v>
      </c>
      <c r="S93">
        <f>SUMIF(SmtRes!AQ158:'SmtRes'!AQ176,"=1",SmtRes!DI158:'SmtRes'!DI176)</f>
        <v>0</v>
      </c>
      <c r="T93">
        <f t="shared" si="124"/>
        <v>0</v>
      </c>
      <c r="U93">
        <f>SUMIF(SmtRes!AQ158:'SmtRes'!AQ176,"=1",SmtRes!CV158:'SmtRes'!CV176)</f>
        <v>0</v>
      </c>
      <c r="V93">
        <f>SUMIF(SmtRes!AQ158:'SmtRes'!AQ176,"=1",SmtRes!CW158:'SmtRes'!CW176)</f>
        <v>0</v>
      </c>
      <c r="W93">
        <f t="shared" si="125"/>
        <v>0</v>
      </c>
      <c r="X93">
        <f t="shared" si="126"/>
        <v>0</v>
      </c>
      <c r="Y93">
        <f t="shared" si="127"/>
        <v>0</v>
      </c>
      <c r="AA93">
        <v>87105511</v>
      </c>
      <c r="AB93">
        <f t="shared" si="128"/>
        <v>8102.26</v>
      </c>
      <c r="AC93">
        <f>ROUND((SUM(SmtRes!BQ158:'SmtRes'!BQ176)),2)</f>
        <v>29.42</v>
      </c>
      <c r="AD93">
        <f>ROUND((((SUM(SmtRes!BR158:'SmtRes'!BR176))-(SUM(SmtRes!BS158:'SmtRes'!BS176)))+AE93),2)</f>
        <v>3598.72</v>
      </c>
      <c r="AE93">
        <f>ROUND((SUM(SmtRes!BS158:'SmtRes'!BS176)),2)</f>
        <v>1817.44</v>
      </c>
      <c r="AF93">
        <f>ROUND((SUM(SmtRes!BT158:'SmtRes'!BT176)),2)</f>
        <v>4474.12</v>
      </c>
      <c r="AG93">
        <f t="shared" si="129"/>
        <v>0</v>
      </c>
      <c r="AH93">
        <f>(SUM(SmtRes!BU158:'SmtRes'!BU176))</f>
        <v>5.98</v>
      </c>
      <c r="AI93">
        <f>(SUM(SmtRes!BV158:'SmtRes'!BV176))</f>
        <v>2</v>
      </c>
      <c r="AJ93">
        <f t="shared" si="130"/>
        <v>0</v>
      </c>
      <c r="AK93">
        <v>9919.6875980000004</v>
      </c>
      <c r="AL93">
        <v>29.423198000000003</v>
      </c>
      <c r="AM93">
        <v>3598.712</v>
      </c>
      <c r="AN93">
        <v>1817.4360000000001</v>
      </c>
      <c r="AO93">
        <v>4474.1163999999999</v>
      </c>
      <c r="AP93">
        <v>0</v>
      </c>
      <c r="AQ93">
        <v>5.98</v>
      </c>
      <c r="AR93">
        <v>2</v>
      </c>
      <c r="AS93">
        <v>0</v>
      </c>
      <c r="AT93">
        <v>103</v>
      </c>
      <c r="AU93">
        <v>60</v>
      </c>
      <c r="AV93">
        <v>1</v>
      </c>
      <c r="AW93">
        <v>1</v>
      </c>
      <c r="AZ93">
        <v>1</v>
      </c>
      <c r="BA93">
        <v>1</v>
      </c>
      <c r="BB93">
        <v>1</v>
      </c>
      <c r="BC93">
        <v>1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73</v>
      </c>
      <c r="BM93">
        <v>33001</v>
      </c>
      <c r="BN93">
        <v>0</v>
      </c>
      <c r="BO93" t="s">
        <v>3</v>
      </c>
      <c r="BP93">
        <v>0</v>
      </c>
      <c r="BQ93">
        <v>2</v>
      </c>
      <c r="BR93">
        <v>0</v>
      </c>
      <c r="BS93">
        <v>1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103</v>
      </c>
      <c r="CA93">
        <v>60</v>
      </c>
      <c r="CB93" t="s">
        <v>3</v>
      </c>
      <c r="CE93">
        <v>0</v>
      </c>
      <c r="CF93">
        <v>0</v>
      </c>
      <c r="CG93">
        <v>0</v>
      </c>
      <c r="CH93">
        <v>7</v>
      </c>
      <c r="CI93">
        <v>0</v>
      </c>
      <c r="CJ93">
        <v>0</v>
      </c>
      <c r="CK93">
        <v>0</v>
      </c>
      <c r="CL93">
        <v>0</v>
      </c>
      <c r="CM93">
        <v>0</v>
      </c>
      <c r="CN93" t="s">
        <v>3</v>
      </c>
      <c r="CO93">
        <v>0</v>
      </c>
      <c r="CP93">
        <f t="shared" si="131"/>
        <v>0</v>
      </c>
      <c r="CQ93">
        <f>SUMIF(SmtRes!AQ158:'SmtRes'!AQ176,"=1",SmtRes!AA158:'SmtRes'!AA176)</f>
        <v>105143.62000000001</v>
      </c>
      <c r="CR93">
        <f>SUMIF(SmtRes!AQ158:'SmtRes'!AQ176,"=1",SmtRes!AB158:'SmtRes'!AB176)</f>
        <v>3377.99</v>
      </c>
      <c r="CS93">
        <f>SUMIF(SmtRes!AQ158:'SmtRes'!AQ176,"=1",SmtRes!AC158:'SmtRes'!AC176)</f>
        <v>1744.74</v>
      </c>
      <c r="CT93">
        <f>SUMIF(SmtRes!AQ158:'SmtRes'!AQ176,"=1",SmtRes!AD158:'SmtRes'!AD176)</f>
        <v>748.18</v>
      </c>
      <c r="CU93">
        <f t="shared" si="132"/>
        <v>0</v>
      </c>
      <c r="CV93">
        <f>SUMIF(SmtRes!AQ158:'SmtRes'!AQ176,"=1",SmtRes!BU158:'SmtRes'!BU176)</f>
        <v>5.98</v>
      </c>
      <c r="CW93">
        <f>SUMIF(SmtRes!AQ158:'SmtRes'!AQ176,"=1",SmtRes!BV158:'SmtRes'!BV176)</f>
        <v>2</v>
      </c>
      <c r="CX93">
        <f t="shared" si="133"/>
        <v>0</v>
      </c>
      <c r="CY93">
        <f t="shared" si="134"/>
        <v>0</v>
      </c>
      <c r="CZ93">
        <f t="shared" si="135"/>
        <v>0</v>
      </c>
      <c r="DC93" t="s">
        <v>3</v>
      </c>
      <c r="DD93" t="s">
        <v>3</v>
      </c>
      <c r="DE93" t="s">
        <v>3</v>
      </c>
      <c r="DF93" t="s">
        <v>3</v>
      </c>
      <c r="DG93" t="s">
        <v>3</v>
      </c>
      <c r="DH93" t="s">
        <v>3</v>
      </c>
      <c r="DI93" t="s">
        <v>3</v>
      </c>
      <c r="DJ93" t="s">
        <v>3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24</v>
      </c>
      <c r="DW93" t="s">
        <v>24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85678438</v>
      </c>
      <c r="EF93">
        <v>2</v>
      </c>
      <c r="EG93" t="s">
        <v>26</v>
      </c>
      <c r="EH93">
        <v>27</v>
      </c>
      <c r="EI93" t="s">
        <v>27</v>
      </c>
      <c r="EJ93">
        <v>1</v>
      </c>
      <c r="EK93">
        <v>33001</v>
      </c>
      <c r="EL93" t="s">
        <v>27</v>
      </c>
      <c r="EM93" t="s">
        <v>28</v>
      </c>
      <c r="EO93" t="s">
        <v>3</v>
      </c>
      <c r="EQ93">
        <v>0</v>
      </c>
      <c r="ER93">
        <v>0</v>
      </c>
      <c r="ES93">
        <v>0</v>
      </c>
      <c r="ET93">
        <v>0</v>
      </c>
      <c r="EU93">
        <v>0</v>
      </c>
      <c r="EV93">
        <v>0</v>
      </c>
      <c r="EW93">
        <v>5.98</v>
      </c>
      <c r="EX93">
        <v>2</v>
      </c>
      <c r="EY93">
        <v>0</v>
      </c>
      <c r="FQ93">
        <v>0</v>
      </c>
      <c r="FR93">
        <f t="shared" si="136"/>
        <v>0</v>
      </c>
      <c r="FS93">
        <v>0</v>
      </c>
      <c r="FX93">
        <v>103</v>
      </c>
      <c r="FY93">
        <v>60</v>
      </c>
      <c r="GA93" t="s">
        <v>3</v>
      </c>
      <c r="GD93">
        <v>1</v>
      </c>
      <c r="GF93">
        <v>1653395373</v>
      </c>
      <c r="GG93">
        <v>2</v>
      </c>
      <c r="GH93">
        <v>1</v>
      </c>
      <c r="GI93">
        <v>-2</v>
      </c>
      <c r="GJ93">
        <v>0</v>
      </c>
      <c r="GK93">
        <v>0</v>
      </c>
      <c r="GL93">
        <f t="shared" si="137"/>
        <v>0</v>
      </c>
      <c r="GM93">
        <f t="shared" si="138"/>
        <v>0</v>
      </c>
      <c r="GN93">
        <f t="shared" si="139"/>
        <v>0</v>
      </c>
      <c r="GO93">
        <f t="shared" si="140"/>
        <v>0</v>
      </c>
      <c r="GP93">
        <f t="shared" si="141"/>
        <v>0</v>
      </c>
      <c r="GR93">
        <v>0</v>
      </c>
      <c r="GS93">
        <v>3</v>
      </c>
      <c r="GT93">
        <v>0</v>
      </c>
      <c r="GU93" t="s">
        <v>3</v>
      </c>
      <c r="GV93">
        <f t="shared" si="142"/>
        <v>0</v>
      </c>
      <c r="GW93">
        <v>1</v>
      </c>
      <c r="GX93">
        <f t="shared" si="143"/>
        <v>0</v>
      </c>
      <c r="HA93">
        <v>0</v>
      </c>
      <c r="HB93">
        <v>0</v>
      </c>
      <c r="HC93">
        <f t="shared" si="144"/>
        <v>0</v>
      </c>
      <c r="HE93" t="s">
        <v>3</v>
      </c>
      <c r="HF93" t="s">
        <v>3</v>
      </c>
      <c r="HM93" t="s">
        <v>3</v>
      </c>
      <c r="HN93" t="s">
        <v>29</v>
      </c>
      <c r="HO93" t="s">
        <v>30</v>
      </c>
      <c r="HP93" t="s">
        <v>27</v>
      </c>
      <c r="HQ93" t="s">
        <v>27</v>
      </c>
      <c r="IK93">
        <v>0</v>
      </c>
    </row>
    <row r="94" spans="1:255" x14ac:dyDescent="0.2">
      <c r="A94" s="2">
        <v>18</v>
      </c>
      <c r="B94" s="2">
        <v>1</v>
      </c>
      <c r="C94" s="2">
        <v>145</v>
      </c>
      <c r="D94" s="2"/>
      <c r="E94" s="2" t="s">
        <v>100</v>
      </c>
      <c r="F94" s="2" t="s">
        <v>44</v>
      </c>
      <c r="G94" s="2" t="s">
        <v>45</v>
      </c>
      <c r="H94" s="2" t="s">
        <v>46</v>
      </c>
      <c r="I94" s="2">
        <f>I92*J94</f>
        <v>0</v>
      </c>
      <c r="J94" s="2">
        <v>0</v>
      </c>
      <c r="K94" s="2">
        <v>0</v>
      </c>
      <c r="L94" s="2">
        <v>0</v>
      </c>
      <c r="M94" s="2">
        <v>0</v>
      </c>
      <c r="N94" s="2">
        <f t="shared" si="122"/>
        <v>0</v>
      </c>
      <c r="O94" s="2">
        <f t="shared" si="123"/>
        <v>0</v>
      </c>
      <c r="P94" s="2">
        <f t="shared" ref="P94:P111" si="145">ROUND(CQ94*I94,2)</f>
        <v>0</v>
      </c>
      <c r="Q94" s="2">
        <f t="shared" ref="Q94:Q111" si="146">ROUND(CR94*I94,2)</f>
        <v>0</v>
      </c>
      <c r="R94" s="2">
        <f t="shared" ref="R94:R111" si="147">ROUND(CS94*I94,2)</f>
        <v>0</v>
      </c>
      <c r="S94" s="2">
        <f t="shared" ref="S94:S111" si="148">ROUND(CT94*I94,2)</f>
        <v>0</v>
      </c>
      <c r="T94" s="2">
        <f t="shared" si="124"/>
        <v>0</v>
      </c>
      <c r="U94" s="2">
        <f t="shared" ref="U94:U111" si="149">ROUND(CV94*I94,7)</f>
        <v>0</v>
      </c>
      <c r="V94" s="2">
        <f t="shared" ref="V94:V111" si="150">ROUND(CW94*I94,7)</f>
        <v>0</v>
      </c>
      <c r="W94" s="2">
        <f t="shared" si="125"/>
        <v>0</v>
      </c>
      <c r="X94" s="2">
        <f t="shared" si="126"/>
        <v>0</v>
      </c>
      <c r="Y94" s="2">
        <f t="shared" si="127"/>
        <v>0</v>
      </c>
      <c r="Z94" s="2"/>
      <c r="AA94" s="2">
        <v>87105575</v>
      </c>
      <c r="AB94" s="2">
        <f t="shared" si="128"/>
        <v>174.93</v>
      </c>
      <c r="AC94" s="2">
        <f t="shared" ref="AC94:AC111" si="151">ROUND((ES94),2)</f>
        <v>174.93</v>
      </c>
      <c r="AD94" s="2">
        <f t="shared" ref="AD94:AD111" si="152">ROUND((((ET94)-(EU94))+AE94),2)</f>
        <v>0</v>
      </c>
      <c r="AE94" s="2">
        <f t="shared" ref="AE94:AE111" si="153">ROUND((EU94),2)</f>
        <v>0</v>
      </c>
      <c r="AF94" s="2">
        <f t="shared" ref="AF94:AF111" si="154">ROUND((EV94),2)</f>
        <v>0</v>
      </c>
      <c r="AG94" s="2">
        <f t="shared" si="129"/>
        <v>0</v>
      </c>
      <c r="AH94" s="2">
        <f t="shared" ref="AH94:AH111" si="155">(EW94)</f>
        <v>0</v>
      </c>
      <c r="AI94" s="2">
        <f t="shared" ref="AI94:AI111" si="156">(EX94)</f>
        <v>0</v>
      </c>
      <c r="AJ94" s="2">
        <f t="shared" si="130"/>
        <v>0</v>
      </c>
      <c r="AK94" s="2">
        <v>174.93</v>
      </c>
      <c r="AL94" s="2">
        <v>174.93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103</v>
      </c>
      <c r="AU94" s="2">
        <v>60</v>
      </c>
      <c r="AV94" s="2">
        <v>1</v>
      </c>
      <c r="AW94" s="2">
        <v>1</v>
      </c>
      <c r="AX94" s="2"/>
      <c r="AY94" s="2"/>
      <c r="AZ94" s="2">
        <v>1</v>
      </c>
      <c r="BA94" s="2">
        <v>1</v>
      </c>
      <c r="BB94" s="2">
        <v>1</v>
      </c>
      <c r="BC94" s="2">
        <v>1</v>
      </c>
      <c r="BD94" s="2" t="s">
        <v>3</v>
      </c>
      <c r="BE94" s="2" t="s">
        <v>3</v>
      </c>
      <c r="BF94" s="2" t="s">
        <v>3</v>
      </c>
      <c r="BG94" s="2" t="s">
        <v>3</v>
      </c>
      <c r="BH94" s="2">
        <v>3</v>
      </c>
      <c r="BI94" s="2">
        <v>1</v>
      </c>
      <c r="BJ94" s="2" t="s">
        <v>47</v>
      </c>
      <c r="BK94" s="2"/>
      <c r="BL94" s="2"/>
      <c r="BM94" s="2">
        <v>33001</v>
      </c>
      <c r="BN94" s="2">
        <v>0</v>
      </c>
      <c r="BO94" s="2" t="s">
        <v>3</v>
      </c>
      <c r="BP94" s="2">
        <v>0</v>
      </c>
      <c r="BQ94" s="2">
        <v>2</v>
      </c>
      <c r="BR94" s="2">
        <v>0</v>
      </c>
      <c r="BS94" s="2">
        <v>1</v>
      </c>
      <c r="BT94" s="2">
        <v>1</v>
      </c>
      <c r="BU94" s="2">
        <v>1</v>
      </c>
      <c r="BV94" s="2">
        <v>1</v>
      </c>
      <c r="BW94" s="2">
        <v>1</v>
      </c>
      <c r="BX94" s="2">
        <v>1</v>
      </c>
      <c r="BY94" s="2" t="s">
        <v>3</v>
      </c>
      <c r="BZ94" s="2">
        <v>103</v>
      </c>
      <c r="CA94" s="2">
        <v>60</v>
      </c>
      <c r="CB94" s="2" t="s">
        <v>3</v>
      </c>
      <c r="CC94" s="2"/>
      <c r="CD94" s="2"/>
      <c r="CE94" s="2">
        <v>0</v>
      </c>
      <c r="CF94" s="2">
        <v>0</v>
      </c>
      <c r="CG94" s="2">
        <v>0</v>
      </c>
      <c r="CH94" s="2">
        <v>7</v>
      </c>
      <c r="CI94" s="2">
        <v>1</v>
      </c>
      <c r="CJ94" s="2">
        <v>0</v>
      </c>
      <c r="CK94" s="2">
        <v>0</v>
      </c>
      <c r="CL94" s="2">
        <v>0</v>
      </c>
      <c r="CM94" s="2">
        <v>0</v>
      </c>
      <c r="CN94" s="2" t="s">
        <v>3</v>
      </c>
      <c r="CO94" s="2">
        <v>0</v>
      </c>
      <c r="CP94" s="2">
        <f t="shared" si="131"/>
        <v>0</v>
      </c>
      <c r="CQ94" s="2">
        <f t="shared" ref="CQ94:CQ111" si="157">ROUND(AL94*BC94,2)</f>
        <v>174.93</v>
      </c>
      <c r="CR94" s="2">
        <f t="shared" ref="CR94:CR111" si="158">ROUND(AM94*BB94,2)</f>
        <v>0</v>
      </c>
      <c r="CS94" s="2">
        <f t="shared" ref="CS94:CS111" si="159">ROUND(AN94*BS94,2)</f>
        <v>0</v>
      </c>
      <c r="CT94" s="2">
        <f t="shared" ref="CT94:CT111" si="160">ROUND(AO94*BA94,2)</f>
        <v>0</v>
      </c>
      <c r="CU94" s="2">
        <f t="shared" si="132"/>
        <v>0</v>
      </c>
      <c r="CV94" s="2">
        <f t="shared" ref="CV94:CV111" si="161">AH94</f>
        <v>0</v>
      </c>
      <c r="CW94" s="2">
        <f t="shared" ref="CW94:CW111" si="162">AI94</f>
        <v>0</v>
      </c>
      <c r="CX94" s="2">
        <f t="shared" si="133"/>
        <v>0</v>
      </c>
      <c r="CY94" s="2">
        <f t="shared" si="134"/>
        <v>0</v>
      </c>
      <c r="CZ94" s="2">
        <f t="shared" si="135"/>
        <v>0</v>
      </c>
      <c r="DA94" s="2"/>
      <c r="DB94" s="2"/>
      <c r="DC94" s="2" t="s">
        <v>3</v>
      </c>
      <c r="DD94" s="2" t="s">
        <v>3</v>
      </c>
      <c r="DE94" s="2" t="s">
        <v>3</v>
      </c>
      <c r="DF94" s="2" t="s">
        <v>3</v>
      </c>
      <c r="DG94" s="2" t="s">
        <v>3</v>
      </c>
      <c r="DH94" s="2" t="s">
        <v>3</v>
      </c>
      <c r="DI94" s="2" t="s">
        <v>3</v>
      </c>
      <c r="DJ94" s="2" t="s">
        <v>3</v>
      </c>
      <c r="DK94" s="2" t="s">
        <v>3</v>
      </c>
      <c r="DL94" s="2" t="s">
        <v>3</v>
      </c>
      <c r="DM94" s="2" t="s">
        <v>3</v>
      </c>
      <c r="DN94" s="2">
        <v>0</v>
      </c>
      <c r="DO94" s="2">
        <v>0</v>
      </c>
      <c r="DP94" s="2">
        <v>1</v>
      </c>
      <c r="DQ94" s="2">
        <v>1</v>
      </c>
      <c r="DR94" s="2"/>
      <c r="DS94" s="2"/>
      <c r="DT94" s="2"/>
      <c r="DU94" s="2">
        <v>1009</v>
      </c>
      <c r="DV94" s="2" t="s">
        <v>46</v>
      </c>
      <c r="DW94" s="2" t="s">
        <v>46</v>
      </c>
      <c r="DX94" s="2">
        <v>1</v>
      </c>
      <c r="DY94" s="2"/>
      <c r="DZ94" s="2" t="s">
        <v>3</v>
      </c>
      <c r="EA94" s="2" t="s">
        <v>3</v>
      </c>
      <c r="EB94" s="2" t="s">
        <v>3</v>
      </c>
      <c r="EC94" s="2" t="s">
        <v>3</v>
      </c>
      <c r="ED94" s="2"/>
      <c r="EE94" s="2">
        <v>85678438</v>
      </c>
      <c r="EF94" s="2">
        <v>2</v>
      </c>
      <c r="EG94" s="2" t="s">
        <v>26</v>
      </c>
      <c r="EH94" s="2">
        <v>27</v>
      </c>
      <c r="EI94" s="2" t="s">
        <v>27</v>
      </c>
      <c r="EJ94" s="2">
        <v>1</v>
      </c>
      <c r="EK94" s="2">
        <v>33001</v>
      </c>
      <c r="EL94" s="2" t="s">
        <v>27</v>
      </c>
      <c r="EM94" s="2" t="s">
        <v>28</v>
      </c>
      <c r="EN94" s="2"/>
      <c r="EO94" s="2" t="s">
        <v>3</v>
      </c>
      <c r="EP94" s="2"/>
      <c r="EQ94" s="2">
        <v>0</v>
      </c>
      <c r="ER94" s="2">
        <v>174.93</v>
      </c>
      <c r="ES94" s="2">
        <v>174.93</v>
      </c>
      <c r="ET94" s="2">
        <v>0</v>
      </c>
      <c r="EU94" s="2">
        <v>0</v>
      </c>
      <c r="EV94" s="2">
        <v>0</v>
      </c>
      <c r="EW94" s="2">
        <v>0</v>
      </c>
      <c r="EX94" s="2">
        <v>0</v>
      </c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>
        <v>0</v>
      </c>
      <c r="FR94" s="2">
        <f t="shared" si="136"/>
        <v>0</v>
      </c>
      <c r="FS94" s="2">
        <v>0</v>
      </c>
      <c r="FT94" s="2"/>
      <c r="FU94" s="2"/>
      <c r="FV94" s="2"/>
      <c r="FW94" s="2"/>
      <c r="FX94" s="2">
        <v>103</v>
      </c>
      <c r="FY94" s="2">
        <v>60</v>
      </c>
      <c r="FZ94" s="2"/>
      <c r="GA94" s="2" t="s">
        <v>3</v>
      </c>
      <c r="GB94" s="2"/>
      <c r="GC94" s="2"/>
      <c r="GD94" s="2">
        <v>1</v>
      </c>
      <c r="GE94" s="2"/>
      <c r="GF94" s="2">
        <v>-1131385474</v>
      </c>
      <c r="GG94" s="2">
        <v>2</v>
      </c>
      <c r="GH94" s="2">
        <v>1</v>
      </c>
      <c r="GI94" s="2">
        <v>1</v>
      </c>
      <c r="GJ94" s="2">
        <v>0</v>
      </c>
      <c r="GK94" s="2">
        <v>0</v>
      </c>
      <c r="GL94" s="2">
        <f t="shared" si="137"/>
        <v>0</v>
      </c>
      <c r="GM94" s="2">
        <f t="shared" si="138"/>
        <v>0</v>
      </c>
      <c r="GN94" s="2">
        <f t="shared" si="139"/>
        <v>0</v>
      </c>
      <c r="GO94" s="2">
        <f t="shared" si="140"/>
        <v>0</v>
      </c>
      <c r="GP94" s="2">
        <f t="shared" si="141"/>
        <v>0</v>
      </c>
      <c r="GQ94" s="2"/>
      <c r="GR94" s="2">
        <v>0</v>
      </c>
      <c r="GS94" s="2">
        <v>3</v>
      </c>
      <c r="GT94" s="2">
        <v>0</v>
      </c>
      <c r="GU94" s="2" t="s">
        <v>3</v>
      </c>
      <c r="GV94" s="2">
        <f t="shared" si="142"/>
        <v>0</v>
      </c>
      <c r="GW94" s="2">
        <v>1</v>
      </c>
      <c r="GX94" s="2">
        <f t="shared" si="143"/>
        <v>0</v>
      </c>
      <c r="GY94" s="2"/>
      <c r="GZ94" s="2"/>
      <c r="HA94" s="2">
        <v>0</v>
      </c>
      <c r="HB94" s="2">
        <v>0</v>
      </c>
      <c r="HC94" s="2">
        <f t="shared" si="144"/>
        <v>0</v>
      </c>
      <c r="HD94" s="2"/>
      <c r="HE94" s="2" t="s">
        <v>3</v>
      </c>
      <c r="HF94" s="2" t="s">
        <v>3</v>
      </c>
      <c r="HG94" s="2"/>
      <c r="HH94" s="2"/>
      <c r="HI94" s="2"/>
      <c r="HJ94" s="2"/>
      <c r="HK94" s="2"/>
      <c r="HL94" s="2"/>
      <c r="HM94" s="2" t="s">
        <v>3</v>
      </c>
      <c r="HN94" s="2" t="s">
        <v>29</v>
      </c>
      <c r="HO94" s="2" t="s">
        <v>30</v>
      </c>
      <c r="HP94" s="2" t="s">
        <v>27</v>
      </c>
      <c r="HQ94" s="2" t="s">
        <v>27</v>
      </c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>
        <v>0</v>
      </c>
      <c r="IL94" s="2"/>
      <c r="IM94" s="2"/>
      <c r="IN94" s="2"/>
      <c r="IO94" s="2"/>
      <c r="IP94" s="2"/>
      <c r="IQ94" s="2"/>
      <c r="IR94" s="2"/>
      <c r="IS94" s="2"/>
      <c r="IT94" s="2"/>
      <c r="IU94" s="2"/>
    </row>
    <row r="95" spans="1:255" x14ac:dyDescent="0.2">
      <c r="A95">
        <v>18</v>
      </c>
      <c r="B95">
        <v>1</v>
      </c>
      <c r="C95">
        <v>164</v>
      </c>
      <c r="E95" t="s">
        <v>100</v>
      </c>
      <c r="F95" t="s">
        <v>44</v>
      </c>
      <c r="G95" t="s">
        <v>45</v>
      </c>
      <c r="H95" t="s">
        <v>46</v>
      </c>
      <c r="I95">
        <f>I93*J95</f>
        <v>0</v>
      </c>
      <c r="J95">
        <v>0</v>
      </c>
      <c r="K95">
        <v>0</v>
      </c>
      <c r="L95">
        <v>0</v>
      </c>
      <c r="M95">
        <v>0</v>
      </c>
      <c r="N95">
        <f t="shared" si="122"/>
        <v>0</v>
      </c>
      <c r="O95">
        <f t="shared" si="123"/>
        <v>0</v>
      </c>
      <c r="P95">
        <f t="shared" si="145"/>
        <v>0</v>
      </c>
      <c r="Q95">
        <f t="shared" si="146"/>
        <v>0</v>
      </c>
      <c r="R95">
        <f t="shared" si="147"/>
        <v>0</v>
      </c>
      <c r="S95">
        <f t="shared" si="148"/>
        <v>0</v>
      </c>
      <c r="T95">
        <f t="shared" si="124"/>
        <v>0</v>
      </c>
      <c r="U95">
        <f t="shared" si="149"/>
        <v>0</v>
      </c>
      <c r="V95">
        <f t="shared" si="150"/>
        <v>0</v>
      </c>
      <c r="W95">
        <f t="shared" si="125"/>
        <v>0</v>
      </c>
      <c r="X95">
        <f t="shared" si="126"/>
        <v>0</v>
      </c>
      <c r="Y95">
        <f t="shared" si="127"/>
        <v>0</v>
      </c>
      <c r="AA95">
        <v>87105511</v>
      </c>
      <c r="AB95">
        <f t="shared" si="128"/>
        <v>174.93</v>
      </c>
      <c r="AC95">
        <f t="shared" si="151"/>
        <v>174.93</v>
      </c>
      <c r="AD95">
        <f t="shared" si="152"/>
        <v>0</v>
      </c>
      <c r="AE95">
        <f t="shared" si="153"/>
        <v>0</v>
      </c>
      <c r="AF95">
        <f t="shared" si="154"/>
        <v>0</v>
      </c>
      <c r="AG95">
        <f t="shared" si="129"/>
        <v>0</v>
      </c>
      <c r="AH95">
        <f t="shared" si="155"/>
        <v>0</v>
      </c>
      <c r="AI95">
        <f t="shared" si="156"/>
        <v>0</v>
      </c>
      <c r="AJ95">
        <f t="shared" si="130"/>
        <v>0</v>
      </c>
      <c r="AK95">
        <v>174.93</v>
      </c>
      <c r="AL95">
        <v>174.93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103</v>
      </c>
      <c r="AU95">
        <v>60</v>
      </c>
      <c r="AV95">
        <v>1</v>
      </c>
      <c r="AW95">
        <v>1</v>
      </c>
      <c r="AZ95">
        <v>1</v>
      </c>
      <c r="BA95">
        <v>1</v>
      </c>
      <c r="BB95">
        <v>1</v>
      </c>
      <c r="BC95">
        <v>1</v>
      </c>
      <c r="BD95" t="s">
        <v>3</v>
      </c>
      <c r="BE95" t="s">
        <v>3</v>
      </c>
      <c r="BF95" t="s">
        <v>3</v>
      </c>
      <c r="BG95" t="s">
        <v>3</v>
      </c>
      <c r="BH95">
        <v>3</v>
      </c>
      <c r="BI95">
        <v>1</v>
      </c>
      <c r="BJ95" t="s">
        <v>47</v>
      </c>
      <c r="BM95">
        <v>33001</v>
      </c>
      <c r="BN95">
        <v>0</v>
      </c>
      <c r="BO95" t="s">
        <v>3</v>
      </c>
      <c r="BP95">
        <v>0</v>
      </c>
      <c r="BQ95">
        <v>2</v>
      </c>
      <c r="BR95">
        <v>0</v>
      </c>
      <c r="BS95">
        <v>1</v>
      </c>
      <c r="BT95">
        <v>1</v>
      </c>
      <c r="BU95">
        <v>1</v>
      </c>
      <c r="BV95">
        <v>1</v>
      </c>
      <c r="BW95">
        <v>1</v>
      </c>
      <c r="BX95">
        <v>1</v>
      </c>
      <c r="BY95" t="s">
        <v>3</v>
      </c>
      <c r="BZ95">
        <v>103</v>
      </c>
      <c r="CA95">
        <v>60</v>
      </c>
      <c r="CB95" t="s">
        <v>3</v>
      </c>
      <c r="CE95">
        <v>0</v>
      </c>
      <c r="CF95">
        <v>0</v>
      </c>
      <c r="CG95">
        <v>0</v>
      </c>
      <c r="CH95">
        <v>7</v>
      </c>
      <c r="CI95">
        <v>1</v>
      </c>
      <c r="CJ95">
        <v>0</v>
      </c>
      <c r="CK95">
        <v>0</v>
      </c>
      <c r="CL95">
        <v>0</v>
      </c>
      <c r="CM95">
        <v>0</v>
      </c>
      <c r="CN95" t="s">
        <v>3</v>
      </c>
      <c r="CO95">
        <v>0</v>
      </c>
      <c r="CP95">
        <f t="shared" si="131"/>
        <v>0</v>
      </c>
      <c r="CQ95">
        <f t="shared" si="157"/>
        <v>174.93</v>
      </c>
      <c r="CR95">
        <f t="shared" si="158"/>
        <v>0</v>
      </c>
      <c r="CS95">
        <f t="shared" si="159"/>
        <v>0</v>
      </c>
      <c r="CT95">
        <f t="shared" si="160"/>
        <v>0</v>
      </c>
      <c r="CU95">
        <f t="shared" si="132"/>
        <v>0</v>
      </c>
      <c r="CV95">
        <f t="shared" si="161"/>
        <v>0</v>
      </c>
      <c r="CW95">
        <f t="shared" si="162"/>
        <v>0</v>
      </c>
      <c r="CX95">
        <f t="shared" si="133"/>
        <v>0</v>
      </c>
      <c r="CY95">
        <f t="shared" si="134"/>
        <v>0</v>
      </c>
      <c r="CZ95">
        <f t="shared" si="135"/>
        <v>0</v>
      </c>
      <c r="DC95" t="s">
        <v>3</v>
      </c>
      <c r="DD95" t="s">
        <v>3</v>
      </c>
      <c r="DE95" t="s">
        <v>3</v>
      </c>
      <c r="DF95" t="s">
        <v>3</v>
      </c>
      <c r="DG95" t="s">
        <v>3</v>
      </c>
      <c r="DH95" t="s">
        <v>3</v>
      </c>
      <c r="DI95" t="s">
        <v>3</v>
      </c>
      <c r="DJ95" t="s">
        <v>3</v>
      </c>
      <c r="DK95" t="s">
        <v>3</v>
      </c>
      <c r="DL95" t="s">
        <v>3</v>
      </c>
      <c r="DM95" t="s">
        <v>3</v>
      </c>
      <c r="DN95">
        <v>0</v>
      </c>
      <c r="DO95">
        <v>0</v>
      </c>
      <c r="DP95">
        <v>1</v>
      </c>
      <c r="DQ95">
        <v>1</v>
      </c>
      <c r="DU95">
        <v>1009</v>
      </c>
      <c r="DV95" t="s">
        <v>46</v>
      </c>
      <c r="DW95" t="s">
        <v>46</v>
      </c>
      <c r="DX95">
        <v>1</v>
      </c>
      <c r="DZ95" t="s">
        <v>3</v>
      </c>
      <c r="EA95" t="s">
        <v>3</v>
      </c>
      <c r="EB95" t="s">
        <v>3</v>
      </c>
      <c r="EC95" t="s">
        <v>3</v>
      </c>
      <c r="EE95">
        <v>85678438</v>
      </c>
      <c r="EF95">
        <v>2</v>
      </c>
      <c r="EG95" t="s">
        <v>26</v>
      </c>
      <c r="EH95">
        <v>27</v>
      </c>
      <c r="EI95" t="s">
        <v>27</v>
      </c>
      <c r="EJ95">
        <v>1</v>
      </c>
      <c r="EK95">
        <v>33001</v>
      </c>
      <c r="EL95" t="s">
        <v>27</v>
      </c>
      <c r="EM95" t="s">
        <v>28</v>
      </c>
      <c r="EO95" t="s">
        <v>3</v>
      </c>
      <c r="EQ95">
        <v>0</v>
      </c>
      <c r="ER95">
        <v>174.93</v>
      </c>
      <c r="ES95">
        <v>174.93</v>
      </c>
      <c r="ET95">
        <v>0</v>
      </c>
      <c r="EU95">
        <v>0</v>
      </c>
      <c r="EV95">
        <v>0</v>
      </c>
      <c r="EW95">
        <v>0</v>
      </c>
      <c r="EX95">
        <v>0</v>
      </c>
      <c r="FQ95">
        <v>0</v>
      </c>
      <c r="FR95">
        <f t="shared" si="136"/>
        <v>0</v>
      </c>
      <c r="FS95">
        <v>0</v>
      </c>
      <c r="FX95">
        <v>103</v>
      </c>
      <c r="FY95">
        <v>60</v>
      </c>
      <c r="GA95" t="s">
        <v>3</v>
      </c>
      <c r="GD95">
        <v>1</v>
      </c>
      <c r="GF95">
        <v>-1131385474</v>
      </c>
      <c r="GG95">
        <v>2</v>
      </c>
      <c r="GH95">
        <v>1</v>
      </c>
      <c r="GI95">
        <v>1</v>
      </c>
      <c r="GJ95">
        <v>0</v>
      </c>
      <c r="GK95">
        <v>0</v>
      </c>
      <c r="GL95">
        <f t="shared" si="137"/>
        <v>0</v>
      </c>
      <c r="GM95">
        <f t="shared" si="138"/>
        <v>0</v>
      </c>
      <c r="GN95">
        <f t="shared" si="139"/>
        <v>0</v>
      </c>
      <c r="GO95">
        <f t="shared" si="140"/>
        <v>0</v>
      </c>
      <c r="GP95">
        <f t="shared" si="141"/>
        <v>0</v>
      </c>
      <c r="GR95">
        <v>0</v>
      </c>
      <c r="GS95">
        <v>3</v>
      </c>
      <c r="GT95">
        <v>0</v>
      </c>
      <c r="GU95" t="s">
        <v>3</v>
      </c>
      <c r="GV95">
        <f t="shared" si="142"/>
        <v>0</v>
      </c>
      <c r="GW95">
        <v>1</v>
      </c>
      <c r="GX95">
        <f t="shared" si="143"/>
        <v>0</v>
      </c>
      <c r="HA95">
        <v>0</v>
      </c>
      <c r="HB95">
        <v>0</v>
      </c>
      <c r="HC95">
        <f t="shared" si="144"/>
        <v>0</v>
      </c>
      <c r="HE95" t="s">
        <v>3</v>
      </c>
      <c r="HF95" t="s">
        <v>3</v>
      </c>
      <c r="HM95" t="s">
        <v>3</v>
      </c>
      <c r="HN95" t="s">
        <v>29</v>
      </c>
      <c r="HO95" t="s">
        <v>30</v>
      </c>
      <c r="HP95" t="s">
        <v>27</v>
      </c>
      <c r="HQ95" t="s">
        <v>27</v>
      </c>
      <c r="IK95">
        <v>0</v>
      </c>
    </row>
    <row r="96" spans="1:255" x14ac:dyDescent="0.2">
      <c r="A96" s="2">
        <v>18</v>
      </c>
      <c r="B96" s="2">
        <v>1</v>
      </c>
      <c r="C96" s="2">
        <v>147</v>
      </c>
      <c r="D96" s="2"/>
      <c r="E96" s="2" t="s">
        <v>101</v>
      </c>
      <c r="F96" s="2" t="s">
        <v>49</v>
      </c>
      <c r="G96" s="2" t="s">
        <v>50</v>
      </c>
      <c r="H96" s="2" t="s">
        <v>24</v>
      </c>
      <c r="I96" s="2">
        <f>I92*J96</f>
        <v>0</v>
      </c>
      <c r="J96" s="2">
        <v>0</v>
      </c>
      <c r="K96" s="2">
        <v>0</v>
      </c>
      <c r="L96" s="2">
        <v>0</v>
      </c>
      <c r="M96" s="2">
        <v>0</v>
      </c>
      <c r="N96" s="2">
        <f t="shared" si="122"/>
        <v>0</v>
      </c>
      <c r="O96" s="2">
        <f t="shared" si="123"/>
        <v>0</v>
      </c>
      <c r="P96" s="2">
        <f t="shared" si="145"/>
        <v>0</v>
      </c>
      <c r="Q96" s="2">
        <f t="shared" si="146"/>
        <v>0</v>
      </c>
      <c r="R96" s="2">
        <f t="shared" si="147"/>
        <v>0</v>
      </c>
      <c r="S96" s="2">
        <f t="shared" si="148"/>
        <v>0</v>
      </c>
      <c r="T96" s="2">
        <f t="shared" si="124"/>
        <v>0</v>
      </c>
      <c r="U96" s="2">
        <f t="shared" si="149"/>
        <v>0</v>
      </c>
      <c r="V96" s="2">
        <f t="shared" si="150"/>
        <v>0</v>
      </c>
      <c r="W96" s="2">
        <f t="shared" si="125"/>
        <v>0</v>
      </c>
      <c r="X96" s="2">
        <f t="shared" si="126"/>
        <v>0</v>
      </c>
      <c r="Y96" s="2">
        <f t="shared" si="127"/>
        <v>0</v>
      </c>
      <c r="Z96" s="2"/>
      <c r="AA96" s="2">
        <v>87105575</v>
      </c>
      <c r="AB96" s="2">
        <f t="shared" si="128"/>
        <v>0</v>
      </c>
      <c r="AC96" s="2">
        <f t="shared" si="151"/>
        <v>0</v>
      </c>
      <c r="AD96" s="2">
        <f t="shared" si="152"/>
        <v>0</v>
      </c>
      <c r="AE96" s="2">
        <f t="shared" si="153"/>
        <v>0</v>
      </c>
      <c r="AF96" s="2">
        <f t="shared" si="154"/>
        <v>0</v>
      </c>
      <c r="AG96" s="2">
        <f t="shared" si="129"/>
        <v>0</v>
      </c>
      <c r="AH96" s="2">
        <f t="shared" si="155"/>
        <v>0</v>
      </c>
      <c r="AI96" s="2">
        <f t="shared" si="156"/>
        <v>0</v>
      </c>
      <c r="AJ96" s="2">
        <f t="shared" si="130"/>
        <v>0</v>
      </c>
      <c r="AK96" s="2">
        <v>0</v>
      </c>
      <c r="AL96" s="2">
        <v>0</v>
      </c>
      <c r="AM96" s="2">
        <v>0</v>
      </c>
      <c r="AN96" s="2">
        <v>0</v>
      </c>
      <c r="AO96" s="2">
        <v>0</v>
      </c>
      <c r="AP96" s="2">
        <v>0</v>
      </c>
      <c r="AQ96" s="2">
        <v>0</v>
      </c>
      <c r="AR96" s="2">
        <v>0</v>
      </c>
      <c r="AS96" s="2">
        <v>0</v>
      </c>
      <c r="AT96" s="2">
        <v>103</v>
      </c>
      <c r="AU96" s="2">
        <v>60</v>
      </c>
      <c r="AV96" s="2">
        <v>1</v>
      </c>
      <c r="AW96" s="2">
        <v>1</v>
      </c>
      <c r="AX96" s="2"/>
      <c r="AY96" s="2"/>
      <c r="AZ96" s="2">
        <v>1</v>
      </c>
      <c r="BA96" s="2">
        <v>1</v>
      </c>
      <c r="BB96" s="2">
        <v>1</v>
      </c>
      <c r="BC96" s="2">
        <v>1</v>
      </c>
      <c r="BD96" s="2" t="s">
        <v>3</v>
      </c>
      <c r="BE96" s="2" t="s">
        <v>3</v>
      </c>
      <c r="BF96" s="2" t="s">
        <v>3</v>
      </c>
      <c r="BG96" s="2" t="s">
        <v>3</v>
      </c>
      <c r="BH96" s="2">
        <v>3</v>
      </c>
      <c r="BI96" s="2">
        <v>1</v>
      </c>
      <c r="BJ96" s="2" t="s">
        <v>3</v>
      </c>
      <c r="BK96" s="2"/>
      <c r="BL96" s="2"/>
      <c r="BM96" s="2">
        <v>33001</v>
      </c>
      <c r="BN96" s="2">
        <v>0</v>
      </c>
      <c r="BO96" s="2" t="s">
        <v>3</v>
      </c>
      <c r="BP96" s="2">
        <v>0</v>
      </c>
      <c r="BQ96" s="2">
        <v>2</v>
      </c>
      <c r="BR96" s="2">
        <v>0</v>
      </c>
      <c r="BS96" s="2">
        <v>1</v>
      </c>
      <c r="BT96" s="2">
        <v>1</v>
      </c>
      <c r="BU96" s="2">
        <v>1</v>
      </c>
      <c r="BV96" s="2">
        <v>1</v>
      </c>
      <c r="BW96" s="2">
        <v>1</v>
      </c>
      <c r="BX96" s="2">
        <v>1</v>
      </c>
      <c r="BY96" s="2" t="s">
        <v>3</v>
      </c>
      <c r="BZ96" s="2">
        <v>103</v>
      </c>
      <c r="CA96" s="2">
        <v>60</v>
      </c>
      <c r="CB96" s="2" t="s">
        <v>3</v>
      </c>
      <c r="CC96" s="2"/>
      <c r="CD96" s="2"/>
      <c r="CE96" s="2">
        <v>0</v>
      </c>
      <c r="CF96" s="2">
        <v>0</v>
      </c>
      <c r="CG96" s="2">
        <v>0</v>
      </c>
      <c r="CH96" s="2">
        <v>7</v>
      </c>
      <c r="CI96" s="2">
        <v>2</v>
      </c>
      <c r="CJ96" s="2">
        <v>0</v>
      </c>
      <c r="CK96" s="2">
        <v>0</v>
      </c>
      <c r="CL96" s="2">
        <v>0</v>
      </c>
      <c r="CM96" s="2">
        <v>0</v>
      </c>
      <c r="CN96" s="2" t="s">
        <v>3</v>
      </c>
      <c r="CO96" s="2">
        <v>0</v>
      </c>
      <c r="CP96" s="2">
        <f t="shared" si="131"/>
        <v>0</v>
      </c>
      <c r="CQ96" s="2">
        <f t="shared" si="157"/>
        <v>0</v>
      </c>
      <c r="CR96" s="2">
        <f t="shared" si="158"/>
        <v>0</v>
      </c>
      <c r="CS96" s="2">
        <f t="shared" si="159"/>
        <v>0</v>
      </c>
      <c r="CT96" s="2">
        <f t="shared" si="160"/>
        <v>0</v>
      </c>
      <c r="CU96" s="2">
        <f t="shared" si="132"/>
        <v>0</v>
      </c>
      <c r="CV96" s="2">
        <f t="shared" si="161"/>
        <v>0</v>
      </c>
      <c r="CW96" s="2">
        <f t="shared" si="162"/>
        <v>0</v>
      </c>
      <c r="CX96" s="2">
        <f t="shared" si="133"/>
        <v>0</v>
      </c>
      <c r="CY96" s="2">
        <f t="shared" si="134"/>
        <v>0</v>
      </c>
      <c r="CZ96" s="2">
        <f t="shared" si="135"/>
        <v>0</v>
      </c>
      <c r="DA96" s="2"/>
      <c r="DB96" s="2"/>
      <c r="DC96" s="2" t="s">
        <v>3</v>
      </c>
      <c r="DD96" s="2" t="s">
        <v>3</v>
      </c>
      <c r="DE96" s="2" t="s">
        <v>3</v>
      </c>
      <c r="DF96" s="2" t="s">
        <v>3</v>
      </c>
      <c r="DG96" s="2" t="s">
        <v>3</v>
      </c>
      <c r="DH96" s="2" t="s">
        <v>3</v>
      </c>
      <c r="DI96" s="2" t="s">
        <v>3</v>
      </c>
      <c r="DJ96" s="2" t="s">
        <v>3</v>
      </c>
      <c r="DK96" s="2" t="s">
        <v>3</v>
      </c>
      <c r="DL96" s="2" t="s">
        <v>3</v>
      </c>
      <c r="DM96" s="2" t="s">
        <v>3</v>
      </c>
      <c r="DN96" s="2">
        <v>0</v>
      </c>
      <c r="DO96" s="2">
        <v>0</v>
      </c>
      <c r="DP96" s="2">
        <v>1</v>
      </c>
      <c r="DQ96" s="2">
        <v>1</v>
      </c>
      <c r="DR96" s="2"/>
      <c r="DS96" s="2"/>
      <c r="DT96" s="2"/>
      <c r="DU96" s="2">
        <v>1013</v>
      </c>
      <c r="DV96" s="2" t="s">
        <v>24</v>
      </c>
      <c r="DW96" s="2" t="s">
        <v>24</v>
      </c>
      <c r="DX96" s="2">
        <v>1</v>
      </c>
      <c r="DY96" s="2"/>
      <c r="DZ96" s="2" t="s">
        <v>3</v>
      </c>
      <c r="EA96" s="2" t="s">
        <v>3</v>
      </c>
      <c r="EB96" s="2" t="s">
        <v>3</v>
      </c>
      <c r="EC96" s="2" t="s">
        <v>3</v>
      </c>
      <c r="ED96" s="2"/>
      <c r="EE96" s="2">
        <v>85678438</v>
      </c>
      <c r="EF96" s="2">
        <v>2</v>
      </c>
      <c r="EG96" s="2" t="s">
        <v>26</v>
      </c>
      <c r="EH96" s="2">
        <v>27</v>
      </c>
      <c r="EI96" s="2" t="s">
        <v>27</v>
      </c>
      <c r="EJ96" s="2">
        <v>1</v>
      </c>
      <c r="EK96" s="2">
        <v>33001</v>
      </c>
      <c r="EL96" s="2" t="s">
        <v>27</v>
      </c>
      <c r="EM96" s="2" t="s">
        <v>28</v>
      </c>
      <c r="EN96" s="2"/>
      <c r="EO96" s="2" t="s">
        <v>3</v>
      </c>
      <c r="EP96" s="2"/>
      <c r="EQ96" s="2">
        <v>0</v>
      </c>
      <c r="ER96" s="2">
        <v>0</v>
      </c>
      <c r="ES96" s="2">
        <v>0</v>
      </c>
      <c r="ET96" s="2">
        <v>0</v>
      </c>
      <c r="EU96" s="2">
        <v>0</v>
      </c>
      <c r="EV96" s="2">
        <v>0</v>
      </c>
      <c r="EW96" s="2">
        <v>0</v>
      </c>
      <c r="EX96" s="2">
        <v>0</v>
      </c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>
        <v>0</v>
      </c>
      <c r="FR96" s="2">
        <f t="shared" si="136"/>
        <v>0</v>
      </c>
      <c r="FS96" s="2">
        <v>0</v>
      </c>
      <c r="FT96" s="2"/>
      <c r="FU96" s="2"/>
      <c r="FV96" s="2"/>
      <c r="FW96" s="2"/>
      <c r="FX96" s="2">
        <v>103</v>
      </c>
      <c r="FY96" s="2">
        <v>60</v>
      </c>
      <c r="FZ96" s="2"/>
      <c r="GA96" s="2" t="s">
        <v>3</v>
      </c>
      <c r="GB96" s="2"/>
      <c r="GC96" s="2"/>
      <c r="GD96" s="2">
        <v>1</v>
      </c>
      <c r="GE96" s="2"/>
      <c r="GF96" s="2">
        <v>457934895</v>
      </c>
      <c r="GG96" s="2">
        <v>2</v>
      </c>
      <c r="GH96" s="2">
        <v>1</v>
      </c>
      <c r="GI96" s="2">
        <v>-2</v>
      </c>
      <c r="GJ96" s="2">
        <v>0</v>
      </c>
      <c r="GK96" s="2">
        <v>0</v>
      </c>
      <c r="GL96" s="2">
        <f t="shared" si="137"/>
        <v>0</v>
      </c>
      <c r="GM96" s="2">
        <f t="shared" si="138"/>
        <v>0</v>
      </c>
      <c r="GN96" s="2">
        <f t="shared" si="139"/>
        <v>0</v>
      </c>
      <c r="GO96" s="2">
        <f t="shared" si="140"/>
        <v>0</v>
      </c>
      <c r="GP96" s="2">
        <f t="shared" si="141"/>
        <v>0</v>
      </c>
      <c r="GQ96" s="2"/>
      <c r="GR96" s="2">
        <v>0</v>
      </c>
      <c r="GS96" s="2">
        <v>3</v>
      </c>
      <c r="GT96" s="2">
        <v>0</v>
      </c>
      <c r="GU96" s="2" t="s">
        <v>3</v>
      </c>
      <c r="GV96" s="2">
        <f t="shared" si="142"/>
        <v>0</v>
      </c>
      <c r="GW96" s="2">
        <v>1</v>
      </c>
      <c r="GX96" s="2">
        <f t="shared" si="143"/>
        <v>0</v>
      </c>
      <c r="GY96" s="2"/>
      <c r="GZ96" s="2"/>
      <c r="HA96" s="2">
        <v>0</v>
      </c>
      <c r="HB96" s="2">
        <v>0</v>
      </c>
      <c r="HC96" s="2">
        <f t="shared" si="144"/>
        <v>0</v>
      </c>
      <c r="HD96" s="2"/>
      <c r="HE96" s="2" t="s">
        <v>3</v>
      </c>
      <c r="HF96" s="2" t="s">
        <v>3</v>
      </c>
      <c r="HG96" s="2"/>
      <c r="HH96" s="2"/>
      <c r="HI96" s="2"/>
      <c r="HJ96" s="2"/>
      <c r="HK96" s="2"/>
      <c r="HL96" s="2"/>
      <c r="HM96" s="2" t="s">
        <v>3</v>
      </c>
      <c r="HN96" s="2" t="s">
        <v>29</v>
      </c>
      <c r="HO96" s="2" t="s">
        <v>30</v>
      </c>
      <c r="HP96" s="2" t="s">
        <v>27</v>
      </c>
      <c r="HQ96" s="2" t="s">
        <v>27</v>
      </c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>
        <v>0</v>
      </c>
      <c r="IL96" s="2"/>
      <c r="IM96" s="2"/>
      <c r="IN96" s="2"/>
      <c r="IO96" s="2"/>
      <c r="IP96" s="2"/>
      <c r="IQ96" s="2"/>
      <c r="IR96" s="2"/>
      <c r="IS96" s="2"/>
      <c r="IT96" s="2"/>
      <c r="IU96" s="2"/>
    </row>
    <row r="97" spans="1:255" x14ac:dyDescent="0.2">
      <c r="A97">
        <v>18</v>
      </c>
      <c r="B97">
        <v>1</v>
      </c>
      <c r="C97">
        <v>166</v>
      </c>
      <c r="E97" t="s">
        <v>101</v>
      </c>
      <c r="F97" t="s">
        <v>49</v>
      </c>
      <c r="G97" t="s">
        <v>50</v>
      </c>
      <c r="H97" t="s">
        <v>24</v>
      </c>
      <c r="I97">
        <f>I93*J97</f>
        <v>0</v>
      </c>
      <c r="J97">
        <v>0</v>
      </c>
      <c r="K97">
        <v>0</v>
      </c>
      <c r="L97">
        <v>0</v>
      </c>
      <c r="M97">
        <v>0</v>
      </c>
      <c r="N97">
        <f t="shared" si="122"/>
        <v>0</v>
      </c>
      <c r="O97">
        <f t="shared" si="123"/>
        <v>0</v>
      </c>
      <c r="P97">
        <f t="shared" si="145"/>
        <v>0</v>
      </c>
      <c r="Q97">
        <f t="shared" si="146"/>
        <v>0</v>
      </c>
      <c r="R97">
        <f t="shared" si="147"/>
        <v>0</v>
      </c>
      <c r="S97">
        <f t="shared" si="148"/>
        <v>0</v>
      </c>
      <c r="T97">
        <f t="shared" si="124"/>
        <v>0</v>
      </c>
      <c r="U97">
        <f t="shared" si="149"/>
        <v>0</v>
      </c>
      <c r="V97">
        <f t="shared" si="150"/>
        <v>0</v>
      </c>
      <c r="W97">
        <f t="shared" si="125"/>
        <v>0</v>
      </c>
      <c r="X97">
        <f t="shared" si="126"/>
        <v>0</v>
      </c>
      <c r="Y97">
        <f t="shared" si="127"/>
        <v>0</v>
      </c>
      <c r="AA97">
        <v>87105511</v>
      </c>
      <c r="AB97">
        <f t="shared" si="128"/>
        <v>0</v>
      </c>
      <c r="AC97">
        <f t="shared" si="151"/>
        <v>0</v>
      </c>
      <c r="AD97">
        <f t="shared" si="152"/>
        <v>0</v>
      </c>
      <c r="AE97">
        <f t="shared" si="153"/>
        <v>0</v>
      </c>
      <c r="AF97">
        <f t="shared" si="154"/>
        <v>0</v>
      </c>
      <c r="AG97">
        <f t="shared" si="129"/>
        <v>0</v>
      </c>
      <c r="AH97">
        <f t="shared" si="155"/>
        <v>0</v>
      </c>
      <c r="AI97">
        <f t="shared" si="156"/>
        <v>0</v>
      </c>
      <c r="AJ97">
        <f t="shared" si="130"/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103</v>
      </c>
      <c r="AU97">
        <v>60</v>
      </c>
      <c r="AV97">
        <v>1</v>
      </c>
      <c r="AW97">
        <v>1</v>
      </c>
      <c r="AZ97">
        <v>1</v>
      </c>
      <c r="BA97">
        <v>1</v>
      </c>
      <c r="BB97">
        <v>1</v>
      </c>
      <c r="BC97">
        <v>1</v>
      </c>
      <c r="BD97" t="s">
        <v>3</v>
      </c>
      <c r="BE97" t="s">
        <v>3</v>
      </c>
      <c r="BF97" t="s">
        <v>3</v>
      </c>
      <c r="BG97" t="s">
        <v>3</v>
      </c>
      <c r="BH97">
        <v>3</v>
      </c>
      <c r="BI97">
        <v>1</v>
      </c>
      <c r="BJ97" t="s">
        <v>3</v>
      </c>
      <c r="BM97">
        <v>33001</v>
      </c>
      <c r="BN97">
        <v>0</v>
      </c>
      <c r="BO97" t="s">
        <v>3</v>
      </c>
      <c r="BP97">
        <v>0</v>
      </c>
      <c r="BQ97">
        <v>2</v>
      </c>
      <c r="BR97">
        <v>0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 t="s">
        <v>3</v>
      </c>
      <c r="BZ97">
        <v>103</v>
      </c>
      <c r="CA97">
        <v>60</v>
      </c>
      <c r="CB97" t="s">
        <v>3</v>
      </c>
      <c r="CE97">
        <v>0</v>
      </c>
      <c r="CF97">
        <v>0</v>
      </c>
      <c r="CG97">
        <v>0</v>
      </c>
      <c r="CH97">
        <v>7</v>
      </c>
      <c r="CI97">
        <v>2</v>
      </c>
      <c r="CJ97">
        <v>0</v>
      </c>
      <c r="CK97">
        <v>0</v>
      </c>
      <c r="CL97">
        <v>0</v>
      </c>
      <c r="CM97">
        <v>0</v>
      </c>
      <c r="CN97" t="s">
        <v>3</v>
      </c>
      <c r="CO97">
        <v>0</v>
      </c>
      <c r="CP97">
        <f t="shared" si="131"/>
        <v>0</v>
      </c>
      <c r="CQ97">
        <f t="shared" si="157"/>
        <v>0</v>
      </c>
      <c r="CR97">
        <f t="shared" si="158"/>
        <v>0</v>
      </c>
      <c r="CS97">
        <f t="shared" si="159"/>
        <v>0</v>
      </c>
      <c r="CT97">
        <f t="shared" si="160"/>
        <v>0</v>
      </c>
      <c r="CU97">
        <f t="shared" si="132"/>
        <v>0</v>
      </c>
      <c r="CV97">
        <f t="shared" si="161"/>
        <v>0</v>
      </c>
      <c r="CW97">
        <f t="shared" si="162"/>
        <v>0</v>
      </c>
      <c r="CX97">
        <f t="shared" si="133"/>
        <v>0</v>
      </c>
      <c r="CY97">
        <f t="shared" si="134"/>
        <v>0</v>
      </c>
      <c r="CZ97">
        <f t="shared" si="135"/>
        <v>0</v>
      </c>
      <c r="DC97" t="s">
        <v>3</v>
      </c>
      <c r="DD97" t="s">
        <v>3</v>
      </c>
      <c r="DE97" t="s">
        <v>3</v>
      </c>
      <c r="DF97" t="s">
        <v>3</v>
      </c>
      <c r="DG97" t="s">
        <v>3</v>
      </c>
      <c r="DH97" t="s">
        <v>3</v>
      </c>
      <c r="DI97" t="s">
        <v>3</v>
      </c>
      <c r="DJ97" t="s">
        <v>3</v>
      </c>
      <c r="DK97" t="s">
        <v>3</v>
      </c>
      <c r="DL97" t="s">
        <v>3</v>
      </c>
      <c r="DM97" t="s">
        <v>3</v>
      </c>
      <c r="DN97">
        <v>0</v>
      </c>
      <c r="DO97">
        <v>0</v>
      </c>
      <c r="DP97">
        <v>1</v>
      </c>
      <c r="DQ97">
        <v>1</v>
      </c>
      <c r="DU97">
        <v>1013</v>
      </c>
      <c r="DV97" t="s">
        <v>24</v>
      </c>
      <c r="DW97" t="s">
        <v>24</v>
      </c>
      <c r="DX97">
        <v>1</v>
      </c>
      <c r="DZ97" t="s">
        <v>3</v>
      </c>
      <c r="EA97" t="s">
        <v>3</v>
      </c>
      <c r="EB97" t="s">
        <v>3</v>
      </c>
      <c r="EC97" t="s">
        <v>3</v>
      </c>
      <c r="EE97">
        <v>85678438</v>
      </c>
      <c r="EF97">
        <v>2</v>
      </c>
      <c r="EG97" t="s">
        <v>26</v>
      </c>
      <c r="EH97">
        <v>27</v>
      </c>
      <c r="EI97" t="s">
        <v>27</v>
      </c>
      <c r="EJ97">
        <v>1</v>
      </c>
      <c r="EK97">
        <v>33001</v>
      </c>
      <c r="EL97" t="s">
        <v>27</v>
      </c>
      <c r="EM97" t="s">
        <v>28</v>
      </c>
      <c r="EO97" t="s">
        <v>3</v>
      </c>
      <c r="EQ97">
        <v>0</v>
      </c>
      <c r="ER97">
        <v>0</v>
      </c>
      <c r="ES97">
        <v>0</v>
      </c>
      <c r="ET97">
        <v>0</v>
      </c>
      <c r="EU97">
        <v>0</v>
      </c>
      <c r="EV97">
        <v>0</v>
      </c>
      <c r="EW97">
        <v>0</v>
      </c>
      <c r="EX97">
        <v>0</v>
      </c>
      <c r="FQ97">
        <v>0</v>
      </c>
      <c r="FR97">
        <f t="shared" si="136"/>
        <v>0</v>
      </c>
      <c r="FS97">
        <v>0</v>
      </c>
      <c r="FX97">
        <v>103</v>
      </c>
      <c r="FY97">
        <v>60</v>
      </c>
      <c r="GA97" t="s">
        <v>3</v>
      </c>
      <c r="GD97">
        <v>1</v>
      </c>
      <c r="GF97">
        <v>457934895</v>
      </c>
      <c r="GG97">
        <v>2</v>
      </c>
      <c r="GH97">
        <v>1</v>
      </c>
      <c r="GI97">
        <v>-2</v>
      </c>
      <c r="GJ97">
        <v>0</v>
      </c>
      <c r="GK97">
        <v>0</v>
      </c>
      <c r="GL97">
        <f t="shared" si="137"/>
        <v>0</v>
      </c>
      <c r="GM97">
        <f t="shared" si="138"/>
        <v>0</v>
      </c>
      <c r="GN97">
        <f t="shared" si="139"/>
        <v>0</v>
      </c>
      <c r="GO97">
        <f t="shared" si="140"/>
        <v>0</v>
      </c>
      <c r="GP97">
        <f t="shared" si="141"/>
        <v>0</v>
      </c>
      <c r="GR97">
        <v>0</v>
      </c>
      <c r="GS97">
        <v>3</v>
      </c>
      <c r="GT97">
        <v>0</v>
      </c>
      <c r="GU97" t="s">
        <v>3</v>
      </c>
      <c r="GV97">
        <f t="shared" si="142"/>
        <v>0</v>
      </c>
      <c r="GW97">
        <v>1</v>
      </c>
      <c r="GX97">
        <f t="shared" si="143"/>
        <v>0</v>
      </c>
      <c r="HA97">
        <v>0</v>
      </c>
      <c r="HB97">
        <v>0</v>
      </c>
      <c r="HC97">
        <f t="shared" si="144"/>
        <v>0</v>
      </c>
      <c r="HE97" t="s">
        <v>3</v>
      </c>
      <c r="HF97" t="s">
        <v>3</v>
      </c>
      <c r="HM97" t="s">
        <v>3</v>
      </c>
      <c r="HN97" t="s">
        <v>29</v>
      </c>
      <c r="HO97" t="s">
        <v>30</v>
      </c>
      <c r="HP97" t="s">
        <v>27</v>
      </c>
      <c r="HQ97" t="s">
        <v>27</v>
      </c>
      <c r="IK97">
        <v>0</v>
      </c>
    </row>
    <row r="98" spans="1:255" x14ac:dyDescent="0.2">
      <c r="A98" s="2">
        <v>18</v>
      </c>
      <c r="B98" s="2">
        <v>1</v>
      </c>
      <c r="C98" s="2">
        <v>148</v>
      </c>
      <c r="D98" s="2"/>
      <c r="E98" s="2" t="s">
        <v>102</v>
      </c>
      <c r="F98" s="2" t="s">
        <v>52</v>
      </c>
      <c r="G98" s="2" t="s">
        <v>53</v>
      </c>
      <c r="H98" s="2" t="s">
        <v>54</v>
      </c>
      <c r="I98" s="2">
        <f>I92*J98</f>
        <v>0</v>
      </c>
      <c r="J98" s="2">
        <v>0</v>
      </c>
      <c r="K98" s="2">
        <v>0</v>
      </c>
      <c r="L98" s="2">
        <v>0</v>
      </c>
      <c r="M98" s="2">
        <v>0</v>
      </c>
      <c r="N98" s="2">
        <f t="shared" si="122"/>
        <v>0</v>
      </c>
      <c r="O98" s="2">
        <f t="shared" si="123"/>
        <v>0</v>
      </c>
      <c r="P98" s="2">
        <f t="shared" si="145"/>
        <v>0</v>
      </c>
      <c r="Q98" s="2">
        <f t="shared" si="146"/>
        <v>0</v>
      </c>
      <c r="R98" s="2">
        <f t="shared" si="147"/>
        <v>0</v>
      </c>
      <c r="S98" s="2">
        <f t="shared" si="148"/>
        <v>0</v>
      </c>
      <c r="T98" s="2">
        <f t="shared" si="124"/>
        <v>0</v>
      </c>
      <c r="U98" s="2">
        <f t="shared" si="149"/>
        <v>0</v>
      </c>
      <c r="V98" s="2">
        <f t="shared" si="150"/>
        <v>0</v>
      </c>
      <c r="W98" s="2">
        <f t="shared" si="125"/>
        <v>0</v>
      </c>
      <c r="X98" s="2">
        <f t="shared" si="126"/>
        <v>0</v>
      </c>
      <c r="Y98" s="2">
        <f t="shared" si="127"/>
        <v>0</v>
      </c>
      <c r="Z98" s="2"/>
      <c r="AA98" s="2">
        <v>87105575</v>
      </c>
      <c r="AB98" s="2">
        <f t="shared" si="128"/>
        <v>0</v>
      </c>
      <c r="AC98" s="2">
        <f t="shared" si="151"/>
        <v>0</v>
      </c>
      <c r="AD98" s="2">
        <f t="shared" si="152"/>
        <v>0</v>
      </c>
      <c r="AE98" s="2">
        <f t="shared" si="153"/>
        <v>0</v>
      </c>
      <c r="AF98" s="2">
        <f t="shared" si="154"/>
        <v>0</v>
      </c>
      <c r="AG98" s="2">
        <f t="shared" si="129"/>
        <v>0</v>
      </c>
      <c r="AH98" s="2">
        <f t="shared" si="155"/>
        <v>0</v>
      </c>
      <c r="AI98" s="2">
        <f t="shared" si="156"/>
        <v>0</v>
      </c>
      <c r="AJ98" s="2">
        <f t="shared" si="130"/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103</v>
      </c>
      <c r="AU98" s="2">
        <v>60</v>
      </c>
      <c r="AV98" s="2">
        <v>1</v>
      </c>
      <c r="AW98" s="2">
        <v>1</v>
      </c>
      <c r="AX98" s="2"/>
      <c r="AY98" s="2"/>
      <c r="AZ98" s="2">
        <v>1</v>
      </c>
      <c r="BA98" s="2">
        <v>1</v>
      </c>
      <c r="BB98" s="2">
        <v>1</v>
      </c>
      <c r="BC98" s="2">
        <v>1</v>
      </c>
      <c r="BD98" s="2" t="s">
        <v>3</v>
      </c>
      <c r="BE98" s="2" t="s">
        <v>3</v>
      </c>
      <c r="BF98" s="2" t="s">
        <v>3</v>
      </c>
      <c r="BG98" s="2" t="s">
        <v>3</v>
      </c>
      <c r="BH98" s="2">
        <v>3</v>
      </c>
      <c r="BI98" s="2">
        <v>1</v>
      </c>
      <c r="BJ98" s="2" t="s">
        <v>3</v>
      </c>
      <c r="BK98" s="2"/>
      <c r="BL98" s="2"/>
      <c r="BM98" s="2">
        <v>33001</v>
      </c>
      <c r="BN98" s="2">
        <v>0</v>
      </c>
      <c r="BO98" s="2" t="s">
        <v>3</v>
      </c>
      <c r="BP98" s="2">
        <v>0</v>
      </c>
      <c r="BQ98" s="2">
        <v>2</v>
      </c>
      <c r="BR98" s="2">
        <v>0</v>
      </c>
      <c r="BS98" s="2">
        <v>1</v>
      </c>
      <c r="BT98" s="2">
        <v>1</v>
      </c>
      <c r="BU98" s="2">
        <v>1</v>
      </c>
      <c r="BV98" s="2">
        <v>1</v>
      </c>
      <c r="BW98" s="2">
        <v>1</v>
      </c>
      <c r="BX98" s="2">
        <v>1</v>
      </c>
      <c r="BY98" s="2" t="s">
        <v>3</v>
      </c>
      <c r="BZ98" s="2">
        <v>103</v>
      </c>
      <c r="CA98" s="2">
        <v>60</v>
      </c>
      <c r="CB98" s="2" t="s">
        <v>3</v>
      </c>
      <c r="CC98" s="2"/>
      <c r="CD98" s="2"/>
      <c r="CE98" s="2">
        <v>0</v>
      </c>
      <c r="CF98" s="2">
        <v>0</v>
      </c>
      <c r="CG98" s="2">
        <v>0</v>
      </c>
      <c r="CH98" s="2">
        <v>7</v>
      </c>
      <c r="CI98" s="2">
        <v>3</v>
      </c>
      <c r="CJ98" s="2">
        <v>0</v>
      </c>
      <c r="CK98" s="2">
        <v>0</v>
      </c>
      <c r="CL98" s="2">
        <v>0</v>
      </c>
      <c r="CM98" s="2">
        <v>0</v>
      </c>
      <c r="CN98" s="2" t="s">
        <v>3</v>
      </c>
      <c r="CO98" s="2">
        <v>0</v>
      </c>
      <c r="CP98" s="2">
        <f t="shared" si="131"/>
        <v>0</v>
      </c>
      <c r="CQ98" s="2">
        <f t="shared" si="157"/>
        <v>0</v>
      </c>
      <c r="CR98" s="2">
        <f t="shared" si="158"/>
        <v>0</v>
      </c>
      <c r="CS98" s="2">
        <f t="shared" si="159"/>
        <v>0</v>
      </c>
      <c r="CT98" s="2">
        <f t="shared" si="160"/>
        <v>0</v>
      </c>
      <c r="CU98" s="2">
        <f t="shared" si="132"/>
        <v>0</v>
      </c>
      <c r="CV98" s="2">
        <f t="shared" si="161"/>
        <v>0</v>
      </c>
      <c r="CW98" s="2">
        <f t="shared" si="162"/>
        <v>0</v>
      </c>
      <c r="CX98" s="2">
        <f t="shared" si="133"/>
        <v>0</v>
      </c>
      <c r="CY98" s="2">
        <f t="shared" si="134"/>
        <v>0</v>
      </c>
      <c r="CZ98" s="2">
        <f t="shared" si="135"/>
        <v>0</v>
      </c>
      <c r="DA98" s="2"/>
      <c r="DB98" s="2"/>
      <c r="DC98" s="2" t="s">
        <v>3</v>
      </c>
      <c r="DD98" s="2" t="s">
        <v>3</v>
      </c>
      <c r="DE98" s="2" t="s">
        <v>3</v>
      </c>
      <c r="DF98" s="2" t="s">
        <v>3</v>
      </c>
      <c r="DG98" s="2" t="s">
        <v>3</v>
      </c>
      <c r="DH98" s="2" t="s">
        <v>3</v>
      </c>
      <c r="DI98" s="2" t="s">
        <v>3</v>
      </c>
      <c r="DJ98" s="2" t="s">
        <v>3</v>
      </c>
      <c r="DK98" s="2" t="s">
        <v>3</v>
      </c>
      <c r="DL98" s="2" t="s">
        <v>3</v>
      </c>
      <c r="DM98" s="2" t="s">
        <v>3</v>
      </c>
      <c r="DN98" s="2">
        <v>0</v>
      </c>
      <c r="DO98" s="2">
        <v>0</v>
      </c>
      <c r="DP98" s="2">
        <v>1</v>
      </c>
      <c r="DQ98" s="2">
        <v>1</v>
      </c>
      <c r="DR98" s="2"/>
      <c r="DS98" s="2"/>
      <c r="DT98" s="2"/>
      <c r="DU98" s="2">
        <v>1009</v>
      </c>
      <c r="DV98" s="2" t="s">
        <v>54</v>
      </c>
      <c r="DW98" s="2" t="s">
        <v>54</v>
      </c>
      <c r="DX98" s="2">
        <v>1000</v>
      </c>
      <c r="DY98" s="2"/>
      <c r="DZ98" s="2" t="s">
        <v>3</v>
      </c>
      <c r="EA98" s="2" t="s">
        <v>3</v>
      </c>
      <c r="EB98" s="2" t="s">
        <v>3</v>
      </c>
      <c r="EC98" s="2" t="s">
        <v>3</v>
      </c>
      <c r="ED98" s="2"/>
      <c r="EE98" s="2">
        <v>85678438</v>
      </c>
      <c r="EF98" s="2">
        <v>2</v>
      </c>
      <c r="EG98" s="2" t="s">
        <v>26</v>
      </c>
      <c r="EH98" s="2">
        <v>27</v>
      </c>
      <c r="EI98" s="2" t="s">
        <v>27</v>
      </c>
      <c r="EJ98" s="2">
        <v>1</v>
      </c>
      <c r="EK98" s="2">
        <v>33001</v>
      </c>
      <c r="EL98" s="2" t="s">
        <v>27</v>
      </c>
      <c r="EM98" s="2" t="s">
        <v>28</v>
      </c>
      <c r="EN98" s="2"/>
      <c r="EO98" s="2" t="s">
        <v>3</v>
      </c>
      <c r="EP98" s="2"/>
      <c r="EQ98" s="2">
        <v>0</v>
      </c>
      <c r="ER98" s="2">
        <v>0</v>
      </c>
      <c r="ES98" s="2">
        <v>0</v>
      </c>
      <c r="ET98" s="2">
        <v>0</v>
      </c>
      <c r="EU98" s="2">
        <v>0</v>
      </c>
      <c r="EV98" s="2">
        <v>0</v>
      </c>
      <c r="EW98" s="2">
        <v>0</v>
      </c>
      <c r="EX98" s="2">
        <v>0</v>
      </c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>
        <v>0</v>
      </c>
      <c r="FR98" s="2">
        <f t="shared" si="136"/>
        <v>0</v>
      </c>
      <c r="FS98" s="2">
        <v>0</v>
      </c>
      <c r="FT98" s="2"/>
      <c r="FU98" s="2"/>
      <c r="FV98" s="2"/>
      <c r="FW98" s="2"/>
      <c r="FX98" s="2">
        <v>103</v>
      </c>
      <c r="FY98" s="2">
        <v>60</v>
      </c>
      <c r="FZ98" s="2"/>
      <c r="GA98" s="2" t="s">
        <v>3</v>
      </c>
      <c r="GB98" s="2"/>
      <c r="GC98" s="2"/>
      <c r="GD98" s="2">
        <v>1</v>
      </c>
      <c r="GE98" s="2"/>
      <c r="GF98" s="2">
        <v>1602794472</v>
      </c>
      <c r="GG98" s="2">
        <v>2</v>
      </c>
      <c r="GH98" s="2">
        <v>1</v>
      </c>
      <c r="GI98" s="2">
        <v>-2</v>
      </c>
      <c r="GJ98" s="2">
        <v>0</v>
      </c>
      <c r="GK98" s="2">
        <v>0</v>
      </c>
      <c r="GL98" s="2">
        <f t="shared" si="137"/>
        <v>0</v>
      </c>
      <c r="GM98" s="2">
        <f t="shared" si="138"/>
        <v>0</v>
      </c>
      <c r="GN98" s="2">
        <f t="shared" si="139"/>
        <v>0</v>
      </c>
      <c r="GO98" s="2">
        <f t="shared" si="140"/>
        <v>0</v>
      </c>
      <c r="GP98" s="2">
        <f t="shared" si="141"/>
        <v>0</v>
      </c>
      <c r="GQ98" s="2"/>
      <c r="GR98" s="2">
        <v>0</v>
      </c>
      <c r="GS98" s="2">
        <v>3</v>
      </c>
      <c r="GT98" s="2">
        <v>0</v>
      </c>
      <c r="GU98" s="2" t="s">
        <v>3</v>
      </c>
      <c r="GV98" s="2">
        <f t="shared" si="142"/>
        <v>0</v>
      </c>
      <c r="GW98" s="2">
        <v>1</v>
      </c>
      <c r="GX98" s="2">
        <f t="shared" si="143"/>
        <v>0</v>
      </c>
      <c r="GY98" s="2"/>
      <c r="GZ98" s="2"/>
      <c r="HA98" s="2">
        <v>0</v>
      </c>
      <c r="HB98" s="2">
        <v>0</v>
      </c>
      <c r="HC98" s="2">
        <f t="shared" si="144"/>
        <v>0</v>
      </c>
      <c r="HD98" s="2"/>
      <c r="HE98" s="2" t="s">
        <v>3</v>
      </c>
      <c r="HF98" s="2" t="s">
        <v>3</v>
      </c>
      <c r="HG98" s="2"/>
      <c r="HH98" s="2"/>
      <c r="HI98" s="2"/>
      <c r="HJ98" s="2"/>
      <c r="HK98" s="2"/>
      <c r="HL98" s="2"/>
      <c r="HM98" s="2" t="s">
        <v>3</v>
      </c>
      <c r="HN98" s="2" t="s">
        <v>29</v>
      </c>
      <c r="HO98" s="2" t="s">
        <v>30</v>
      </c>
      <c r="HP98" s="2" t="s">
        <v>27</v>
      </c>
      <c r="HQ98" s="2" t="s">
        <v>27</v>
      </c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>
        <v>0</v>
      </c>
      <c r="IL98" s="2"/>
      <c r="IM98" s="2"/>
      <c r="IN98" s="2"/>
      <c r="IO98" s="2"/>
      <c r="IP98" s="2"/>
      <c r="IQ98" s="2"/>
      <c r="IR98" s="2"/>
      <c r="IS98" s="2"/>
      <c r="IT98" s="2"/>
      <c r="IU98" s="2"/>
    </row>
    <row r="99" spans="1:255" x14ac:dyDescent="0.2">
      <c r="A99">
        <v>18</v>
      </c>
      <c r="B99">
        <v>1</v>
      </c>
      <c r="C99">
        <v>167</v>
      </c>
      <c r="E99" t="s">
        <v>102</v>
      </c>
      <c r="F99" t="s">
        <v>52</v>
      </c>
      <c r="G99" t="s">
        <v>53</v>
      </c>
      <c r="H99" t="s">
        <v>54</v>
      </c>
      <c r="I99">
        <f>I93*J99</f>
        <v>0</v>
      </c>
      <c r="J99">
        <v>0</v>
      </c>
      <c r="K99">
        <v>0</v>
      </c>
      <c r="L99">
        <v>0</v>
      </c>
      <c r="M99">
        <v>0</v>
      </c>
      <c r="N99">
        <f t="shared" si="122"/>
        <v>0</v>
      </c>
      <c r="O99">
        <f t="shared" si="123"/>
        <v>0</v>
      </c>
      <c r="P99">
        <f t="shared" si="145"/>
        <v>0</v>
      </c>
      <c r="Q99">
        <f t="shared" si="146"/>
        <v>0</v>
      </c>
      <c r="R99">
        <f t="shared" si="147"/>
        <v>0</v>
      </c>
      <c r="S99">
        <f t="shared" si="148"/>
        <v>0</v>
      </c>
      <c r="T99">
        <f t="shared" si="124"/>
        <v>0</v>
      </c>
      <c r="U99">
        <f t="shared" si="149"/>
        <v>0</v>
      </c>
      <c r="V99">
        <f t="shared" si="150"/>
        <v>0</v>
      </c>
      <c r="W99">
        <f t="shared" si="125"/>
        <v>0</v>
      </c>
      <c r="X99">
        <f t="shared" si="126"/>
        <v>0</v>
      </c>
      <c r="Y99">
        <f t="shared" si="127"/>
        <v>0</v>
      </c>
      <c r="AA99">
        <v>87105511</v>
      </c>
      <c r="AB99">
        <f t="shared" si="128"/>
        <v>0</v>
      </c>
      <c r="AC99">
        <f t="shared" si="151"/>
        <v>0</v>
      </c>
      <c r="AD99">
        <f t="shared" si="152"/>
        <v>0</v>
      </c>
      <c r="AE99">
        <f t="shared" si="153"/>
        <v>0</v>
      </c>
      <c r="AF99">
        <f t="shared" si="154"/>
        <v>0</v>
      </c>
      <c r="AG99">
        <f t="shared" si="129"/>
        <v>0</v>
      </c>
      <c r="AH99">
        <f t="shared" si="155"/>
        <v>0</v>
      </c>
      <c r="AI99">
        <f t="shared" si="156"/>
        <v>0</v>
      </c>
      <c r="AJ99">
        <f t="shared" si="130"/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103</v>
      </c>
      <c r="AU99">
        <v>60</v>
      </c>
      <c r="AV99">
        <v>1</v>
      </c>
      <c r="AW99">
        <v>1</v>
      </c>
      <c r="AZ99">
        <v>1</v>
      </c>
      <c r="BA99">
        <v>1</v>
      </c>
      <c r="BB99">
        <v>1</v>
      </c>
      <c r="BC99">
        <v>1</v>
      </c>
      <c r="BD99" t="s">
        <v>3</v>
      </c>
      <c r="BE99" t="s">
        <v>3</v>
      </c>
      <c r="BF99" t="s">
        <v>3</v>
      </c>
      <c r="BG99" t="s">
        <v>3</v>
      </c>
      <c r="BH99">
        <v>3</v>
      </c>
      <c r="BI99">
        <v>1</v>
      </c>
      <c r="BJ99" t="s">
        <v>3</v>
      </c>
      <c r="BM99">
        <v>33001</v>
      </c>
      <c r="BN99">
        <v>0</v>
      </c>
      <c r="BO99" t="s">
        <v>3</v>
      </c>
      <c r="BP99">
        <v>0</v>
      </c>
      <c r="BQ99">
        <v>2</v>
      </c>
      <c r="BR99">
        <v>0</v>
      </c>
      <c r="BS99">
        <v>1</v>
      </c>
      <c r="BT99">
        <v>1</v>
      </c>
      <c r="BU99">
        <v>1</v>
      </c>
      <c r="BV99">
        <v>1</v>
      </c>
      <c r="BW99">
        <v>1</v>
      </c>
      <c r="BX99">
        <v>1</v>
      </c>
      <c r="BY99" t="s">
        <v>3</v>
      </c>
      <c r="BZ99">
        <v>103</v>
      </c>
      <c r="CA99">
        <v>60</v>
      </c>
      <c r="CB99" t="s">
        <v>3</v>
      </c>
      <c r="CE99">
        <v>0</v>
      </c>
      <c r="CF99">
        <v>0</v>
      </c>
      <c r="CG99">
        <v>0</v>
      </c>
      <c r="CH99">
        <v>7</v>
      </c>
      <c r="CI99">
        <v>3</v>
      </c>
      <c r="CJ99">
        <v>0</v>
      </c>
      <c r="CK99">
        <v>0</v>
      </c>
      <c r="CL99">
        <v>0</v>
      </c>
      <c r="CM99">
        <v>0</v>
      </c>
      <c r="CN99" t="s">
        <v>3</v>
      </c>
      <c r="CO99">
        <v>0</v>
      </c>
      <c r="CP99">
        <f t="shared" si="131"/>
        <v>0</v>
      </c>
      <c r="CQ99">
        <f t="shared" si="157"/>
        <v>0</v>
      </c>
      <c r="CR99">
        <f t="shared" si="158"/>
        <v>0</v>
      </c>
      <c r="CS99">
        <f t="shared" si="159"/>
        <v>0</v>
      </c>
      <c r="CT99">
        <f t="shared" si="160"/>
        <v>0</v>
      </c>
      <c r="CU99">
        <f t="shared" si="132"/>
        <v>0</v>
      </c>
      <c r="CV99">
        <f t="shared" si="161"/>
        <v>0</v>
      </c>
      <c r="CW99">
        <f t="shared" si="162"/>
        <v>0</v>
      </c>
      <c r="CX99">
        <f t="shared" si="133"/>
        <v>0</v>
      </c>
      <c r="CY99">
        <f t="shared" si="134"/>
        <v>0</v>
      </c>
      <c r="CZ99">
        <f t="shared" si="135"/>
        <v>0</v>
      </c>
      <c r="DC99" t="s">
        <v>3</v>
      </c>
      <c r="DD99" t="s">
        <v>3</v>
      </c>
      <c r="DE99" t="s">
        <v>3</v>
      </c>
      <c r="DF99" t="s">
        <v>3</v>
      </c>
      <c r="DG99" t="s">
        <v>3</v>
      </c>
      <c r="DH99" t="s">
        <v>3</v>
      </c>
      <c r="DI99" t="s">
        <v>3</v>
      </c>
      <c r="DJ99" t="s">
        <v>3</v>
      </c>
      <c r="DK99" t="s">
        <v>3</v>
      </c>
      <c r="DL99" t="s">
        <v>3</v>
      </c>
      <c r="DM99" t="s">
        <v>3</v>
      </c>
      <c r="DN99">
        <v>0</v>
      </c>
      <c r="DO99">
        <v>0</v>
      </c>
      <c r="DP99">
        <v>1</v>
      </c>
      <c r="DQ99">
        <v>1</v>
      </c>
      <c r="DU99">
        <v>1009</v>
      </c>
      <c r="DV99" t="s">
        <v>54</v>
      </c>
      <c r="DW99" t="s">
        <v>54</v>
      </c>
      <c r="DX99">
        <v>1000</v>
      </c>
      <c r="DZ99" t="s">
        <v>3</v>
      </c>
      <c r="EA99" t="s">
        <v>3</v>
      </c>
      <c r="EB99" t="s">
        <v>3</v>
      </c>
      <c r="EC99" t="s">
        <v>3</v>
      </c>
      <c r="EE99">
        <v>85678438</v>
      </c>
      <c r="EF99">
        <v>2</v>
      </c>
      <c r="EG99" t="s">
        <v>26</v>
      </c>
      <c r="EH99">
        <v>27</v>
      </c>
      <c r="EI99" t="s">
        <v>27</v>
      </c>
      <c r="EJ99">
        <v>1</v>
      </c>
      <c r="EK99">
        <v>33001</v>
      </c>
      <c r="EL99" t="s">
        <v>27</v>
      </c>
      <c r="EM99" t="s">
        <v>28</v>
      </c>
      <c r="EO99" t="s">
        <v>3</v>
      </c>
      <c r="EQ99">
        <v>0</v>
      </c>
      <c r="ER99">
        <v>0</v>
      </c>
      <c r="ES99">
        <v>0</v>
      </c>
      <c r="ET99">
        <v>0</v>
      </c>
      <c r="EU99">
        <v>0</v>
      </c>
      <c r="EV99">
        <v>0</v>
      </c>
      <c r="EW99">
        <v>0</v>
      </c>
      <c r="EX99">
        <v>0</v>
      </c>
      <c r="FQ99">
        <v>0</v>
      </c>
      <c r="FR99">
        <f t="shared" si="136"/>
        <v>0</v>
      </c>
      <c r="FS99">
        <v>0</v>
      </c>
      <c r="FX99">
        <v>103</v>
      </c>
      <c r="FY99">
        <v>60</v>
      </c>
      <c r="GA99" t="s">
        <v>3</v>
      </c>
      <c r="GD99">
        <v>1</v>
      </c>
      <c r="GF99">
        <v>1602794472</v>
      </c>
      <c r="GG99">
        <v>2</v>
      </c>
      <c r="GH99">
        <v>1</v>
      </c>
      <c r="GI99">
        <v>-2</v>
      </c>
      <c r="GJ99">
        <v>0</v>
      </c>
      <c r="GK99">
        <v>0</v>
      </c>
      <c r="GL99">
        <f t="shared" si="137"/>
        <v>0</v>
      </c>
      <c r="GM99">
        <f t="shared" si="138"/>
        <v>0</v>
      </c>
      <c r="GN99">
        <f t="shared" si="139"/>
        <v>0</v>
      </c>
      <c r="GO99">
        <f t="shared" si="140"/>
        <v>0</v>
      </c>
      <c r="GP99">
        <f t="shared" si="141"/>
        <v>0</v>
      </c>
      <c r="GR99">
        <v>0</v>
      </c>
      <c r="GS99">
        <v>3</v>
      </c>
      <c r="GT99">
        <v>0</v>
      </c>
      <c r="GU99" t="s">
        <v>3</v>
      </c>
      <c r="GV99">
        <f t="shared" si="142"/>
        <v>0</v>
      </c>
      <c r="GW99">
        <v>1</v>
      </c>
      <c r="GX99">
        <f t="shared" si="143"/>
        <v>0</v>
      </c>
      <c r="HA99">
        <v>0</v>
      </c>
      <c r="HB99">
        <v>0</v>
      </c>
      <c r="HC99">
        <f t="shared" si="144"/>
        <v>0</v>
      </c>
      <c r="HE99" t="s">
        <v>3</v>
      </c>
      <c r="HF99" t="s">
        <v>3</v>
      </c>
      <c r="HM99" t="s">
        <v>3</v>
      </c>
      <c r="HN99" t="s">
        <v>29</v>
      </c>
      <c r="HO99" t="s">
        <v>30</v>
      </c>
      <c r="HP99" t="s">
        <v>27</v>
      </c>
      <c r="HQ99" t="s">
        <v>27</v>
      </c>
      <c r="IK99">
        <v>0</v>
      </c>
    </row>
    <row r="100" spans="1:255" x14ac:dyDescent="0.2">
      <c r="A100" s="2">
        <v>18</v>
      </c>
      <c r="B100" s="2">
        <v>1</v>
      </c>
      <c r="C100" s="2">
        <v>149</v>
      </c>
      <c r="D100" s="2"/>
      <c r="E100" s="2" t="s">
        <v>103</v>
      </c>
      <c r="F100" s="2" t="s">
        <v>56</v>
      </c>
      <c r="G100" s="2" t="s">
        <v>57</v>
      </c>
      <c r="H100" s="2" t="s">
        <v>46</v>
      </c>
      <c r="I100" s="2">
        <f>I92*J100</f>
        <v>0</v>
      </c>
      <c r="J100" s="2">
        <v>0</v>
      </c>
      <c r="K100" s="2">
        <v>0</v>
      </c>
      <c r="L100" s="2">
        <v>0</v>
      </c>
      <c r="M100" s="2">
        <v>0</v>
      </c>
      <c r="N100" s="2">
        <f t="shared" si="122"/>
        <v>0</v>
      </c>
      <c r="O100" s="2">
        <f t="shared" si="123"/>
        <v>0</v>
      </c>
      <c r="P100" s="2">
        <f t="shared" si="145"/>
        <v>0</v>
      </c>
      <c r="Q100" s="2">
        <f t="shared" si="146"/>
        <v>0</v>
      </c>
      <c r="R100" s="2">
        <f t="shared" si="147"/>
        <v>0</v>
      </c>
      <c r="S100" s="2">
        <f t="shared" si="148"/>
        <v>0</v>
      </c>
      <c r="T100" s="2">
        <f t="shared" si="124"/>
        <v>0</v>
      </c>
      <c r="U100" s="2">
        <f t="shared" si="149"/>
        <v>0</v>
      </c>
      <c r="V100" s="2">
        <f t="shared" si="150"/>
        <v>0</v>
      </c>
      <c r="W100" s="2">
        <f t="shared" si="125"/>
        <v>0</v>
      </c>
      <c r="X100" s="2">
        <f t="shared" si="126"/>
        <v>0</v>
      </c>
      <c r="Y100" s="2">
        <f t="shared" si="127"/>
        <v>0</v>
      </c>
      <c r="Z100" s="2"/>
      <c r="AA100" s="2">
        <v>87105575</v>
      </c>
      <c r="AB100" s="2">
        <f t="shared" si="128"/>
        <v>0</v>
      </c>
      <c r="AC100" s="2">
        <f t="shared" si="151"/>
        <v>0</v>
      </c>
      <c r="AD100" s="2">
        <f t="shared" si="152"/>
        <v>0</v>
      </c>
      <c r="AE100" s="2">
        <f t="shared" si="153"/>
        <v>0</v>
      </c>
      <c r="AF100" s="2">
        <f t="shared" si="154"/>
        <v>0</v>
      </c>
      <c r="AG100" s="2">
        <f t="shared" si="129"/>
        <v>0</v>
      </c>
      <c r="AH100" s="2">
        <f t="shared" si="155"/>
        <v>0</v>
      </c>
      <c r="AI100" s="2">
        <f t="shared" si="156"/>
        <v>0</v>
      </c>
      <c r="AJ100" s="2">
        <f t="shared" si="130"/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103</v>
      </c>
      <c r="AU100" s="2">
        <v>60</v>
      </c>
      <c r="AV100" s="2">
        <v>1</v>
      </c>
      <c r="AW100" s="2">
        <v>1</v>
      </c>
      <c r="AX100" s="2"/>
      <c r="AY100" s="2"/>
      <c r="AZ100" s="2">
        <v>1</v>
      </c>
      <c r="BA100" s="2">
        <v>1</v>
      </c>
      <c r="BB100" s="2">
        <v>1</v>
      </c>
      <c r="BC100" s="2">
        <v>1</v>
      </c>
      <c r="BD100" s="2" t="s">
        <v>3</v>
      </c>
      <c r="BE100" s="2" t="s">
        <v>3</v>
      </c>
      <c r="BF100" s="2" t="s">
        <v>3</v>
      </c>
      <c r="BG100" s="2" t="s">
        <v>3</v>
      </c>
      <c r="BH100" s="2">
        <v>3</v>
      </c>
      <c r="BI100" s="2">
        <v>1</v>
      </c>
      <c r="BJ100" s="2" t="s">
        <v>3</v>
      </c>
      <c r="BK100" s="2"/>
      <c r="BL100" s="2"/>
      <c r="BM100" s="2">
        <v>33001</v>
      </c>
      <c r="BN100" s="2">
        <v>0</v>
      </c>
      <c r="BO100" s="2" t="s">
        <v>3</v>
      </c>
      <c r="BP100" s="2">
        <v>0</v>
      </c>
      <c r="BQ100" s="2">
        <v>2</v>
      </c>
      <c r="BR100" s="2">
        <v>0</v>
      </c>
      <c r="BS100" s="2">
        <v>1</v>
      </c>
      <c r="BT100" s="2">
        <v>1</v>
      </c>
      <c r="BU100" s="2">
        <v>1</v>
      </c>
      <c r="BV100" s="2">
        <v>1</v>
      </c>
      <c r="BW100" s="2">
        <v>1</v>
      </c>
      <c r="BX100" s="2">
        <v>1</v>
      </c>
      <c r="BY100" s="2" t="s">
        <v>3</v>
      </c>
      <c r="BZ100" s="2">
        <v>103</v>
      </c>
      <c r="CA100" s="2">
        <v>60</v>
      </c>
      <c r="CB100" s="2" t="s">
        <v>3</v>
      </c>
      <c r="CC100" s="2"/>
      <c r="CD100" s="2"/>
      <c r="CE100" s="2">
        <v>0</v>
      </c>
      <c r="CF100" s="2">
        <v>0</v>
      </c>
      <c r="CG100" s="2">
        <v>0</v>
      </c>
      <c r="CH100" s="2">
        <v>7</v>
      </c>
      <c r="CI100" s="2">
        <v>4</v>
      </c>
      <c r="CJ100" s="2">
        <v>0</v>
      </c>
      <c r="CK100" s="2">
        <v>0</v>
      </c>
      <c r="CL100" s="2">
        <v>0</v>
      </c>
      <c r="CM100" s="2">
        <v>0</v>
      </c>
      <c r="CN100" s="2" t="s">
        <v>3</v>
      </c>
      <c r="CO100" s="2">
        <v>0</v>
      </c>
      <c r="CP100" s="2">
        <f t="shared" si="131"/>
        <v>0</v>
      </c>
      <c r="CQ100" s="2">
        <f t="shared" si="157"/>
        <v>0</v>
      </c>
      <c r="CR100" s="2">
        <f t="shared" si="158"/>
        <v>0</v>
      </c>
      <c r="CS100" s="2">
        <f t="shared" si="159"/>
        <v>0</v>
      </c>
      <c r="CT100" s="2">
        <f t="shared" si="160"/>
        <v>0</v>
      </c>
      <c r="CU100" s="2">
        <f t="shared" si="132"/>
        <v>0</v>
      </c>
      <c r="CV100" s="2">
        <f t="shared" si="161"/>
        <v>0</v>
      </c>
      <c r="CW100" s="2">
        <f t="shared" si="162"/>
        <v>0</v>
      </c>
      <c r="CX100" s="2">
        <f t="shared" si="133"/>
        <v>0</v>
      </c>
      <c r="CY100" s="2">
        <f t="shared" si="134"/>
        <v>0</v>
      </c>
      <c r="CZ100" s="2">
        <f t="shared" si="135"/>
        <v>0</v>
      </c>
      <c r="DA100" s="2"/>
      <c r="DB100" s="2"/>
      <c r="DC100" s="2" t="s">
        <v>3</v>
      </c>
      <c r="DD100" s="2" t="s">
        <v>3</v>
      </c>
      <c r="DE100" s="2" t="s">
        <v>3</v>
      </c>
      <c r="DF100" s="2" t="s">
        <v>3</v>
      </c>
      <c r="DG100" s="2" t="s">
        <v>3</v>
      </c>
      <c r="DH100" s="2" t="s">
        <v>3</v>
      </c>
      <c r="DI100" s="2" t="s">
        <v>3</v>
      </c>
      <c r="DJ100" s="2" t="s">
        <v>3</v>
      </c>
      <c r="DK100" s="2" t="s">
        <v>3</v>
      </c>
      <c r="DL100" s="2" t="s">
        <v>3</v>
      </c>
      <c r="DM100" s="2" t="s">
        <v>3</v>
      </c>
      <c r="DN100" s="2">
        <v>0</v>
      </c>
      <c r="DO100" s="2">
        <v>0</v>
      </c>
      <c r="DP100" s="2">
        <v>1</v>
      </c>
      <c r="DQ100" s="2">
        <v>1</v>
      </c>
      <c r="DR100" s="2"/>
      <c r="DS100" s="2"/>
      <c r="DT100" s="2"/>
      <c r="DU100" s="2">
        <v>1009</v>
      </c>
      <c r="DV100" s="2" t="s">
        <v>46</v>
      </c>
      <c r="DW100" s="2" t="s">
        <v>46</v>
      </c>
      <c r="DX100" s="2">
        <v>1</v>
      </c>
      <c r="DY100" s="2"/>
      <c r="DZ100" s="2" t="s">
        <v>3</v>
      </c>
      <c r="EA100" s="2" t="s">
        <v>3</v>
      </c>
      <c r="EB100" s="2" t="s">
        <v>3</v>
      </c>
      <c r="EC100" s="2" t="s">
        <v>3</v>
      </c>
      <c r="ED100" s="2"/>
      <c r="EE100" s="2">
        <v>85678438</v>
      </c>
      <c r="EF100" s="2">
        <v>2</v>
      </c>
      <c r="EG100" s="2" t="s">
        <v>26</v>
      </c>
      <c r="EH100" s="2">
        <v>27</v>
      </c>
      <c r="EI100" s="2" t="s">
        <v>27</v>
      </c>
      <c r="EJ100" s="2">
        <v>1</v>
      </c>
      <c r="EK100" s="2">
        <v>33001</v>
      </c>
      <c r="EL100" s="2" t="s">
        <v>27</v>
      </c>
      <c r="EM100" s="2" t="s">
        <v>28</v>
      </c>
      <c r="EN100" s="2"/>
      <c r="EO100" s="2" t="s">
        <v>3</v>
      </c>
      <c r="EP100" s="2"/>
      <c r="EQ100" s="2">
        <v>0</v>
      </c>
      <c r="ER100" s="2">
        <v>0</v>
      </c>
      <c r="ES100" s="2">
        <v>0</v>
      </c>
      <c r="ET100" s="2">
        <v>0</v>
      </c>
      <c r="EU100" s="2">
        <v>0</v>
      </c>
      <c r="EV100" s="2">
        <v>0</v>
      </c>
      <c r="EW100" s="2">
        <v>0</v>
      </c>
      <c r="EX100" s="2">
        <v>0</v>
      </c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>
        <v>0</v>
      </c>
      <c r="FR100" s="2">
        <f t="shared" si="136"/>
        <v>0</v>
      </c>
      <c r="FS100" s="2">
        <v>0</v>
      </c>
      <c r="FT100" s="2"/>
      <c r="FU100" s="2"/>
      <c r="FV100" s="2"/>
      <c r="FW100" s="2"/>
      <c r="FX100" s="2">
        <v>103</v>
      </c>
      <c r="FY100" s="2">
        <v>60</v>
      </c>
      <c r="FZ100" s="2"/>
      <c r="GA100" s="2" t="s">
        <v>3</v>
      </c>
      <c r="GB100" s="2"/>
      <c r="GC100" s="2"/>
      <c r="GD100" s="2">
        <v>1</v>
      </c>
      <c r="GE100" s="2"/>
      <c r="GF100" s="2">
        <v>-1111733769</v>
      </c>
      <c r="GG100" s="2">
        <v>2</v>
      </c>
      <c r="GH100" s="2">
        <v>1</v>
      </c>
      <c r="GI100" s="2">
        <v>-2</v>
      </c>
      <c r="GJ100" s="2">
        <v>0</v>
      </c>
      <c r="GK100" s="2">
        <v>0</v>
      </c>
      <c r="GL100" s="2">
        <f t="shared" si="137"/>
        <v>0</v>
      </c>
      <c r="GM100" s="2">
        <f t="shared" si="138"/>
        <v>0</v>
      </c>
      <c r="GN100" s="2">
        <f t="shared" si="139"/>
        <v>0</v>
      </c>
      <c r="GO100" s="2">
        <f t="shared" si="140"/>
        <v>0</v>
      </c>
      <c r="GP100" s="2">
        <f t="shared" si="141"/>
        <v>0</v>
      </c>
      <c r="GQ100" s="2"/>
      <c r="GR100" s="2">
        <v>0</v>
      </c>
      <c r="GS100" s="2">
        <v>3</v>
      </c>
      <c r="GT100" s="2">
        <v>0</v>
      </c>
      <c r="GU100" s="2" t="s">
        <v>3</v>
      </c>
      <c r="GV100" s="2">
        <f t="shared" si="142"/>
        <v>0</v>
      </c>
      <c r="GW100" s="2">
        <v>1</v>
      </c>
      <c r="GX100" s="2">
        <f t="shared" si="143"/>
        <v>0</v>
      </c>
      <c r="GY100" s="2"/>
      <c r="GZ100" s="2"/>
      <c r="HA100" s="2">
        <v>0</v>
      </c>
      <c r="HB100" s="2">
        <v>0</v>
      </c>
      <c r="HC100" s="2">
        <f t="shared" si="144"/>
        <v>0</v>
      </c>
      <c r="HD100" s="2"/>
      <c r="HE100" s="2" t="s">
        <v>3</v>
      </c>
      <c r="HF100" s="2" t="s">
        <v>3</v>
      </c>
      <c r="HG100" s="2"/>
      <c r="HH100" s="2"/>
      <c r="HI100" s="2"/>
      <c r="HJ100" s="2"/>
      <c r="HK100" s="2"/>
      <c r="HL100" s="2"/>
      <c r="HM100" s="2" t="s">
        <v>3</v>
      </c>
      <c r="HN100" s="2" t="s">
        <v>29</v>
      </c>
      <c r="HO100" s="2" t="s">
        <v>30</v>
      </c>
      <c r="HP100" s="2" t="s">
        <v>27</v>
      </c>
      <c r="HQ100" s="2" t="s">
        <v>27</v>
      </c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>
        <v>0</v>
      </c>
      <c r="IL100" s="2"/>
      <c r="IM100" s="2"/>
      <c r="IN100" s="2"/>
      <c r="IO100" s="2"/>
      <c r="IP100" s="2"/>
      <c r="IQ100" s="2"/>
      <c r="IR100" s="2"/>
      <c r="IS100" s="2"/>
      <c r="IT100" s="2"/>
      <c r="IU100" s="2"/>
    </row>
    <row r="101" spans="1:255" x14ac:dyDescent="0.2">
      <c r="A101">
        <v>18</v>
      </c>
      <c r="B101">
        <v>1</v>
      </c>
      <c r="C101">
        <v>168</v>
      </c>
      <c r="E101" t="s">
        <v>103</v>
      </c>
      <c r="F101" t="s">
        <v>56</v>
      </c>
      <c r="G101" t="s">
        <v>57</v>
      </c>
      <c r="H101" t="s">
        <v>46</v>
      </c>
      <c r="I101">
        <f>I93*J101</f>
        <v>0</v>
      </c>
      <c r="J101">
        <v>0</v>
      </c>
      <c r="K101">
        <v>0</v>
      </c>
      <c r="L101">
        <v>0</v>
      </c>
      <c r="M101">
        <v>0</v>
      </c>
      <c r="N101">
        <f t="shared" si="122"/>
        <v>0</v>
      </c>
      <c r="O101">
        <f t="shared" si="123"/>
        <v>0</v>
      </c>
      <c r="P101">
        <f t="shared" si="145"/>
        <v>0</v>
      </c>
      <c r="Q101">
        <f t="shared" si="146"/>
        <v>0</v>
      </c>
      <c r="R101">
        <f t="shared" si="147"/>
        <v>0</v>
      </c>
      <c r="S101">
        <f t="shared" si="148"/>
        <v>0</v>
      </c>
      <c r="T101">
        <f t="shared" si="124"/>
        <v>0</v>
      </c>
      <c r="U101">
        <f t="shared" si="149"/>
        <v>0</v>
      </c>
      <c r="V101">
        <f t="shared" si="150"/>
        <v>0</v>
      </c>
      <c r="W101">
        <f t="shared" si="125"/>
        <v>0</v>
      </c>
      <c r="X101">
        <f t="shared" si="126"/>
        <v>0</v>
      </c>
      <c r="Y101">
        <f t="shared" si="127"/>
        <v>0</v>
      </c>
      <c r="AA101">
        <v>87105511</v>
      </c>
      <c r="AB101">
        <f t="shared" si="128"/>
        <v>0</v>
      </c>
      <c r="AC101">
        <f t="shared" si="151"/>
        <v>0</v>
      </c>
      <c r="AD101">
        <f t="shared" si="152"/>
        <v>0</v>
      </c>
      <c r="AE101">
        <f t="shared" si="153"/>
        <v>0</v>
      </c>
      <c r="AF101">
        <f t="shared" si="154"/>
        <v>0</v>
      </c>
      <c r="AG101">
        <f t="shared" si="129"/>
        <v>0</v>
      </c>
      <c r="AH101">
        <f t="shared" si="155"/>
        <v>0</v>
      </c>
      <c r="AI101">
        <f t="shared" si="156"/>
        <v>0</v>
      </c>
      <c r="AJ101">
        <f t="shared" si="130"/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103</v>
      </c>
      <c r="AU101">
        <v>60</v>
      </c>
      <c r="AV101">
        <v>1</v>
      </c>
      <c r="AW101">
        <v>1</v>
      </c>
      <c r="AZ101">
        <v>1</v>
      </c>
      <c r="BA101">
        <v>1</v>
      </c>
      <c r="BB101">
        <v>1</v>
      </c>
      <c r="BC101">
        <v>1</v>
      </c>
      <c r="BD101" t="s">
        <v>3</v>
      </c>
      <c r="BE101" t="s">
        <v>3</v>
      </c>
      <c r="BF101" t="s">
        <v>3</v>
      </c>
      <c r="BG101" t="s">
        <v>3</v>
      </c>
      <c r="BH101">
        <v>3</v>
      </c>
      <c r="BI101">
        <v>1</v>
      </c>
      <c r="BJ101" t="s">
        <v>3</v>
      </c>
      <c r="BM101">
        <v>33001</v>
      </c>
      <c r="BN101">
        <v>0</v>
      </c>
      <c r="BO101" t="s">
        <v>3</v>
      </c>
      <c r="BP101">
        <v>0</v>
      </c>
      <c r="BQ101">
        <v>2</v>
      </c>
      <c r="BR101">
        <v>0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 t="s">
        <v>3</v>
      </c>
      <c r="BZ101">
        <v>103</v>
      </c>
      <c r="CA101">
        <v>60</v>
      </c>
      <c r="CB101" t="s">
        <v>3</v>
      </c>
      <c r="CE101">
        <v>0</v>
      </c>
      <c r="CF101">
        <v>0</v>
      </c>
      <c r="CG101">
        <v>0</v>
      </c>
      <c r="CH101">
        <v>7</v>
      </c>
      <c r="CI101">
        <v>4</v>
      </c>
      <c r="CJ101">
        <v>0</v>
      </c>
      <c r="CK101">
        <v>0</v>
      </c>
      <c r="CL101">
        <v>0</v>
      </c>
      <c r="CM101">
        <v>0</v>
      </c>
      <c r="CN101" t="s">
        <v>3</v>
      </c>
      <c r="CO101">
        <v>0</v>
      </c>
      <c r="CP101">
        <f t="shared" si="131"/>
        <v>0</v>
      </c>
      <c r="CQ101">
        <f t="shared" si="157"/>
        <v>0</v>
      </c>
      <c r="CR101">
        <f t="shared" si="158"/>
        <v>0</v>
      </c>
      <c r="CS101">
        <f t="shared" si="159"/>
        <v>0</v>
      </c>
      <c r="CT101">
        <f t="shared" si="160"/>
        <v>0</v>
      </c>
      <c r="CU101">
        <f t="shared" si="132"/>
        <v>0</v>
      </c>
      <c r="CV101">
        <f t="shared" si="161"/>
        <v>0</v>
      </c>
      <c r="CW101">
        <f t="shared" si="162"/>
        <v>0</v>
      </c>
      <c r="CX101">
        <f t="shared" si="133"/>
        <v>0</v>
      </c>
      <c r="CY101">
        <f t="shared" si="134"/>
        <v>0</v>
      </c>
      <c r="CZ101">
        <f t="shared" si="135"/>
        <v>0</v>
      </c>
      <c r="DC101" t="s">
        <v>3</v>
      </c>
      <c r="DD101" t="s">
        <v>3</v>
      </c>
      <c r="DE101" t="s">
        <v>3</v>
      </c>
      <c r="DF101" t="s">
        <v>3</v>
      </c>
      <c r="DG101" t="s">
        <v>3</v>
      </c>
      <c r="DH101" t="s">
        <v>3</v>
      </c>
      <c r="DI101" t="s">
        <v>3</v>
      </c>
      <c r="DJ101" t="s">
        <v>3</v>
      </c>
      <c r="DK101" t="s">
        <v>3</v>
      </c>
      <c r="DL101" t="s">
        <v>3</v>
      </c>
      <c r="DM101" t="s">
        <v>3</v>
      </c>
      <c r="DN101">
        <v>0</v>
      </c>
      <c r="DO101">
        <v>0</v>
      </c>
      <c r="DP101">
        <v>1</v>
      </c>
      <c r="DQ101">
        <v>1</v>
      </c>
      <c r="DU101">
        <v>1009</v>
      </c>
      <c r="DV101" t="s">
        <v>46</v>
      </c>
      <c r="DW101" t="s">
        <v>46</v>
      </c>
      <c r="DX101">
        <v>1</v>
      </c>
      <c r="DZ101" t="s">
        <v>3</v>
      </c>
      <c r="EA101" t="s">
        <v>3</v>
      </c>
      <c r="EB101" t="s">
        <v>3</v>
      </c>
      <c r="EC101" t="s">
        <v>3</v>
      </c>
      <c r="EE101">
        <v>85678438</v>
      </c>
      <c r="EF101">
        <v>2</v>
      </c>
      <c r="EG101" t="s">
        <v>26</v>
      </c>
      <c r="EH101">
        <v>27</v>
      </c>
      <c r="EI101" t="s">
        <v>27</v>
      </c>
      <c r="EJ101">
        <v>1</v>
      </c>
      <c r="EK101">
        <v>33001</v>
      </c>
      <c r="EL101" t="s">
        <v>27</v>
      </c>
      <c r="EM101" t="s">
        <v>28</v>
      </c>
      <c r="EO101" t="s">
        <v>3</v>
      </c>
      <c r="EQ101">
        <v>0</v>
      </c>
      <c r="ER101">
        <v>0</v>
      </c>
      <c r="ES101">
        <v>0</v>
      </c>
      <c r="ET101">
        <v>0</v>
      </c>
      <c r="EU101">
        <v>0</v>
      </c>
      <c r="EV101">
        <v>0</v>
      </c>
      <c r="EW101">
        <v>0</v>
      </c>
      <c r="EX101">
        <v>0</v>
      </c>
      <c r="FQ101">
        <v>0</v>
      </c>
      <c r="FR101">
        <f t="shared" si="136"/>
        <v>0</v>
      </c>
      <c r="FS101">
        <v>0</v>
      </c>
      <c r="FX101">
        <v>103</v>
      </c>
      <c r="FY101">
        <v>60</v>
      </c>
      <c r="GA101" t="s">
        <v>3</v>
      </c>
      <c r="GD101">
        <v>1</v>
      </c>
      <c r="GF101">
        <v>-1111733769</v>
      </c>
      <c r="GG101">
        <v>2</v>
      </c>
      <c r="GH101">
        <v>1</v>
      </c>
      <c r="GI101">
        <v>-2</v>
      </c>
      <c r="GJ101">
        <v>0</v>
      </c>
      <c r="GK101">
        <v>0</v>
      </c>
      <c r="GL101">
        <f t="shared" si="137"/>
        <v>0</v>
      </c>
      <c r="GM101">
        <f t="shared" si="138"/>
        <v>0</v>
      </c>
      <c r="GN101">
        <f t="shared" si="139"/>
        <v>0</v>
      </c>
      <c r="GO101">
        <f t="shared" si="140"/>
        <v>0</v>
      </c>
      <c r="GP101">
        <f t="shared" si="141"/>
        <v>0</v>
      </c>
      <c r="GR101">
        <v>0</v>
      </c>
      <c r="GS101">
        <v>3</v>
      </c>
      <c r="GT101">
        <v>0</v>
      </c>
      <c r="GU101" t="s">
        <v>3</v>
      </c>
      <c r="GV101">
        <f t="shared" si="142"/>
        <v>0</v>
      </c>
      <c r="GW101">
        <v>1</v>
      </c>
      <c r="GX101">
        <f t="shared" si="143"/>
        <v>0</v>
      </c>
      <c r="HA101">
        <v>0</v>
      </c>
      <c r="HB101">
        <v>0</v>
      </c>
      <c r="HC101">
        <f t="shared" si="144"/>
        <v>0</v>
      </c>
      <c r="HE101" t="s">
        <v>3</v>
      </c>
      <c r="HF101" t="s">
        <v>3</v>
      </c>
      <c r="HM101" t="s">
        <v>3</v>
      </c>
      <c r="HN101" t="s">
        <v>29</v>
      </c>
      <c r="HO101" t="s">
        <v>30</v>
      </c>
      <c r="HP101" t="s">
        <v>27</v>
      </c>
      <c r="HQ101" t="s">
        <v>27</v>
      </c>
      <c r="IK101">
        <v>0</v>
      </c>
    </row>
    <row r="102" spans="1:255" x14ac:dyDescent="0.2">
      <c r="A102" s="2">
        <v>18</v>
      </c>
      <c r="B102" s="2">
        <v>1</v>
      </c>
      <c r="C102" s="2">
        <v>150</v>
      </c>
      <c r="D102" s="2"/>
      <c r="E102" s="2" t="s">
        <v>104</v>
      </c>
      <c r="F102" s="2" t="s">
        <v>59</v>
      </c>
      <c r="G102" s="2" t="s">
        <v>60</v>
      </c>
      <c r="H102" s="2" t="s">
        <v>54</v>
      </c>
      <c r="I102" s="2">
        <f>I92*J102</f>
        <v>0</v>
      </c>
      <c r="J102" s="2">
        <v>0</v>
      </c>
      <c r="K102" s="2">
        <v>0</v>
      </c>
      <c r="L102" s="2">
        <v>0</v>
      </c>
      <c r="M102" s="2">
        <v>0</v>
      </c>
      <c r="N102" s="2">
        <f t="shared" si="122"/>
        <v>0</v>
      </c>
      <c r="O102" s="2">
        <f t="shared" si="123"/>
        <v>0</v>
      </c>
      <c r="P102" s="2">
        <f t="shared" si="145"/>
        <v>0</v>
      </c>
      <c r="Q102" s="2">
        <f t="shared" si="146"/>
        <v>0</v>
      </c>
      <c r="R102" s="2">
        <f t="shared" si="147"/>
        <v>0</v>
      </c>
      <c r="S102" s="2">
        <f t="shared" si="148"/>
        <v>0</v>
      </c>
      <c r="T102" s="2">
        <f t="shared" si="124"/>
        <v>0</v>
      </c>
      <c r="U102" s="2">
        <f t="shared" si="149"/>
        <v>0</v>
      </c>
      <c r="V102" s="2">
        <f t="shared" si="150"/>
        <v>0</v>
      </c>
      <c r="W102" s="2">
        <f t="shared" si="125"/>
        <v>0</v>
      </c>
      <c r="X102" s="2">
        <f t="shared" si="126"/>
        <v>0</v>
      </c>
      <c r="Y102" s="2">
        <f t="shared" si="127"/>
        <v>0</v>
      </c>
      <c r="Z102" s="2"/>
      <c r="AA102" s="2">
        <v>87105575</v>
      </c>
      <c r="AB102" s="2">
        <f t="shared" si="128"/>
        <v>0</v>
      </c>
      <c r="AC102" s="2">
        <f t="shared" si="151"/>
        <v>0</v>
      </c>
      <c r="AD102" s="2">
        <f t="shared" si="152"/>
        <v>0</v>
      </c>
      <c r="AE102" s="2">
        <f t="shared" si="153"/>
        <v>0</v>
      </c>
      <c r="AF102" s="2">
        <f t="shared" si="154"/>
        <v>0</v>
      </c>
      <c r="AG102" s="2">
        <f t="shared" si="129"/>
        <v>0</v>
      </c>
      <c r="AH102" s="2">
        <f t="shared" si="155"/>
        <v>0</v>
      </c>
      <c r="AI102" s="2">
        <f t="shared" si="156"/>
        <v>0</v>
      </c>
      <c r="AJ102" s="2">
        <f t="shared" si="130"/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103</v>
      </c>
      <c r="AU102" s="2">
        <v>60</v>
      </c>
      <c r="AV102" s="2">
        <v>1</v>
      </c>
      <c r="AW102" s="2">
        <v>1</v>
      </c>
      <c r="AX102" s="2"/>
      <c r="AY102" s="2"/>
      <c r="AZ102" s="2">
        <v>1</v>
      </c>
      <c r="BA102" s="2">
        <v>1</v>
      </c>
      <c r="BB102" s="2">
        <v>1</v>
      </c>
      <c r="BC102" s="2">
        <v>1</v>
      </c>
      <c r="BD102" s="2" t="s">
        <v>3</v>
      </c>
      <c r="BE102" s="2" t="s">
        <v>3</v>
      </c>
      <c r="BF102" s="2" t="s">
        <v>3</v>
      </c>
      <c r="BG102" s="2" t="s">
        <v>3</v>
      </c>
      <c r="BH102" s="2">
        <v>3</v>
      </c>
      <c r="BI102" s="2">
        <v>1</v>
      </c>
      <c r="BJ102" s="2" t="s">
        <v>3</v>
      </c>
      <c r="BK102" s="2"/>
      <c r="BL102" s="2"/>
      <c r="BM102" s="2">
        <v>33001</v>
      </c>
      <c r="BN102" s="2">
        <v>0</v>
      </c>
      <c r="BO102" s="2" t="s">
        <v>3</v>
      </c>
      <c r="BP102" s="2">
        <v>0</v>
      </c>
      <c r="BQ102" s="2">
        <v>2</v>
      </c>
      <c r="BR102" s="2">
        <v>0</v>
      </c>
      <c r="BS102" s="2">
        <v>1</v>
      </c>
      <c r="BT102" s="2">
        <v>1</v>
      </c>
      <c r="BU102" s="2">
        <v>1</v>
      </c>
      <c r="BV102" s="2">
        <v>1</v>
      </c>
      <c r="BW102" s="2">
        <v>1</v>
      </c>
      <c r="BX102" s="2">
        <v>1</v>
      </c>
      <c r="BY102" s="2" t="s">
        <v>3</v>
      </c>
      <c r="BZ102" s="2">
        <v>103</v>
      </c>
      <c r="CA102" s="2">
        <v>60</v>
      </c>
      <c r="CB102" s="2" t="s">
        <v>3</v>
      </c>
      <c r="CC102" s="2"/>
      <c r="CD102" s="2"/>
      <c r="CE102" s="2">
        <v>0</v>
      </c>
      <c r="CF102" s="2">
        <v>0</v>
      </c>
      <c r="CG102" s="2">
        <v>0</v>
      </c>
      <c r="CH102" s="2">
        <v>7</v>
      </c>
      <c r="CI102" s="2">
        <v>5</v>
      </c>
      <c r="CJ102" s="2">
        <v>0</v>
      </c>
      <c r="CK102" s="2">
        <v>0</v>
      </c>
      <c r="CL102" s="2">
        <v>0</v>
      </c>
      <c r="CM102" s="2">
        <v>0</v>
      </c>
      <c r="CN102" s="2" t="s">
        <v>3</v>
      </c>
      <c r="CO102" s="2">
        <v>0</v>
      </c>
      <c r="CP102" s="2">
        <f t="shared" si="131"/>
        <v>0</v>
      </c>
      <c r="CQ102" s="2">
        <f t="shared" si="157"/>
        <v>0</v>
      </c>
      <c r="CR102" s="2">
        <f t="shared" si="158"/>
        <v>0</v>
      </c>
      <c r="CS102" s="2">
        <f t="shared" si="159"/>
        <v>0</v>
      </c>
      <c r="CT102" s="2">
        <f t="shared" si="160"/>
        <v>0</v>
      </c>
      <c r="CU102" s="2">
        <f t="shared" si="132"/>
        <v>0</v>
      </c>
      <c r="CV102" s="2">
        <f t="shared" si="161"/>
        <v>0</v>
      </c>
      <c r="CW102" s="2">
        <f t="shared" si="162"/>
        <v>0</v>
      </c>
      <c r="CX102" s="2">
        <f t="shared" si="133"/>
        <v>0</v>
      </c>
      <c r="CY102" s="2">
        <f t="shared" si="134"/>
        <v>0</v>
      </c>
      <c r="CZ102" s="2">
        <f t="shared" si="135"/>
        <v>0</v>
      </c>
      <c r="DA102" s="2"/>
      <c r="DB102" s="2"/>
      <c r="DC102" s="2" t="s">
        <v>3</v>
      </c>
      <c r="DD102" s="2" t="s">
        <v>3</v>
      </c>
      <c r="DE102" s="2" t="s">
        <v>3</v>
      </c>
      <c r="DF102" s="2" t="s">
        <v>3</v>
      </c>
      <c r="DG102" s="2" t="s">
        <v>3</v>
      </c>
      <c r="DH102" s="2" t="s">
        <v>3</v>
      </c>
      <c r="DI102" s="2" t="s">
        <v>3</v>
      </c>
      <c r="DJ102" s="2" t="s">
        <v>3</v>
      </c>
      <c r="DK102" s="2" t="s">
        <v>3</v>
      </c>
      <c r="DL102" s="2" t="s">
        <v>3</v>
      </c>
      <c r="DM102" s="2" t="s">
        <v>3</v>
      </c>
      <c r="DN102" s="2">
        <v>0</v>
      </c>
      <c r="DO102" s="2">
        <v>0</v>
      </c>
      <c r="DP102" s="2">
        <v>1</v>
      </c>
      <c r="DQ102" s="2">
        <v>1</v>
      </c>
      <c r="DR102" s="2"/>
      <c r="DS102" s="2"/>
      <c r="DT102" s="2"/>
      <c r="DU102" s="2">
        <v>1009</v>
      </c>
      <c r="DV102" s="2" t="s">
        <v>54</v>
      </c>
      <c r="DW102" s="2" t="s">
        <v>54</v>
      </c>
      <c r="DX102" s="2">
        <v>1000</v>
      </c>
      <c r="DY102" s="2"/>
      <c r="DZ102" s="2" t="s">
        <v>3</v>
      </c>
      <c r="EA102" s="2" t="s">
        <v>3</v>
      </c>
      <c r="EB102" s="2" t="s">
        <v>3</v>
      </c>
      <c r="EC102" s="2" t="s">
        <v>3</v>
      </c>
      <c r="ED102" s="2"/>
      <c r="EE102" s="2">
        <v>85678438</v>
      </c>
      <c r="EF102" s="2">
        <v>2</v>
      </c>
      <c r="EG102" s="2" t="s">
        <v>26</v>
      </c>
      <c r="EH102" s="2">
        <v>27</v>
      </c>
      <c r="EI102" s="2" t="s">
        <v>27</v>
      </c>
      <c r="EJ102" s="2">
        <v>1</v>
      </c>
      <c r="EK102" s="2">
        <v>33001</v>
      </c>
      <c r="EL102" s="2" t="s">
        <v>27</v>
      </c>
      <c r="EM102" s="2" t="s">
        <v>28</v>
      </c>
      <c r="EN102" s="2"/>
      <c r="EO102" s="2" t="s">
        <v>3</v>
      </c>
      <c r="EP102" s="2"/>
      <c r="EQ102" s="2">
        <v>0</v>
      </c>
      <c r="ER102" s="2">
        <v>0</v>
      </c>
      <c r="ES102" s="2">
        <v>0</v>
      </c>
      <c r="ET102" s="2">
        <v>0</v>
      </c>
      <c r="EU102" s="2">
        <v>0</v>
      </c>
      <c r="EV102" s="2">
        <v>0</v>
      </c>
      <c r="EW102" s="2">
        <v>0</v>
      </c>
      <c r="EX102" s="2">
        <v>0</v>
      </c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>
        <v>0</v>
      </c>
      <c r="FR102" s="2">
        <f t="shared" si="136"/>
        <v>0</v>
      </c>
      <c r="FS102" s="2">
        <v>0</v>
      </c>
      <c r="FT102" s="2"/>
      <c r="FU102" s="2"/>
      <c r="FV102" s="2"/>
      <c r="FW102" s="2"/>
      <c r="FX102" s="2">
        <v>103</v>
      </c>
      <c r="FY102" s="2">
        <v>60</v>
      </c>
      <c r="FZ102" s="2"/>
      <c r="GA102" s="2" t="s">
        <v>3</v>
      </c>
      <c r="GB102" s="2"/>
      <c r="GC102" s="2"/>
      <c r="GD102" s="2">
        <v>1</v>
      </c>
      <c r="GE102" s="2"/>
      <c r="GF102" s="2">
        <v>1613753229</v>
      </c>
      <c r="GG102" s="2">
        <v>2</v>
      </c>
      <c r="GH102" s="2">
        <v>1</v>
      </c>
      <c r="GI102" s="2">
        <v>-2</v>
      </c>
      <c r="GJ102" s="2">
        <v>0</v>
      </c>
      <c r="GK102" s="2">
        <v>0</v>
      </c>
      <c r="GL102" s="2">
        <f t="shared" si="137"/>
        <v>0</v>
      </c>
      <c r="GM102" s="2">
        <f t="shared" si="138"/>
        <v>0</v>
      </c>
      <c r="GN102" s="2">
        <f t="shared" si="139"/>
        <v>0</v>
      </c>
      <c r="GO102" s="2">
        <f t="shared" si="140"/>
        <v>0</v>
      </c>
      <c r="GP102" s="2">
        <f t="shared" si="141"/>
        <v>0</v>
      </c>
      <c r="GQ102" s="2"/>
      <c r="GR102" s="2">
        <v>0</v>
      </c>
      <c r="GS102" s="2">
        <v>3</v>
      </c>
      <c r="GT102" s="2">
        <v>0</v>
      </c>
      <c r="GU102" s="2" t="s">
        <v>3</v>
      </c>
      <c r="GV102" s="2">
        <f t="shared" si="142"/>
        <v>0</v>
      </c>
      <c r="GW102" s="2">
        <v>1</v>
      </c>
      <c r="GX102" s="2">
        <f t="shared" si="143"/>
        <v>0</v>
      </c>
      <c r="GY102" s="2"/>
      <c r="GZ102" s="2"/>
      <c r="HA102" s="2">
        <v>0</v>
      </c>
      <c r="HB102" s="2">
        <v>0</v>
      </c>
      <c r="HC102" s="2">
        <f t="shared" si="144"/>
        <v>0</v>
      </c>
      <c r="HD102" s="2"/>
      <c r="HE102" s="2" t="s">
        <v>3</v>
      </c>
      <c r="HF102" s="2" t="s">
        <v>3</v>
      </c>
      <c r="HG102" s="2"/>
      <c r="HH102" s="2"/>
      <c r="HI102" s="2"/>
      <c r="HJ102" s="2"/>
      <c r="HK102" s="2"/>
      <c r="HL102" s="2"/>
      <c r="HM102" s="2" t="s">
        <v>3</v>
      </c>
      <c r="HN102" s="2" t="s">
        <v>29</v>
      </c>
      <c r="HO102" s="2" t="s">
        <v>30</v>
      </c>
      <c r="HP102" s="2" t="s">
        <v>27</v>
      </c>
      <c r="HQ102" s="2" t="s">
        <v>27</v>
      </c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>
        <v>0</v>
      </c>
      <c r="IL102" s="2"/>
      <c r="IM102" s="2"/>
      <c r="IN102" s="2"/>
      <c r="IO102" s="2"/>
      <c r="IP102" s="2"/>
      <c r="IQ102" s="2"/>
      <c r="IR102" s="2"/>
      <c r="IS102" s="2"/>
      <c r="IT102" s="2"/>
      <c r="IU102" s="2"/>
    </row>
    <row r="103" spans="1:255" x14ac:dyDescent="0.2">
      <c r="A103">
        <v>18</v>
      </c>
      <c r="B103">
        <v>1</v>
      </c>
      <c r="C103">
        <v>169</v>
      </c>
      <c r="E103" t="s">
        <v>104</v>
      </c>
      <c r="F103" t="s">
        <v>59</v>
      </c>
      <c r="G103" t="s">
        <v>60</v>
      </c>
      <c r="H103" t="s">
        <v>54</v>
      </c>
      <c r="I103">
        <f>I93*J103</f>
        <v>0</v>
      </c>
      <c r="J103">
        <v>0</v>
      </c>
      <c r="K103">
        <v>0</v>
      </c>
      <c r="L103">
        <v>0</v>
      </c>
      <c r="M103">
        <v>0</v>
      </c>
      <c r="N103">
        <f t="shared" si="122"/>
        <v>0</v>
      </c>
      <c r="O103">
        <f t="shared" si="123"/>
        <v>0</v>
      </c>
      <c r="P103">
        <f t="shared" si="145"/>
        <v>0</v>
      </c>
      <c r="Q103">
        <f t="shared" si="146"/>
        <v>0</v>
      </c>
      <c r="R103">
        <f t="shared" si="147"/>
        <v>0</v>
      </c>
      <c r="S103">
        <f t="shared" si="148"/>
        <v>0</v>
      </c>
      <c r="T103">
        <f t="shared" si="124"/>
        <v>0</v>
      </c>
      <c r="U103">
        <f t="shared" si="149"/>
        <v>0</v>
      </c>
      <c r="V103">
        <f t="shared" si="150"/>
        <v>0</v>
      </c>
      <c r="W103">
        <f t="shared" si="125"/>
        <v>0</v>
      </c>
      <c r="X103">
        <f t="shared" si="126"/>
        <v>0</v>
      </c>
      <c r="Y103">
        <f t="shared" si="127"/>
        <v>0</v>
      </c>
      <c r="AA103">
        <v>87105511</v>
      </c>
      <c r="AB103">
        <f t="shared" si="128"/>
        <v>0</v>
      </c>
      <c r="AC103">
        <f t="shared" si="151"/>
        <v>0</v>
      </c>
      <c r="AD103">
        <f t="shared" si="152"/>
        <v>0</v>
      </c>
      <c r="AE103">
        <f t="shared" si="153"/>
        <v>0</v>
      </c>
      <c r="AF103">
        <f t="shared" si="154"/>
        <v>0</v>
      </c>
      <c r="AG103">
        <f t="shared" si="129"/>
        <v>0</v>
      </c>
      <c r="AH103">
        <f t="shared" si="155"/>
        <v>0</v>
      </c>
      <c r="AI103">
        <f t="shared" si="156"/>
        <v>0</v>
      </c>
      <c r="AJ103">
        <f t="shared" si="130"/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103</v>
      </c>
      <c r="AU103">
        <v>60</v>
      </c>
      <c r="AV103">
        <v>1</v>
      </c>
      <c r="AW103">
        <v>1</v>
      </c>
      <c r="AZ103">
        <v>1</v>
      </c>
      <c r="BA103">
        <v>1</v>
      </c>
      <c r="BB103">
        <v>1</v>
      </c>
      <c r="BC103">
        <v>1</v>
      </c>
      <c r="BD103" t="s">
        <v>3</v>
      </c>
      <c r="BE103" t="s">
        <v>3</v>
      </c>
      <c r="BF103" t="s">
        <v>3</v>
      </c>
      <c r="BG103" t="s">
        <v>3</v>
      </c>
      <c r="BH103">
        <v>3</v>
      </c>
      <c r="BI103">
        <v>1</v>
      </c>
      <c r="BJ103" t="s">
        <v>3</v>
      </c>
      <c r="BM103">
        <v>33001</v>
      </c>
      <c r="BN103">
        <v>0</v>
      </c>
      <c r="BO103" t="s">
        <v>3</v>
      </c>
      <c r="BP103">
        <v>0</v>
      </c>
      <c r="BQ103">
        <v>2</v>
      </c>
      <c r="BR103">
        <v>0</v>
      </c>
      <c r="BS103">
        <v>1</v>
      </c>
      <c r="BT103">
        <v>1</v>
      </c>
      <c r="BU103">
        <v>1</v>
      </c>
      <c r="BV103">
        <v>1</v>
      </c>
      <c r="BW103">
        <v>1</v>
      </c>
      <c r="BX103">
        <v>1</v>
      </c>
      <c r="BY103" t="s">
        <v>3</v>
      </c>
      <c r="BZ103">
        <v>103</v>
      </c>
      <c r="CA103">
        <v>60</v>
      </c>
      <c r="CB103" t="s">
        <v>3</v>
      </c>
      <c r="CE103">
        <v>0</v>
      </c>
      <c r="CF103">
        <v>0</v>
      </c>
      <c r="CG103">
        <v>0</v>
      </c>
      <c r="CH103">
        <v>7</v>
      </c>
      <c r="CI103">
        <v>5</v>
      </c>
      <c r="CJ103">
        <v>0</v>
      </c>
      <c r="CK103">
        <v>0</v>
      </c>
      <c r="CL103">
        <v>0</v>
      </c>
      <c r="CM103">
        <v>0</v>
      </c>
      <c r="CN103" t="s">
        <v>3</v>
      </c>
      <c r="CO103">
        <v>0</v>
      </c>
      <c r="CP103">
        <f t="shared" si="131"/>
        <v>0</v>
      </c>
      <c r="CQ103">
        <f t="shared" si="157"/>
        <v>0</v>
      </c>
      <c r="CR103">
        <f t="shared" si="158"/>
        <v>0</v>
      </c>
      <c r="CS103">
        <f t="shared" si="159"/>
        <v>0</v>
      </c>
      <c r="CT103">
        <f t="shared" si="160"/>
        <v>0</v>
      </c>
      <c r="CU103">
        <f t="shared" si="132"/>
        <v>0</v>
      </c>
      <c r="CV103">
        <f t="shared" si="161"/>
        <v>0</v>
      </c>
      <c r="CW103">
        <f t="shared" si="162"/>
        <v>0</v>
      </c>
      <c r="CX103">
        <f t="shared" si="133"/>
        <v>0</v>
      </c>
      <c r="CY103">
        <f t="shared" si="134"/>
        <v>0</v>
      </c>
      <c r="CZ103">
        <f t="shared" si="135"/>
        <v>0</v>
      </c>
      <c r="DC103" t="s">
        <v>3</v>
      </c>
      <c r="DD103" t="s">
        <v>3</v>
      </c>
      <c r="DE103" t="s">
        <v>3</v>
      </c>
      <c r="DF103" t="s">
        <v>3</v>
      </c>
      <c r="DG103" t="s">
        <v>3</v>
      </c>
      <c r="DH103" t="s">
        <v>3</v>
      </c>
      <c r="DI103" t="s">
        <v>3</v>
      </c>
      <c r="DJ103" t="s">
        <v>3</v>
      </c>
      <c r="DK103" t="s">
        <v>3</v>
      </c>
      <c r="DL103" t="s">
        <v>3</v>
      </c>
      <c r="DM103" t="s">
        <v>3</v>
      </c>
      <c r="DN103">
        <v>0</v>
      </c>
      <c r="DO103">
        <v>0</v>
      </c>
      <c r="DP103">
        <v>1</v>
      </c>
      <c r="DQ103">
        <v>1</v>
      </c>
      <c r="DU103">
        <v>1009</v>
      </c>
      <c r="DV103" t="s">
        <v>54</v>
      </c>
      <c r="DW103" t="s">
        <v>54</v>
      </c>
      <c r="DX103">
        <v>1000</v>
      </c>
      <c r="DZ103" t="s">
        <v>3</v>
      </c>
      <c r="EA103" t="s">
        <v>3</v>
      </c>
      <c r="EB103" t="s">
        <v>3</v>
      </c>
      <c r="EC103" t="s">
        <v>3</v>
      </c>
      <c r="EE103">
        <v>85678438</v>
      </c>
      <c r="EF103">
        <v>2</v>
      </c>
      <c r="EG103" t="s">
        <v>26</v>
      </c>
      <c r="EH103">
        <v>27</v>
      </c>
      <c r="EI103" t="s">
        <v>27</v>
      </c>
      <c r="EJ103">
        <v>1</v>
      </c>
      <c r="EK103">
        <v>33001</v>
      </c>
      <c r="EL103" t="s">
        <v>27</v>
      </c>
      <c r="EM103" t="s">
        <v>28</v>
      </c>
      <c r="EO103" t="s">
        <v>3</v>
      </c>
      <c r="EQ103">
        <v>0</v>
      </c>
      <c r="ER103">
        <v>0</v>
      </c>
      <c r="ES103">
        <v>0</v>
      </c>
      <c r="ET103">
        <v>0</v>
      </c>
      <c r="EU103">
        <v>0</v>
      </c>
      <c r="EV103">
        <v>0</v>
      </c>
      <c r="EW103">
        <v>0</v>
      </c>
      <c r="EX103">
        <v>0</v>
      </c>
      <c r="FQ103">
        <v>0</v>
      </c>
      <c r="FR103">
        <f t="shared" si="136"/>
        <v>0</v>
      </c>
      <c r="FS103">
        <v>0</v>
      </c>
      <c r="FX103">
        <v>103</v>
      </c>
      <c r="FY103">
        <v>60</v>
      </c>
      <c r="GA103" t="s">
        <v>3</v>
      </c>
      <c r="GD103">
        <v>1</v>
      </c>
      <c r="GF103">
        <v>1613753229</v>
      </c>
      <c r="GG103">
        <v>2</v>
      </c>
      <c r="GH103">
        <v>1</v>
      </c>
      <c r="GI103">
        <v>-2</v>
      </c>
      <c r="GJ103">
        <v>0</v>
      </c>
      <c r="GK103">
        <v>0</v>
      </c>
      <c r="GL103">
        <f t="shared" si="137"/>
        <v>0</v>
      </c>
      <c r="GM103">
        <f t="shared" si="138"/>
        <v>0</v>
      </c>
      <c r="GN103">
        <f t="shared" si="139"/>
        <v>0</v>
      </c>
      <c r="GO103">
        <f t="shared" si="140"/>
        <v>0</v>
      </c>
      <c r="GP103">
        <f t="shared" si="141"/>
        <v>0</v>
      </c>
      <c r="GR103">
        <v>0</v>
      </c>
      <c r="GS103">
        <v>3</v>
      </c>
      <c r="GT103">
        <v>0</v>
      </c>
      <c r="GU103" t="s">
        <v>3</v>
      </c>
      <c r="GV103">
        <f t="shared" si="142"/>
        <v>0</v>
      </c>
      <c r="GW103">
        <v>1</v>
      </c>
      <c r="GX103">
        <f t="shared" si="143"/>
        <v>0</v>
      </c>
      <c r="HA103">
        <v>0</v>
      </c>
      <c r="HB103">
        <v>0</v>
      </c>
      <c r="HC103">
        <f t="shared" si="144"/>
        <v>0</v>
      </c>
      <c r="HE103" t="s">
        <v>3</v>
      </c>
      <c r="HF103" t="s">
        <v>3</v>
      </c>
      <c r="HM103" t="s">
        <v>3</v>
      </c>
      <c r="HN103" t="s">
        <v>29</v>
      </c>
      <c r="HO103" t="s">
        <v>30</v>
      </c>
      <c r="HP103" t="s">
        <v>27</v>
      </c>
      <c r="HQ103" t="s">
        <v>27</v>
      </c>
      <c r="IK103">
        <v>0</v>
      </c>
    </row>
    <row r="104" spans="1:255" x14ac:dyDescent="0.2">
      <c r="A104" s="2">
        <v>18</v>
      </c>
      <c r="B104" s="2">
        <v>1</v>
      </c>
      <c r="C104" s="2">
        <v>154</v>
      </c>
      <c r="D104" s="2"/>
      <c r="E104" s="2" t="s">
        <v>105</v>
      </c>
      <c r="F104" s="2" t="s">
        <v>62</v>
      </c>
      <c r="G104" s="2" t="s">
        <v>63</v>
      </c>
      <c r="H104" s="2" t="s">
        <v>24</v>
      </c>
      <c r="I104" s="2">
        <f>I92*J104</f>
        <v>0</v>
      </c>
      <c r="J104" s="2">
        <v>0</v>
      </c>
      <c r="K104" s="2">
        <v>0</v>
      </c>
      <c r="L104" s="2">
        <v>0</v>
      </c>
      <c r="M104" s="2">
        <v>0</v>
      </c>
      <c r="N104" s="2">
        <f t="shared" si="122"/>
        <v>0</v>
      </c>
      <c r="O104" s="2">
        <f t="shared" si="123"/>
        <v>0</v>
      </c>
      <c r="P104" s="2">
        <f t="shared" si="145"/>
        <v>0</v>
      </c>
      <c r="Q104" s="2">
        <f t="shared" si="146"/>
        <v>0</v>
      </c>
      <c r="R104" s="2">
        <f t="shared" si="147"/>
        <v>0</v>
      </c>
      <c r="S104" s="2">
        <f t="shared" si="148"/>
        <v>0</v>
      </c>
      <c r="T104" s="2">
        <f t="shared" si="124"/>
        <v>0</v>
      </c>
      <c r="U104" s="2">
        <f t="shared" si="149"/>
        <v>0</v>
      </c>
      <c r="V104" s="2">
        <f t="shared" si="150"/>
        <v>0</v>
      </c>
      <c r="W104" s="2">
        <f t="shared" si="125"/>
        <v>0</v>
      </c>
      <c r="X104" s="2">
        <f t="shared" si="126"/>
        <v>0</v>
      </c>
      <c r="Y104" s="2">
        <f t="shared" si="127"/>
        <v>0</v>
      </c>
      <c r="Z104" s="2"/>
      <c r="AA104" s="2">
        <v>87105575</v>
      </c>
      <c r="AB104" s="2">
        <f t="shared" si="128"/>
        <v>0</v>
      </c>
      <c r="AC104" s="2">
        <f t="shared" si="151"/>
        <v>0</v>
      </c>
      <c r="AD104" s="2">
        <f t="shared" si="152"/>
        <v>0</v>
      </c>
      <c r="AE104" s="2">
        <f t="shared" si="153"/>
        <v>0</v>
      </c>
      <c r="AF104" s="2">
        <f t="shared" si="154"/>
        <v>0</v>
      </c>
      <c r="AG104" s="2">
        <f t="shared" si="129"/>
        <v>0</v>
      </c>
      <c r="AH104" s="2">
        <f t="shared" si="155"/>
        <v>0</v>
      </c>
      <c r="AI104" s="2">
        <f t="shared" si="156"/>
        <v>0</v>
      </c>
      <c r="AJ104" s="2">
        <f t="shared" si="130"/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103</v>
      </c>
      <c r="AU104" s="2">
        <v>60</v>
      </c>
      <c r="AV104" s="2">
        <v>1</v>
      </c>
      <c r="AW104" s="2">
        <v>1</v>
      </c>
      <c r="AX104" s="2"/>
      <c r="AY104" s="2"/>
      <c r="AZ104" s="2">
        <v>1</v>
      </c>
      <c r="BA104" s="2">
        <v>1</v>
      </c>
      <c r="BB104" s="2">
        <v>1</v>
      </c>
      <c r="BC104" s="2">
        <v>1</v>
      </c>
      <c r="BD104" s="2" t="s">
        <v>3</v>
      </c>
      <c r="BE104" s="2" t="s">
        <v>3</v>
      </c>
      <c r="BF104" s="2" t="s">
        <v>3</v>
      </c>
      <c r="BG104" s="2" t="s">
        <v>3</v>
      </c>
      <c r="BH104" s="2">
        <v>3</v>
      </c>
      <c r="BI104" s="2">
        <v>1</v>
      </c>
      <c r="BJ104" s="2" t="s">
        <v>3</v>
      </c>
      <c r="BK104" s="2"/>
      <c r="BL104" s="2"/>
      <c r="BM104" s="2">
        <v>33001</v>
      </c>
      <c r="BN104" s="2">
        <v>0</v>
      </c>
      <c r="BO104" s="2" t="s">
        <v>3</v>
      </c>
      <c r="BP104" s="2">
        <v>0</v>
      </c>
      <c r="BQ104" s="2">
        <v>2</v>
      </c>
      <c r="BR104" s="2">
        <v>0</v>
      </c>
      <c r="BS104" s="2">
        <v>1</v>
      </c>
      <c r="BT104" s="2">
        <v>1</v>
      </c>
      <c r="BU104" s="2">
        <v>1</v>
      </c>
      <c r="BV104" s="2">
        <v>1</v>
      </c>
      <c r="BW104" s="2">
        <v>1</v>
      </c>
      <c r="BX104" s="2">
        <v>1</v>
      </c>
      <c r="BY104" s="2" t="s">
        <v>3</v>
      </c>
      <c r="BZ104" s="2">
        <v>103</v>
      </c>
      <c r="CA104" s="2">
        <v>60</v>
      </c>
      <c r="CB104" s="2" t="s">
        <v>3</v>
      </c>
      <c r="CC104" s="2"/>
      <c r="CD104" s="2"/>
      <c r="CE104" s="2">
        <v>0</v>
      </c>
      <c r="CF104" s="2">
        <v>0</v>
      </c>
      <c r="CG104" s="2">
        <v>0</v>
      </c>
      <c r="CH104" s="2">
        <v>7</v>
      </c>
      <c r="CI104" s="2">
        <v>6</v>
      </c>
      <c r="CJ104" s="2">
        <v>0</v>
      </c>
      <c r="CK104" s="2">
        <v>0</v>
      </c>
      <c r="CL104" s="2">
        <v>0</v>
      </c>
      <c r="CM104" s="2">
        <v>0</v>
      </c>
      <c r="CN104" s="2" t="s">
        <v>3</v>
      </c>
      <c r="CO104" s="2">
        <v>0</v>
      </c>
      <c r="CP104" s="2">
        <f t="shared" si="131"/>
        <v>0</v>
      </c>
      <c r="CQ104" s="2">
        <f t="shared" si="157"/>
        <v>0</v>
      </c>
      <c r="CR104" s="2">
        <f t="shared" si="158"/>
        <v>0</v>
      </c>
      <c r="CS104" s="2">
        <f t="shared" si="159"/>
        <v>0</v>
      </c>
      <c r="CT104" s="2">
        <f t="shared" si="160"/>
        <v>0</v>
      </c>
      <c r="CU104" s="2">
        <f t="shared" si="132"/>
        <v>0</v>
      </c>
      <c r="CV104" s="2">
        <f t="shared" si="161"/>
        <v>0</v>
      </c>
      <c r="CW104" s="2">
        <f t="shared" si="162"/>
        <v>0</v>
      </c>
      <c r="CX104" s="2">
        <f t="shared" si="133"/>
        <v>0</v>
      </c>
      <c r="CY104" s="2">
        <f t="shared" si="134"/>
        <v>0</v>
      </c>
      <c r="CZ104" s="2">
        <f t="shared" si="135"/>
        <v>0</v>
      </c>
      <c r="DA104" s="2"/>
      <c r="DB104" s="2"/>
      <c r="DC104" s="2" t="s">
        <v>3</v>
      </c>
      <c r="DD104" s="2" t="s">
        <v>3</v>
      </c>
      <c r="DE104" s="2" t="s">
        <v>3</v>
      </c>
      <c r="DF104" s="2" t="s">
        <v>3</v>
      </c>
      <c r="DG104" s="2" t="s">
        <v>3</v>
      </c>
      <c r="DH104" s="2" t="s">
        <v>3</v>
      </c>
      <c r="DI104" s="2" t="s">
        <v>3</v>
      </c>
      <c r="DJ104" s="2" t="s">
        <v>3</v>
      </c>
      <c r="DK104" s="2" t="s">
        <v>3</v>
      </c>
      <c r="DL104" s="2" t="s">
        <v>3</v>
      </c>
      <c r="DM104" s="2" t="s">
        <v>3</v>
      </c>
      <c r="DN104" s="2">
        <v>0</v>
      </c>
      <c r="DO104" s="2">
        <v>0</v>
      </c>
      <c r="DP104" s="2">
        <v>1</v>
      </c>
      <c r="DQ104" s="2">
        <v>1</v>
      </c>
      <c r="DR104" s="2"/>
      <c r="DS104" s="2"/>
      <c r="DT104" s="2"/>
      <c r="DU104" s="2">
        <v>1013</v>
      </c>
      <c r="DV104" s="2" t="s">
        <v>24</v>
      </c>
      <c r="DW104" s="2" t="s">
        <v>24</v>
      </c>
      <c r="DX104" s="2">
        <v>1</v>
      </c>
      <c r="DY104" s="2"/>
      <c r="DZ104" s="2" t="s">
        <v>3</v>
      </c>
      <c r="EA104" s="2" t="s">
        <v>3</v>
      </c>
      <c r="EB104" s="2" t="s">
        <v>3</v>
      </c>
      <c r="EC104" s="2" t="s">
        <v>3</v>
      </c>
      <c r="ED104" s="2"/>
      <c r="EE104" s="2">
        <v>85678438</v>
      </c>
      <c r="EF104" s="2">
        <v>2</v>
      </c>
      <c r="EG104" s="2" t="s">
        <v>26</v>
      </c>
      <c r="EH104" s="2">
        <v>27</v>
      </c>
      <c r="EI104" s="2" t="s">
        <v>27</v>
      </c>
      <c r="EJ104" s="2">
        <v>1</v>
      </c>
      <c r="EK104" s="2">
        <v>33001</v>
      </c>
      <c r="EL104" s="2" t="s">
        <v>27</v>
      </c>
      <c r="EM104" s="2" t="s">
        <v>28</v>
      </c>
      <c r="EN104" s="2"/>
      <c r="EO104" s="2" t="s">
        <v>3</v>
      </c>
      <c r="EP104" s="2"/>
      <c r="EQ104" s="2">
        <v>0</v>
      </c>
      <c r="ER104" s="2">
        <v>0</v>
      </c>
      <c r="ES104" s="2">
        <v>0</v>
      </c>
      <c r="ET104" s="2">
        <v>0</v>
      </c>
      <c r="EU104" s="2">
        <v>0</v>
      </c>
      <c r="EV104" s="2">
        <v>0</v>
      </c>
      <c r="EW104" s="2">
        <v>0</v>
      </c>
      <c r="EX104" s="2">
        <v>0</v>
      </c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>
        <v>0</v>
      </c>
      <c r="FR104" s="2">
        <f t="shared" si="136"/>
        <v>0</v>
      </c>
      <c r="FS104" s="2">
        <v>0</v>
      </c>
      <c r="FT104" s="2"/>
      <c r="FU104" s="2"/>
      <c r="FV104" s="2"/>
      <c r="FW104" s="2"/>
      <c r="FX104" s="2">
        <v>103</v>
      </c>
      <c r="FY104" s="2">
        <v>60</v>
      </c>
      <c r="FZ104" s="2"/>
      <c r="GA104" s="2" t="s">
        <v>3</v>
      </c>
      <c r="GB104" s="2"/>
      <c r="GC104" s="2"/>
      <c r="GD104" s="2">
        <v>1</v>
      </c>
      <c r="GE104" s="2"/>
      <c r="GF104" s="2">
        <v>-950997571</v>
      </c>
      <c r="GG104" s="2">
        <v>2</v>
      </c>
      <c r="GH104" s="2">
        <v>1</v>
      </c>
      <c r="GI104" s="2">
        <v>-2</v>
      </c>
      <c r="GJ104" s="2">
        <v>0</v>
      </c>
      <c r="GK104" s="2">
        <v>0</v>
      </c>
      <c r="GL104" s="2">
        <f t="shared" si="137"/>
        <v>0</v>
      </c>
      <c r="GM104" s="2">
        <f t="shared" si="138"/>
        <v>0</v>
      </c>
      <c r="GN104" s="2">
        <f t="shared" si="139"/>
        <v>0</v>
      </c>
      <c r="GO104" s="2">
        <f t="shared" si="140"/>
        <v>0</v>
      </c>
      <c r="GP104" s="2">
        <f t="shared" si="141"/>
        <v>0</v>
      </c>
      <c r="GQ104" s="2"/>
      <c r="GR104" s="2">
        <v>0</v>
      </c>
      <c r="GS104" s="2">
        <v>3</v>
      </c>
      <c r="GT104" s="2">
        <v>0</v>
      </c>
      <c r="GU104" s="2" t="s">
        <v>3</v>
      </c>
      <c r="GV104" s="2">
        <f t="shared" si="142"/>
        <v>0</v>
      </c>
      <c r="GW104" s="2">
        <v>1</v>
      </c>
      <c r="GX104" s="2">
        <f t="shared" si="143"/>
        <v>0</v>
      </c>
      <c r="GY104" s="2"/>
      <c r="GZ104" s="2"/>
      <c r="HA104" s="2">
        <v>0</v>
      </c>
      <c r="HB104" s="2">
        <v>0</v>
      </c>
      <c r="HC104" s="2">
        <f t="shared" si="144"/>
        <v>0</v>
      </c>
      <c r="HD104" s="2"/>
      <c r="HE104" s="2" t="s">
        <v>3</v>
      </c>
      <c r="HF104" s="2" t="s">
        <v>3</v>
      </c>
      <c r="HG104" s="2"/>
      <c r="HH104" s="2"/>
      <c r="HI104" s="2"/>
      <c r="HJ104" s="2"/>
      <c r="HK104" s="2"/>
      <c r="HL104" s="2"/>
      <c r="HM104" s="2" t="s">
        <v>3</v>
      </c>
      <c r="HN104" s="2" t="s">
        <v>29</v>
      </c>
      <c r="HO104" s="2" t="s">
        <v>30</v>
      </c>
      <c r="HP104" s="2" t="s">
        <v>27</v>
      </c>
      <c r="HQ104" s="2" t="s">
        <v>27</v>
      </c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>
        <v>0</v>
      </c>
      <c r="IL104" s="2"/>
      <c r="IM104" s="2"/>
      <c r="IN104" s="2"/>
      <c r="IO104" s="2"/>
      <c r="IP104" s="2"/>
      <c r="IQ104" s="2"/>
      <c r="IR104" s="2"/>
      <c r="IS104" s="2"/>
      <c r="IT104" s="2"/>
      <c r="IU104" s="2"/>
    </row>
    <row r="105" spans="1:255" x14ac:dyDescent="0.2">
      <c r="A105">
        <v>18</v>
      </c>
      <c r="B105">
        <v>1</v>
      </c>
      <c r="C105">
        <v>173</v>
      </c>
      <c r="E105" t="s">
        <v>105</v>
      </c>
      <c r="F105" t="s">
        <v>62</v>
      </c>
      <c r="G105" t="s">
        <v>63</v>
      </c>
      <c r="H105" t="s">
        <v>24</v>
      </c>
      <c r="I105">
        <f>I93*J105</f>
        <v>0</v>
      </c>
      <c r="J105">
        <v>0</v>
      </c>
      <c r="K105">
        <v>0</v>
      </c>
      <c r="L105">
        <v>0</v>
      </c>
      <c r="M105">
        <v>0</v>
      </c>
      <c r="N105">
        <f t="shared" si="122"/>
        <v>0</v>
      </c>
      <c r="O105">
        <f t="shared" si="123"/>
        <v>0</v>
      </c>
      <c r="P105">
        <f t="shared" si="145"/>
        <v>0</v>
      </c>
      <c r="Q105">
        <f t="shared" si="146"/>
        <v>0</v>
      </c>
      <c r="R105">
        <f t="shared" si="147"/>
        <v>0</v>
      </c>
      <c r="S105">
        <f t="shared" si="148"/>
        <v>0</v>
      </c>
      <c r="T105">
        <f t="shared" si="124"/>
        <v>0</v>
      </c>
      <c r="U105">
        <f t="shared" si="149"/>
        <v>0</v>
      </c>
      <c r="V105">
        <f t="shared" si="150"/>
        <v>0</v>
      </c>
      <c r="W105">
        <f t="shared" si="125"/>
        <v>0</v>
      </c>
      <c r="X105">
        <f t="shared" si="126"/>
        <v>0</v>
      </c>
      <c r="Y105">
        <f t="shared" si="127"/>
        <v>0</v>
      </c>
      <c r="AA105">
        <v>87105511</v>
      </c>
      <c r="AB105">
        <f t="shared" si="128"/>
        <v>0</v>
      </c>
      <c r="AC105">
        <f t="shared" si="151"/>
        <v>0</v>
      </c>
      <c r="AD105">
        <f t="shared" si="152"/>
        <v>0</v>
      </c>
      <c r="AE105">
        <f t="shared" si="153"/>
        <v>0</v>
      </c>
      <c r="AF105">
        <f t="shared" si="154"/>
        <v>0</v>
      </c>
      <c r="AG105">
        <f t="shared" si="129"/>
        <v>0</v>
      </c>
      <c r="AH105">
        <f t="shared" si="155"/>
        <v>0</v>
      </c>
      <c r="AI105">
        <f t="shared" si="156"/>
        <v>0</v>
      </c>
      <c r="AJ105">
        <f t="shared" si="130"/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103</v>
      </c>
      <c r="AU105">
        <v>60</v>
      </c>
      <c r="AV105">
        <v>1</v>
      </c>
      <c r="AW105">
        <v>1</v>
      </c>
      <c r="AZ105">
        <v>1</v>
      </c>
      <c r="BA105">
        <v>1</v>
      </c>
      <c r="BB105">
        <v>1</v>
      </c>
      <c r="BC105">
        <v>1</v>
      </c>
      <c r="BD105" t="s">
        <v>3</v>
      </c>
      <c r="BE105" t="s">
        <v>3</v>
      </c>
      <c r="BF105" t="s">
        <v>3</v>
      </c>
      <c r="BG105" t="s">
        <v>3</v>
      </c>
      <c r="BH105">
        <v>3</v>
      </c>
      <c r="BI105">
        <v>1</v>
      </c>
      <c r="BJ105" t="s">
        <v>3</v>
      </c>
      <c r="BM105">
        <v>33001</v>
      </c>
      <c r="BN105">
        <v>0</v>
      </c>
      <c r="BO105" t="s">
        <v>3</v>
      </c>
      <c r="BP105">
        <v>0</v>
      </c>
      <c r="BQ105">
        <v>2</v>
      </c>
      <c r="BR105">
        <v>0</v>
      </c>
      <c r="BS105">
        <v>1</v>
      </c>
      <c r="BT105">
        <v>1</v>
      </c>
      <c r="BU105">
        <v>1</v>
      </c>
      <c r="BV105">
        <v>1</v>
      </c>
      <c r="BW105">
        <v>1</v>
      </c>
      <c r="BX105">
        <v>1</v>
      </c>
      <c r="BY105" t="s">
        <v>3</v>
      </c>
      <c r="BZ105">
        <v>103</v>
      </c>
      <c r="CA105">
        <v>60</v>
      </c>
      <c r="CB105" t="s">
        <v>3</v>
      </c>
      <c r="CE105">
        <v>0</v>
      </c>
      <c r="CF105">
        <v>0</v>
      </c>
      <c r="CG105">
        <v>0</v>
      </c>
      <c r="CH105">
        <v>7</v>
      </c>
      <c r="CI105">
        <v>6</v>
      </c>
      <c r="CJ105">
        <v>0</v>
      </c>
      <c r="CK105">
        <v>0</v>
      </c>
      <c r="CL105">
        <v>0</v>
      </c>
      <c r="CM105">
        <v>0</v>
      </c>
      <c r="CN105" t="s">
        <v>3</v>
      </c>
      <c r="CO105">
        <v>0</v>
      </c>
      <c r="CP105">
        <f t="shared" si="131"/>
        <v>0</v>
      </c>
      <c r="CQ105">
        <f t="shared" si="157"/>
        <v>0</v>
      </c>
      <c r="CR105">
        <f t="shared" si="158"/>
        <v>0</v>
      </c>
      <c r="CS105">
        <f t="shared" si="159"/>
        <v>0</v>
      </c>
      <c r="CT105">
        <f t="shared" si="160"/>
        <v>0</v>
      </c>
      <c r="CU105">
        <f t="shared" si="132"/>
        <v>0</v>
      </c>
      <c r="CV105">
        <f t="shared" si="161"/>
        <v>0</v>
      </c>
      <c r="CW105">
        <f t="shared" si="162"/>
        <v>0</v>
      </c>
      <c r="CX105">
        <f t="shared" si="133"/>
        <v>0</v>
      </c>
      <c r="CY105">
        <f t="shared" si="134"/>
        <v>0</v>
      </c>
      <c r="CZ105">
        <f t="shared" si="135"/>
        <v>0</v>
      </c>
      <c r="DC105" t="s">
        <v>3</v>
      </c>
      <c r="DD105" t="s">
        <v>3</v>
      </c>
      <c r="DE105" t="s">
        <v>3</v>
      </c>
      <c r="DF105" t="s">
        <v>3</v>
      </c>
      <c r="DG105" t="s">
        <v>3</v>
      </c>
      <c r="DH105" t="s">
        <v>3</v>
      </c>
      <c r="DI105" t="s">
        <v>3</v>
      </c>
      <c r="DJ105" t="s">
        <v>3</v>
      </c>
      <c r="DK105" t="s">
        <v>3</v>
      </c>
      <c r="DL105" t="s">
        <v>3</v>
      </c>
      <c r="DM105" t="s">
        <v>3</v>
      </c>
      <c r="DN105">
        <v>0</v>
      </c>
      <c r="DO105">
        <v>0</v>
      </c>
      <c r="DP105">
        <v>1</v>
      </c>
      <c r="DQ105">
        <v>1</v>
      </c>
      <c r="DU105">
        <v>1013</v>
      </c>
      <c r="DV105" t="s">
        <v>24</v>
      </c>
      <c r="DW105" t="s">
        <v>24</v>
      </c>
      <c r="DX105">
        <v>1</v>
      </c>
      <c r="DZ105" t="s">
        <v>3</v>
      </c>
      <c r="EA105" t="s">
        <v>3</v>
      </c>
      <c r="EB105" t="s">
        <v>3</v>
      </c>
      <c r="EC105" t="s">
        <v>3</v>
      </c>
      <c r="EE105">
        <v>85678438</v>
      </c>
      <c r="EF105">
        <v>2</v>
      </c>
      <c r="EG105" t="s">
        <v>26</v>
      </c>
      <c r="EH105">
        <v>27</v>
      </c>
      <c r="EI105" t="s">
        <v>27</v>
      </c>
      <c r="EJ105">
        <v>1</v>
      </c>
      <c r="EK105">
        <v>33001</v>
      </c>
      <c r="EL105" t="s">
        <v>27</v>
      </c>
      <c r="EM105" t="s">
        <v>28</v>
      </c>
      <c r="EO105" t="s">
        <v>3</v>
      </c>
      <c r="EQ105">
        <v>0</v>
      </c>
      <c r="ER105">
        <v>0</v>
      </c>
      <c r="ES105">
        <v>0</v>
      </c>
      <c r="ET105">
        <v>0</v>
      </c>
      <c r="EU105">
        <v>0</v>
      </c>
      <c r="EV105">
        <v>0</v>
      </c>
      <c r="EW105">
        <v>0</v>
      </c>
      <c r="EX105">
        <v>0</v>
      </c>
      <c r="FQ105">
        <v>0</v>
      </c>
      <c r="FR105">
        <f t="shared" si="136"/>
        <v>0</v>
      </c>
      <c r="FS105">
        <v>0</v>
      </c>
      <c r="FX105">
        <v>103</v>
      </c>
      <c r="FY105">
        <v>60</v>
      </c>
      <c r="GA105" t="s">
        <v>3</v>
      </c>
      <c r="GD105">
        <v>1</v>
      </c>
      <c r="GF105">
        <v>-950997571</v>
      </c>
      <c r="GG105">
        <v>2</v>
      </c>
      <c r="GH105">
        <v>1</v>
      </c>
      <c r="GI105">
        <v>-2</v>
      </c>
      <c r="GJ105">
        <v>0</v>
      </c>
      <c r="GK105">
        <v>0</v>
      </c>
      <c r="GL105">
        <f t="shared" si="137"/>
        <v>0</v>
      </c>
      <c r="GM105">
        <f t="shared" si="138"/>
        <v>0</v>
      </c>
      <c r="GN105">
        <f t="shared" si="139"/>
        <v>0</v>
      </c>
      <c r="GO105">
        <f t="shared" si="140"/>
        <v>0</v>
      </c>
      <c r="GP105">
        <f t="shared" si="141"/>
        <v>0</v>
      </c>
      <c r="GR105">
        <v>0</v>
      </c>
      <c r="GS105">
        <v>3</v>
      </c>
      <c r="GT105">
        <v>0</v>
      </c>
      <c r="GU105" t="s">
        <v>3</v>
      </c>
      <c r="GV105">
        <f t="shared" si="142"/>
        <v>0</v>
      </c>
      <c r="GW105">
        <v>1</v>
      </c>
      <c r="GX105">
        <f t="shared" si="143"/>
        <v>0</v>
      </c>
      <c r="HA105">
        <v>0</v>
      </c>
      <c r="HB105">
        <v>0</v>
      </c>
      <c r="HC105">
        <f t="shared" si="144"/>
        <v>0</v>
      </c>
      <c r="HE105" t="s">
        <v>3</v>
      </c>
      <c r="HF105" t="s">
        <v>3</v>
      </c>
      <c r="HM105" t="s">
        <v>3</v>
      </c>
      <c r="HN105" t="s">
        <v>29</v>
      </c>
      <c r="HO105" t="s">
        <v>30</v>
      </c>
      <c r="HP105" t="s">
        <v>27</v>
      </c>
      <c r="HQ105" t="s">
        <v>27</v>
      </c>
      <c r="IK105">
        <v>0</v>
      </c>
    </row>
    <row r="106" spans="1:255" x14ac:dyDescent="0.2">
      <c r="A106" s="2">
        <v>18</v>
      </c>
      <c r="B106" s="2">
        <v>1</v>
      </c>
      <c r="C106" s="2">
        <v>155</v>
      </c>
      <c r="D106" s="2"/>
      <c r="E106" s="2" t="s">
        <v>106</v>
      </c>
      <c r="F106" s="2" t="s">
        <v>81</v>
      </c>
      <c r="G106" s="2" t="s">
        <v>82</v>
      </c>
      <c r="H106" s="2" t="s">
        <v>46</v>
      </c>
      <c r="I106" s="2">
        <f>I92*J106</f>
        <v>0</v>
      </c>
      <c r="J106" s="2">
        <v>0</v>
      </c>
      <c r="K106" s="2">
        <v>0</v>
      </c>
      <c r="L106" s="2">
        <v>0</v>
      </c>
      <c r="M106" s="2">
        <v>0</v>
      </c>
      <c r="N106" s="2">
        <f t="shared" si="122"/>
        <v>0</v>
      </c>
      <c r="O106" s="2">
        <f t="shared" si="123"/>
        <v>0</v>
      </c>
      <c r="P106" s="2">
        <f t="shared" si="145"/>
        <v>0</v>
      </c>
      <c r="Q106" s="2">
        <f t="shared" si="146"/>
        <v>0</v>
      </c>
      <c r="R106" s="2">
        <f t="shared" si="147"/>
        <v>0</v>
      </c>
      <c r="S106" s="2">
        <f t="shared" si="148"/>
        <v>0</v>
      </c>
      <c r="T106" s="2">
        <f t="shared" si="124"/>
        <v>0</v>
      </c>
      <c r="U106" s="2">
        <f t="shared" si="149"/>
        <v>0</v>
      </c>
      <c r="V106" s="2">
        <f t="shared" si="150"/>
        <v>0</v>
      </c>
      <c r="W106" s="2">
        <f t="shared" si="125"/>
        <v>0</v>
      </c>
      <c r="X106" s="2">
        <f t="shared" si="126"/>
        <v>0</v>
      </c>
      <c r="Y106" s="2">
        <f t="shared" si="127"/>
        <v>0</v>
      </c>
      <c r="Z106" s="2"/>
      <c r="AA106" s="2">
        <v>87105575</v>
      </c>
      <c r="AB106" s="2">
        <f t="shared" si="128"/>
        <v>0</v>
      </c>
      <c r="AC106" s="2">
        <f t="shared" si="151"/>
        <v>0</v>
      </c>
      <c r="AD106" s="2">
        <f t="shared" si="152"/>
        <v>0</v>
      </c>
      <c r="AE106" s="2">
        <f t="shared" si="153"/>
        <v>0</v>
      </c>
      <c r="AF106" s="2">
        <f t="shared" si="154"/>
        <v>0</v>
      </c>
      <c r="AG106" s="2">
        <f t="shared" si="129"/>
        <v>0</v>
      </c>
      <c r="AH106" s="2">
        <f t="shared" si="155"/>
        <v>0</v>
      </c>
      <c r="AI106" s="2">
        <f t="shared" si="156"/>
        <v>0</v>
      </c>
      <c r="AJ106" s="2">
        <f t="shared" si="130"/>
        <v>0</v>
      </c>
      <c r="AK106" s="2">
        <v>0</v>
      </c>
      <c r="AL106" s="2">
        <v>0</v>
      </c>
      <c r="AM106" s="2">
        <v>0</v>
      </c>
      <c r="AN106" s="2">
        <v>0</v>
      </c>
      <c r="AO106" s="2">
        <v>0</v>
      </c>
      <c r="AP106" s="2">
        <v>0</v>
      </c>
      <c r="AQ106" s="2">
        <v>0</v>
      </c>
      <c r="AR106" s="2">
        <v>0</v>
      </c>
      <c r="AS106" s="2">
        <v>0</v>
      </c>
      <c r="AT106" s="2">
        <v>103</v>
      </c>
      <c r="AU106" s="2">
        <v>60</v>
      </c>
      <c r="AV106" s="2">
        <v>1</v>
      </c>
      <c r="AW106" s="2">
        <v>1</v>
      </c>
      <c r="AX106" s="2"/>
      <c r="AY106" s="2"/>
      <c r="AZ106" s="2">
        <v>1</v>
      </c>
      <c r="BA106" s="2">
        <v>1</v>
      </c>
      <c r="BB106" s="2">
        <v>1</v>
      </c>
      <c r="BC106" s="2">
        <v>1</v>
      </c>
      <c r="BD106" s="2" t="s">
        <v>3</v>
      </c>
      <c r="BE106" s="2" t="s">
        <v>3</v>
      </c>
      <c r="BF106" s="2" t="s">
        <v>3</v>
      </c>
      <c r="BG106" s="2" t="s">
        <v>3</v>
      </c>
      <c r="BH106" s="2">
        <v>3</v>
      </c>
      <c r="BI106" s="2">
        <v>1</v>
      </c>
      <c r="BJ106" s="2" t="s">
        <v>3</v>
      </c>
      <c r="BK106" s="2"/>
      <c r="BL106" s="2"/>
      <c r="BM106" s="2">
        <v>33001</v>
      </c>
      <c r="BN106" s="2">
        <v>0</v>
      </c>
      <c r="BO106" s="2" t="s">
        <v>3</v>
      </c>
      <c r="BP106" s="2">
        <v>0</v>
      </c>
      <c r="BQ106" s="2">
        <v>2</v>
      </c>
      <c r="BR106" s="2">
        <v>0</v>
      </c>
      <c r="BS106" s="2">
        <v>1</v>
      </c>
      <c r="BT106" s="2">
        <v>1</v>
      </c>
      <c r="BU106" s="2">
        <v>1</v>
      </c>
      <c r="BV106" s="2">
        <v>1</v>
      </c>
      <c r="BW106" s="2">
        <v>1</v>
      </c>
      <c r="BX106" s="2">
        <v>1</v>
      </c>
      <c r="BY106" s="2" t="s">
        <v>3</v>
      </c>
      <c r="BZ106" s="2">
        <v>103</v>
      </c>
      <c r="CA106" s="2">
        <v>60</v>
      </c>
      <c r="CB106" s="2" t="s">
        <v>3</v>
      </c>
      <c r="CC106" s="2"/>
      <c r="CD106" s="2"/>
      <c r="CE106" s="2">
        <v>0</v>
      </c>
      <c r="CF106" s="2">
        <v>0</v>
      </c>
      <c r="CG106" s="2">
        <v>0</v>
      </c>
      <c r="CH106" s="2">
        <v>7</v>
      </c>
      <c r="CI106" s="2">
        <v>7</v>
      </c>
      <c r="CJ106" s="2">
        <v>0</v>
      </c>
      <c r="CK106" s="2">
        <v>0</v>
      </c>
      <c r="CL106" s="2">
        <v>0</v>
      </c>
      <c r="CM106" s="2">
        <v>0</v>
      </c>
      <c r="CN106" s="2" t="s">
        <v>3</v>
      </c>
      <c r="CO106" s="2">
        <v>0</v>
      </c>
      <c r="CP106" s="2">
        <f t="shared" si="131"/>
        <v>0</v>
      </c>
      <c r="CQ106" s="2">
        <f t="shared" si="157"/>
        <v>0</v>
      </c>
      <c r="CR106" s="2">
        <f t="shared" si="158"/>
        <v>0</v>
      </c>
      <c r="CS106" s="2">
        <f t="shared" si="159"/>
        <v>0</v>
      </c>
      <c r="CT106" s="2">
        <f t="shared" si="160"/>
        <v>0</v>
      </c>
      <c r="CU106" s="2">
        <f t="shared" si="132"/>
        <v>0</v>
      </c>
      <c r="CV106" s="2">
        <f t="shared" si="161"/>
        <v>0</v>
      </c>
      <c r="CW106" s="2">
        <f t="shared" si="162"/>
        <v>0</v>
      </c>
      <c r="CX106" s="2">
        <f t="shared" si="133"/>
        <v>0</v>
      </c>
      <c r="CY106" s="2">
        <f t="shared" si="134"/>
        <v>0</v>
      </c>
      <c r="CZ106" s="2">
        <f t="shared" si="135"/>
        <v>0</v>
      </c>
      <c r="DA106" s="2"/>
      <c r="DB106" s="2"/>
      <c r="DC106" s="2" t="s">
        <v>3</v>
      </c>
      <c r="DD106" s="2" t="s">
        <v>3</v>
      </c>
      <c r="DE106" s="2" t="s">
        <v>3</v>
      </c>
      <c r="DF106" s="2" t="s">
        <v>3</v>
      </c>
      <c r="DG106" s="2" t="s">
        <v>3</v>
      </c>
      <c r="DH106" s="2" t="s">
        <v>3</v>
      </c>
      <c r="DI106" s="2" t="s">
        <v>3</v>
      </c>
      <c r="DJ106" s="2" t="s">
        <v>3</v>
      </c>
      <c r="DK106" s="2" t="s">
        <v>3</v>
      </c>
      <c r="DL106" s="2" t="s">
        <v>3</v>
      </c>
      <c r="DM106" s="2" t="s">
        <v>3</v>
      </c>
      <c r="DN106" s="2">
        <v>0</v>
      </c>
      <c r="DO106" s="2">
        <v>0</v>
      </c>
      <c r="DP106" s="2">
        <v>1</v>
      </c>
      <c r="DQ106" s="2">
        <v>1</v>
      </c>
      <c r="DR106" s="2"/>
      <c r="DS106" s="2"/>
      <c r="DT106" s="2"/>
      <c r="DU106" s="2">
        <v>1009</v>
      </c>
      <c r="DV106" s="2" t="s">
        <v>46</v>
      </c>
      <c r="DW106" s="2" t="s">
        <v>46</v>
      </c>
      <c r="DX106" s="2">
        <v>1</v>
      </c>
      <c r="DY106" s="2"/>
      <c r="DZ106" s="2" t="s">
        <v>3</v>
      </c>
      <c r="EA106" s="2" t="s">
        <v>3</v>
      </c>
      <c r="EB106" s="2" t="s">
        <v>3</v>
      </c>
      <c r="EC106" s="2" t="s">
        <v>3</v>
      </c>
      <c r="ED106" s="2"/>
      <c r="EE106" s="2">
        <v>85678438</v>
      </c>
      <c r="EF106" s="2">
        <v>2</v>
      </c>
      <c r="EG106" s="2" t="s">
        <v>26</v>
      </c>
      <c r="EH106" s="2">
        <v>27</v>
      </c>
      <c r="EI106" s="2" t="s">
        <v>27</v>
      </c>
      <c r="EJ106" s="2">
        <v>1</v>
      </c>
      <c r="EK106" s="2">
        <v>33001</v>
      </c>
      <c r="EL106" s="2" t="s">
        <v>27</v>
      </c>
      <c r="EM106" s="2" t="s">
        <v>28</v>
      </c>
      <c r="EN106" s="2"/>
      <c r="EO106" s="2" t="s">
        <v>3</v>
      </c>
      <c r="EP106" s="2"/>
      <c r="EQ106" s="2">
        <v>0</v>
      </c>
      <c r="ER106" s="2">
        <v>0</v>
      </c>
      <c r="ES106" s="2">
        <v>0</v>
      </c>
      <c r="ET106" s="2">
        <v>0</v>
      </c>
      <c r="EU106" s="2">
        <v>0</v>
      </c>
      <c r="EV106" s="2">
        <v>0</v>
      </c>
      <c r="EW106" s="2">
        <v>0</v>
      </c>
      <c r="EX106" s="2">
        <v>0</v>
      </c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>
        <v>0</v>
      </c>
      <c r="FR106" s="2">
        <f t="shared" si="136"/>
        <v>0</v>
      </c>
      <c r="FS106" s="2">
        <v>0</v>
      </c>
      <c r="FT106" s="2"/>
      <c r="FU106" s="2"/>
      <c r="FV106" s="2"/>
      <c r="FW106" s="2"/>
      <c r="FX106" s="2">
        <v>103</v>
      </c>
      <c r="FY106" s="2">
        <v>60</v>
      </c>
      <c r="FZ106" s="2"/>
      <c r="GA106" s="2" t="s">
        <v>3</v>
      </c>
      <c r="GB106" s="2"/>
      <c r="GC106" s="2"/>
      <c r="GD106" s="2">
        <v>1</v>
      </c>
      <c r="GE106" s="2"/>
      <c r="GF106" s="2">
        <v>-1204247626</v>
      </c>
      <c r="GG106" s="2">
        <v>2</v>
      </c>
      <c r="GH106" s="2">
        <v>1</v>
      </c>
      <c r="GI106" s="2">
        <v>-2</v>
      </c>
      <c r="GJ106" s="2">
        <v>0</v>
      </c>
      <c r="GK106" s="2">
        <v>0</v>
      </c>
      <c r="GL106" s="2">
        <f t="shared" si="137"/>
        <v>0</v>
      </c>
      <c r="GM106" s="2">
        <f t="shared" si="138"/>
        <v>0</v>
      </c>
      <c r="GN106" s="2">
        <f t="shared" si="139"/>
        <v>0</v>
      </c>
      <c r="GO106" s="2">
        <f t="shared" si="140"/>
        <v>0</v>
      </c>
      <c r="GP106" s="2">
        <f t="shared" si="141"/>
        <v>0</v>
      </c>
      <c r="GQ106" s="2"/>
      <c r="GR106" s="2">
        <v>0</v>
      </c>
      <c r="GS106" s="2">
        <v>3</v>
      </c>
      <c r="GT106" s="2">
        <v>0</v>
      </c>
      <c r="GU106" s="2" t="s">
        <v>3</v>
      </c>
      <c r="GV106" s="2">
        <f t="shared" si="142"/>
        <v>0</v>
      </c>
      <c r="GW106" s="2">
        <v>1</v>
      </c>
      <c r="GX106" s="2">
        <f t="shared" si="143"/>
        <v>0</v>
      </c>
      <c r="GY106" s="2"/>
      <c r="GZ106" s="2"/>
      <c r="HA106" s="2">
        <v>0</v>
      </c>
      <c r="HB106" s="2">
        <v>0</v>
      </c>
      <c r="HC106" s="2">
        <f t="shared" si="144"/>
        <v>0</v>
      </c>
      <c r="HD106" s="2"/>
      <c r="HE106" s="2" t="s">
        <v>3</v>
      </c>
      <c r="HF106" s="2" t="s">
        <v>3</v>
      </c>
      <c r="HG106" s="2"/>
      <c r="HH106" s="2"/>
      <c r="HI106" s="2"/>
      <c r="HJ106" s="2"/>
      <c r="HK106" s="2"/>
      <c r="HL106" s="2"/>
      <c r="HM106" s="2" t="s">
        <v>3</v>
      </c>
      <c r="HN106" s="2" t="s">
        <v>29</v>
      </c>
      <c r="HO106" s="2" t="s">
        <v>30</v>
      </c>
      <c r="HP106" s="2" t="s">
        <v>27</v>
      </c>
      <c r="HQ106" s="2" t="s">
        <v>27</v>
      </c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>
        <v>0</v>
      </c>
      <c r="IL106" s="2"/>
      <c r="IM106" s="2"/>
      <c r="IN106" s="2"/>
      <c r="IO106" s="2"/>
      <c r="IP106" s="2"/>
      <c r="IQ106" s="2"/>
      <c r="IR106" s="2"/>
      <c r="IS106" s="2"/>
      <c r="IT106" s="2"/>
      <c r="IU106" s="2"/>
    </row>
    <row r="107" spans="1:255" x14ac:dyDescent="0.2">
      <c r="A107">
        <v>18</v>
      </c>
      <c r="B107">
        <v>1</v>
      </c>
      <c r="C107">
        <v>174</v>
      </c>
      <c r="E107" t="s">
        <v>106</v>
      </c>
      <c r="F107" t="s">
        <v>81</v>
      </c>
      <c r="G107" t="s">
        <v>82</v>
      </c>
      <c r="H107" t="s">
        <v>46</v>
      </c>
      <c r="I107">
        <f>I93*J107</f>
        <v>0</v>
      </c>
      <c r="J107">
        <v>0</v>
      </c>
      <c r="K107">
        <v>0</v>
      </c>
      <c r="L107">
        <v>0</v>
      </c>
      <c r="M107">
        <v>0</v>
      </c>
      <c r="N107">
        <f t="shared" si="122"/>
        <v>0</v>
      </c>
      <c r="O107">
        <f t="shared" si="123"/>
        <v>0</v>
      </c>
      <c r="P107">
        <f t="shared" si="145"/>
        <v>0</v>
      </c>
      <c r="Q107">
        <f t="shared" si="146"/>
        <v>0</v>
      </c>
      <c r="R107">
        <f t="shared" si="147"/>
        <v>0</v>
      </c>
      <c r="S107">
        <f t="shared" si="148"/>
        <v>0</v>
      </c>
      <c r="T107">
        <f t="shared" si="124"/>
        <v>0</v>
      </c>
      <c r="U107">
        <f t="shared" si="149"/>
        <v>0</v>
      </c>
      <c r="V107">
        <f t="shared" si="150"/>
        <v>0</v>
      </c>
      <c r="W107">
        <f t="shared" si="125"/>
        <v>0</v>
      </c>
      <c r="X107">
        <f t="shared" si="126"/>
        <v>0</v>
      </c>
      <c r="Y107">
        <f t="shared" si="127"/>
        <v>0</v>
      </c>
      <c r="AA107">
        <v>87105511</v>
      </c>
      <c r="AB107">
        <f t="shared" si="128"/>
        <v>0</v>
      </c>
      <c r="AC107">
        <f t="shared" si="151"/>
        <v>0</v>
      </c>
      <c r="AD107">
        <f t="shared" si="152"/>
        <v>0</v>
      </c>
      <c r="AE107">
        <f t="shared" si="153"/>
        <v>0</v>
      </c>
      <c r="AF107">
        <f t="shared" si="154"/>
        <v>0</v>
      </c>
      <c r="AG107">
        <f t="shared" si="129"/>
        <v>0</v>
      </c>
      <c r="AH107">
        <f t="shared" si="155"/>
        <v>0</v>
      </c>
      <c r="AI107">
        <f t="shared" si="156"/>
        <v>0</v>
      </c>
      <c r="AJ107">
        <f t="shared" si="130"/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103</v>
      </c>
      <c r="AU107">
        <v>60</v>
      </c>
      <c r="AV107">
        <v>1</v>
      </c>
      <c r="AW107">
        <v>1</v>
      </c>
      <c r="AZ107">
        <v>1</v>
      </c>
      <c r="BA107">
        <v>1</v>
      </c>
      <c r="BB107">
        <v>1</v>
      </c>
      <c r="BC107">
        <v>1</v>
      </c>
      <c r="BD107" t="s">
        <v>3</v>
      </c>
      <c r="BE107" t="s">
        <v>3</v>
      </c>
      <c r="BF107" t="s">
        <v>3</v>
      </c>
      <c r="BG107" t="s">
        <v>3</v>
      </c>
      <c r="BH107">
        <v>3</v>
      </c>
      <c r="BI107">
        <v>1</v>
      </c>
      <c r="BJ107" t="s">
        <v>3</v>
      </c>
      <c r="BM107">
        <v>33001</v>
      </c>
      <c r="BN107">
        <v>0</v>
      </c>
      <c r="BO107" t="s">
        <v>3</v>
      </c>
      <c r="BP107">
        <v>0</v>
      </c>
      <c r="BQ107">
        <v>2</v>
      </c>
      <c r="BR107">
        <v>0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 t="s">
        <v>3</v>
      </c>
      <c r="BZ107">
        <v>103</v>
      </c>
      <c r="CA107">
        <v>60</v>
      </c>
      <c r="CB107" t="s">
        <v>3</v>
      </c>
      <c r="CE107">
        <v>0</v>
      </c>
      <c r="CF107">
        <v>0</v>
      </c>
      <c r="CG107">
        <v>0</v>
      </c>
      <c r="CH107">
        <v>7</v>
      </c>
      <c r="CI107">
        <v>7</v>
      </c>
      <c r="CJ107">
        <v>0</v>
      </c>
      <c r="CK107">
        <v>0</v>
      </c>
      <c r="CL107">
        <v>0</v>
      </c>
      <c r="CM107">
        <v>0</v>
      </c>
      <c r="CN107" t="s">
        <v>3</v>
      </c>
      <c r="CO107">
        <v>0</v>
      </c>
      <c r="CP107">
        <f t="shared" si="131"/>
        <v>0</v>
      </c>
      <c r="CQ107">
        <f t="shared" si="157"/>
        <v>0</v>
      </c>
      <c r="CR107">
        <f t="shared" si="158"/>
        <v>0</v>
      </c>
      <c r="CS107">
        <f t="shared" si="159"/>
        <v>0</v>
      </c>
      <c r="CT107">
        <f t="shared" si="160"/>
        <v>0</v>
      </c>
      <c r="CU107">
        <f t="shared" si="132"/>
        <v>0</v>
      </c>
      <c r="CV107">
        <f t="shared" si="161"/>
        <v>0</v>
      </c>
      <c r="CW107">
        <f t="shared" si="162"/>
        <v>0</v>
      </c>
      <c r="CX107">
        <f t="shared" si="133"/>
        <v>0</v>
      </c>
      <c r="CY107">
        <f t="shared" si="134"/>
        <v>0</v>
      </c>
      <c r="CZ107">
        <f t="shared" si="135"/>
        <v>0</v>
      </c>
      <c r="DC107" t="s">
        <v>3</v>
      </c>
      <c r="DD107" t="s">
        <v>3</v>
      </c>
      <c r="DE107" t="s">
        <v>3</v>
      </c>
      <c r="DF107" t="s">
        <v>3</v>
      </c>
      <c r="DG107" t="s">
        <v>3</v>
      </c>
      <c r="DH107" t="s">
        <v>3</v>
      </c>
      <c r="DI107" t="s">
        <v>3</v>
      </c>
      <c r="DJ107" t="s">
        <v>3</v>
      </c>
      <c r="DK107" t="s">
        <v>3</v>
      </c>
      <c r="DL107" t="s">
        <v>3</v>
      </c>
      <c r="DM107" t="s">
        <v>3</v>
      </c>
      <c r="DN107">
        <v>0</v>
      </c>
      <c r="DO107">
        <v>0</v>
      </c>
      <c r="DP107">
        <v>1</v>
      </c>
      <c r="DQ107">
        <v>1</v>
      </c>
      <c r="DU107">
        <v>1009</v>
      </c>
      <c r="DV107" t="s">
        <v>46</v>
      </c>
      <c r="DW107" t="s">
        <v>46</v>
      </c>
      <c r="DX107">
        <v>1</v>
      </c>
      <c r="DZ107" t="s">
        <v>3</v>
      </c>
      <c r="EA107" t="s">
        <v>3</v>
      </c>
      <c r="EB107" t="s">
        <v>3</v>
      </c>
      <c r="EC107" t="s">
        <v>3</v>
      </c>
      <c r="EE107">
        <v>85678438</v>
      </c>
      <c r="EF107">
        <v>2</v>
      </c>
      <c r="EG107" t="s">
        <v>26</v>
      </c>
      <c r="EH107">
        <v>27</v>
      </c>
      <c r="EI107" t="s">
        <v>27</v>
      </c>
      <c r="EJ107">
        <v>1</v>
      </c>
      <c r="EK107">
        <v>33001</v>
      </c>
      <c r="EL107" t="s">
        <v>27</v>
      </c>
      <c r="EM107" t="s">
        <v>28</v>
      </c>
      <c r="EO107" t="s">
        <v>3</v>
      </c>
      <c r="EQ107">
        <v>0</v>
      </c>
      <c r="ER107">
        <v>0</v>
      </c>
      <c r="ES107">
        <v>0</v>
      </c>
      <c r="ET107">
        <v>0</v>
      </c>
      <c r="EU107">
        <v>0</v>
      </c>
      <c r="EV107">
        <v>0</v>
      </c>
      <c r="EW107">
        <v>0</v>
      </c>
      <c r="EX107">
        <v>0</v>
      </c>
      <c r="FQ107">
        <v>0</v>
      </c>
      <c r="FR107">
        <f t="shared" si="136"/>
        <v>0</v>
      </c>
      <c r="FS107">
        <v>0</v>
      </c>
      <c r="FX107">
        <v>103</v>
      </c>
      <c r="FY107">
        <v>60</v>
      </c>
      <c r="GA107" t="s">
        <v>3</v>
      </c>
      <c r="GD107">
        <v>1</v>
      </c>
      <c r="GF107">
        <v>-1204247626</v>
      </c>
      <c r="GG107">
        <v>2</v>
      </c>
      <c r="GH107">
        <v>1</v>
      </c>
      <c r="GI107">
        <v>-2</v>
      </c>
      <c r="GJ107">
        <v>0</v>
      </c>
      <c r="GK107">
        <v>0</v>
      </c>
      <c r="GL107">
        <f t="shared" si="137"/>
        <v>0</v>
      </c>
      <c r="GM107">
        <f t="shared" si="138"/>
        <v>0</v>
      </c>
      <c r="GN107">
        <f t="shared" si="139"/>
        <v>0</v>
      </c>
      <c r="GO107">
        <f t="shared" si="140"/>
        <v>0</v>
      </c>
      <c r="GP107">
        <f t="shared" si="141"/>
        <v>0</v>
      </c>
      <c r="GR107">
        <v>0</v>
      </c>
      <c r="GS107">
        <v>3</v>
      </c>
      <c r="GT107">
        <v>0</v>
      </c>
      <c r="GU107" t="s">
        <v>3</v>
      </c>
      <c r="GV107">
        <f t="shared" si="142"/>
        <v>0</v>
      </c>
      <c r="GW107">
        <v>1</v>
      </c>
      <c r="GX107">
        <f t="shared" si="143"/>
        <v>0</v>
      </c>
      <c r="HA107">
        <v>0</v>
      </c>
      <c r="HB107">
        <v>0</v>
      </c>
      <c r="HC107">
        <f t="shared" si="144"/>
        <v>0</v>
      </c>
      <c r="HE107" t="s">
        <v>3</v>
      </c>
      <c r="HF107" t="s">
        <v>3</v>
      </c>
      <c r="HM107" t="s">
        <v>3</v>
      </c>
      <c r="HN107" t="s">
        <v>29</v>
      </c>
      <c r="HO107" t="s">
        <v>30</v>
      </c>
      <c r="HP107" t="s">
        <v>27</v>
      </c>
      <c r="HQ107" t="s">
        <v>27</v>
      </c>
      <c r="IK107">
        <v>0</v>
      </c>
    </row>
    <row r="108" spans="1:255" x14ac:dyDescent="0.2">
      <c r="A108" s="2">
        <v>18</v>
      </c>
      <c r="B108" s="2">
        <v>1</v>
      </c>
      <c r="C108" s="2">
        <v>156</v>
      </c>
      <c r="D108" s="2"/>
      <c r="E108" s="2" t="s">
        <v>107</v>
      </c>
      <c r="F108" s="2" t="s">
        <v>65</v>
      </c>
      <c r="G108" s="2" t="s">
        <v>66</v>
      </c>
      <c r="H108" s="2" t="s">
        <v>24</v>
      </c>
      <c r="I108" s="2">
        <f>I92*J108</f>
        <v>0</v>
      </c>
      <c r="J108" s="2">
        <v>0</v>
      </c>
      <c r="K108" s="2">
        <v>0</v>
      </c>
      <c r="L108" s="2">
        <v>0</v>
      </c>
      <c r="M108" s="2">
        <v>0</v>
      </c>
      <c r="N108" s="2">
        <f t="shared" si="122"/>
        <v>0</v>
      </c>
      <c r="O108" s="2">
        <f t="shared" si="123"/>
        <v>0</v>
      </c>
      <c r="P108" s="2">
        <f t="shared" si="145"/>
        <v>0</v>
      </c>
      <c r="Q108" s="2">
        <f t="shared" si="146"/>
        <v>0</v>
      </c>
      <c r="R108" s="2">
        <f t="shared" si="147"/>
        <v>0</v>
      </c>
      <c r="S108" s="2">
        <f t="shared" si="148"/>
        <v>0</v>
      </c>
      <c r="T108" s="2">
        <f t="shared" si="124"/>
        <v>0</v>
      </c>
      <c r="U108" s="2">
        <f t="shared" si="149"/>
        <v>0</v>
      </c>
      <c r="V108" s="2">
        <f t="shared" si="150"/>
        <v>0</v>
      </c>
      <c r="W108" s="2">
        <f t="shared" si="125"/>
        <v>0</v>
      </c>
      <c r="X108" s="2">
        <f t="shared" si="126"/>
        <v>0</v>
      </c>
      <c r="Y108" s="2">
        <f t="shared" si="127"/>
        <v>0</v>
      </c>
      <c r="Z108" s="2"/>
      <c r="AA108" s="2">
        <v>87105575</v>
      </c>
      <c r="AB108" s="2">
        <f t="shared" si="128"/>
        <v>0</v>
      </c>
      <c r="AC108" s="2">
        <f t="shared" si="151"/>
        <v>0</v>
      </c>
      <c r="AD108" s="2">
        <f t="shared" si="152"/>
        <v>0</v>
      </c>
      <c r="AE108" s="2">
        <f t="shared" si="153"/>
        <v>0</v>
      </c>
      <c r="AF108" s="2">
        <f t="shared" si="154"/>
        <v>0</v>
      </c>
      <c r="AG108" s="2">
        <f t="shared" si="129"/>
        <v>0</v>
      </c>
      <c r="AH108" s="2">
        <f t="shared" si="155"/>
        <v>0</v>
      </c>
      <c r="AI108" s="2">
        <f t="shared" si="156"/>
        <v>0</v>
      </c>
      <c r="AJ108" s="2">
        <f t="shared" si="130"/>
        <v>0</v>
      </c>
      <c r="AK108" s="2">
        <v>0</v>
      </c>
      <c r="AL108" s="2">
        <v>0</v>
      </c>
      <c r="AM108" s="2">
        <v>0</v>
      </c>
      <c r="AN108" s="2">
        <v>0</v>
      </c>
      <c r="AO108" s="2">
        <v>0</v>
      </c>
      <c r="AP108" s="2">
        <v>0</v>
      </c>
      <c r="AQ108" s="2">
        <v>0</v>
      </c>
      <c r="AR108" s="2">
        <v>0</v>
      </c>
      <c r="AS108" s="2">
        <v>0</v>
      </c>
      <c r="AT108" s="2">
        <v>103</v>
      </c>
      <c r="AU108" s="2">
        <v>60</v>
      </c>
      <c r="AV108" s="2">
        <v>1</v>
      </c>
      <c r="AW108" s="2">
        <v>1</v>
      </c>
      <c r="AX108" s="2"/>
      <c r="AY108" s="2"/>
      <c r="AZ108" s="2">
        <v>1</v>
      </c>
      <c r="BA108" s="2">
        <v>1</v>
      </c>
      <c r="BB108" s="2">
        <v>1</v>
      </c>
      <c r="BC108" s="2">
        <v>1</v>
      </c>
      <c r="BD108" s="2" t="s">
        <v>3</v>
      </c>
      <c r="BE108" s="2" t="s">
        <v>3</v>
      </c>
      <c r="BF108" s="2" t="s">
        <v>3</v>
      </c>
      <c r="BG108" s="2" t="s">
        <v>3</v>
      </c>
      <c r="BH108" s="2">
        <v>3</v>
      </c>
      <c r="BI108" s="2">
        <v>1</v>
      </c>
      <c r="BJ108" s="2" t="s">
        <v>3</v>
      </c>
      <c r="BK108" s="2"/>
      <c r="BL108" s="2"/>
      <c r="BM108" s="2">
        <v>33001</v>
      </c>
      <c r="BN108" s="2">
        <v>0</v>
      </c>
      <c r="BO108" s="2" t="s">
        <v>3</v>
      </c>
      <c r="BP108" s="2">
        <v>0</v>
      </c>
      <c r="BQ108" s="2">
        <v>2</v>
      </c>
      <c r="BR108" s="2">
        <v>0</v>
      </c>
      <c r="BS108" s="2">
        <v>1</v>
      </c>
      <c r="BT108" s="2">
        <v>1</v>
      </c>
      <c r="BU108" s="2">
        <v>1</v>
      </c>
      <c r="BV108" s="2">
        <v>1</v>
      </c>
      <c r="BW108" s="2">
        <v>1</v>
      </c>
      <c r="BX108" s="2">
        <v>1</v>
      </c>
      <c r="BY108" s="2" t="s">
        <v>3</v>
      </c>
      <c r="BZ108" s="2">
        <v>103</v>
      </c>
      <c r="CA108" s="2">
        <v>60</v>
      </c>
      <c r="CB108" s="2" t="s">
        <v>3</v>
      </c>
      <c r="CC108" s="2"/>
      <c r="CD108" s="2"/>
      <c r="CE108" s="2">
        <v>0</v>
      </c>
      <c r="CF108" s="2">
        <v>0</v>
      </c>
      <c r="CG108" s="2">
        <v>0</v>
      </c>
      <c r="CH108" s="2">
        <v>7</v>
      </c>
      <c r="CI108" s="2">
        <v>8</v>
      </c>
      <c r="CJ108" s="2">
        <v>0</v>
      </c>
      <c r="CK108" s="2">
        <v>0</v>
      </c>
      <c r="CL108" s="2">
        <v>0</v>
      </c>
      <c r="CM108" s="2">
        <v>0</v>
      </c>
      <c r="CN108" s="2" t="s">
        <v>3</v>
      </c>
      <c r="CO108" s="2">
        <v>0</v>
      </c>
      <c r="CP108" s="2">
        <f t="shared" si="131"/>
        <v>0</v>
      </c>
      <c r="CQ108" s="2">
        <f t="shared" si="157"/>
        <v>0</v>
      </c>
      <c r="CR108" s="2">
        <f t="shared" si="158"/>
        <v>0</v>
      </c>
      <c r="CS108" s="2">
        <f t="shared" si="159"/>
        <v>0</v>
      </c>
      <c r="CT108" s="2">
        <f t="shared" si="160"/>
        <v>0</v>
      </c>
      <c r="CU108" s="2">
        <f t="shared" si="132"/>
        <v>0</v>
      </c>
      <c r="CV108" s="2">
        <f t="shared" si="161"/>
        <v>0</v>
      </c>
      <c r="CW108" s="2">
        <f t="shared" si="162"/>
        <v>0</v>
      </c>
      <c r="CX108" s="2">
        <f t="shared" si="133"/>
        <v>0</v>
      </c>
      <c r="CY108" s="2">
        <f t="shared" si="134"/>
        <v>0</v>
      </c>
      <c r="CZ108" s="2">
        <f t="shared" si="135"/>
        <v>0</v>
      </c>
      <c r="DA108" s="2"/>
      <c r="DB108" s="2"/>
      <c r="DC108" s="2" t="s">
        <v>3</v>
      </c>
      <c r="DD108" s="2" t="s">
        <v>3</v>
      </c>
      <c r="DE108" s="2" t="s">
        <v>3</v>
      </c>
      <c r="DF108" s="2" t="s">
        <v>3</v>
      </c>
      <c r="DG108" s="2" t="s">
        <v>3</v>
      </c>
      <c r="DH108" s="2" t="s">
        <v>3</v>
      </c>
      <c r="DI108" s="2" t="s">
        <v>3</v>
      </c>
      <c r="DJ108" s="2" t="s">
        <v>3</v>
      </c>
      <c r="DK108" s="2" t="s">
        <v>3</v>
      </c>
      <c r="DL108" s="2" t="s">
        <v>3</v>
      </c>
      <c r="DM108" s="2" t="s">
        <v>3</v>
      </c>
      <c r="DN108" s="2">
        <v>0</v>
      </c>
      <c r="DO108" s="2">
        <v>0</v>
      </c>
      <c r="DP108" s="2">
        <v>1</v>
      </c>
      <c r="DQ108" s="2">
        <v>1</v>
      </c>
      <c r="DR108" s="2"/>
      <c r="DS108" s="2"/>
      <c r="DT108" s="2"/>
      <c r="DU108" s="2">
        <v>1013</v>
      </c>
      <c r="DV108" s="2" t="s">
        <v>24</v>
      </c>
      <c r="DW108" s="2" t="s">
        <v>24</v>
      </c>
      <c r="DX108" s="2">
        <v>1</v>
      </c>
      <c r="DY108" s="2"/>
      <c r="DZ108" s="2" t="s">
        <v>3</v>
      </c>
      <c r="EA108" s="2" t="s">
        <v>3</v>
      </c>
      <c r="EB108" s="2" t="s">
        <v>3</v>
      </c>
      <c r="EC108" s="2" t="s">
        <v>3</v>
      </c>
      <c r="ED108" s="2"/>
      <c r="EE108" s="2">
        <v>85678438</v>
      </c>
      <c r="EF108" s="2">
        <v>2</v>
      </c>
      <c r="EG108" s="2" t="s">
        <v>26</v>
      </c>
      <c r="EH108" s="2">
        <v>27</v>
      </c>
      <c r="EI108" s="2" t="s">
        <v>27</v>
      </c>
      <c r="EJ108" s="2">
        <v>1</v>
      </c>
      <c r="EK108" s="2">
        <v>33001</v>
      </c>
      <c r="EL108" s="2" t="s">
        <v>27</v>
      </c>
      <c r="EM108" s="2" t="s">
        <v>28</v>
      </c>
      <c r="EN108" s="2"/>
      <c r="EO108" s="2" t="s">
        <v>3</v>
      </c>
      <c r="EP108" s="2"/>
      <c r="EQ108" s="2">
        <v>0</v>
      </c>
      <c r="ER108" s="2">
        <v>0</v>
      </c>
      <c r="ES108" s="2">
        <v>0</v>
      </c>
      <c r="ET108" s="2">
        <v>0</v>
      </c>
      <c r="EU108" s="2">
        <v>0</v>
      </c>
      <c r="EV108" s="2">
        <v>0</v>
      </c>
      <c r="EW108" s="2">
        <v>0</v>
      </c>
      <c r="EX108" s="2">
        <v>0</v>
      </c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>
        <v>0</v>
      </c>
      <c r="FR108" s="2">
        <f t="shared" si="136"/>
        <v>0</v>
      </c>
      <c r="FS108" s="2">
        <v>0</v>
      </c>
      <c r="FT108" s="2"/>
      <c r="FU108" s="2"/>
      <c r="FV108" s="2"/>
      <c r="FW108" s="2"/>
      <c r="FX108" s="2">
        <v>103</v>
      </c>
      <c r="FY108" s="2">
        <v>60</v>
      </c>
      <c r="FZ108" s="2"/>
      <c r="GA108" s="2" t="s">
        <v>3</v>
      </c>
      <c r="GB108" s="2"/>
      <c r="GC108" s="2"/>
      <c r="GD108" s="2">
        <v>1</v>
      </c>
      <c r="GE108" s="2"/>
      <c r="GF108" s="2">
        <v>-320198552</v>
      </c>
      <c r="GG108" s="2">
        <v>2</v>
      </c>
      <c r="GH108" s="2">
        <v>1</v>
      </c>
      <c r="GI108" s="2">
        <v>-2</v>
      </c>
      <c r="GJ108" s="2">
        <v>0</v>
      </c>
      <c r="GK108" s="2">
        <v>0</v>
      </c>
      <c r="GL108" s="2">
        <f t="shared" si="137"/>
        <v>0</v>
      </c>
      <c r="GM108" s="2">
        <f t="shared" si="138"/>
        <v>0</v>
      </c>
      <c r="GN108" s="2">
        <f t="shared" si="139"/>
        <v>0</v>
      </c>
      <c r="GO108" s="2">
        <f t="shared" si="140"/>
        <v>0</v>
      </c>
      <c r="GP108" s="2">
        <f t="shared" si="141"/>
        <v>0</v>
      </c>
      <c r="GQ108" s="2"/>
      <c r="GR108" s="2">
        <v>0</v>
      </c>
      <c r="GS108" s="2">
        <v>3</v>
      </c>
      <c r="GT108" s="2">
        <v>0</v>
      </c>
      <c r="GU108" s="2" t="s">
        <v>3</v>
      </c>
      <c r="GV108" s="2">
        <f t="shared" si="142"/>
        <v>0</v>
      </c>
      <c r="GW108" s="2">
        <v>1</v>
      </c>
      <c r="GX108" s="2">
        <f t="shared" si="143"/>
        <v>0</v>
      </c>
      <c r="GY108" s="2"/>
      <c r="GZ108" s="2"/>
      <c r="HA108" s="2">
        <v>0</v>
      </c>
      <c r="HB108" s="2">
        <v>0</v>
      </c>
      <c r="HC108" s="2">
        <f t="shared" si="144"/>
        <v>0</v>
      </c>
      <c r="HD108" s="2"/>
      <c r="HE108" s="2" t="s">
        <v>3</v>
      </c>
      <c r="HF108" s="2" t="s">
        <v>3</v>
      </c>
      <c r="HG108" s="2"/>
      <c r="HH108" s="2"/>
      <c r="HI108" s="2"/>
      <c r="HJ108" s="2"/>
      <c r="HK108" s="2"/>
      <c r="HL108" s="2"/>
      <c r="HM108" s="2" t="s">
        <v>3</v>
      </c>
      <c r="HN108" s="2" t="s">
        <v>29</v>
      </c>
      <c r="HO108" s="2" t="s">
        <v>30</v>
      </c>
      <c r="HP108" s="2" t="s">
        <v>27</v>
      </c>
      <c r="HQ108" s="2" t="s">
        <v>27</v>
      </c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>
        <v>0</v>
      </c>
      <c r="IL108" s="2"/>
      <c r="IM108" s="2"/>
      <c r="IN108" s="2"/>
      <c r="IO108" s="2"/>
      <c r="IP108" s="2"/>
      <c r="IQ108" s="2"/>
      <c r="IR108" s="2"/>
      <c r="IS108" s="2"/>
      <c r="IT108" s="2"/>
      <c r="IU108" s="2"/>
    </row>
    <row r="109" spans="1:255" x14ac:dyDescent="0.2">
      <c r="A109">
        <v>18</v>
      </c>
      <c r="B109">
        <v>1</v>
      </c>
      <c r="C109">
        <v>175</v>
      </c>
      <c r="E109" t="s">
        <v>107</v>
      </c>
      <c r="F109" t="s">
        <v>65</v>
      </c>
      <c r="G109" t="s">
        <v>66</v>
      </c>
      <c r="H109" t="s">
        <v>24</v>
      </c>
      <c r="I109">
        <f>I93*J109</f>
        <v>0</v>
      </c>
      <c r="J109">
        <v>0</v>
      </c>
      <c r="K109">
        <v>0</v>
      </c>
      <c r="L109">
        <v>0</v>
      </c>
      <c r="M109">
        <v>0</v>
      </c>
      <c r="N109">
        <f t="shared" si="122"/>
        <v>0</v>
      </c>
      <c r="O109">
        <f t="shared" si="123"/>
        <v>0</v>
      </c>
      <c r="P109">
        <f t="shared" si="145"/>
        <v>0</v>
      </c>
      <c r="Q109">
        <f t="shared" si="146"/>
        <v>0</v>
      </c>
      <c r="R109">
        <f t="shared" si="147"/>
        <v>0</v>
      </c>
      <c r="S109">
        <f t="shared" si="148"/>
        <v>0</v>
      </c>
      <c r="T109">
        <f t="shared" si="124"/>
        <v>0</v>
      </c>
      <c r="U109">
        <f t="shared" si="149"/>
        <v>0</v>
      </c>
      <c r="V109">
        <f t="shared" si="150"/>
        <v>0</v>
      </c>
      <c r="W109">
        <f t="shared" si="125"/>
        <v>0</v>
      </c>
      <c r="X109">
        <f t="shared" si="126"/>
        <v>0</v>
      </c>
      <c r="Y109">
        <f t="shared" si="127"/>
        <v>0</v>
      </c>
      <c r="AA109">
        <v>87105511</v>
      </c>
      <c r="AB109">
        <f t="shared" si="128"/>
        <v>0</v>
      </c>
      <c r="AC109">
        <f t="shared" si="151"/>
        <v>0</v>
      </c>
      <c r="AD109">
        <f t="shared" si="152"/>
        <v>0</v>
      </c>
      <c r="AE109">
        <f t="shared" si="153"/>
        <v>0</v>
      </c>
      <c r="AF109">
        <f t="shared" si="154"/>
        <v>0</v>
      </c>
      <c r="AG109">
        <f t="shared" si="129"/>
        <v>0</v>
      </c>
      <c r="AH109">
        <f t="shared" si="155"/>
        <v>0</v>
      </c>
      <c r="AI109">
        <f t="shared" si="156"/>
        <v>0</v>
      </c>
      <c r="AJ109">
        <f t="shared" si="130"/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103</v>
      </c>
      <c r="AU109">
        <v>60</v>
      </c>
      <c r="AV109">
        <v>1</v>
      </c>
      <c r="AW109">
        <v>1</v>
      </c>
      <c r="AZ109">
        <v>1</v>
      </c>
      <c r="BA109">
        <v>1</v>
      </c>
      <c r="BB109">
        <v>1</v>
      </c>
      <c r="BC109">
        <v>1</v>
      </c>
      <c r="BD109" t="s">
        <v>3</v>
      </c>
      <c r="BE109" t="s">
        <v>3</v>
      </c>
      <c r="BF109" t="s">
        <v>3</v>
      </c>
      <c r="BG109" t="s">
        <v>3</v>
      </c>
      <c r="BH109">
        <v>3</v>
      </c>
      <c r="BI109">
        <v>1</v>
      </c>
      <c r="BJ109" t="s">
        <v>3</v>
      </c>
      <c r="BM109">
        <v>33001</v>
      </c>
      <c r="BN109">
        <v>0</v>
      </c>
      <c r="BO109" t="s">
        <v>3</v>
      </c>
      <c r="BP109">
        <v>0</v>
      </c>
      <c r="BQ109">
        <v>2</v>
      </c>
      <c r="BR109">
        <v>0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 t="s">
        <v>3</v>
      </c>
      <c r="BZ109">
        <v>103</v>
      </c>
      <c r="CA109">
        <v>60</v>
      </c>
      <c r="CB109" t="s">
        <v>3</v>
      </c>
      <c r="CE109">
        <v>0</v>
      </c>
      <c r="CF109">
        <v>0</v>
      </c>
      <c r="CG109">
        <v>0</v>
      </c>
      <c r="CH109">
        <v>7</v>
      </c>
      <c r="CI109">
        <v>8</v>
      </c>
      <c r="CJ109">
        <v>0</v>
      </c>
      <c r="CK109">
        <v>0</v>
      </c>
      <c r="CL109">
        <v>0</v>
      </c>
      <c r="CM109">
        <v>0</v>
      </c>
      <c r="CN109" t="s">
        <v>3</v>
      </c>
      <c r="CO109">
        <v>0</v>
      </c>
      <c r="CP109">
        <f t="shared" si="131"/>
        <v>0</v>
      </c>
      <c r="CQ109">
        <f t="shared" si="157"/>
        <v>0</v>
      </c>
      <c r="CR109">
        <f t="shared" si="158"/>
        <v>0</v>
      </c>
      <c r="CS109">
        <f t="shared" si="159"/>
        <v>0</v>
      </c>
      <c r="CT109">
        <f t="shared" si="160"/>
        <v>0</v>
      </c>
      <c r="CU109">
        <f t="shared" si="132"/>
        <v>0</v>
      </c>
      <c r="CV109">
        <f t="shared" si="161"/>
        <v>0</v>
      </c>
      <c r="CW109">
        <f t="shared" si="162"/>
        <v>0</v>
      </c>
      <c r="CX109">
        <f t="shared" si="133"/>
        <v>0</v>
      </c>
      <c r="CY109">
        <f t="shared" si="134"/>
        <v>0</v>
      </c>
      <c r="CZ109">
        <f t="shared" si="135"/>
        <v>0</v>
      </c>
      <c r="DC109" t="s">
        <v>3</v>
      </c>
      <c r="DD109" t="s">
        <v>3</v>
      </c>
      <c r="DE109" t="s">
        <v>3</v>
      </c>
      <c r="DF109" t="s">
        <v>3</v>
      </c>
      <c r="DG109" t="s">
        <v>3</v>
      </c>
      <c r="DH109" t="s">
        <v>3</v>
      </c>
      <c r="DI109" t="s">
        <v>3</v>
      </c>
      <c r="DJ109" t="s">
        <v>3</v>
      </c>
      <c r="DK109" t="s">
        <v>3</v>
      </c>
      <c r="DL109" t="s">
        <v>3</v>
      </c>
      <c r="DM109" t="s">
        <v>3</v>
      </c>
      <c r="DN109">
        <v>0</v>
      </c>
      <c r="DO109">
        <v>0</v>
      </c>
      <c r="DP109">
        <v>1</v>
      </c>
      <c r="DQ109">
        <v>1</v>
      </c>
      <c r="DU109">
        <v>1013</v>
      </c>
      <c r="DV109" t="s">
        <v>24</v>
      </c>
      <c r="DW109" t="s">
        <v>24</v>
      </c>
      <c r="DX109">
        <v>1</v>
      </c>
      <c r="DZ109" t="s">
        <v>3</v>
      </c>
      <c r="EA109" t="s">
        <v>3</v>
      </c>
      <c r="EB109" t="s">
        <v>3</v>
      </c>
      <c r="EC109" t="s">
        <v>3</v>
      </c>
      <c r="EE109">
        <v>85678438</v>
      </c>
      <c r="EF109">
        <v>2</v>
      </c>
      <c r="EG109" t="s">
        <v>26</v>
      </c>
      <c r="EH109">
        <v>27</v>
      </c>
      <c r="EI109" t="s">
        <v>27</v>
      </c>
      <c r="EJ109">
        <v>1</v>
      </c>
      <c r="EK109">
        <v>33001</v>
      </c>
      <c r="EL109" t="s">
        <v>27</v>
      </c>
      <c r="EM109" t="s">
        <v>28</v>
      </c>
      <c r="EO109" t="s">
        <v>3</v>
      </c>
      <c r="EQ109">
        <v>0</v>
      </c>
      <c r="ER109">
        <v>0</v>
      </c>
      <c r="ES109">
        <v>0</v>
      </c>
      <c r="ET109">
        <v>0</v>
      </c>
      <c r="EU109">
        <v>0</v>
      </c>
      <c r="EV109">
        <v>0</v>
      </c>
      <c r="EW109">
        <v>0</v>
      </c>
      <c r="EX109">
        <v>0</v>
      </c>
      <c r="FQ109">
        <v>0</v>
      </c>
      <c r="FR109">
        <f t="shared" si="136"/>
        <v>0</v>
      </c>
      <c r="FS109">
        <v>0</v>
      </c>
      <c r="FX109">
        <v>103</v>
      </c>
      <c r="FY109">
        <v>60</v>
      </c>
      <c r="GA109" t="s">
        <v>3</v>
      </c>
      <c r="GD109">
        <v>1</v>
      </c>
      <c r="GF109">
        <v>-320198552</v>
      </c>
      <c r="GG109">
        <v>2</v>
      </c>
      <c r="GH109">
        <v>1</v>
      </c>
      <c r="GI109">
        <v>-2</v>
      </c>
      <c r="GJ109">
        <v>0</v>
      </c>
      <c r="GK109">
        <v>0</v>
      </c>
      <c r="GL109">
        <f t="shared" si="137"/>
        <v>0</v>
      </c>
      <c r="GM109">
        <f t="shared" si="138"/>
        <v>0</v>
      </c>
      <c r="GN109">
        <f t="shared" si="139"/>
        <v>0</v>
      </c>
      <c r="GO109">
        <f t="shared" si="140"/>
        <v>0</v>
      </c>
      <c r="GP109">
        <f t="shared" si="141"/>
        <v>0</v>
      </c>
      <c r="GR109">
        <v>0</v>
      </c>
      <c r="GS109">
        <v>3</v>
      </c>
      <c r="GT109">
        <v>0</v>
      </c>
      <c r="GU109" t="s">
        <v>3</v>
      </c>
      <c r="GV109">
        <f t="shared" si="142"/>
        <v>0</v>
      </c>
      <c r="GW109">
        <v>1</v>
      </c>
      <c r="GX109">
        <f t="shared" si="143"/>
        <v>0</v>
      </c>
      <c r="HA109">
        <v>0</v>
      </c>
      <c r="HB109">
        <v>0</v>
      </c>
      <c r="HC109">
        <f t="shared" si="144"/>
        <v>0</v>
      </c>
      <c r="HE109" t="s">
        <v>3</v>
      </c>
      <c r="HF109" t="s">
        <v>3</v>
      </c>
      <c r="HM109" t="s">
        <v>3</v>
      </c>
      <c r="HN109" t="s">
        <v>29</v>
      </c>
      <c r="HO109" t="s">
        <v>30</v>
      </c>
      <c r="HP109" t="s">
        <v>27</v>
      </c>
      <c r="HQ109" t="s">
        <v>27</v>
      </c>
      <c r="IK109">
        <v>0</v>
      </c>
    </row>
    <row r="110" spans="1:255" x14ac:dyDescent="0.2">
      <c r="A110" s="2">
        <v>18</v>
      </c>
      <c r="B110" s="2">
        <v>1</v>
      </c>
      <c r="C110" s="2">
        <v>157</v>
      </c>
      <c r="D110" s="2"/>
      <c r="E110" s="2" t="s">
        <v>108</v>
      </c>
      <c r="F110" s="2" t="s">
        <v>68</v>
      </c>
      <c r="G110" s="2" t="s">
        <v>69</v>
      </c>
      <c r="H110" s="2" t="s">
        <v>24</v>
      </c>
      <c r="I110" s="2">
        <f>I92*J110</f>
        <v>0</v>
      </c>
      <c r="J110" s="2">
        <v>0</v>
      </c>
      <c r="K110" s="2">
        <v>0</v>
      </c>
      <c r="L110" s="2">
        <v>0</v>
      </c>
      <c r="M110" s="2">
        <v>0</v>
      </c>
      <c r="N110" s="2">
        <f t="shared" si="122"/>
        <v>0</v>
      </c>
      <c r="O110" s="2">
        <f t="shared" si="123"/>
        <v>0</v>
      </c>
      <c r="P110" s="2">
        <f t="shared" si="145"/>
        <v>0</v>
      </c>
      <c r="Q110" s="2">
        <f t="shared" si="146"/>
        <v>0</v>
      </c>
      <c r="R110" s="2">
        <f t="shared" si="147"/>
        <v>0</v>
      </c>
      <c r="S110" s="2">
        <f t="shared" si="148"/>
        <v>0</v>
      </c>
      <c r="T110" s="2">
        <f t="shared" si="124"/>
        <v>0</v>
      </c>
      <c r="U110" s="2">
        <f t="shared" si="149"/>
        <v>0</v>
      </c>
      <c r="V110" s="2">
        <f t="shared" si="150"/>
        <v>0</v>
      </c>
      <c r="W110" s="2">
        <f t="shared" si="125"/>
        <v>0</v>
      </c>
      <c r="X110" s="2">
        <f t="shared" si="126"/>
        <v>0</v>
      </c>
      <c r="Y110" s="2">
        <f t="shared" si="127"/>
        <v>0</v>
      </c>
      <c r="Z110" s="2"/>
      <c r="AA110" s="2">
        <v>87105575</v>
      </c>
      <c r="AB110" s="2">
        <f t="shared" si="128"/>
        <v>0</v>
      </c>
      <c r="AC110" s="2">
        <f t="shared" si="151"/>
        <v>0</v>
      </c>
      <c r="AD110" s="2">
        <f t="shared" si="152"/>
        <v>0</v>
      </c>
      <c r="AE110" s="2">
        <f t="shared" si="153"/>
        <v>0</v>
      </c>
      <c r="AF110" s="2">
        <f t="shared" si="154"/>
        <v>0</v>
      </c>
      <c r="AG110" s="2">
        <f t="shared" si="129"/>
        <v>0</v>
      </c>
      <c r="AH110" s="2">
        <f t="shared" si="155"/>
        <v>0</v>
      </c>
      <c r="AI110" s="2">
        <f t="shared" si="156"/>
        <v>0</v>
      </c>
      <c r="AJ110" s="2">
        <f t="shared" si="130"/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103</v>
      </c>
      <c r="AU110" s="2">
        <v>60</v>
      </c>
      <c r="AV110" s="2">
        <v>1</v>
      </c>
      <c r="AW110" s="2">
        <v>1</v>
      </c>
      <c r="AX110" s="2"/>
      <c r="AY110" s="2"/>
      <c r="AZ110" s="2">
        <v>1</v>
      </c>
      <c r="BA110" s="2">
        <v>1</v>
      </c>
      <c r="BB110" s="2">
        <v>1</v>
      </c>
      <c r="BC110" s="2">
        <v>1</v>
      </c>
      <c r="BD110" s="2" t="s">
        <v>3</v>
      </c>
      <c r="BE110" s="2" t="s">
        <v>3</v>
      </c>
      <c r="BF110" s="2" t="s">
        <v>3</v>
      </c>
      <c r="BG110" s="2" t="s">
        <v>3</v>
      </c>
      <c r="BH110" s="2">
        <v>3</v>
      </c>
      <c r="BI110" s="2">
        <v>1</v>
      </c>
      <c r="BJ110" s="2" t="s">
        <v>3</v>
      </c>
      <c r="BK110" s="2"/>
      <c r="BL110" s="2"/>
      <c r="BM110" s="2">
        <v>33001</v>
      </c>
      <c r="BN110" s="2">
        <v>0</v>
      </c>
      <c r="BO110" s="2" t="s">
        <v>3</v>
      </c>
      <c r="BP110" s="2">
        <v>0</v>
      </c>
      <c r="BQ110" s="2">
        <v>2</v>
      </c>
      <c r="BR110" s="2">
        <v>0</v>
      </c>
      <c r="BS110" s="2">
        <v>1</v>
      </c>
      <c r="BT110" s="2">
        <v>1</v>
      </c>
      <c r="BU110" s="2">
        <v>1</v>
      </c>
      <c r="BV110" s="2">
        <v>1</v>
      </c>
      <c r="BW110" s="2">
        <v>1</v>
      </c>
      <c r="BX110" s="2">
        <v>1</v>
      </c>
      <c r="BY110" s="2" t="s">
        <v>3</v>
      </c>
      <c r="BZ110" s="2">
        <v>103</v>
      </c>
      <c r="CA110" s="2">
        <v>60</v>
      </c>
      <c r="CB110" s="2" t="s">
        <v>3</v>
      </c>
      <c r="CC110" s="2"/>
      <c r="CD110" s="2"/>
      <c r="CE110" s="2">
        <v>0</v>
      </c>
      <c r="CF110" s="2">
        <v>0</v>
      </c>
      <c r="CG110" s="2">
        <v>0</v>
      </c>
      <c r="CH110" s="2">
        <v>7</v>
      </c>
      <c r="CI110" s="2">
        <v>9</v>
      </c>
      <c r="CJ110" s="2">
        <v>0</v>
      </c>
      <c r="CK110" s="2">
        <v>0</v>
      </c>
      <c r="CL110" s="2">
        <v>0</v>
      </c>
      <c r="CM110" s="2">
        <v>0</v>
      </c>
      <c r="CN110" s="2" t="s">
        <v>3</v>
      </c>
      <c r="CO110" s="2">
        <v>0</v>
      </c>
      <c r="CP110" s="2">
        <f t="shared" si="131"/>
        <v>0</v>
      </c>
      <c r="CQ110" s="2">
        <f t="shared" si="157"/>
        <v>0</v>
      </c>
      <c r="CR110" s="2">
        <f t="shared" si="158"/>
        <v>0</v>
      </c>
      <c r="CS110" s="2">
        <f t="shared" si="159"/>
        <v>0</v>
      </c>
      <c r="CT110" s="2">
        <f t="shared" si="160"/>
        <v>0</v>
      </c>
      <c r="CU110" s="2">
        <f t="shared" si="132"/>
        <v>0</v>
      </c>
      <c r="CV110" s="2">
        <f t="shared" si="161"/>
        <v>0</v>
      </c>
      <c r="CW110" s="2">
        <f t="shared" si="162"/>
        <v>0</v>
      </c>
      <c r="CX110" s="2">
        <f t="shared" si="133"/>
        <v>0</v>
      </c>
      <c r="CY110" s="2">
        <f t="shared" si="134"/>
        <v>0</v>
      </c>
      <c r="CZ110" s="2">
        <f t="shared" si="135"/>
        <v>0</v>
      </c>
      <c r="DA110" s="2"/>
      <c r="DB110" s="2"/>
      <c r="DC110" s="2" t="s">
        <v>3</v>
      </c>
      <c r="DD110" s="2" t="s">
        <v>3</v>
      </c>
      <c r="DE110" s="2" t="s">
        <v>3</v>
      </c>
      <c r="DF110" s="2" t="s">
        <v>3</v>
      </c>
      <c r="DG110" s="2" t="s">
        <v>3</v>
      </c>
      <c r="DH110" s="2" t="s">
        <v>3</v>
      </c>
      <c r="DI110" s="2" t="s">
        <v>3</v>
      </c>
      <c r="DJ110" s="2" t="s">
        <v>3</v>
      </c>
      <c r="DK110" s="2" t="s">
        <v>3</v>
      </c>
      <c r="DL110" s="2" t="s">
        <v>3</v>
      </c>
      <c r="DM110" s="2" t="s">
        <v>3</v>
      </c>
      <c r="DN110" s="2">
        <v>0</v>
      </c>
      <c r="DO110" s="2">
        <v>0</v>
      </c>
      <c r="DP110" s="2">
        <v>1</v>
      </c>
      <c r="DQ110" s="2">
        <v>1</v>
      </c>
      <c r="DR110" s="2"/>
      <c r="DS110" s="2"/>
      <c r="DT110" s="2"/>
      <c r="DU110" s="2">
        <v>1013</v>
      </c>
      <c r="DV110" s="2" t="s">
        <v>24</v>
      </c>
      <c r="DW110" s="2" t="s">
        <v>24</v>
      </c>
      <c r="DX110" s="2">
        <v>1</v>
      </c>
      <c r="DY110" s="2"/>
      <c r="DZ110" s="2" t="s">
        <v>3</v>
      </c>
      <c r="EA110" s="2" t="s">
        <v>3</v>
      </c>
      <c r="EB110" s="2" t="s">
        <v>3</v>
      </c>
      <c r="EC110" s="2" t="s">
        <v>3</v>
      </c>
      <c r="ED110" s="2"/>
      <c r="EE110" s="2">
        <v>85678438</v>
      </c>
      <c r="EF110" s="2">
        <v>2</v>
      </c>
      <c r="EG110" s="2" t="s">
        <v>26</v>
      </c>
      <c r="EH110" s="2">
        <v>27</v>
      </c>
      <c r="EI110" s="2" t="s">
        <v>27</v>
      </c>
      <c r="EJ110" s="2">
        <v>1</v>
      </c>
      <c r="EK110" s="2">
        <v>33001</v>
      </c>
      <c r="EL110" s="2" t="s">
        <v>27</v>
      </c>
      <c r="EM110" s="2" t="s">
        <v>28</v>
      </c>
      <c r="EN110" s="2"/>
      <c r="EO110" s="2" t="s">
        <v>3</v>
      </c>
      <c r="EP110" s="2"/>
      <c r="EQ110" s="2">
        <v>0</v>
      </c>
      <c r="ER110" s="2">
        <v>0</v>
      </c>
      <c r="ES110" s="2">
        <v>0</v>
      </c>
      <c r="ET110" s="2">
        <v>0</v>
      </c>
      <c r="EU110" s="2">
        <v>0</v>
      </c>
      <c r="EV110" s="2">
        <v>0</v>
      </c>
      <c r="EW110" s="2">
        <v>0</v>
      </c>
      <c r="EX110" s="2">
        <v>0</v>
      </c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>
        <v>0</v>
      </c>
      <c r="FR110" s="2">
        <f t="shared" si="136"/>
        <v>0</v>
      </c>
      <c r="FS110" s="2">
        <v>0</v>
      </c>
      <c r="FT110" s="2"/>
      <c r="FU110" s="2"/>
      <c r="FV110" s="2"/>
      <c r="FW110" s="2"/>
      <c r="FX110" s="2">
        <v>103</v>
      </c>
      <c r="FY110" s="2">
        <v>60</v>
      </c>
      <c r="FZ110" s="2"/>
      <c r="GA110" s="2" t="s">
        <v>3</v>
      </c>
      <c r="GB110" s="2"/>
      <c r="GC110" s="2"/>
      <c r="GD110" s="2">
        <v>1</v>
      </c>
      <c r="GE110" s="2"/>
      <c r="GF110" s="2">
        <v>326010188</v>
      </c>
      <c r="GG110" s="2">
        <v>2</v>
      </c>
      <c r="GH110" s="2">
        <v>1</v>
      </c>
      <c r="GI110" s="2">
        <v>-2</v>
      </c>
      <c r="GJ110" s="2">
        <v>0</v>
      </c>
      <c r="GK110" s="2">
        <v>0</v>
      </c>
      <c r="GL110" s="2">
        <f t="shared" si="137"/>
        <v>0</v>
      </c>
      <c r="GM110" s="2">
        <f t="shared" si="138"/>
        <v>0</v>
      </c>
      <c r="GN110" s="2">
        <f t="shared" si="139"/>
        <v>0</v>
      </c>
      <c r="GO110" s="2">
        <f t="shared" si="140"/>
        <v>0</v>
      </c>
      <c r="GP110" s="2">
        <f t="shared" si="141"/>
        <v>0</v>
      </c>
      <c r="GQ110" s="2"/>
      <c r="GR110" s="2">
        <v>0</v>
      </c>
      <c r="GS110" s="2">
        <v>3</v>
      </c>
      <c r="GT110" s="2">
        <v>0</v>
      </c>
      <c r="GU110" s="2" t="s">
        <v>3</v>
      </c>
      <c r="GV110" s="2">
        <f t="shared" si="142"/>
        <v>0</v>
      </c>
      <c r="GW110" s="2">
        <v>1</v>
      </c>
      <c r="GX110" s="2">
        <f t="shared" si="143"/>
        <v>0</v>
      </c>
      <c r="GY110" s="2"/>
      <c r="GZ110" s="2"/>
      <c r="HA110" s="2">
        <v>0</v>
      </c>
      <c r="HB110" s="2">
        <v>0</v>
      </c>
      <c r="HC110" s="2">
        <f t="shared" si="144"/>
        <v>0</v>
      </c>
      <c r="HD110" s="2"/>
      <c r="HE110" s="2" t="s">
        <v>3</v>
      </c>
      <c r="HF110" s="2" t="s">
        <v>3</v>
      </c>
      <c r="HG110" s="2"/>
      <c r="HH110" s="2"/>
      <c r="HI110" s="2"/>
      <c r="HJ110" s="2"/>
      <c r="HK110" s="2"/>
      <c r="HL110" s="2"/>
      <c r="HM110" s="2" t="s">
        <v>3</v>
      </c>
      <c r="HN110" s="2" t="s">
        <v>29</v>
      </c>
      <c r="HO110" s="2" t="s">
        <v>30</v>
      </c>
      <c r="HP110" s="2" t="s">
        <v>27</v>
      </c>
      <c r="HQ110" s="2" t="s">
        <v>27</v>
      </c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>
        <v>0</v>
      </c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x14ac:dyDescent="0.2">
      <c r="A111">
        <v>18</v>
      </c>
      <c r="B111">
        <v>1</v>
      </c>
      <c r="C111">
        <v>176</v>
      </c>
      <c r="E111" t="s">
        <v>108</v>
      </c>
      <c r="F111" t="s">
        <v>68</v>
      </c>
      <c r="G111" t="s">
        <v>69</v>
      </c>
      <c r="H111" t="s">
        <v>24</v>
      </c>
      <c r="I111">
        <f>I93*J111</f>
        <v>0</v>
      </c>
      <c r="J111">
        <v>0</v>
      </c>
      <c r="K111">
        <v>0</v>
      </c>
      <c r="L111">
        <v>0</v>
      </c>
      <c r="M111">
        <v>0</v>
      </c>
      <c r="N111">
        <f t="shared" si="122"/>
        <v>0</v>
      </c>
      <c r="O111">
        <f t="shared" si="123"/>
        <v>0</v>
      </c>
      <c r="P111">
        <f t="shared" si="145"/>
        <v>0</v>
      </c>
      <c r="Q111">
        <f t="shared" si="146"/>
        <v>0</v>
      </c>
      <c r="R111">
        <f t="shared" si="147"/>
        <v>0</v>
      </c>
      <c r="S111">
        <f t="shared" si="148"/>
        <v>0</v>
      </c>
      <c r="T111">
        <f t="shared" si="124"/>
        <v>0</v>
      </c>
      <c r="U111">
        <f t="shared" si="149"/>
        <v>0</v>
      </c>
      <c r="V111">
        <f t="shared" si="150"/>
        <v>0</v>
      </c>
      <c r="W111">
        <f t="shared" si="125"/>
        <v>0</v>
      </c>
      <c r="X111">
        <f t="shared" si="126"/>
        <v>0</v>
      </c>
      <c r="Y111">
        <f t="shared" si="127"/>
        <v>0</v>
      </c>
      <c r="AA111">
        <v>87105511</v>
      </c>
      <c r="AB111">
        <f t="shared" si="128"/>
        <v>0</v>
      </c>
      <c r="AC111">
        <f t="shared" si="151"/>
        <v>0</v>
      </c>
      <c r="AD111">
        <f t="shared" si="152"/>
        <v>0</v>
      </c>
      <c r="AE111">
        <f t="shared" si="153"/>
        <v>0</v>
      </c>
      <c r="AF111">
        <f t="shared" si="154"/>
        <v>0</v>
      </c>
      <c r="AG111">
        <f t="shared" si="129"/>
        <v>0</v>
      </c>
      <c r="AH111">
        <f t="shared" si="155"/>
        <v>0</v>
      </c>
      <c r="AI111">
        <f t="shared" si="156"/>
        <v>0</v>
      </c>
      <c r="AJ111">
        <f t="shared" si="130"/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103</v>
      </c>
      <c r="AU111">
        <v>60</v>
      </c>
      <c r="AV111">
        <v>1</v>
      </c>
      <c r="AW111">
        <v>1</v>
      </c>
      <c r="AZ111">
        <v>1</v>
      </c>
      <c r="BA111">
        <v>1</v>
      </c>
      <c r="BB111">
        <v>1</v>
      </c>
      <c r="BC111">
        <v>1</v>
      </c>
      <c r="BD111" t="s">
        <v>3</v>
      </c>
      <c r="BE111" t="s">
        <v>3</v>
      </c>
      <c r="BF111" t="s">
        <v>3</v>
      </c>
      <c r="BG111" t="s">
        <v>3</v>
      </c>
      <c r="BH111">
        <v>3</v>
      </c>
      <c r="BI111">
        <v>1</v>
      </c>
      <c r="BJ111" t="s">
        <v>3</v>
      </c>
      <c r="BM111">
        <v>33001</v>
      </c>
      <c r="BN111">
        <v>0</v>
      </c>
      <c r="BO111" t="s">
        <v>3</v>
      </c>
      <c r="BP111">
        <v>0</v>
      </c>
      <c r="BQ111">
        <v>2</v>
      </c>
      <c r="BR111">
        <v>0</v>
      </c>
      <c r="BS111">
        <v>1</v>
      </c>
      <c r="BT111">
        <v>1</v>
      </c>
      <c r="BU111">
        <v>1</v>
      </c>
      <c r="BV111">
        <v>1</v>
      </c>
      <c r="BW111">
        <v>1</v>
      </c>
      <c r="BX111">
        <v>1</v>
      </c>
      <c r="BY111" t="s">
        <v>3</v>
      </c>
      <c r="BZ111">
        <v>103</v>
      </c>
      <c r="CA111">
        <v>60</v>
      </c>
      <c r="CB111" t="s">
        <v>3</v>
      </c>
      <c r="CE111">
        <v>0</v>
      </c>
      <c r="CF111">
        <v>0</v>
      </c>
      <c r="CG111">
        <v>0</v>
      </c>
      <c r="CH111">
        <v>7</v>
      </c>
      <c r="CI111">
        <v>9</v>
      </c>
      <c r="CJ111">
        <v>0</v>
      </c>
      <c r="CK111">
        <v>0</v>
      </c>
      <c r="CL111">
        <v>0</v>
      </c>
      <c r="CM111">
        <v>0</v>
      </c>
      <c r="CN111" t="s">
        <v>3</v>
      </c>
      <c r="CO111">
        <v>0</v>
      </c>
      <c r="CP111">
        <f t="shared" si="131"/>
        <v>0</v>
      </c>
      <c r="CQ111">
        <f t="shared" si="157"/>
        <v>0</v>
      </c>
      <c r="CR111">
        <f t="shared" si="158"/>
        <v>0</v>
      </c>
      <c r="CS111">
        <f t="shared" si="159"/>
        <v>0</v>
      </c>
      <c r="CT111">
        <f t="shared" si="160"/>
        <v>0</v>
      </c>
      <c r="CU111">
        <f t="shared" si="132"/>
        <v>0</v>
      </c>
      <c r="CV111">
        <f t="shared" si="161"/>
        <v>0</v>
      </c>
      <c r="CW111">
        <f t="shared" si="162"/>
        <v>0</v>
      </c>
      <c r="CX111">
        <f t="shared" si="133"/>
        <v>0</v>
      </c>
      <c r="CY111">
        <f t="shared" si="134"/>
        <v>0</v>
      </c>
      <c r="CZ111">
        <f t="shared" si="135"/>
        <v>0</v>
      </c>
      <c r="DC111" t="s">
        <v>3</v>
      </c>
      <c r="DD111" t="s">
        <v>3</v>
      </c>
      <c r="DE111" t="s">
        <v>3</v>
      </c>
      <c r="DF111" t="s">
        <v>3</v>
      </c>
      <c r="DG111" t="s">
        <v>3</v>
      </c>
      <c r="DH111" t="s">
        <v>3</v>
      </c>
      <c r="DI111" t="s">
        <v>3</v>
      </c>
      <c r="DJ111" t="s">
        <v>3</v>
      </c>
      <c r="DK111" t="s">
        <v>3</v>
      </c>
      <c r="DL111" t="s">
        <v>3</v>
      </c>
      <c r="DM111" t="s">
        <v>3</v>
      </c>
      <c r="DN111">
        <v>0</v>
      </c>
      <c r="DO111">
        <v>0</v>
      </c>
      <c r="DP111">
        <v>1</v>
      </c>
      <c r="DQ111">
        <v>1</v>
      </c>
      <c r="DU111">
        <v>1013</v>
      </c>
      <c r="DV111" t="s">
        <v>24</v>
      </c>
      <c r="DW111" t="s">
        <v>24</v>
      </c>
      <c r="DX111">
        <v>1</v>
      </c>
      <c r="DZ111" t="s">
        <v>3</v>
      </c>
      <c r="EA111" t="s">
        <v>3</v>
      </c>
      <c r="EB111" t="s">
        <v>3</v>
      </c>
      <c r="EC111" t="s">
        <v>3</v>
      </c>
      <c r="EE111">
        <v>85678438</v>
      </c>
      <c r="EF111">
        <v>2</v>
      </c>
      <c r="EG111" t="s">
        <v>26</v>
      </c>
      <c r="EH111">
        <v>27</v>
      </c>
      <c r="EI111" t="s">
        <v>27</v>
      </c>
      <c r="EJ111">
        <v>1</v>
      </c>
      <c r="EK111">
        <v>33001</v>
      </c>
      <c r="EL111" t="s">
        <v>27</v>
      </c>
      <c r="EM111" t="s">
        <v>28</v>
      </c>
      <c r="EO111" t="s">
        <v>3</v>
      </c>
      <c r="EQ111">
        <v>0</v>
      </c>
      <c r="ER111">
        <v>0</v>
      </c>
      <c r="ES111">
        <v>0</v>
      </c>
      <c r="ET111">
        <v>0</v>
      </c>
      <c r="EU111">
        <v>0</v>
      </c>
      <c r="EV111">
        <v>0</v>
      </c>
      <c r="EW111">
        <v>0</v>
      </c>
      <c r="EX111">
        <v>0</v>
      </c>
      <c r="FQ111">
        <v>0</v>
      </c>
      <c r="FR111">
        <f t="shared" si="136"/>
        <v>0</v>
      </c>
      <c r="FS111">
        <v>0</v>
      </c>
      <c r="FX111">
        <v>103</v>
      </c>
      <c r="FY111">
        <v>60</v>
      </c>
      <c r="GA111" t="s">
        <v>3</v>
      </c>
      <c r="GD111">
        <v>1</v>
      </c>
      <c r="GF111">
        <v>326010188</v>
      </c>
      <c r="GG111">
        <v>2</v>
      </c>
      <c r="GH111">
        <v>1</v>
      </c>
      <c r="GI111">
        <v>-2</v>
      </c>
      <c r="GJ111">
        <v>0</v>
      </c>
      <c r="GK111">
        <v>0</v>
      </c>
      <c r="GL111">
        <f t="shared" si="137"/>
        <v>0</v>
      </c>
      <c r="GM111">
        <f t="shared" si="138"/>
        <v>0</v>
      </c>
      <c r="GN111">
        <f t="shared" si="139"/>
        <v>0</v>
      </c>
      <c r="GO111">
        <f t="shared" si="140"/>
        <v>0</v>
      </c>
      <c r="GP111">
        <f t="shared" si="141"/>
        <v>0</v>
      </c>
      <c r="GR111">
        <v>0</v>
      </c>
      <c r="GS111">
        <v>3</v>
      </c>
      <c r="GT111">
        <v>0</v>
      </c>
      <c r="GU111" t="s">
        <v>3</v>
      </c>
      <c r="GV111">
        <f t="shared" si="142"/>
        <v>0</v>
      </c>
      <c r="GW111">
        <v>1</v>
      </c>
      <c r="GX111">
        <f t="shared" si="143"/>
        <v>0</v>
      </c>
      <c r="HA111">
        <v>0</v>
      </c>
      <c r="HB111">
        <v>0</v>
      </c>
      <c r="HC111">
        <f t="shared" si="144"/>
        <v>0</v>
      </c>
      <c r="HE111" t="s">
        <v>3</v>
      </c>
      <c r="HF111" t="s">
        <v>3</v>
      </c>
      <c r="HM111" t="s">
        <v>3</v>
      </c>
      <c r="HN111" t="s">
        <v>29</v>
      </c>
      <c r="HO111" t="s">
        <v>30</v>
      </c>
      <c r="HP111" t="s">
        <v>27</v>
      </c>
      <c r="HQ111" t="s">
        <v>27</v>
      </c>
      <c r="IK111">
        <v>0</v>
      </c>
    </row>
    <row r="112" spans="1:255" x14ac:dyDescent="0.2">
      <c r="A112" s="2">
        <v>17</v>
      </c>
      <c r="B112" s="2">
        <v>1</v>
      </c>
      <c r="C112" s="2">
        <f>ROW(SmtRes!A189)</f>
        <v>189</v>
      </c>
      <c r="D112" s="2">
        <f>ROW(EtalonRes!A189)</f>
        <v>189</v>
      </c>
      <c r="E112" s="2" t="s">
        <v>109</v>
      </c>
      <c r="F112" s="2" t="s">
        <v>110</v>
      </c>
      <c r="G112" s="2" t="s">
        <v>111</v>
      </c>
      <c r="H112" s="2" t="s">
        <v>112</v>
      </c>
      <c r="I112" s="2">
        <v>9.0300000000000005E-2</v>
      </c>
      <c r="J112" s="2">
        <v>0</v>
      </c>
      <c r="K112" s="2">
        <v>9.0300000000000005E-2</v>
      </c>
      <c r="L112" s="2">
        <v>0.129</v>
      </c>
      <c r="M112" s="2">
        <v>3.8699999999999998E-2</v>
      </c>
      <c r="N112" s="2">
        <f t="shared" si="122"/>
        <v>9.0300000000000005E-2</v>
      </c>
      <c r="O112" s="2">
        <f t="shared" si="123"/>
        <v>9869.9500000000007</v>
      </c>
      <c r="P112" s="2">
        <f>SUMIF(SmtRes!AQ177:'SmtRes'!AQ189,"=1",SmtRes!DF177:'SmtRes'!DF189)</f>
        <v>0</v>
      </c>
      <c r="Q112" s="2">
        <f>SUMIF(SmtRes!AQ177:'SmtRes'!AQ189,"=1",SmtRes!DG177:'SmtRes'!DG189)</f>
        <v>1199.18</v>
      </c>
      <c r="R112" s="2">
        <f>SUMIF(SmtRes!AQ177:'SmtRes'!AQ189,"=1",SmtRes!DH177:'SmtRes'!DH189)</f>
        <v>1843.43</v>
      </c>
      <c r="S112" s="2">
        <f>SUMIF(SmtRes!AQ177:'SmtRes'!AQ189,"=1",SmtRes!DI177:'SmtRes'!DI189)</f>
        <v>6827.3399999999992</v>
      </c>
      <c r="T112" s="2">
        <f t="shared" si="124"/>
        <v>0</v>
      </c>
      <c r="U112" s="2">
        <f>SUMIF(SmtRes!AQ177:'SmtRes'!AQ189,"=1",SmtRes!CV177:'SmtRes'!CV189)</f>
        <v>8.5893359999999994</v>
      </c>
      <c r="V112" s="2">
        <f>SUMIF(SmtRes!AQ177:'SmtRes'!AQ189,"=1",SmtRes!CW177:'SmtRes'!CW189)</f>
        <v>2.2475669999999996</v>
      </c>
      <c r="W112" s="2">
        <f t="shared" si="125"/>
        <v>0</v>
      </c>
      <c r="X112" s="2">
        <f t="shared" si="126"/>
        <v>8930.89</v>
      </c>
      <c r="Y112" s="2">
        <f t="shared" si="127"/>
        <v>5202.46</v>
      </c>
      <c r="Z112" s="2"/>
      <c r="AA112" s="2">
        <v>87105575</v>
      </c>
      <c r="AB112" s="2">
        <f t="shared" si="128"/>
        <v>85255.83</v>
      </c>
      <c r="AC112" s="2">
        <f>ROUND((0),2)</f>
        <v>0</v>
      </c>
      <c r="AD112" s="2">
        <f>ROUND((((SUM(SmtRes!BR177:'SmtRes'!BR189))-(SUM(SmtRes!BS177:'SmtRes'!BS189)))+AE112),2)</f>
        <v>9648.4599999999991</v>
      </c>
      <c r="AE112" s="2">
        <f>ROUND((SUM(SmtRes!BS177:'SmtRes'!BS189)),2)</f>
        <v>20414.46</v>
      </c>
      <c r="AF112" s="2">
        <f>ROUND((SUM(SmtRes!BT177:'SmtRes'!BT189)),2)</f>
        <v>75607.37</v>
      </c>
      <c r="AG112" s="2">
        <f t="shared" si="129"/>
        <v>0</v>
      </c>
      <c r="AH112" s="2">
        <f>(SUM(SmtRes!BU177:'SmtRes'!BU189))</f>
        <v>95.12</v>
      </c>
      <c r="AI112" s="2">
        <f>(SUM(SmtRes!BV177:'SmtRes'!BV189))</f>
        <v>24.889999999999997</v>
      </c>
      <c r="AJ112" s="2">
        <f t="shared" si="130"/>
        <v>0</v>
      </c>
      <c r="AK112" s="2">
        <v>105670.2788</v>
      </c>
      <c r="AL112" s="2">
        <v>0</v>
      </c>
      <c r="AM112" s="2">
        <v>9648.4517999999989</v>
      </c>
      <c r="AN112" s="2">
        <v>20414.455600000001</v>
      </c>
      <c r="AO112" s="2">
        <v>75607.371400000004</v>
      </c>
      <c r="AP112" s="2">
        <v>0</v>
      </c>
      <c r="AQ112" s="2">
        <v>95.12</v>
      </c>
      <c r="AR112" s="2">
        <v>24.889999999999997</v>
      </c>
      <c r="AS112" s="2">
        <v>0</v>
      </c>
      <c r="AT112" s="2">
        <v>103</v>
      </c>
      <c r="AU112" s="2">
        <v>60</v>
      </c>
      <c r="AV112" s="2">
        <v>1</v>
      </c>
      <c r="AW112" s="2">
        <v>1</v>
      </c>
      <c r="AX112" s="2"/>
      <c r="AY112" s="2"/>
      <c r="AZ112" s="2">
        <v>1</v>
      </c>
      <c r="BA112" s="2">
        <v>1</v>
      </c>
      <c r="BB112" s="2">
        <v>1</v>
      </c>
      <c r="BC112" s="2">
        <v>1</v>
      </c>
      <c r="BD112" s="2" t="s">
        <v>3</v>
      </c>
      <c r="BE112" s="2" t="s">
        <v>3</v>
      </c>
      <c r="BF112" s="2" t="s">
        <v>3</v>
      </c>
      <c r="BG112" s="2" t="s">
        <v>3</v>
      </c>
      <c r="BH112" s="2">
        <v>0</v>
      </c>
      <c r="BI112" s="2">
        <v>1</v>
      </c>
      <c r="BJ112" s="2" t="s">
        <v>113</v>
      </c>
      <c r="BK112" s="2"/>
      <c r="BL112" s="2"/>
      <c r="BM112" s="2">
        <v>33001</v>
      </c>
      <c r="BN112" s="2">
        <v>0</v>
      </c>
      <c r="BO112" s="2" t="s">
        <v>3</v>
      </c>
      <c r="BP112" s="2">
        <v>0</v>
      </c>
      <c r="BQ112" s="2">
        <v>2</v>
      </c>
      <c r="BR112" s="2">
        <v>0</v>
      </c>
      <c r="BS112" s="2">
        <v>1</v>
      </c>
      <c r="BT112" s="2">
        <v>1</v>
      </c>
      <c r="BU112" s="2">
        <v>1</v>
      </c>
      <c r="BV112" s="2">
        <v>1</v>
      </c>
      <c r="BW112" s="2">
        <v>1</v>
      </c>
      <c r="BX112" s="2">
        <v>1</v>
      </c>
      <c r="BY112" s="2" t="s">
        <v>3</v>
      </c>
      <c r="BZ112" s="2">
        <v>103</v>
      </c>
      <c r="CA112" s="2">
        <v>60</v>
      </c>
      <c r="CB112" s="2" t="s">
        <v>3</v>
      </c>
      <c r="CC112" s="2"/>
      <c r="CD112" s="2"/>
      <c r="CE112" s="2">
        <v>0</v>
      </c>
      <c r="CF112" s="2">
        <v>0</v>
      </c>
      <c r="CG112" s="2">
        <v>0</v>
      </c>
      <c r="CH112" s="2">
        <v>8</v>
      </c>
      <c r="CI112" s="2">
        <v>0</v>
      </c>
      <c r="CJ112" s="2">
        <v>0</v>
      </c>
      <c r="CK112" s="2">
        <v>0</v>
      </c>
      <c r="CL112" s="2">
        <v>0</v>
      </c>
      <c r="CM112" s="2">
        <v>0</v>
      </c>
      <c r="CN112" s="2" t="s">
        <v>3</v>
      </c>
      <c r="CO112" s="2">
        <v>0</v>
      </c>
      <c r="CP112" s="2">
        <f t="shared" si="131"/>
        <v>9869.9499999999989</v>
      </c>
      <c r="CQ112" s="2">
        <f>SUMIF(SmtRes!AQ177:'SmtRes'!AQ189,"=1",SmtRes!AA177:'SmtRes'!AA189)</f>
        <v>0</v>
      </c>
      <c r="CR112" s="2">
        <f>SUMIF(SmtRes!AQ177:'SmtRes'!AQ189,"=1",SmtRes!AB177:'SmtRes'!AB189)</f>
        <v>2984.03</v>
      </c>
      <c r="CS112" s="2">
        <f>SUMIF(SmtRes!AQ177:'SmtRes'!AQ189,"=1",SmtRes!AC177:'SmtRes'!AC189)</f>
        <v>3525.83</v>
      </c>
      <c r="CT112" s="2">
        <f>SUMIF(SmtRes!AQ177:'SmtRes'!AQ189,"=1",SmtRes!AD177:'SmtRes'!AD189)</f>
        <v>3125.9799999999996</v>
      </c>
      <c r="CU112" s="2">
        <f t="shared" si="132"/>
        <v>0</v>
      </c>
      <c r="CV112" s="2">
        <f>SUMIF(SmtRes!AQ177:'SmtRes'!AQ189,"=1",SmtRes!BU177:'SmtRes'!BU189)</f>
        <v>95.12</v>
      </c>
      <c r="CW112" s="2">
        <f>SUMIF(SmtRes!AQ177:'SmtRes'!AQ189,"=1",SmtRes!BV177:'SmtRes'!BV189)</f>
        <v>24.889999999999997</v>
      </c>
      <c r="CX112" s="2">
        <f t="shared" si="133"/>
        <v>0</v>
      </c>
      <c r="CY112" s="2">
        <f t="shared" si="134"/>
        <v>8930.8930999999975</v>
      </c>
      <c r="CZ112" s="2">
        <f t="shared" si="135"/>
        <v>5202.4619999999986</v>
      </c>
      <c r="DA112" s="2"/>
      <c r="DB112" s="2"/>
      <c r="DC112" s="2" t="s">
        <v>3</v>
      </c>
      <c r="DD112" s="2" t="s">
        <v>3</v>
      </c>
      <c r="DE112" s="2" t="s">
        <v>3</v>
      </c>
      <c r="DF112" s="2" t="s">
        <v>3</v>
      </c>
      <c r="DG112" s="2" t="s">
        <v>3</v>
      </c>
      <c r="DH112" s="2" t="s">
        <v>3</v>
      </c>
      <c r="DI112" s="2" t="s">
        <v>3</v>
      </c>
      <c r="DJ112" s="2" t="s">
        <v>3</v>
      </c>
      <c r="DK112" s="2" t="s">
        <v>3</v>
      </c>
      <c r="DL112" s="2" t="s">
        <v>3</v>
      </c>
      <c r="DM112" s="2" t="s">
        <v>3</v>
      </c>
      <c r="DN112" s="2">
        <v>0</v>
      </c>
      <c r="DO112" s="2">
        <v>0</v>
      </c>
      <c r="DP112" s="2">
        <v>1</v>
      </c>
      <c r="DQ112" s="2">
        <v>1</v>
      </c>
      <c r="DR112" s="2"/>
      <c r="DS112" s="2"/>
      <c r="DT112" s="2"/>
      <c r="DU112" s="2">
        <v>1013</v>
      </c>
      <c r="DV112" s="2" t="s">
        <v>112</v>
      </c>
      <c r="DW112" s="2" t="s">
        <v>114</v>
      </c>
      <c r="DX112" s="2">
        <v>1</v>
      </c>
      <c r="DY112" s="2"/>
      <c r="DZ112" s="2" t="s">
        <v>3</v>
      </c>
      <c r="EA112" s="2" t="s">
        <v>3</v>
      </c>
      <c r="EB112" s="2" t="s">
        <v>3</v>
      </c>
      <c r="EC112" s="2" t="s">
        <v>3</v>
      </c>
      <c r="ED112" s="2"/>
      <c r="EE112" s="2">
        <v>85678438</v>
      </c>
      <c r="EF112" s="2">
        <v>2</v>
      </c>
      <c r="EG112" s="2" t="s">
        <v>26</v>
      </c>
      <c r="EH112" s="2">
        <v>27</v>
      </c>
      <c r="EI112" s="2" t="s">
        <v>27</v>
      </c>
      <c r="EJ112" s="2">
        <v>1</v>
      </c>
      <c r="EK112" s="2">
        <v>33001</v>
      </c>
      <c r="EL112" s="2" t="s">
        <v>27</v>
      </c>
      <c r="EM112" s="2" t="s">
        <v>28</v>
      </c>
      <c r="EN112" s="2"/>
      <c r="EO112" s="2" t="s">
        <v>3</v>
      </c>
      <c r="EP112" s="2"/>
      <c r="EQ112" s="2">
        <v>0</v>
      </c>
      <c r="ER112" s="2">
        <v>0</v>
      </c>
      <c r="ES112" s="2">
        <v>0</v>
      </c>
      <c r="ET112" s="2">
        <v>0</v>
      </c>
      <c r="EU112" s="2">
        <v>0</v>
      </c>
      <c r="EV112" s="2">
        <v>0</v>
      </c>
      <c r="EW112" s="2">
        <v>95.12</v>
      </c>
      <c r="EX112" s="2">
        <v>24.89</v>
      </c>
      <c r="EY112" s="2">
        <v>0</v>
      </c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>
        <v>0</v>
      </c>
      <c r="FR112" s="2">
        <f t="shared" si="136"/>
        <v>0</v>
      </c>
      <c r="FS112" s="2">
        <v>0</v>
      </c>
      <c r="FT112" s="2"/>
      <c r="FU112" s="2"/>
      <c r="FV112" s="2"/>
      <c r="FW112" s="2"/>
      <c r="FX112" s="2">
        <v>103</v>
      </c>
      <c r="FY112" s="2">
        <v>60</v>
      </c>
      <c r="FZ112" s="2"/>
      <c r="GA112" s="2" t="s">
        <v>3</v>
      </c>
      <c r="GB112" s="2"/>
      <c r="GC112" s="2"/>
      <c r="GD112" s="2">
        <v>1</v>
      </c>
      <c r="GE112" s="2"/>
      <c r="GF112" s="2">
        <v>1117055163</v>
      </c>
      <c r="GG112" s="2">
        <v>2</v>
      </c>
      <c r="GH112" s="2">
        <v>1</v>
      </c>
      <c r="GI112" s="2">
        <v>-2</v>
      </c>
      <c r="GJ112" s="2">
        <v>0</v>
      </c>
      <c r="GK112" s="2">
        <v>0</v>
      </c>
      <c r="GL112" s="2">
        <f t="shared" si="137"/>
        <v>0</v>
      </c>
      <c r="GM112" s="2">
        <f t="shared" si="138"/>
        <v>24003.3</v>
      </c>
      <c r="GN112" s="2">
        <f t="shared" si="139"/>
        <v>24003.3</v>
      </c>
      <c r="GO112" s="2">
        <f t="shared" si="140"/>
        <v>0</v>
      </c>
      <c r="GP112" s="2">
        <f t="shared" si="141"/>
        <v>0</v>
      </c>
      <c r="GQ112" s="2"/>
      <c r="GR112" s="2">
        <v>0</v>
      </c>
      <c r="GS112" s="2">
        <v>3</v>
      </c>
      <c r="GT112" s="2">
        <v>0</v>
      </c>
      <c r="GU112" s="2" t="s">
        <v>3</v>
      </c>
      <c r="GV112" s="2">
        <f t="shared" si="142"/>
        <v>0</v>
      </c>
      <c r="GW112" s="2">
        <v>1</v>
      </c>
      <c r="GX112" s="2">
        <f t="shared" si="143"/>
        <v>0</v>
      </c>
      <c r="GY112" s="2"/>
      <c r="GZ112" s="2"/>
      <c r="HA112" s="2">
        <v>0</v>
      </c>
      <c r="HB112" s="2">
        <v>0</v>
      </c>
      <c r="HC112" s="2">
        <f t="shared" si="144"/>
        <v>0</v>
      </c>
      <c r="HD112" s="2"/>
      <c r="HE112" s="2" t="s">
        <v>3</v>
      </c>
      <c r="HF112" s="2" t="s">
        <v>3</v>
      </c>
      <c r="HG112" s="2"/>
      <c r="HH112" s="2"/>
      <c r="HI112" s="2"/>
      <c r="HJ112" s="2"/>
      <c r="HK112" s="2"/>
      <c r="HL112" s="2"/>
      <c r="HM112" s="2" t="s">
        <v>3</v>
      </c>
      <c r="HN112" s="2" t="s">
        <v>29</v>
      </c>
      <c r="HO112" s="2" t="s">
        <v>30</v>
      </c>
      <c r="HP112" s="2" t="s">
        <v>27</v>
      </c>
      <c r="HQ112" s="2" t="s">
        <v>27</v>
      </c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>
        <v>0</v>
      </c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x14ac:dyDescent="0.2">
      <c r="A113">
        <v>17</v>
      </c>
      <c r="B113">
        <v>1</v>
      </c>
      <c r="C113">
        <f>ROW(SmtRes!A202)</f>
        <v>202</v>
      </c>
      <c r="D113">
        <f>ROW(EtalonRes!A202)</f>
        <v>202</v>
      </c>
      <c r="E113" t="s">
        <v>109</v>
      </c>
      <c r="F113" t="s">
        <v>110</v>
      </c>
      <c r="G113" t="s">
        <v>111</v>
      </c>
      <c r="H113" t="s">
        <v>112</v>
      </c>
      <c r="I113">
        <v>9.0300000000000005E-2</v>
      </c>
      <c r="J113">
        <v>0</v>
      </c>
      <c r="K113">
        <v>9.0300000000000005E-2</v>
      </c>
      <c r="L113">
        <v>0.129</v>
      </c>
      <c r="M113">
        <v>3.8699999999999998E-2</v>
      </c>
      <c r="N113">
        <f t="shared" si="122"/>
        <v>9.0300000000000005E-2</v>
      </c>
      <c r="O113">
        <f t="shared" si="123"/>
        <v>9869.9500000000007</v>
      </c>
      <c r="P113">
        <f>SUMIF(SmtRes!AQ190:'SmtRes'!AQ202,"=1",SmtRes!DF190:'SmtRes'!DF202)</f>
        <v>0</v>
      </c>
      <c r="Q113">
        <f>SUMIF(SmtRes!AQ190:'SmtRes'!AQ202,"=1",SmtRes!DG190:'SmtRes'!DG202)</f>
        <v>1199.18</v>
      </c>
      <c r="R113">
        <f>SUMIF(SmtRes!AQ190:'SmtRes'!AQ202,"=1",SmtRes!DH190:'SmtRes'!DH202)</f>
        <v>1843.43</v>
      </c>
      <c r="S113">
        <f>SUMIF(SmtRes!AQ190:'SmtRes'!AQ202,"=1",SmtRes!DI190:'SmtRes'!DI202)</f>
        <v>6827.3399999999992</v>
      </c>
      <c r="T113">
        <f t="shared" si="124"/>
        <v>0</v>
      </c>
      <c r="U113">
        <f>SUMIF(SmtRes!AQ190:'SmtRes'!AQ202,"=1",SmtRes!CV190:'SmtRes'!CV202)</f>
        <v>8.5893359999999994</v>
      </c>
      <c r="V113">
        <f>SUMIF(SmtRes!AQ190:'SmtRes'!AQ202,"=1",SmtRes!CW190:'SmtRes'!CW202)</f>
        <v>2.2475669999999996</v>
      </c>
      <c r="W113">
        <f t="shared" si="125"/>
        <v>0</v>
      </c>
      <c r="X113">
        <f t="shared" si="126"/>
        <v>8930.89</v>
      </c>
      <c r="Y113">
        <f t="shared" si="127"/>
        <v>5202.46</v>
      </c>
      <c r="AA113">
        <v>87105511</v>
      </c>
      <c r="AB113">
        <f t="shared" si="128"/>
        <v>85255.83</v>
      </c>
      <c r="AC113">
        <f>ROUND((0),2)</f>
        <v>0</v>
      </c>
      <c r="AD113">
        <f>ROUND((((SUM(SmtRes!BR190:'SmtRes'!BR202))-(SUM(SmtRes!BS190:'SmtRes'!BS202)))+AE113),2)</f>
        <v>9648.4599999999991</v>
      </c>
      <c r="AE113">
        <f>ROUND((SUM(SmtRes!BS190:'SmtRes'!BS202)),2)</f>
        <v>20414.46</v>
      </c>
      <c r="AF113">
        <f>ROUND((SUM(SmtRes!BT190:'SmtRes'!BT202)),2)</f>
        <v>75607.37</v>
      </c>
      <c r="AG113">
        <f t="shared" si="129"/>
        <v>0</v>
      </c>
      <c r="AH113">
        <f>(SUM(SmtRes!BU190:'SmtRes'!BU202))</f>
        <v>95.12</v>
      </c>
      <c r="AI113">
        <f>(SUM(SmtRes!BV190:'SmtRes'!BV202))</f>
        <v>24.889999999999997</v>
      </c>
      <c r="AJ113">
        <f t="shared" si="130"/>
        <v>0</v>
      </c>
      <c r="AK113">
        <v>105670.2788</v>
      </c>
      <c r="AL113">
        <v>0</v>
      </c>
      <c r="AM113">
        <v>9648.4517999999989</v>
      </c>
      <c r="AN113">
        <v>20414.455600000001</v>
      </c>
      <c r="AO113">
        <v>75607.371400000004</v>
      </c>
      <c r="AP113">
        <v>0</v>
      </c>
      <c r="AQ113">
        <v>95.12</v>
      </c>
      <c r="AR113">
        <v>24.889999999999997</v>
      </c>
      <c r="AS113">
        <v>0</v>
      </c>
      <c r="AT113">
        <v>103</v>
      </c>
      <c r="AU113">
        <v>60</v>
      </c>
      <c r="AV113">
        <v>1</v>
      </c>
      <c r="AW113">
        <v>1</v>
      </c>
      <c r="AZ113">
        <v>1</v>
      </c>
      <c r="BA113">
        <v>1</v>
      </c>
      <c r="BB113">
        <v>1</v>
      </c>
      <c r="BC113">
        <v>1</v>
      </c>
      <c r="BD113" t="s">
        <v>3</v>
      </c>
      <c r="BE113" t="s">
        <v>3</v>
      </c>
      <c r="BF113" t="s">
        <v>3</v>
      </c>
      <c r="BG113" t="s">
        <v>3</v>
      </c>
      <c r="BH113">
        <v>0</v>
      </c>
      <c r="BI113">
        <v>1</v>
      </c>
      <c r="BJ113" t="s">
        <v>113</v>
      </c>
      <c r="BM113">
        <v>33001</v>
      </c>
      <c r="BN113">
        <v>0</v>
      </c>
      <c r="BO113" t="s">
        <v>3</v>
      </c>
      <c r="BP113">
        <v>0</v>
      </c>
      <c r="BQ113">
        <v>2</v>
      </c>
      <c r="BR113">
        <v>0</v>
      </c>
      <c r="BS113">
        <v>1</v>
      </c>
      <c r="BT113">
        <v>1</v>
      </c>
      <c r="BU113">
        <v>1</v>
      </c>
      <c r="BV113">
        <v>1</v>
      </c>
      <c r="BW113">
        <v>1</v>
      </c>
      <c r="BX113">
        <v>1</v>
      </c>
      <c r="BY113" t="s">
        <v>3</v>
      </c>
      <c r="BZ113">
        <v>103</v>
      </c>
      <c r="CA113">
        <v>60</v>
      </c>
      <c r="CB113" t="s">
        <v>3</v>
      </c>
      <c r="CE113">
        <v>0</v>
      </c>
      <c r="CF113">
        <v>0</v>
      </c>
      <c r="CG113">
        <v>0</v>
      </c>
      <c r="CH113">
        <v>8</v>
      </c>
      <c r="CI113">
        <v>0</v>
      </c>
      <c r="CJ113">
        <v>0</v>
      </c>
      <c r="CK113">
        <v>0</v>
      </c>
      <c r="CL113">
        <v>0</v>
      </c>
      <c r="CM113">
        <v>0</v>
      </c>
      <c r="CN113" t="s">
        <v>3</v>
      </c>
      <c r="CO113">
        <v>0</v>
      </c>
      <c r="CP113">
        <f t="shared" si="131"/>
        <v>9869.9499999999989</v>
      </c>
      <c r="CQ113">
        <f>SUMIF(SmtRes!AQ190:'SmtRes'!AQ202,"=1",SmtRes!AA190:'SmtRes'!AA202)</f>
        <v>0</v>
      </c>
      <c r="CR113">
        <f>SUMIF(SmtRes!AQ190:'SmtRes'!AQ202,"=1",SmtRes!AB190:'SmtRes'!AB202)</f>
        <v>2984.03</v>
      </c>
      <c r="CS113">
        <f>SUMIF(SmtRes!AQ190:'SmtRes'!AQ202,"=1",SmtRes!AC190:'SmtRes'!AC202)</f>
        <v>3525.83</v>
      </c>
      <c r="CT113">
        <f>SUMIF(SmtRes!AQ190:'SmtRes'!AQ202,"=1",SmtRes!AD190:'SmtRes'!AD202)</f>
        <v>3125.9799999999996</v>
      </c>
      <c r="CU113">
        <f t="shared" si="132"/>
        <v>0</v>
      </c>
      <c r="CV113">
        <f>SUMIF(SmtRes!AQ190:'SmtRes'!AQ202,"=1",SmtRes!BU190:'SmtRes'!BU202)</f>
        <v>95.12</v>
      </c>
      <c r="CW113">
        <f>SUMIF(SmtRes!AQ190:'SmtRes'!AQ202,"=1",SmtRes!BV190:'SmtRes'!BV202)</f>
        <v>24.889999999999997</v>
      </c>
      <c r="CX113">
        <f t="shared" si="133"/>
        <v>0</v>
      </c>
      <c r="CY113">
        <f t="shared" si="134"/>
        <v>8930.8930999999975</v>
      </c>
      <c r="CZ113">
        <f t="shared" si="135"/>
        <v>5202.4619999999986</v>
      </c>
      <c r="DC113" t="s">
        <v>3</v>
      </c>
      <c r="DD113" t="s">
        <v>3</v>
      </c>
      <c r="DE113" t="s">
        <v>3</v>
      </c>
      <c r="DF113" t="s">
        <v>3</v>
      </c>
      <c r="DG113" t="s">
        <v>3</v>
      </c>
      <c r="DH113" t="s">
        <v>3</v>
      </c>
      <c r="DI113" t="s">
        <v>3</v>
      </c>
      <c r="DJ113" t="s">
        <v>3</v>
      </c>
      <c r="DK113" t="s">
        <v>3</v>
      </c>
      <c r="DL113" t="s">
        <v>3</v>
      </c>
      <c r="DM113" t="s">
        <v>3</v>
      </c>
      <c r="DN113">
        <v>0</v>
      </c>
      <c r="DO113">
        <v>0</v>
      </c>
      <c r="DP113">
        <v>1</v>
      </c>
      <c r="DQ113">
        <v>1</v>
      </c>
      <c r="DU113">
        <v>1013</v>
      </c>
      <c r="DV113" t="s">
        <v>112</v>
      </c>
      <c r="DW113" t="s">
        <v>114</v>
      </c>
      <c r="DX113">
        <v>1</v>
      </c>
      <c r="DZ113" t="s">
        <v>3</v>
      </c>
      <c r="EA113" t="s">
        <v>3</v>
      </c>
      <c r="EB113" t="s">
        <v>3</v>
      </c>
      <c r="EC113" t="s">
        <v>3</v>
      </c>
      <c r="EE113">
        <v>85678438</v>
      </c>
      <c r="EF113">
        <v>2</v>
      </c>
      <c r="EG113" t="s">
        <v>26</v>
      </c>
      <c r="EH113">
        <v>27</v>
      </c>
      <c r="EI113" t="s">
        <v>27</v>
      </c>
      <c r="EJ113">
        <v>1</v>
      </c>
      <c r="EK113">
        <v>33001</v>
      </c>
      <c r="EL113" t="s">
        <v>27</v>
      </c>
      <c r="EM113" t="s">
        <v>28</v>
      </c>
      <c r="EO113" t="s">
        <v>3</v>
      </c>
      <c r="EQ113">
        <v>0</v>
      </c>
      <c r="ER113">
        <v>0</v>
      </c>
      <c r="ES113">
        <v>0</v>
      </c>
      <c r="ET113">
        <v>0</v>
      </c>
      <c r="EU113">
        <v>0</v>
      </c>
      <c r="EV113">
        <v>0</v>
      </c>
      <c r="EW113">
        <v>95.12</v>
      </c>
      <c r="EX113">
        <v>24.89</v>
      </c>
      <c r="EY113">
        <v>0</v>
      </c>
      <c r="FQ113">
        <v>0</v>
      </c>
      <c r="FR113">
        <f t="shared" si="136"/>
        <v>0</v>
      </c>
      <c r="FS113">
        <v>0</v>
      </c>
      <c r="FX113">
        <v>103</v>
      </c>
      <c r="FY113">
        <v>60</v>
      </c>
      <c r="GA113" t="s">
        <v>3</v>
      </c>
      <c r="GD113">
        <v>1</v>
      </c>
      <c r="GF113">
        <v>1117055163</v>
      </c>
      <c r="GG113">
        <v>2</v>
      </c>
      <c r="GH113">
        <v>1</v>
      </c>
      <c r="GI113">
        <v>-2</v>
      </c>
      <c r="GJ113">
        <v>0</v>
      </c>
      <c r="GK113">
        <v>0</v>
      </c>
      <c r="GL113">
        <f t="shared" si="137"/>
        <v>0</v>
      </c>
      <c r="GM113">
        <f t="shared" si="138"/>
        <v>24003.3</v>
      </c>
      <c r="GN113">
        <f t="shared" si="139"/>
        <v>24003.3</v>
      </c>
      <c r="GO113">
        <f t="shared" si="140"/>
        <v>0</v>
      </c>
      <c r="GP113">
        <f t="shared" si="141"/>
        <v>0</v>
      </c>
      <c r="GR113">
        <v>0</v>
      </c>
      <c r="GS113">
        <v>3</v>
      </c>
      <c r="GT113">
        <v>0</v>
      </c>
      <c r="GU113" t="s">
        <v>3</v>
      </c>
      <c r="GV113">
        <f t="shared" si="142"/>
        <v>0</v>
      </c>
      <c r="GW113">
        <v>1</v>
      </c>
      <c r="GX113">
        <f t="shared" si="143"/>
        <v>0</v>
      </c>
      <c r="HA113">
        <v>0</v>
      </c>
      <c r="HB113">
        <v>0</v>
      </c>
      <c r="HC113">
        <f t="shared" si="144"/>
        <v>0</v>
      </c>
      <c r="HE113" t="s">
        <v>3</v>
      </c>
      <c r="HF113" t="s">
        <v>3</v>
      </c>
      <c r="HM113" t="s">
        <v>3</v>
      </c>
      <c r="HN113" t="s">
        <v>29</v>
      </c>
      <c r="HO113" t="s">
        <v>30</v>
      </c>
      <c r="HP113" t="s">
        <v>27</v>
      </c>
      <c r="HQ113" t="s">
        <v>27</v>
      </c>
      <c r="IK113">
        <v>0</v>
      </c>
    </row>
    <row r="114" spans="1:255" x14ac:dyDescent="0.2">
      <c r="A114" s="2">
        <v>18</v>
      </c>
      <c r="B114" s="2">
        <v>1</v>
      </c>
      <c r="C114" s="2">
        <v>187</v>
      </c>
      <c r="D114" s="2"/>
      <c r="E114" s="2" t="s">
        <v>115</v>
      </c>
      <c r="F114" s="2" t="s">
        <v>116</v>
      </c>
      <c r="G114" s="2" t="s">
        <v>117</v>
      </c>
      <c r="H114" s="2" t="s">
        <v>24</v>
      </c>
      <c r="I114" s="2">
        <f>I112*J114</f>
        <v>0</v>
      </c>
      <c r="J114" s="2">
        <v>0</v>
      </c>
      <c r="K114" s="2">
        <v>0</v>
      </c>
      <c r="L114" s="2">
        <v>0</v>
      </c>
      <c r="M114" s="2">
        <v>0</v>
      </c>
      <c r="N114" s="2">
        <f t="shared" si="122"/>
        <v>0</v>
      </c>
      <c r="O114" s="2">
        <f t="shared" si="123"/>
        <v>0</v>
      </c>
      <c r="P114" s="2">
        <f t="shared" ref="P114:P119" si="163">ROUND(CQ114*I114,2)</f>
        <v>0</v>
      </c>
      <c r="Q114" s="2">
        <f t="shared" ref="Q114:Q119" si="164">ROUND(CR114*I114,2)</f>
        <v>0</v>
      </c>
      <c r="R114" s="2">
        <f t="shared" ref="R114:R119" si="165">ROUND(CS114*I114,2)</f>
        <v>0</v>
      </c>
      <c r="S114" s="2">
        <f t="shared" ref="S114:S119" si="166">ROUND(CT114*I114,2)</f>
        <v>0</v>
      </c>
      <c r="T114" s="2">
        <f t="shared" si="124"/>
        <v>0</v>
      </c>
      <c r="U114" s="2">
        <f t="shared" ref="U114:U119" si="167">ROUND(CV114*I114,7)</f>
        <v>0</v>
      </c>
      <c r="V114" s="2">
        <f t="shared" ref="V114:V119" si="168">ROUND(CW114*I114,7)</f>
        <v>0</v>
      </c>
      <c r="W114" s="2">
        <f t="shared" si="125"/>
        <v>0</v>
      </c>
      <c r="X114" s="2">
        <f t="shared" si="126"/>
        <v>0</v>
      </c>
      <c r="Y114" s="2">
        <f t="shared" si="127"/>
        <v>0</v>
      </c>
      <c r="Z114" s="2"/>
      <c r="AA114" s="2">
        <v>87105575</v>
      </c>
      <c r="AB114" s="2">
        <f t="shared" si="128"/>
        <v>0</v>
      </c>
      <c r="AC114" s="2">
        <f t="shared" ref="AC114:AC119" si="169">ROUND((ES114),2)</f>
        <v>0</v>
      </c>
      <c r="AD114" s="2">
        <f t="shared" ref="AD114:AD119" si="170">ROUND((((ET114)-(EU114))+AE114),2)</f>
        <v>0</v>
      </c>
      <c r="AE114" s="2">
        <f t="shared" ref="AE114:AF119" si="171">ROUND((EU114),2)</f>
        <v>0</v>
      </c>
      <c r="AF114" s="2">
        <f t="shared" si="171"/>
        <v>0</v>
      </c>
      <c r="AG114" s="2">
        <f t="shared" si="129"/>
        <v>0</v>
      </c>
      <c r="AH114" s="2">
        <f t="shared" ref="AH114:AI119" si="172">(EW114)</f>
        <v>0</v>
      </c>
      <c r="AI114" s="2">
        <f t="shared" si="172"/>
        <v>0</v>
      </c>
      <c r="AJ114" s="2">
        <f t="shared" si="130"/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103</v>
      </c>
      <c r="AU114" s="2">
        <v>60</v>
      </c>
      <c r="AV114" s="2">
        <v>1</v>
      </c>
      <c r="AW114" s="2">
        <v>1</v>
      </c>
      <c r="AX114" s="2"/>
      <c r="AY114" s="2"/>
      <c r="AZ114" s="2">
        <v>1</v>
      </c>
      <c r="BA114" s="2">
        <v>1</v>
      </c>
      <c r="BB114" s="2">
        <v>1</v>
      </c>
      <c r="BC114" s="2">
        <v>1</v>
      </c>
      <c r="BD114" s="2" t="s">
        <v>3</v>
      </c>
      <c r="BE114" s="2" t="s">
        <v>3</v>
      </c>
      <c r="BF114" s="2" t="s">
        <v>3</v>
      </c>
      <c r="BG114" s="2" t="s">
        <v>3</v>
      </c>
      <c r="BH114" s="2">
        <v>3</v>
      </c>
      <c r="BI114" s="2">
        <v>1</v>
      </c>
      <c r="BJ114" s="2" t="s">
        <v>3</v>
      </c>
      <c r="BK114" s="2"/>
      <c r="BL114" s="2"/>
      <c r="BM114" s="2">
        <v>33001</v>
      </c>
      <c r="BN114" s="2">
        <v>0</v>
      </c>
      <c r="BO114" s="2" t="s">
        <v>3</v>
      </c>
      <c r="BP114" s="2">
        <v>0</v>
      </c>
      <c r="BQ114" s="2">
        <v>2</v>
      </c>
      <c r="BR114" s="2">
        <v>0</v>
      </c>
      <c r="BS114" s="2">
        <v>1</v>
      </c>
      <c r="BT114" s="2">
        <v>1</v>
      </c>
      <c r="BU114" s="2">
        <v>1</v>
      </c>
      <c r="BV114" s="2">
        <v>1</v>
      </c>
      <c r="BW114" s="2">
        <v>1</v>
      </c>
      <c r="BX114" s="2">
        <v>1</v>
      </c>
      <c r="BY114" s="2" t="s">
        <v>3</v>
      </c>
      <c r="BZ114" s="2">
        <v>103</v>
      </c>
      <c r="CA114" s="2">
        <v>60</v>
      </c>
      <c r="CB114" s="2" t="s">
        <v>3</v>
      </c>
      <c r="CC114" s="2"/>
      <c r="CD114" s="2"/>
      <c r="CE114" s="2">
        <v>0</v>
      </c>
      <c r="CF114" s="2">
        <v>0</v>
      </c>
      <c r="CG114" s="2">
        <v>0</v>
      </c>
      <c r="CH114" s="2">
        <v>8</v>
      </c>
      <c r="CI114" s="2">
        <v>1</v>
      </c>
      <c r="CJ114" s="2">
        <v>0</v>
      </c>
      <c r="CK114" s="2">
        <v>0</v>
      </c>
      <c r="CL114" s="2">
        <v>0</v>
      </c>
      <c r="CM114" s="2">
        <v>0</v>
      </c>
      <c r="CN114" s="2" t="s">
        <v>3</v>
      </c>
      <c r="CO114" s="2">
        <v>0</v>
      </c>
      <c r="CP114" s="2">
        <f t="shared" si="131"/>
        <v>0</v>
      </c>
      <c r="CQ114" s="2">
        <f t="shared" ref="CQ114:CQ119" si="173">ROUND(AL114*BC114,2)</f>
        <v>0</v>
      </c>
      <c r="CR114" s="2">
        <f t="shared" ref="CR114:CR119" si="174">ROUND(AM114*BB114,2)</f>
        <v>0</v>
      </c>
      <c r="CS114" s="2">
        <f t="shared" ref="CS114:CS119" si="175">ROUND(AN114*BS114,2)</f>
        <v>0</v>
      </c>
      <c r="CT114" s="2">
        <f t="shared" ref="CT114:CT119" si="176">ROUND(AO114*BA114,2)</f>
        <v>0</v>
      </c>
      <c r="CU114" s="2">
        <f t="shared" si="132"/>
        <v>0</v>
      </c>
      <c r="CV114" s="2">
        <f t="shared" ref="CV114:CW119" si="177">AH114</f>
        <v>0</v>
      </c>
      <c r="CW114" s="2">
        <f t="shared" si="177"/>
        <v>0</v>
      </c>
      <c r="CX114" s="2">
        <f t="shared" si="133"/>
        <v>0</v>
      </c>
      <c r="CY114" s="2">
        <f t="shared" si="134"/>
        <v>0</v>
      </c>
      <c r="CZ114" s="2">
        <f t="shared" si="135"/>
        <v>0</v>
      </c>
      <c r="DA114" s="2"/>
      <c r="DB114" s="2"/>
      <c r="DC114" s="2" t="s">
        <v>3</v>
      </c>
      <c r="DD114" s="2" t="s">
        <v>3</v>
      </c>
      <c r="DE114" s="2" t="s">
        <v>3</v>
      </c>
      <c r="DF114" s="2" t="s">
        <v>3</v>
      </c>
      <c r="DG114" s="2" t="s">
        <v>3</v>
      </c>
      <c r="DH114" s="2" t="s">
        <v>3</v>
      </c>
      <c r="DI114" s="2" t="s">
        <v>3</v>
      </c>
      <c r="DJ114" s="2" t="s">
        <v>3</v>
      </c>
      <c r="DK114" s="2" t="s">
        <v>3</v>
      </c>
      <c r="DL114" s="2" t="s">
        <v>3</v>
      </c>
      <c r="DM114" s="2" t="s">
        <v>3</v>
      </c>
      <c r="DN114" s="2">
        <v>0</v>
      </c>
      <c r="DO114" s="2">
        <v>0</v>
      </c>
      <c r="DP114" s="2">
        <v>1</v>
      </c>
      <c r="DQ114" s="2">
        <v>1</v>
      </c>
      <c r="DR114" s="2"/>
      <c r="DS114" s="2"/>
      <c r="DT114" s="2"/>
      <c r="DU114" s="2">
        <v>1013</v>
      </c>
      <c r="DV114" s="2" t="s">
        <v>24</v>
      </c>
      <c r="DW114" s="2" t="s">
        <v>24</v>
      </c>
      <c r="DX114" s="2">
        <v>1</v>
      </c>
      <c r="DY114" s="2"/>
      <c r="DZ114" s="2" t="s">
        <v>3</v>
      </c>
      <c r="EA114" s="2" t="s">
        <v>3</v>
      </c>
      <c r="EB114" s="2" t="s">
        <v>3</v>
      </c>
      <c r="EC114" s="2" t="s">
        <v>3</v>
      </c>
      <c r="ED114" s="2"/>
      <c r="EE114" s="2">
        <v>85678438</v>
      </c>
      <c r="EF114" s="2">
        <v>2</v>
      </c>
      <c r="EG114" s="2" t="s">
        <v>26</v>
      </c>
      <c r="EH114" s="2">
        <v>27</v>
      </c>
      <c r="EI114" s="2" t="s">
        <v>27</v>
      </c>
      <c r="EJ114" s="2">
        <v>1</v>
      </c>
      <c r="EK114" s="2">
        <v>33001</v>
      </c>
      <c r="EL114" s="2" t="s">
        <v>27</v>
      </c>
      <c r="EM114" s="2" t="s">
        <v>28</v>
      </c>
      <c r="EN114" s="2"/>
      <c r="EO114" s="2" t="s">
        <v>3</v>
      </c>
      <c r="EP114" s="2"/>
      <c r="EQ114" s="2">
        <v>0</v>
      </c>
      <c r="ER114" s="2">
        <v>0</v>
      </c>
      <c r="ES114" s="2">
        <v>0</v>
      </c>
      <c r="ET114" s="2">
        <v>0</v>
      </c>
      <c r="EU114" s="2">
        <v>0</v>
      </c>
      <c r="EV114" s="2">
        <v>0</v>
      </c>
      <c r="EW114" s="2">
        <v>0</v>
      </c>
      <c r="EX114" s="2">
        <v>0</v>
      </c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>
        <v>0</v>
      </c>
      <c r="FR114" s="2">
        <f t="shared" si="136"/>
        <v>0</v>
      </c>
      <c r="FS114" s="2">
        <v>0</v>
      </c>
      <c r="FT114" s="2"/>
      <c r="FU114" s="2"/>
      <c r="FV114" s="2"/>
      <c r="FW114" s="2"/>
      <c r="FX114" s="2">
        <v>103</v>
      </c>
      <c r="FY114" s="2">
        <v>60</v>
      </c>
      <c r="FZ114" s="2"/>
      <c r="GA114" s="2" t="s">
        <v>3</v>
      </c>
      <c r="GB114" s="2"/>
      <c r="GC114" s="2"/>
      <c r="GD114" s="2">
        <v>1</v>
      </c>
      <c r="GE114" s="2"/>
      <c r="GF114" s="2">
        <v>864875641</v>
      </c>
      <c r="GG114" s="2">
        <v>2</v>
      </c>
      <c r="GH114" s="2">
        <v>1</v>
      </c>
      <c r="GI114" s="2">
        <v>-2</v>
      </c>
      <c r="GJ114" s="2">
        <v>0</v>
      </c>
      <c r="GK114" s="2">
        <v>0</v>
      </c>
      <c r="GL114" s="2">
        <f t="shared" si="137"/>
        <v>0</v>
      </c>
      <c r="GM114" s="2">
        <f t="shared" si="138"/>
        <v>0</v>
      </c>
      <c r="GN114" s="2">
        <f t="shared" si="139"/>
        <v>0</v>
      </c>
      <c r="GO114" s="2">
        <f t="shared" si="140"/>
        <v>0</v>
      </c>
      <c r="GP114" s="2">
        <f t="shared" si="141"/>
        <v>0</v>
      </c>
      <c r="GQ114" s="2"/>
      <c r="GR114" s="2">
        <v>0</v>
      </c>
      <c r="GS114" s="2">
        <v>3</v>
      </c>
      <c r="GT114" s="2">
        <v>0</v>
      </c>
      <c r="GU114" s="2" t="s">
        <v>3</v>
      </c>
      <c r="GV114" s="2">
        <f t="shared" si="142"/>
        <v>0</v>
      </c>
      <c r="GW114" s="2">
        <v>1</v>
      </c>
      <c r="GX114" s="2">
        <f t="shared" si="143"/>
        <v>0</v>
      </c>
      <c r="GY114" s="2"/>
      <c r="GZ114" s="2"/>
      <c r="HA114" s="2">
        <v>0</v>
      </c>
      <c r="HB114" s="2">
        <v>0</v>
      </c>
      <c r="HC114" s="2">
        <f t="shared" si="144"/>
        <v>0</v>
      </c>
      <c r="HD114" s="2"/>
      <c r="HE114" s="2" t="s">
        <v>3</v>
      </c>
      <c r="HF114" s="2" t="s">
        <v>3</v>
      </c>
      <c r="HG114" s="2"/>
      <c r="HH114" s="2"/>
      <c r="HI114" s="2"/>
      <c r="HJ114" s="2"/>
      <c r="HK114" s="2"/>
      <c r="HL114" s="2"/>
      <c r="HM114" s="2" t="s">
        <v>3</v>
      </c>
      <c r="HN114" s="2" t="s">
        <v>29</v>
      </c>
      <c r="HO114" s="2" t="s">
        <v>30</v>
      </c>
      <c r="HP114" s="2" t="s">
        <v>27</v>
      </c>
      <c r="HQ114" s="2" t="s">
        <v>27</v>
      </c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>
        <v>0</v>
      </c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x14ac:dyDescent="0.2">
      <c r="A115">
        <v>18</v>
      </c>
      <c r="B115">
        <v>1</v>
      </c>
      <c r="C115">
        <v>200</v>
      </c>
      <c r="E115" t="s">
        <v>115</v>
      </c>
      <c r="F115" t="s">
        <v>116</v>
      </c>
      <c r="G115" t="s">
        <v>117</v>
      </c>
      <c r="H115" t="s">
        <v>24</v>
      </c>
      <c r="I115">
        <f>I113*J115</f>
        <v>0</v>
      </c>
      <c r="J115">
        <v>0</v>
      </c>
      <c r="K115">
        <v>0</v>
      </c>
      <c r="L115">
        <v>0</v>
      </c>
      <c r="M115">
        <v>0</v>
      </c>
      <c r="N115">
        <f t="shared" si="122"/>
        <v>0</v>
      </c>
      <c r="O115">
        <f t="shared" si="123"/>
        <v>0</v>
      </c>
      <c r="P115">
        <f t="shared" si="163"/>
        <v>0</v>
      </c>
      <c r="Q115">
        <f t="shared" si="164"/>
        <v>0</v>
      </c>
      <c r="R115">
        <f t="shared" si="165"/>
        <v>0</v>
      </c>
      <c r="S115">
        <f t="shared" si="166"/>
        <v>0</v>
      </c>
      <c r="T115">
        <f t="shared" si="124"/>
        <v>0</v>
      </c>
      <c r="U115">
        <f t="shared" si="167"/>
        <v>0</v>
      </c>
      <c r="V115">
        <f t="shared" si="168"/>
        <v>0</v>
      </c>
      <c r="W115">
        <f t="shared" si="125"/>
        <v>0</v>
      </c>
      <c r="X115">
        <f t="shared" si="126"/>
        <v>0</v>
      </c>
      <c r="Y115">
        <f t="shared" si="127"/>
        <v>0</v>
      </c>
      <c r="AA115">
        <v>87105511</v>
      </c>
      <c r="AB115">
        <f t="shared" si="128"/>
        <v>0</v>
      </c>
      <c r="AC115">
        <f t="shared" si="169"/>
        <v>0</v>
      </c>
      <c r="AD115">
        <f t="shared" si="170"/>
        <v>0</v>
      </c>
      <c r="AE115">
        <f t="shared" si="171"/>
        <v>0</v>
      </c>
      <c r="AF115">
        <f t="shared" si="171"/>
        <v>0</v>
      </c>
      <c r="AG115">
        <f t="shared" si="129"/>
        <v>0</v>
      </c>
      <c r="AH115">
        <f t="shared" si="172"/>
        <v>0</v>
      </c>
      <c r="AI115">
        <f t="shared" si="172"/>
        <v>0</v>
      </c>
      <c r="AJ115">
        <f t="shared" si="130"/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103</v>
      </c>
      <c r="AU115">
        <v>60</v>
      </c>
      <c r="AV115">
        <v>1</v>
      </c>
      <c r="AW115">
        <v>1</v>
      </c>
      <c r="AZ115">
        <v>1</v>
      </c>
      <c r="BA115">
        <v>1</v>
      </c>
      <c r="BB115">
        <v>1</v>
      </c>
      <c r="BC115">
        <v>1</v>
      </c>
      <c r="BD115" t="s">
        <v>3</v>
      </c>
      <c r="BE115" t="s">
        <v>3</v>
      </c>
      <c r="BF115" t="s">
        <v>3</v>
      </c>
      <c r="BG115" t="s">
        <v>3</v>
      </c>
      <c r="BH115">
        <v>3</v>
      </c>
      <c r="BI115">
        <v>1</v>
      </c>
      <c r="BJ115" t="s">
        <v>3</v>
      </c>
      <c r="BM115">
        <v>33001</v>
      </c>
      <c r="BN115">
        <v>0</v>
      </c>
      <c r="BO115" t="s">
        <v>3</v>
      </c>
      <c r="BP115">
        <v>0</v>
      </c>
      <c r="BQ115">
        <v>2</v>
      </c>
      <c r="BR115">
        <v>0</v>
      </c>
      <c r="BS115">
        <v>1</v>
      </c>
      <c r="BT115">
        <v>1</v>
      </c>
      <c r="BU115">
        <v>1</v>
      </c>
      <c r="BV115">
        <v>1</v>
      </c>
      <c r="BW115">
        <v>1</v>
      </c>
      <c r="BX115">
        <v>1</v>
      </c>
      <c r="BY115" t="s">
        <v>3</v>
      </c>
      <c r="BZ115">
        <v>103</v>
      </c>
      <c r="CA115">
        <v>60</v>
      </c>
      <c r="CB115" t="s">
        <v>3</v>
      </c>
      <c r="CE115">
        <v>0</v>
      </c>
      <c r="CF115">
        <v>0</v>
      </c>
      <c r="CG115">
        <v>0</v>
      </c>
      <c r="CH115">
        <v>8</v>
      </c>
      <c r="CI115">
        <v>1</v>
      </c>
      <c r="CJ115">
        <v>0</v>
      </c>
      <c r="CK115">
        <v>0</v>
      </c>
      <c r="CL115">
        <v>0</v>
      </c>
      <c r="CM115">
        <v>0</v>
      </c>
      <c r="CN115" t="s">
        <v>3</v>
      </c>
      <c r="CO115">
        <v>0</v>
      </c>
      <c r="CP115">
        <f t="shared" si="131"/>
        <v>0</v>
      </c>
      <c r="CQ115">
        <f t="shared" si="173"/>
        <v>0</v>
      </c>
      <c r="CR115">
        <f t="shared" si="174"/>
        <v>0</v>
      </c>
      <c r="CS115">
        <f t="shared" si="175"/>
        <v>0</v>
      </c>
      <c r="CT115">
        <f t="shared" si="176"/>
        <v>0</v>
      </c>
      <c r="CU115">
        <f t="shared" si="132"/>
        <v>0</v>
      </c>
      <c r="CV115">
        <f t="shared" si="177"/>
        <v>0</v>
      </c>
      <c r="CW115">
        <f t="shared" si="177"/>
        <v>0</v>
      </c>
      <c r="CX115">
        <f t="shared" si="133"/>
        <v>0</v>
      </c>
      <c r="CY115">
        <f t="shared" si="134"/>
        <v>0</v>
      </c>
      <c r="CZ115">
        <f t="shared" si="135"/>
        <v>0</v>
      </c>
      <c r="DC115" t="s">
        <v>3</v>
      </c>
      <c r="DD115" t="s">
        <v>3</v>
      </c>
      <c r="DE115" t="s">
        <v>3</v>
      </c>
      <c r="DF115" t="s">
        <v>3</v>
      </c>
      <c r="DG115" t="s">
        <v>3</v>
      </c>
      <c r="DH115" t="s">
        <v>3</v>
      </c>
      <c r="DI115" t="s">
        <v>3</v>
      </c>
      <c r="DJ115" t="s">
        <v>3</v>
      </c>
      <c r="DK115" t="s">
        <v>3</v>
      </c>
      <c r="DL115" t="s">
        <v>3</v>
      </c>
      <c r="DM115" t="s">
        <v>3</v>
      </c>
      <c r="DN115">
        <v>0</v>
      </c>
      <c r="DO115">
        <v>0</v>
      </c>
      <c r="DP115">
        <v>1</v>
      </c>
      <c r="DQ115">
        <v>1</v>
      </c>
      <c r="DU115">
        <v>1013</v>
      </c>
      <c r="DV115" t="s">
        <v>24</v>
      </c>
      <c r="DW115" t="s">
        <v>24</v>
      </c>
      <c r="DX115">
        <v>1</v>
      </c>
      <c r="DZ115" t="s">
        <v>3</v>
      </c>
      <c r="EA115" t="s">
        <v>3</v>
      </c>
      <c r="EB115" t="s">
        <v>3</v>
      </c>
      <c r="EC115" t="s">
        <v>3</v>
      </c>
      <c r="EE115">
        <v>85678438</v>
      </c>
      <c r="EF115">
        <v>2</v>
      </c>
      <c r="EG115" t="s">
        <v>26</v>
      </c>
      <c r="EH115">
        <v>27</v>
      </c>
      <c r="EI115" t="s">
        <v>27</v>
      </c>
      <c r="EJ115">
        <v>1</v>
      </c>
      <c r="EK115">
        <v>33001</v>
      </c>
      <c r="EL115" t="s">
        <v>27</v>
      </c>
      <c r="EM115" t="s">
        <v>28</v>
      </c>
      <c r="EO115" t="s">
        <v>3</v>
      </c>
      <c r="EQ115">
        <v>0</v>
      </c>
      <c r="ER115">
        <v>0</v>
      </c>
      <c r="ES115">
        <v>0</v>
      </c>
      <c r="ET115">
        <v>0</v>
      </c>
      <c r="EU115">
        <v>0</v>
      </c>
      <c r="EV115">
        <v>0</v>
      </c>
      <c r="EW115">
        <v>0</v>
      </c>
      <c r="EX115">
        <v>0</v>
      </c>
      <c r="FQ115">
        <v>0</v>
      </c>
      <c r="FR115">
        <f t="shared" si="136"/>
        <v>0</v>
      </c>
      <c r="FS115">
        <v>0</v>
      </c>
      <c r="FX115">
        <v>103</v>
      </c>
      <c r="FY115">
        <v>60</v>
      </c>
      <c r="GA115" t="s">
        <v>3</v>
      </c>
      <c r="GD115">
        <v>1</v>
      </c>
      <c r="GF115">
        <v>864875641</v>
      </c>
      <c r="GG115">
        <v>2</v>
      </c>
      <c r="GH115">
        <v>1</v>
      </c>
      <c r="GI115">
        <v>-2</v>
      </c>
      <c r="GJ115">
        <v>0</v>
      </c>
      <c r="GK115">
        <v>0</v>
      </c>
      <c r="GL115">
        <f t="shared" si="137"/>
        <v>0</v>
      </c>
      <c r="GM115">
        <f t="shared" si="138"/>
        <v>0</v>
      </c>
      <c r="GN115">
        <f t="shared" si="139"/>
        <v>0</v>
      </c>
      <c r="GO115">
        <f t="shared" si="140"/>
        <v>0</v>
      </c>
      <c r="GP115">
        <f t="shared" si="141"/>
        <v>0</v>
      </c>
      <c r="GR115">
        <v>0</v>
      </c>
      <c r="GS115">
        <v>3</v>
      </c>
      <c r="GT115">
        <v>0</v>
      </c>
      <c r="GU115" t="s">
        <v>3</v>
      </c>
      <c r="GV115">
        <f t="shared" si="142"/>
        <v>0</v>
      </c>
      <c r="GW115">
        <v>1</v>
      </c>
      <c r="GX115">
        <f t="shared" si="143"/>
        <v>0</v>
      </c>
      <c r="HA115">
        <v>0</v>
      </c>
      <c r="HB115">
        <v>0</v>
      </c>
      <c r="HC115">
        <f t="shared" si="144"/>
        <v>0</v>
      </c>
      <c r="HE115" t="s">
        <v>3</v>
      </c>
      <c r="HF115" t="s">
        <v>3</v>
      </c>
      <c r="HM115" t="s">
        <v>3</v>
      </c>
      <c r="HN115" t="s">
        <v>29</v>
      </c>
      <c r="HO115" t="s">
        <v>30</v>
      </c>
      <c r="HP115" t="s">
        <v>27</v>
      </c>
      <c r="HQ115" t="s">
        <v>27</v>
      </c>
      <c r="IK115">
        <v>0</v>
      </c>
    </row>
    <row r="116" spans="1:255" x14ac:dyDescent="0.2">
      <c r="A116" s="2">
        <v>18</v>
      </c>
      <c r="B116" s="2">
        <v>1</v>
      </c>
      <c r="C116" s="2">
        <v>188</v>
      </c>
      <c r="D116" s="2"/>
      <c r="E116" s="2" t="s">
        <v>118</v>
      </c>
      <c r="F116" s="2" t="s">
        <v>119</v>
      </c>
      <c r="G116" s="2" t="s">
        <v>120</v>
      </c>
      <c r="H116" s="2" t="s">
        <v>24</v>
      </c>
      <c r="I116" s="2">
        <f>I112*J116</f>
        <v>0</v>
      </c>
      <c r="J116" s="2">
        <v>0</v>
      </c>
      <c r="K116" s="2">
        <v>0</v>
      </c>
      <c r="L116" s="2">
        <v>0</v>
      </c>
      <c r="M116" s="2">
        <v>0</v>
      </c>
      <c r="N116" s="2">
        <f t="shared" si="122"/>
        <v>0</v>
      </c>
      <c r="O116" s="2">
        <f t="shared" si="123"/>
        <v>0</v>
      </c>
      <c r="P116" s="2">
        <f t="shared" si="163"/>
        <v>0</v>
      </c>
      <c r="Q116" s="2">
        <f t="shared" si="164"/>
        <v>0</v>
      </c>
      <c r="R116" s="2">
        <f t="shared" si="165"/>
        <v>0</v>
      </c>
      <c r="S116" s="2">
        <f t="shared" si="166"/>
        <v>0</v>
      </c>
      <c r="T116" s="2">
        <f t="shared" si="124"/>
        <v>0</v>
      </c>
      <c r="U116" s="2">
        <f t="shared" si="167"/>
        <v>0</v>
      </c>
      <c r="V116" s="2">
        <f t="shared" si="168"/>
        <v>0</v>
      </c>
      <c r="W116" s="2">
        <f t="shared" si="125"/>
        <v>0</v>
      </c>
      <c r="X116" s="2">
        <f t="shared" si="126"/>
        <v>0</v>
      </c>
      <c r="Y116" s="2">
        <f t="shared" si="127"/>
        <v>0</v>
      </c>
      <c r="Z116" s="2"/>
      <c r="AA116" s="2">
        <v>87105575</v>
      </c>
      <c r="AB116" s="2">
        <f t="shared" si="128"/>
        <v>0</v>
      </c>
      <c r="AC116" s="2">
        <f t="shared" si="169"/>
        <v>0</v>
      </c>
      <c r="AD116" s="2">
        <f t="shared" si="170"/>
        <v>0</v>
      </c>
      <c r="AE116" s="2">
        <f t="shared" si="171"/>
        <v>0</v>
      </c>
      <c r="AF116" s="2">
        <f t="shared" si="171"/>
        <v>0</v>
      </c>
      <c r="AG116" s="2">
        <f t="shared" si="129"/>
        <v>0</v>
      </c>
      <c r="AH116" s="2">
        <f t="shared" si="172"/>
        <v>0</v>
      </c>
      <c r="AI116" s="2">
        <f t="shared" si="172"/>
        <v>0</v>
      </c>
      <c r="AJ116" s="2">
        <f t="shared" si="130"/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103</v>
      </c>
      <c r="AU116" s="2">
        <v>60</v>
      </c>
      <c r="AV116" s="2">
        <v>1</v>
      </c>
      <c r="AW116" s="2">
        <v>1</v>
      </c>
      <c r="AX116" s="2"/>
      <c r="AY116" s="2"/>
      <c r="AZ116" s="2">
        <v>1</v>
      </c>
      <c r="BA116" s="2">
        <v>1</v>
      </c>
      <c r="BB116" s="2">
        <v>1</v>
      </c>
      <c r="BC116" s="2">
        <v>1</v>
      </c>
      <c r="BD116" s="2" t="s">
        <v>3</v>
      </c>
      <c r="BE116" s="2" t="s">
        <v>3</v>
      </c>
      <c r="BF116" s="2" t="s">
        <v>3</v>
      </c>
      <c r="BG116" s="2" t="s">
        <v>3</v>
      </c>
      <c r="BH116" s="2">
        <v>3</v>
      </c>
      <c r="BI116" s="2">
        <v>1</v>
      </c>
      <c r="BJ116" s="2" t="s">
        <v>3</v>
      </c>
      <c r="BK116" s="2"/>
      <c r="BL116" s="2"/>
      <c r="BM116" s="2">
        <v>33001</v>
      </c>
      <c r="BN116" s="2">
        <v>0</v>
      </c>
      <c r="BO116" s="2" t="s">
        <v>3</v>
      </c>
      <c r="BP116" s="2">
        <v>0</v>
      </c>
      <c r="BQ116" s="2">
        <v>2</v>
      </c>
      <c r="BR116" s="2">
        <v>0</v>
      </c>
      <c r="BS116" s="2">
        <v>1</v>
      </c>
      <c r="BT116" s="2">
        <v>1</v>
      </c>
      <c r="BU116" s="2">
        <v>1</v>
      </c>
      <c r="BV116" s="2">
        <v>1</v>
      </c>
      <c r="BW116" s="2">
        <v>1</v>
      </c>
      <c r="BX116" s="2">
        <v>1</v>
      </c>
      <c r="BY116" s="2" t="s">
        <v>3</v>
      </c>
      <c r="BZ116" s="2">
        <v>103</v>
      </c>
      <c r="CA116" s="2">
        <v>60</v>
      </c>
      <c r="CB116" s="2" t="s">
        <v>3</v>
      </c>
      <c r="CC116" s="2"/>
      <c r="CD116" s="2"/>
      <c r="CE116" s="2">
        <v>0</v>
      </c>
      <c r="CF116" s="2">
        <v>0</v>
      </c>
      <c r="CG116" s="2">
        <v>0</v>
      </c>
      <c r="CH116" s="2">
        <v>8</v>
      </c>
      <c r="CI116" s="2">
        <v>2</v>
      </c>
      <c r="CJ116" s="2">
        <v>0</v>
      </c>
      <c r="CK116" s="2">
        <v>0</v>
      </c>
      <c r="CL116" s="2">
        <v>0</v>
      </c>
      <c r="CM116" s="2">
        <v>0</v>
      </c>
      <c r="CN116" s="2" t="s">
        <v>3</v>
      </c>
      <c r="CO116" s="2">
        <v>0</v>
      </c>
      <c r="CP116" s="2">
        <f t="shared" si="131"/>
        <v>0</v>
      </c>
      <c r="CQ116" s="2">
        <f t="shared" si="173"/>
        <v>0</v>
      </c>
      <c r="CR116" s="2">
        <f t="shared" si="174"/>
        <v>0</v>
      </c>
      <c r="CS116" s="2">
        <f t="shared" si="175"/>
        <v>0</v>
      </c>
      <c r="CT116" s="2">
        <f t="shared" si="176"/>
        <v>0</v>
      </c>
      <c r="CU116" s="2">
        <f t="shared" si="132"/>
        <v>0</v>
      </c>
      <c r="CV116" s="2">
        <f t="shared" si="177"/>
        <v>0</v>
      </c>
      <c r="CW116" s="2">
        <f t="shared" si="177"/>
        <v>0</v>
      </c>
      <c r="CX116" s="2">
        <f t="shared" si="133"/>
        <v>0</v>
      </c>
      <c r="CY116" s="2">
        <f t="shared" si="134"/>
        <v>0</v>
      </c>
      <c r="CZ116" s="2">
        <f t="shared" si="135"/>
        <v>0</v>
      </c>
      <c r="DA116" s="2"/>
      <c r="DB116" s="2"/>
      <c r="DC116" s="2" t="s">
        <v>3</v>
      </c>
      <c r="DD116" s="2" t="s">
        <v>3</v>
      </c>
      <c r="DE116" s="2" t="s">
        <v>3</v>
      </c>
      <c r="DF116" s="2" t="s">
        <v>3</v>
      </c>
      <c r="DG116" s="2" t="s">
        <v>3</v>
      </c>
      <c r="DH116" s="2" t="s">
        <v>3</v>
      </c>
      <c r="DI116" s="2" t="s">
        <v>3</v>
      </c>
      <c r="DJ116" s="2" t="s">
        <v>3</v>
      </c>
      <c r="DK116" s="2" t="s">
        <v>3</v>
      </c>
      <c r="DL116" s="2" t="s">
        <v>3</v>
      </c>
      <c r="DM116" s="2" t="s">
        <v>3</v>
      </c>
      <c r="DN116" s="2">
        <v>0</v>
      </c>
      <c r="DO116" s="2">
        <v>0</v>
      </c>
      <c r="DP116" s="2">
        <v>1</v>
      </c>
      <c r="DQ116" s="2">
        <v>1</v>
      </c>
      <c r="DR116" s="2"/>
      <c r="DS116" s="2"/>
      <c r="DT116" s="2"/>
      <c r="DU116" s="2">
        <v>1013</v>
      </c>
      <c r="DV116" s="2" t="s">
        <v>24</v>
      </c>
      <c r="DW116" s="2" t="s">
        <v>24</v>
      </c>
      <c r="DX116" s="2">
        <v>1</v>
      </c>
      <c r="DY116" s="2"/>
      <c r="DZ116" s="2" t="s">
        <v>3</v>
      </c>
      <c r="EA116" s="2" t="s">
        <v>3</v>
      </c>
      <c r="EB116" s="2" t="s">
        <v>3</v>
      </c>
      <c r="EC116" s="2" t="s">
        <v>3</v>
      </c>
      <c r="ED116" s="2"/>
      <c r="EE116" s="2">
        <v>85678438</v>
      </c>
      <c r="EF116" s="2">
        <v>2</v>
      </c>
      <c r="EG116" s="2" t="s">
        <v>26</v>
      </c>
      <c r="EH116" s="2">
        <v>27</v>
      </c>
      <c r="EI116" s="2" t="s">
        <v>27</v>
      </c>
      <c r="EJ116" s="2">
        <v>1</v>
      </c>
      <c r="EK116" s="2">
        <v>33001</v>
      </c>
      <c r="EL116" s="2" t="s">
        <v>27</v>
      </c>
      <c r="EM116" s="2" t="s">
        <v>28</v>
      </c>
      <c r="EN116" s="2"/>
      <c r="EO116" s="2" t="s">
        <v>3</v>
      </c>
      <c r="EP116" s="2"/>
      <c r="EQ116" s="2">
        <v>0</v>
      </c>
      <c r="ER116" s="2">
        <v>0</v>
      </c>
      <c r="ES116" s="2">
        <v>0</v>
      </c>
      <c r="ET116" s="2">
        <v>0</v>
      </c>
      <c r="EU116" s="2">
        <v>0</v>
      </c>
      <c r="EV116" s="2">
        <v>0</v>
      </c>
      <c r="EW116" s="2">
        <v>0</v>
      </c>
      <c r="EX116" s="2">
        <v>0</v>
      </c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>
        <v>0</v>
      </c>
      <c r="FR116" s="2">
        <f t="shared" si="136"/>
        <v>0</v>
      </c>
      <c r="FS116" s="2">
        <v>0</v>
      </c>
      <c r="FT116" s="2"/>
      <c r="FU116" s="2"/>
      <c r="FV116" s="2"/>
      <c r="FW116" s="2"/>
      <c r="FX116" s="2">
        <v>103</v>
      </c>
      <c r="FY116" s="2">
        <v>60</v>
      </c>
      <c r="FZ116" s="2"/>
      <c r="GA116" s="2" t="s">
        <v>3</v>
      </c>
      <c r="GB116" s="2"/>
      <c r="GC116" s="2"/>
      <c r="GD116" s="2">
        <v>1</v>
      </c>
      <c r="GE116" s="2"/>
      <c r="GF116" s="2">
        <v>-1890832814</v>
      </c>
      <c r="GG116" s="2">
        <v>2</v>
      </c>
      <c r="GH116" s="2">
        <v>1</v>
      </c>
      <c r="GI116" s="2">
        <v>-2</v>
      </c>
      <c r="GJ116" s="2">
        <v>0</v>
      </c>
      <c r="GK116" s="2">
        <v>0</v>
      </c>
      <c r="GL116" s="2">
        <f t="shared" si="137"/>
        <v>0</v>
      </c>
      <c r="GM116" s="2">
        <f t="shared" si="138"/>
        <v>0</v>
      </c>
      <c r="GN116" s="2">
        <f t="shared" si="139"/>
        <v>0</v>
      </c>
      <c r="GO116" s="2">
        <f t="shared" si="140"/>
        <v>0</v>
      </c>
      <c r="GP116" s="2">
        <f t="shared" si="141"/>
        <v>0</v>
      </c>
      <c r="GQ116" s="2"/>
      <c r="GR116" s="2">
        <v>0</v>
      </c>
      <c r="GS116" s="2">
        <v>3</v>
      </c>
      <c r="GT116" s="2">
        <v>0</v>
      </c>
      <c r="GU116" s="2" t="s">
        <v>3</v>
      </c>
      <c r="GV116" s="2">
        <f t="shared" si="142"/>
        <v>0</v>
      </c>
      <c r="GW116" s="2">
        <v>1</v>
      </c>
      <c r="GX116" s="2">
        <f t="shared" si="143"/>
        <v>0</v>
      </c>
      <c r="GY116" s="2"/>
      <c r="GZ116" s="2"/>
      <c r="HA116" s="2">
        <v>0</v>
      </c>
      <c r="HB116" s="2">
        <v>0</v>
      </c>
      <c r="HC116" s="2">
        <f t="shared" si="144"/>
        <v>0</v>
      </c>
      <c r="HD116" s="2"/>
      <c r="HE116" s="2" t="s">
        <v>3</v>
      </c>
      <c r="HF116" s="2" t="s">
        <v>3</v>
      </c>
      <c r="HG116" s="2"/>
      <c r="HH116" s="2"/>
      <c r="HI116" s="2"/>
      <c r="HJ116" s="2"/>
      <c r="HK116" s="2"/>
      <c r="HL116" s="2"/>
      <c r="HM116" s="2" t="s">
        <v>3</v>
      </c>
      <c r="HN116" s="2" t="s">
        <v>29</v>
      </c>
      <c r="HO116" s="2" t="s">
        <v>30</v>
      </c>
      <c r="HP116" s="2" t="s">
        <v>27</v>
      </c>
      <c r="HQ116" s="2" t="s">
        <v>27</v>
      </c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>
        <v>0</v>
      </c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x14ac:dyDescent="0.2">
      <c r="A117">
        <v>18</v>
      </c>
      <c r="B117">
        <v>1</v>
      </c>
      <c r="C117">
        <v>201</v>
      </c>
      <c r="E117" t="s">
        <v>118</v>
      </c>
      <c r="F117" t="s">
        <v>119</v>
      </c>
      <c r="G117" t="s">
        <v>120</v>
      </c>
      <c r="H117" t="s">
        <v>24</v>
      </c>
      <c r="I117">
        <f>I113*J117</f>
        <v>0</v>
      </c>
      <c r="J117">
        <v>0</v>
      </c>
      <c r="K117">
        <v>0</v>
      </c>
      <c r="L117">
        <v>0</v>
      </c>
      <c r="M117">
        <v>0</v>
      </c>
      <c r="N117">
        <f t="shared" si="122"/>
        <v>0</v>
      </c>
      <c r="O117">
        <f t="shared" si="123"/>
        <v>0</v>
      </c>
      <c r="P117">
        <f t="shared" si="163"/>
        <v>0</v>
      </c>
      <c r="Q117">
        <f t="shared" si="164"/>
        <v>0</v>
      </c>
      <c r="R117">
        <f t="shared" si="165"/>
        <v>0</v>
      </c>
      <c r="S117">
        <f t="shared" si="166"/>
        <v>0</v>
      </c>
      <c r="T117">
        <f t="shared" si="124"/>
        <v>0</v>
      </c>
      <c r="U117">
        <f t="shared" si="167"/>
        <v>0</v>
      </c>
      <c r="V117">
        <f t="shared" si="168"/>
        <v>0</v>
      </c>
      <c r="W117">
        <f t="shared" si="125"/>
        <v>0</v>
      </c>
      <c r="X117">
        <f t="shared" si="126"/>
        <v>0</v>
      </c>
      <c r="Y117">
        <f t="shared" si="127"/>
        <v>0</v>
      </c>
      <c r="AA117">
        <v>87105511</v>
      </c>
      <c r="AB117">
        <f t="shared" si="128"/>
        <v>0</v>
      </c>
      <c r="AC117">
        <f t="shared" si="169"/>
        <v>0</v>
      </c>
      <c r="AD117">
        <f t="shared" si="170"/>
        <v>0</v>
      </c>
      <c r="AE117">
        <f t="shared" si="171"/>
        <v>0</v>
      </c>
      <c r="AF117">
        <f t="shared" si="171"/>
        <v>0</v>
      </c>
      <c r="AG117">
        <f t="shared" si="129"/>
        <v>0</v>
      </c>
      <c r="AH117">
        <f t="shared" si="172"/>
        <v>0</v>
      </c>
      <c r="AI117">
        <f t="shared" si="172"/>
        <v>0</v>
      </c>
      <c r="AJ117">
        <f t="shared" si="130"/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103</v>
      </c>
      <c r="AU117">
        <v>60</v>
      </c>
      <c r="AV117">
        <v>1</v>
      </c>
      <c r="AW117">
        <v>1</v>
      </c>
      <c r="AZ117">
        <v>1</v>
      </c>
      <c r="BA117">
        <v>1</v>
      </c>
      <c r="BB117">
        <v>1</v>
      </c>
      <c r="BC117">
        <v>1</v>
      </c>
      <c r="BD117" t="s">
        <v>3</v>
      </c>
      <c r="BE117" t="s">
        <v>3</v>
      </c>
      <c r="BF117" t="s">
        <v>3</v>
      </c>
      <c r="BG117" t="s">
        <v>3</v>
      </c>
      <c r="BH117">
        <v>3</v>
      </c>
      <c r="BI117">
        <v>1</v>
      </c>
      <c r="BJ117" t="s">
        <v>3</v>
      </c>
      <c r="BM117">
        <v>33001</v>
      </c>
      <c r="BN117">
        <v>0</v>
      </c>
      <c r="BO117" t="s">
        <v>3</v>
      </c>
      <c r="BP117">
        <v>0</v>
      </c>
      <c r="BQ117">
        <v>2</v>
      </c>
      <c r="BR117">
        <v>0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 t="s">
        <v>3</v>
      </c>
      <c r="BZ117">
        <v>103</v>
      </c>
      <c r="CA117">
        <v>60</v>
      </c>
      <c r="CB117" t="s">
        <v>3</v>
      </c>
      <c r="CE117">
        <v>0</v>
      </c>
      <c r="CF117">
        <v>0</v>
      </c>
      <c r="CG117">
        <v>0</v>
      </c>
      <c r="CH117">
        <v>8</v>
      </c>
      <c r="CI117">
        <v>2</v>
      </c>
      <c r="CJ117">
        <v>0</v>
      </c>
      <c r="CK117">
        <v>0</v>
      </c>
      <c r="CL117">
        <v>0</v>
      </c>
      <c r="CM117">
        <v>0</v>
      </c>
      <c r="CN117" t="s">
        <v>3</v>
      </c>
      <c r="CO117">
        <v>0</v>
      </c>
      <c r="CP117">
        <f t="shared" si="131"/>
        <v>0</v>
      </c>
      <c r="CQ117">
        <f t="shared" si="173"/>
        <v>0</v>
      </c>
      <c r="CR117">
        <f t="shared" si="174"/>
        <v>0</v>
      </c>
      <c r="CS117">
        <f t="shared" si="175"/>
        <v>0</v>
      </c>
      <c r="CT117">
        <f t="shared" si="176"/>
        <v>0</v>
      </c>
      <c r="CU117">
        <f t="shared" si="132"/>
        <v>0</v>
      </c>
      <c r="CV117">
        <f t="shared" si="177"/>
        <v>0</v>
      </c>
      <c r="CW117">
        <f t="shared" si="177"/>
        <v>0</v>
      </c>
      <c r="CX117">
        <f t="shared" si="133"/>
        <v>0</v>
      </c>
      <c r="CY117">
        <f t="shared" si="134"/>
        <v>0</v>
      </c>
      <c r="CZ117">
        <f t="shared" si="135"/>
        <v>0</v>
      </c>
      <c r="DC117" t="s">
        <v>3</v>
      </c>
      <c r="DD117" t="s">
        <v>3</v>
      </c>
      <c r="DE117" t="s">
        <v>3</v>
      </c>
      <c r="DF117" t="s">
        <v>3</v>
      </c>
      <c r="DG117" t="s">
        <v>3</v>
      </c>
      <c r="DH117" t="s">
        <v>3</v>
      </c>
      <c r="DI117" t="s">
        <v>3</v>
      </c>
      <c r="DJ117" t="s">
        <v>3</v>
      </c>
      <c r="DK117" t="s">
        <v>3</v>
      </c>
      <c r="DL117" t="s">
        <v>3</v>
      </c>
      <c r="DM117" t="s">
        <v>3</v>
      </c>
      <c r="DN117">
        <v>0</v>
      </c>
      <c r="DO117">
        <v>0</v>
      </c>
      <c r="DP117">
        <v>1</v>
      </c>
      <c r="DQ117">
        <v>1</v>
      </c>
      <c r="DU117">
        <v>1013</v>
      </c>
      <c r="DV117" t="s">
        <v>24</v>
      </c>
      <c r="DW117" t="s">
        <v>24</v>
      </c>
      <c r="DX117">
        <v>1</v>
      </c>
      <c r="DZ117" t="s">
        <v>3</v>
      </c>
      <c r="EA117" t="s">
        <v>3</v>
      </c>
      <c r="EB117" t="s">
        <v>3</v>
      </c>
      <c r="EC117" t="s">
        <v>3</v>
      </c>
      <c r="EE117">
        <v>85678438</v>
      </c>
      <c r="EF117">
        <v>2</v>
      </c>
      <c r="EG117" t="s">
        <v>26</v>
      </c>
      <c r="EH117">
        <v>27</v>
      </c>
      <c r="EI117" t="s">
        <v>27</v>
      </c>
      <c r="EJ117">
        <v>1</v>
      </c>
      <c r="EK117">
        <v>33001</v>
      </c>
      <c r="EL117" t="s">
        <v>27</v>
      </c>
      <c r="EM117" t="s">
        <v>28</v>
      </c>
      <c r="EO117" t="s">
        <v>3</v>
      </c>
      <c r="EQ117">
        <v>0</v>
      </c>
      <c r="ER117">
        <v>0</v>
      </c>
      <c r="ES117">
        <v>0</v>
      </c>
      <c r="ET117">
        <v>0</v>
      </c>
      <c r="EU117">
        <v>0</v>
      </c>
      <c r="EV117">
        <v>0</v>
      </c>
      <c r="EW117">
        <v>0</v>
      </c>
      <c r="EX117">
        <v>0</v>
      </c>
      <c r="FQ117">
        <v>0</v>
      </c>
      <c r="FR117">
        <f t="shared" si="136"/>
        <v>0</v>
      </c>
      <c r="FS117">
        <v>0</v>
      </c>
      <c r="FX117">
        <v>103</v>
      </c>
      <c r="FY117">
        <v>60</v>
      </c>
      <c r="GA117" t="s">
        <v>3</v>
      </c>
      <c r="GD117">
        <v>1</v>
      </c>
      <c r="GF117">
        <v>-1890832814</v>
      </c>
      <c r="GG117">
        <v>2</v>
      </c>
      <c r="GH117">
        <v>1</v>
      </c>
      <c r="GI117">
        <v>-2</v>
      </c>
      <c r="GJ117">
        <v>0</v>
      </c>
      <c r="GK117">
        <v>0</v>
      </c>
      <c r="GL117">
        <f t="shared" si="137"/>
        <v>0</v>
      </c>
      <c r="GM117">
        <f t="shared" si="138"/>
        <v>0</v>
      </c>
      <c r="GN117">
        <f t="shared" si="139"/>
        <v>0</v>
      </c>
      <c r="GO117">
        <f t="shared" si="140"/>
        <v>0</v>
      </c>
      <c r="GP117">
        <f t="shared" si="141"/>
        <v>0</v>
      </c>
      <c r="GR117">
        <v>0</v>
      </c>
      <c r="GS117">
        <v>3</v>
      </c>
      <c r="GT117">
        <v>0</v>
      </c>
      <c r="GU117" t="s">
        <v>3</v>
      </c>
      <c r="GV117">
        <f t="shared" si="142"/>
        <v>0</v>
      </c>
      <c r="GW117">
        <v>1</v>
      </c>
      <c r="GX117">
        <f t="shared" si="143"/>
        <v>0</v>
      </c>
      <c r="HA117">
        <v>0</v>
      </c>
      <c r="HB117">
        <v>0</v>
      </c>
      <c r="HC117">
        <f t="shared" si="144"/>
        <v>0</v>
      </c>
      <c r="HE117" t="s">
        <v>3</v>
      </c>
      <c r="HF117" t="s">
        <v>3</v>
      </c>
      <c r="HM117" t="s">
        <v>3</v>
      </c>
      <c r="HN117" t="s">
        <v>29</v>
      </c>
      <c r="HO117" t="s">
        <v>30</v>
      </c>
      <c r="HP117" t="s">
        <v>27</v>
      </c>
      <c r="HQ117" t="s">
        <v>27</v>
      </c>
      <c r="IK117">
        <v>0</v>
      </c>
    </row>
    <row r="118" spans="1:255" x14ac:dyDescent="0.2">
      <c r="A118" s="2">
        <v>18</v>
      </c>
      <c r="B118" s="2">
        <v>1</v>
      </c>
      <c r="C118" s="2">
        <v>189</v>
      </c>
      <c r="D118" s="2"/>
      <c r="E118" s="2" t="s">
        <v>121</v>
      </c>
      <c r="F118" s="2" t="s">
        <v>122</v>
      </c>
      <c r="G118" s="2" t="s">
        <v>123</v>
      </c>
      <c r="H118" s="2" t="s">
        <v>112</v>
      </c>
      <c r="I118" s="2">
        <f>I112*J118</f>
        <v>0</v>
      </c>
      <c r="J118" s="2">
        <v>0</v>
      </c>
      <c r="K118" s="2">
        <v>0</v>
      </c>
      <c r="L118" s="2">
        <v>0</v>
      </c>
      <c r="M118" s="2">
        <v>0</v>
      </c>
      <c r="N118" s="2">
        <f t="shared" si="122"/>
        <v>0</v>
      </c>
      <c r="O118" s="2">
        <f t="shared" si="123"/>
        <v>0</v>
      </c>
      <c r="P118" s="2">
        <f t="shared" si="163"/>
        <v>0</v>
      </c>
      <c r="Q118" s="2">
        <f t="shared" si="164"/>
        <v>0</v>
      </c>
      <c r="R118" s="2">
        <f t="shared" si="165"/>
        <v>0</v>
      </c>
      <c r="S118" s="2">
        <f t="shared" si="166"/>
        <v>0</v>
      </c>
      <c r="T118" s="2">
        <f t="shared" si="124"/>
        <v>0</v>
      </c>
      <c r="U118" s="2">
        <f t="shared" si="167"/>
        <v>0</v>
      </c>
      <c r="V118" s="2">
        <f t="shared" si="168"/>
        <v>0</v>
      </c>
      <c r="W118" s="2">
        <f t="shared" si="125"/>
        <v>0</v>
      </c>
      <c r="X118" s="2">
        <f t="shared" si="126"/>
        <v>0</v>
      </c>
      <c r="Y118" s="2">
        <f t="shared" si="127"/>
        <v>0</v>
      </c>
      <c r="Z118" s="2"/>
      <c r="AA118" s="2">
        <v>87105575</v>
      </c>
      <c r="AB118" s="2">
        <f t="shared" si="128"/>
        <v>0</v>
      </c>
      <c r="AC118" s="2">
        <f t="shared" si="169"/>
        <v>0</v>
      </c>
      <c r="AD118" s="2">
        <f t="shared" si="170"/>
        <v>0</v>
      </c>
      <c r="AE118" s="2">
        <f t="shared" si="171"/>
        <v>0</v>
      </c>
      <c r="AF118" s="2">
        <f t="shared" si="171"/>
        <v>0</v>
      </c>
      <c r="AG118" s="2">
        <f t="shared" si="129"/>
        <v>0</v>
      </c>
      <c r="AH118" s="2">
        <f t="shared" si="172"/>
        <v>0</v>
      </c>
      <c r="AI118" s="2">
        <f t="shared" si="172"/>
        <v>0</v>
      </c>
      <c r="AJ118" s="2">
        <f t="shared" si="130"/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103</v>
      </c>
      <c r="AU118" s="2">
        <v>60</v>
      </c>
      <c r="AV118" s="2">
        <v>1</v>
      </c>
      <c r="AW118" s="2">
        <v>1</v>
      </c>
      <c r="AX118" s="2"/>
      <c r="AY118" s="2"/>
      <c r="AZ118" s="2">
        <v>1</v>
      </c>
      <c r="BA118" s="2">
        <v>1</v>
      </c>
      <c r="BB118" s="2">
        <v>1</v>
      </c>
      <c r="BC118" s="2">
        <v>1</v>
      </c>
      <c r="BD118" s="2" t="s">
        <v>3</v>
      </c>
      <c r="BE118" s="2" t="s">
        <v>3</v>
      </c>
      <c r="BF118" s="2" t="s">
        <v>3</v>
      </c>
      <c r="BG118" s="2" t="s">
        <v>3</v>
      </c>
      <c r="BH118" s="2">
        <v>3</v>
      </c>
      <c r="BI118" s="2">
        <v>1</v>
      </c>
      <c r="BJ118" s="2" t="s">
        <v>3</v>
      </c>
      <c r="BK118" s="2"/>
      <c r="BL118" s="2"/>
      <c r="BM118" s="2">
        <v>33001</v>
      </c>
      <c r="BN118" s="2">
        <v>0</v>
      </c>
      <c r="BO118" s="2" t="s">
        <v>3</v>
      </c>
      <c r="BP118" s="2">
        <v>0</v>
      </c>
      <c r="BQ118" s="2">
        <v>2</v>
      </c>
      <c r="BR118" s="2">
        <v>0</v>
      </c>
      <c r="BS118" s="2">
        <v>1</v>
      </c>
      <c r="BT118" s="2">
        <v>1</v>
      </c>
      <c r="BU118" s="2">
        <v>1</v>
      </c>
      <c r="BV118" s="2">
        <v>1</v>
      </c>
      <c r="BW118" s="2">
        <v>1</v>
      </c>
      <c r="BX118" s="2">
        <v>1</v>
      </c>
      <c r="BY118" s="2" t="s">
        <v>3</v>
      </c>
      <c r="BZ118" s="2">
        <v>103</v>
      </c>
      <c r="CA118" s="2">
        <v>60</v>
      </c>
      <c r="CB118" s="2" t="s">
        <v>3</v>
      </c>
      <c r="CC118" s="2"/>
      <c r="CD118" s="2"/>
      <c r="CE118" s="2">
        <v>0</v>
      </c>
      <c r="CF118" s="2">
        <v>0</v>
      </c>
      <c r="CG118" s="2">
        <v>0</v>
      </c>
      <c r="CH118" s="2">
        <v>8</v>
      </c>
      <c r="CI118" s="2">
        <v>3</v>
      </c>
      <c r="CJ118" s="2">
        <v>0</v>
      </c>
      <c r="CK118" s="2">
        <v>0</v>
      </c>
      <c r="CL118" s="2">
        <v>0</v>
      </c>
      <c r="CM118" s="2">
        <v>0</v>
      </c>
      <c r="CN118" s="2" t="s">
        <v>3</v>
      </c>
      <c r="CO118" s="2">
        <v>0</v>
      </c>
      <c r="CP118" s="2">
        <f t="shared" si="131"/>
        <v>0</v>
      </c>
      <c r="CQ118" s="2">
        <f t="shared" si="173"/>
        <v>0</v>
      </c>
      <c r="CR118" s="2">
        <f t="shared" si="174"/>
        <v>0</v>
      </c>
      <c r="CS118" s="2">
        <f t="shared" si="175"/>
        <v>0</v>
      </c>
      <c r="CT118" s="2">
        <f t="shared" si="176"/>
        <v>0</v>
      </c>
      <c r="CU118" s="2">
        <f t="shared" si="132"/>
        <v>0</v>
      </c>
      <c r="CV118" s="2">
        <f t="shared" si="177"/>
        <v>0</v>
      </c>
      <c r="CW118" s="2">
        <f t="shared" si="177"/>
        <v>0</v>
      </c>
      <c r="CX118" s="2">
        <f t="shared" si="133"/>
        <v>0</v>
      </c>
      <c r="CY118" s="2">
        <f t="shared" si="134"/>
        <v>0</v>
      </c>
      <c r="CZ118" s="2">
        <f t="shared" si="135"/>
        <v>0</v>
      </c>
      <c r="DA118" s="2"/>
      <c r="DB118" s="2"/>
      <c r="DC118" s="2" t="s">
        <v>3</v>
      </c>
      <c r="DD118" s="2" t="s">
        <v>3</v>
      </c>
      <c r="DE118" s="2" t="s">
        <v>3</v>
      </c>
      <c r="DF118" s="2" t="s">
        <v>3</v>
      </c>
      <c r="DG118" s="2" t="s">
        <v>3</v>
      </c>
      <c r="DH118" s="2" t="s">
        <v>3</v>
      </c>
      <c r="DI118" s="2" t="s">
        <v>3</v>
      </c>
      <c r="DJ118" s="2" t="s">
        <v>3</v>
      </c>
      <c r="DK118" s="2" t="s">
        <v>3</v>
      </c>
      <c r="DL118" s="2" t="s">
        <v>3</v>
      </c>
      <c r="DM118" s="2" t="s">
        <v>3</v>
      </c>
      <c r="DN118" s="2">
        <v>0</v>
      </c>
      <c r="DO118" s="2">
        <v>0</v>
      </c>
      <c r="DP118" s="2">
        <v>1</v>
      </c>
      <c r="DQ118" s="2">
        <v>1</v>
      </c>
      <c r="DR118" s="2"/>
      <c r="DS118" s="2"/>
      <c r="DT118" s="2"/>
      <c r="DU118" s="2">
        <v>1013</v>
      </c>
      <c r="DV118" s="2" t="s">
        <v>112</v>
      </c>
      <c r="DW118" s="2" t="s">
        <v>114</v>
      </c>
      <c r="DX118" s="2">
        <v>1</v>
      </c>
      <c r="DY118" s="2"/>
      <c r="DZ118" s="2" t="s">
        <v>3</v>
      </c>
      <c r="EA118" s="2" t="s">
        <v>3</v>
      </c>
      <c r="EB118" s="2" t="s">
        <v>3</v>
      </c>
      <c r="EC118" s="2" t="s">
        <v>3</v>
      </c>
      <c r="ED118" s="2"/>
      <c r="EE118" s="2">
        <v>85678438</v>
      </c>
      <c r="EF118" s="2">
        <v>2</v>
      </c>
      <c r="EG118" s="2" t="s">
        <v>26</v>
      </c>
      <c r="EH118" s="2">
        <v>27</v>
      </c>
      <c r="EI118" s="2" t="s">
        <v>27</v>
      </c>
      <c r="EJ118" s="2">
        <v>1</v>
      </c>
      <c r="EK118" s="2">
        <v>33001</v>
      </c>
      <c r="EL118" s="2" t="s">
        <v>27</v>
      </c>
      <c r="EM118" s="2" t="s">
        <v>28</v>
      </c>
      <c r="EN118" s="2"/>
      <c r="EO118" s="2" t="s">
        <v>3</v>
      </c>
      <c r="EP118" s="2"/>
      <c r="EQ118" s="2">
        <v>0</v>
      </c>
      <c r="ER118" s="2">
        <v>0</v>
      </c>
      <c r="ES118" s="2">
        <v>0</v>
      </c>
      <c r="ET118" s="2">
        <v>0</v>
      </c>
      <c r="EU118" s="2">
        <v>0</v>
      </c>
      <c r="EV118" s="2">
        <v>0</v>
      </c>
      <c r="EW118" s="2">
        <v>0</v>
      </c>
      <c r="EX118" s="2">
        <v>0</v>
      </c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>
        <v>0</v>
      </c>
      <c r="FR118" s="2">
        <f t="shared" si="136"/>
        <v>0</v>
      </c>
      <c r="FS118" s="2">
        <v>0</v>
      </c>
      <c r="FT118" s="2"/>
      <c r="FU118" s="2"/>
      <c r="FV118" s="2"/>
      <c r="FW118" s="2"/>
      <c r="FX118" s="2">
        <v>103</v>
      </c>
      <c r="FY118" s="2">
        <v>60</v>
      </c>
      <c r="FZ118" s="2"/>
      <c r="GA118" s="2" t="s">
        <v>3</v>
      </c>
      <c r="GB118" s="2"/>
      <c r="GC118" s="2"/>
      <c r="GD118" s="2">
        <v>1</v>
      </c>
      <c r="GE118" s="2"/>
      <c r="GF118" s="2">
        <v>164804165</v>
      </c>
      <c r="GG118" s="2">
        <v>2</v>
      </c>
      <c r="GH118" s="2">
        <v>1</v>
      </c>
      <c r="GI118" s="2">
        <v>-2</v>
      </c>
      <c r="GJ118" s="2">
        <v>0</v>
      </c>
      <c r="GK118" s="2">
        <v>0</v>
      </c>
      <c r="GL118" s="2">
        <f t="shared" si="137"/>
        <v>0</v>
      </c>
      <c r="GM118" s="2">
        <f t="shared" si="138"/>
        <v>0</v>
      </c>
      <c r="GN118" s="2">
        <f t="shared" si="139"/>
        <v>0</v>
      </c>
      <c r="GO118" s="2">
        <f t="shared" si="140"/>
        <v>0</v>
      </c>
      <c r="GP118" s="2">
        <f t="shared" si="141"/>
        <v>0</v>
      </c>
      <c r="GQ118" s="2"/>
      <c r="GR118" s="2">
        <v>0</v>
      </c>
      <c r="GS118" s="2">
        <v>3</v>
      </c>
      <c r="GT118" s="2">
        <v>0</v>
      </c>
      <c r="GU118" s="2" t="s">
        <v>3</v>
      </c>
      <c r="GV118" s="2">
        <f t="shared" si="142"/>
        <v>0</v>
      </c>
      <c r="GW118" s="2">
        <v>1</v>
      </c>
      <c r="GX118" s="2">
        <f t="shared" si="143"/>
        <v>0</v>
      </c>
      <c r="GY118" s="2"/>
      <c r="GZ118" s="2"/>
      <c r="HA118" s="2">
        <v>0</v>
      </c>
      <c r="HB118" s="2">
        <v>0</v>
      </c>
      <c r="HC118" s="2">
        <f t="shared" si="144"/>
        <v>0</v>
      </c>
      <c r="HD118" s="2"/>
      <c r="HE118" s="2" t="s">
        <v>3</v>
      </c>
      <c r="HF118" s="2" t="s">
        <v>3</v>
      </c>
      <c r="HG118" s="2"/>
      <c r="HH118" s="2"/>
      <c r="HI118" s="2"/>
      <c r="HJ118" s="2"/>
      <c r="HK118" s="2"/>
      <c r="HL118" s="2"/>
      <c r="HM118" s="2" t="s">
        <v>3</v>
      </c>
      <c r="HN118" s="2" t="s">
        <v>29</v>
      </c>
      <c r="HO118" s="2" t="s">
        <v>30</v>
      </c>
      <c r="HP118" s="2" t="s">
        <v>27</v>
      </c>
      <c r="HQ118" s="2" t="s">
        <v>27</v>
      </c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>
        <v>0</v>
      </c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x14ac:dyDescent="0.2">
      <c r="A119">
        <v>18</v>
      </c>
      <c r="B119">
        <v>1</v>
      </c>
      <c r="C119">
        <v>202</v>
      </c>
      <c r="E119" t="s">
        <v>121</v>
      </c>
      <c r="F119" t="s">
        <v>122</v>
      </c>
      <c r="G119" t="s">
        <v>123</v>
      </c>
      <c r="H119" t="s">
        <v>112</v>
      </c>
      <c r="I119">
        <f>I113*J119</f>
        <v>0</v>
      </c>
      <c r="J119">
        <v>0</v>
      </c>
      <c r="K119">
        <v>0</v>
      </c>
      <c r="L119">
        <v>0</v>
      </c>
      <c r="M119">
        <v>0</v>
      </c>
      <c r="N119">
        <f t="shared" si="122"/>
        <v>0</v>
      </c>
      <c r="O119">
        <f t="shared" si="123"/>
        <v>0</v>
      </c>
      <c r="P119">
        <f t="shared" si="163"/>
        <v>0</v>
      </c>
      <c r="Q119">
        <f t="shared" si="164"/>
        <v>0</v>
      </c>
      <c r="R119">
        <f t="shared" si="165"/>
        <v>0</v>
      </c>
      <c r="S119">
        <f t="shared" si="166"/>
        <v>0</v>
      </c>
      <c r="T119">
        <f t="shared" si="124"/>
        <v>0</v>
      </c>
      <c r="U119">
        <f t="shared" si="167"/>
        <v>0</v>
      </c>
      <c r="V119">
        <f t="shared" si="168"/>
        <v>0</v>
      </c>
      <c r="W119">
        <f t="shared" si="125"/>
        <v>0</v>
      </c>
      <c r="X119">
        <f t="shared" si="126"/>
        <v>0</v>
      </c>
      <c r="Y119">
        <f t="shared" si="127"/>
        <v>0</v>
      </c>
      <c r="AA119">
        <v>87105511</v>
      </c>
      <c r="AB119">
        <f t="shared" si="128"/>
        <v>0</v>
      </c>
      <c r="AC119">
        <f t="shared" si="169"/>
        <v>0</v>
      </c>
      <c r="AD119">
        <f t="shared" si="170"/>
        <v>0</v>
      </c>
      <c r="AE119">
        <f t="shared" si="171"/>
        <v>0</v>
      </c>
      <c r="AF119">
        <f t="shared" si="171"/>
        <v>0</v>
      </c>
      <c r="AG119">
        <f t="shared" si="129"/>
        <v>0</v>
      </c>
      <c r="AH119">
        <f t="shared" si="172"/>
        <v>0</v>
      </c>
      <c r="AI119">
        <f t="shared" si="172"/>
        <v>0</v>
      </c>
      <c r="AJ119">
        <f t="shared" si="130"/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103</v>
      </c>
      <c r="AU119">
        <v>60</v>
      </c>
      <c r="AV119">
        <v>1</v>
      </c>
      <c r="AW119">
        <v>1</v>
      </c>
      <c r="AZ119">
        <v>1</v>
      </c>
      <c r="BA119">
        <v>1</v>
      </c>
      <c r="BB119">
        <v>1</v>
      </c>
      <c r="BC119">
        <v>1</v>
      </c>
      <c r="BD119" t="s">
        <v>3</v>
      </c>
      <c r="BE119" t="s">
        <v>3</v>
      </c>
      <c r="BF119" t="s">
        <v>3</v>
      </c>
      <c r="BG119" t="s">
        <v>3</v>
      </c>
      <c r="BH119">
        <v>3</v>
      </c>
      <c r="BI119">
        <v>1</v>
      </c>
      <c r="BJ119" t="s">
        <v>3</v>
      </c>
      <c r="BM119">
        <v>33001</v>
      </c>
      <c r="BN119">
        <v>0</v>
      </c>
      <c r="BO119" t="s">
        <v>3</v>
      </c>
      <c r="BP119">
        <v>0</v>
      </c>
      <c r="BQ119">
        <v>2</v>
      </c>
      <c r="BR119">
        <v>0</v>
      </c>
      <c r="BS119">
        <v>1</v>
      </c>
      <c r="BT119">
        <v>1</v>
      </c>
      <c r="BU119">
        <v>1</v>
      </c>
      <c r="BV119">
        <v>1</v>
      </c>
      <c r="BW119">
        <v>1</v>
      </c>
      <c r="BX119">
        <v>1</v>
      </c>
      <c r="BY119" t="s">
        <v>3</v>
      </c>
      <c r="BZ119">
        <v>103</v>
      </c>
      <c r="CA119">
        <v>60</v>
      </c>
      <c r="CB119" t="s">
        <v>3</v>
      </c>
      <c r="CE119">
        <v>0</v>
      </c>
      <c r="CF119">
        <v>0</v>
      </c>
      <c r="CG119">
        <v>0</v>
      </c>
      <c r="CH119">
        <v>8</v>
      </c>
      <c r="CI119">
        <v>3</v>
      </c>
      <c r="CJ119">
        <v>0</v>
      </c>
      <c r="CK119">
        <v>0</v>
      </c>
      <c r="CL119">
        <v>0</v>
      </c>
      <c r="CM119">
        <v>0</v>
      </c>
      <c r="CN119" t="s">
        <v>3</v>
      </c>
      <c r="CO119">
        <v>0</v>
      </c>
      <c r="CP119">
        <f t="shared" si="131"/>
        <v>0</v>
      </c>
      <c r="CQ119">
        <f t="shared" si="173"/>
        <v>0</v>
      </c>
      <c r="CR119">
        <f t="shared" si="174"/>
        <v>0</v>
      </c>
      <c r="CS119">
        <f t="shared" si="175"/>
        <v>0</v>
      </c>
      <c r="CT119">
        <f t="shared" si="176"/>
        <v>0</v>
      </c>
      <c r="CU119">
        <f t="shared" si="132"/>
        <v>0</v>
      </c>
      <c r="CV119">
        <f t="shared" si="177"/>
        <v>0</v>
      </c>
      <c r="CW119">
        <f t="shared" si="177"/>
        <v>0</v>
      </c>
      <c r="CX119">
        <f t="shared" si="133"/>
        <v>0</v>
      </c>
      <c r="CY119">
        <f t="shared" si="134"/>
        <v>0</v>
      </c>
      <c r="CZ119">
        <f t="shared" si="135"/>
        <v>0</v>
      </c>
      <c r="DC119" t="s">
        <v>3</v>
      </c>
      <c r="DD119" t="s">
        <v>3</v>
      </c>
      <c r="DE119" t="s">
        <v>3</v>
      </c>
      <c r="DF119" t="s">
        <v>3</v>
      </c>
      <c r="DG119" t="s">
        <v>3</v>
      </c>
      <c r="DH119" t="s">
        <v>3</v>
      </c>
      <c r="DI119" t="s">
        <v>3</v>
      </c>
      <c r="DJ119" t="s">
        <v>3</v>
      </c>
      <c r="DK119" t="s">
        <v>3</v>
      </c>
      <c r="DL119" t="s">
        <v>3</v>
      </c>
      <c r="DM119" t="s">
        <v>3</v>
      </c>
      <c r="DN119">
        <v>0</v>
      </c>
      <c r="DO119">
        <v>0</v>
      </c>
      <c r="DP119">
        <v>1</v>
      </c>
      <c r="DQ119">
        <v>1</v>
      </c>
      <c r="DU119">
        <v>1013</v>
      </c>
      <c r="DV119" t="s">
        <v>112</v>
      </c>
      <c r="DW119" t="s">
        <v>114</v>
      </c>
      <c r="DX119">
        <v>1</v>
      </c>
      <c r="DZ119" t="s">
        <v>3</v>
      </c>
      <c r="EA119" t="s">
        <v>3</v>
      </c>
      <c r="EB119" t="s">
        <v>3</v>
      </c>
      <c r="EC119" t="s">
        <v>3</v>
      </c>
      <c r="EE119">
        <v>85678438</v>
      </c>
      <c r="EF119">
        <v>2</v>
      </c>
      <c r="EG119" t="s">
        <v>26</v>
      </c>
      <c r="EH119">
        <v>27</v>
      </c>
      <c r="EI119" t="s">
        <v>27</v>
      </c>
      <c r="EJ119">
        <v>1</v>
      </c>
      <c r="EK119">
        <v>33001</v>
      </c>
      <c r="EL119" t="s">
        <v>27</v>
      </c>
      <c r="EM119" t="s">
        <v>28</v>
      </c>
      <c r="EO119" t="s">
        <v>3</v>
      </c>
      <c r="EQ119">
        <v>0</v>
      </c>
      <c r="ER119">
        <v>0</v>
      </c>
      <c r="ES119">
        <v>0</v>
      </c>
      <c r="ET119">
        <v>0</v>
      </c>
      <c r="EU119">
        <v>0</v>
      </c>
      <c r="EV119">
        <v>0</v>
      </c>
      <c r="EW119">
        <v>0</v>
      </c>
      <c r="EX119">
        <v>0</v>
      </c>
      <c r="FQ119">
        <v>0</v>
      </c>
      <c r="FR119">
        <f t="shared" si="136"/>
        <v>0</v>
      </c>
      <c r="FS119">
        <v>0</v>
      </c>
      <c r="FX119">
        <v>103</v>
      </c>
      <c r="FY119">
        <v>60</v>
      </c>
      <c r="GA119" t="s">
        <v>3</v>
      </c>
      <c r="GD119">
        <v>1</v>
      </c>
      <c r="GF119">
        <v>164804165</v>
      </c>
      <c r="GG119">
        <v>2</v>
      </c>
      <c r="GH119">
        <v>1</v>
      </c>
      <c r="GI119">
        <v>-2</v>
      </c>
      <c r="GJ119">
        <v>0</v>
      </c>
      <c r="GK119">
        <v>0</v>
      </c>
      <c r="GL119">
        <f t="shared" si="137"/>
        <v>0</v>
      </c>
      <c r="GM119">
        <f t="shared" si="138"/>
        <v>0</v>
      </c>
      <c r="GN119">
        <f t="shared" si="139"/>
        <v>0</v>
      </c>
      <c r="GO119">
        <f t="shared" si="140"/>
        <v>0</v>
      </c>
      <c r="GP119">
        <f t="shared" si="141"/>
        <v>0</v>
      </c>
      <c r="GR119">
        <v>0</v>
      </c>
      <c r="GS119">
        <v>3</v>
      </c>
      <c r="GT119">
        <v>0</v>
      </c>
      <c r="GU119" t="s">
        <v>3</v>
      </c>
      <c r="GV119">
        <f t="shared" si="142"/>
        <v>0</v>
      </c>
      <c r="GW119">
        <v>1</v>
      </c>
      <c r="GX119">
        <f t="shared" si="143"/>
        <v>0</v>
      </c>
      <c r="HA119">
        <v>0</v>
      </c>
      <c r="HB119">
        <v>0</v>
      </c>
      <c r="HC119">
        <f t="shared" si="144"/>
        <v>0</v>
      </c>
      <c r="HE119" t="s">
        <v>3</v>
      </c>
      <c r="HF119" t="s">
        <v>3</v>
      </c>
      <c r="HM119" t="s">
        <v>3</v>
      </c>
      <c r="HN119" t="s">
        <v>29</v>
      </c>
      <c r="HO119" t="s">
        <v>30</v>
      </c>
      <c r="HP119" t="s">
        <v>27</v>
      </c>
      <c r="HQ119" t="s">
        <v>27</v>
      </c>
      <c r="IK119">
        <v>0</v>
      </c>
    </row>
    <row r="120" spans="1:255" x14ac:dyDescent="0.2">
      <c r="A120" s="2">
        <v>17</v>
      </c>
      <c r="B120" s="2">
        <v>1</v>
      </c>
      <c r="C120" s="2">
        <f>ROW(SmtRes!A209)</f>
        <v>209</v>
      </c>
      <c r="D120" s="2">
        <f>ROW(EtalonRes!A209)</f>
        <v>209</v>
      </c>
      <c r="E120" s="2" t="s">
        <v>124</v>
      </c>
      <c r="F120" s="2" t="s">
        <v>125</v>
      </c>
      <c r="G120" s="2" t="s">
        <v>126</v>
      </c>
      <c r="H120" s="2" t="s">
        <v>24</v>
      </c>
      <c r="I120" s="2">
        <v>2.1</v>
      </c>
      <c r="J120" s="2">
        <v>0</v>
      </c>
      <c r="K120" s="2">
        <v>2.1</v>
      </c>
      <c r="L120" s="2">
        <v>3</v>
      </c>
      <c r="M120" s="2">
        <v>0.9</v>
      </c>
      <c r="N120" s="2">
        <f t="shared" si="122"/>
        <v>2.1</v>
      </c>
      <c r="O120" s="2">
        <f t="shared" si="123"/>
        <v>4235.0200000000004</v>
      </c>
      <c r="P120" s="2">
        <f>SUMIF(SmtRes!AQ203:'SmtRes'!AQ209,"=1",SmtRes!DF203:'SmtRes'!DF209)</f>
        <v>0</v>
      </c>
      <c r="Q120" s="2">
        <f>SUMIF(SmtRes!AQ203:'SmtRes'!AQ209,"=1",SmtRes!DG203:'SmtRes'!DG209)</f>
        <v>467.76</v>
      </c>
      <c r="R120" s="2">
        <f>SUMIF(SmtRes!AQ203:'SmtRes'!AQ209,"=1",SmtRes!DH203:'SmtRes'!DH209)</f>
        <v>740.82</v>
      </c>
      <c r="S120" s="2">
        <f>SUMIF(SmtRes!AQ203:'SmtRes'!AQ209,"=1",SmtRes!DI203:'SmtRes'!DI209)</f>
        <v>3026.44</v>
      </c>
      <c r="T120" s="2">
        <f t="shared" si="124"/>
        <v>0</v>
      </c>
      <c r="U120" s="2">
        <f>SUMIF(SmtRes!AQ203:'SmtRes'!AQ209,"=1",SmtRes!CV203:'SmtRes'!CV209)</f>
        <v>3.8009999999999997</v>
      </c>
      <c r="V120" s="2">
        <f>SUMIF(SmtRes!AQ203:'SmtRes'!AQ209,"=1",SmtRes!CW203:'SmtRes'!CW209)</f>
        <v>0.92400000000000004</v>
      </c>
      <c r="W120" s="2">
        <f t="shared" si="125"/>
        <v>0</v>
      </c>
      <c r="X120" s="2">
        <f t="shared" si="126"/>
        <v>3880.28</v>
      </c>
      <c r="Y120" s="2">
        <f t="shared" si="127"/>
        <v>2260.36</v>
      </c>
      <c r="Z120" s="2"/>
      <c r="AA120" s="2">
        <v>87105575</v>
      </c>
      <c r="AB120" s="2">
        <f t="shared" si="128"/>
        <v>1593.72</v>
      </c>
      <c r="AC120" s="2">
        <f>ROUND((0),2)</f>
        <v>0</v>
      </c>
      <c r="AD120" s="2">
        <f>ROUND((((SUM(SmtRes!BR203:'SmtRes'!BR209))-(SUM(SmtRes!BS203:'SmtRes'!BS209)))+AE120),2)</f>
        <v>152.56</v>
      </c>
      <c r="AE120" s="2">
        <f>ROUND((SUM(SmtRes!BS203:'SmtRes'!BS209)),2)</f>
        <v>352.77</v>
      </c>
      <c r="AF120" s="2">
        <f>ROUND((SUM(SmtRes!BT203:'SmtRes'!BT209)),2)</f>
        <v>1441.16</v>
      </c>
      <c r="AG120" s="2">
        <f t="shared" si="129"/>
        <v>0</v>
      </c>
      <c r="AH120" s="2">
        <f>(SUM(SmtRes!BU203:'SmtRes'!BU209))</f>
        <v>1.81</v>
      </c>
      <c r="AI120" s="2">
        <f>(SUM(SmtRes!BV203:'SmtRes'!BV209))</f>
        <v>0.44</v>
      </c>
      <c r="AJ120" s="2">
        <f t="shared" si="130"/>
        <v>0</v>
      </c>
      <c r="AK120" s="2">
        <v>1946.4923000000001</v>
      </c>
      <c r="AL120" s="2">
        <v>0</v>
      </c>
      <c r="AM120" s="2">
        <v>152.56120000000001</v>
      </c>
      <c r="AN120" s="2">
        <v>352.77</v>
      </c>
      <c r="AO120" s="2">
        <v>1441.1611</v>
      </c>
      <c r="AP120" s="2">
        <v>0</v>
      </c>
      <c r="AQ120" s="2">
        <v>1.81</v>
      </c>
      <c r="AR120" s="2">
        <v>0.44</v>
      </c>
      <c r="AS120" s="2">
        <v>0</v>
      </c>
      <c r="AT120" s="2">
        <v>103</v>
      </c>
      <c r="AU120" s="2">
        <v>60</v>
      </c>
      <c r="AV120" s="2">
        <v>1</v>
      </c>
      <c r="AW120" s="2">
        <v>1</v>
      </c>
      <c r="AX120" s="2"/>
      <c r="AY120" s="2"/>
      <c r="AZ120" s="2">
        <v>1</v>
      </c>
      <c r="BA120" s="2">
        <v>1</v>
      </c>
      <c r="BB120" s="2">
        <v>1</v>
      </c>
      <c r="BC120" s="2">
        <v>1</v>
      </c>
      <c r="BD120" s="2" t="s">
        <v>3</v>
      </c>
      <c r="BE120" s="2" t="s">
        <v>3</v>
      </c>
      <c r="BF120" s="2" t="s">
        <v>3</v>
      </c>
      <c r="BG120" s="2" t="s">
        <v>3</v>
      </c>
      <c r="BH120" s="2">
        <v>0</v>
      </c>
      <c r="BI120" s="2">
        <v>1</v>
      </c>
      <c r="BJ120" s="2" t="s">
        <v>127</v>
      </c>
      <c r="BK120" s="2"/>
      <c r="BL120" s="2"/>
      <c r="BM120" s="2">
        <v>33001</v>
      </c>
      <c r="BN120" s="2">
        <v>0</v>
      </c>
      <c r="BO120" s="2" t="s">
        <v>3</v>
      </c>
      <c r="BP120" s="2">
        <v>0</v>
      </c>
      <c r="BQ120" s="2">
        <v>2</v>
      </c>
      <c r="BR120" s="2">
        <v>0</v>
      </c>
      <c r="BS120" s="2">
        <v>1</v>
      </c>
      <c r="BT120" s="2">
        <v>1</v>
      </c>
      <c r="BU120" s="2">
        <v>1</v>
      </c>
      <c r="BV120" s="2">
        <v>1</v>
      </c>
      <c r="BW120" s="2">
        <v>1</v>
      </c>
      <c r="BX120" s="2">
        <v>1</v>
      </c>
      <c r="BY120" s="2" t="s">
        <v>3</v>
      </c>
      <c r="BZ120" s="2">
        <v>103</v>
      </c>
      <c r="CA120" s="2">
        <v>60</v>
      </c>
      <c r="CB120" s="2" t="s">
        <v>3</v>
      </c>
      <c r="CC120" s="2"/>
      <c r="CD120" s="2"/>
      <c r="CE120" s="2">
        <v>0</v>
      </c>
      <c r="CF120" s="2">
        <v>0</v>
      </c>
      <c r="CG120" s="2">
        <v>0</v>
      </c>
      <c r="CH120" s="2">
        <v>9</v>
      </c>
      <c r="CI120" s="2">
        <v>0</v>
      </c>
      <c r="CJ120" s="2">
        <v>0</v>
      </c>
      <c r="CK120" s="2">
        <v>0</v>
      </c>
      <c r="CL120" s="2">
        <v>0</v>
      </c>
      <c r="CM120" s="2">
        <v>0</v>
      </c>
      <c r="CN120" s="2" t="s">
        <v>3</v>
      </c>
      <c r="CO120" s="2">
        <v>0</v>
      </c>
      <c r="CP120" s="2">
        <f t="shared" si="131"/>
        <v>4235.0199999999995</v>
      </c>
      <c r="CQ120" s="2">
        <f>SUMIF(SmtRes!AQ203:'SmtRes'!AQ209,"=1",SmtRes!AA203:'SmtRes'!AA209)</f>
        <v>0</v>
      </c>
      <c r="CR120" s="2">
        <f>SUMIF(SmtRes!AQ203:'SmtRes'!AQ209,"=1",SmtRes!AB203:'SmtRes'!AB209)</f>
        <v>506.23</v>
      </c>
      <c r="CS120" s="2">
        <f>SUMIF(SmtRes!AQ203:'SmtRes'!AQ209,"=1",SmtRes!AC203:'SmtRes'!AC209)</f>
        <v>801.75</v>
      </c>
      <c r="CT120" s="2">
        <f>SUMIF(SmtRes!AQ203:'SmtRes'!AQ209,"=1",SmtRes!AD203:'SmtRes'!AD209)</f>
        <v>2465.6499999999996</v>
      </c>
      <c r="CU120" s="2">
        <f t="shared" si="132"/>
        <v>0</v>
      </c>
      <c r="CV120" s="2">
        <f>SUMIF(SmtRes!AQ203:'SmtRes'!AQ209,"=1",SmtRes!BU203:'SmtRes'!BU209)</f>
        <v>1.81</v>
      </c>
      <c r="CW120" s="2">
        <f>SUMIF(SmtRes!AQ203:'SmtRes'!AQ209,"=1",SmtRes!BV203:'SmtRes'!BV209)</f>
        <v>0.44</v>
      </c>
      <c r="CX120" s="2">
        <f t="shared" si="133"/>
        <v>0</v>
      </c>
      <c r="CY120" s="2">
        <f t="shared" si="134"/>
        <v>3880.2778000000003</v>
      </c>
      <c r="CZ120" s="2">
        <f t="shared" si="135"/>
        <v>2260.3560000000002</v>
      </c>
      <c r="DA120" s="2"/>
      <c r="DB120" s="2"/>
      <c r="DC120" s="2" t="s">
        <v>3</v>
      </c>
      <c r="DD120" s="2" t="s">
        <v>3</v>
      </c>
      <c r="DE120" s="2" t="s">
        <v>3</v>
      </c>
      <c r="DF120" s="2" t="s">
        <v>3</v>
      </c>
      <c r="DG120" s="2" t="s">
        <v>3</v>
      </c>
      <c r="DH120" s="2" t="s">
        <v>3</v>
      </c>
      <c r="DI120" s="2" t="s">
        <v>3</v>
      </c>
      <c r="DJ120" s="2" t="s">
        <v>3</v>
      </c>
      <c r="DK120" s="2" t="s">
        <v>3</v>
      </c>
      <c r="DL120" s="2" t="s">
        <v>3</v>
      </c>
      <c r="DM120" s="2" t="s">
        <v>3</v>
      </c>
      <c r="DN120" s="2">
        <v>0</v>
      </c>
      <c r="DO120" s="2">
        <v>0</v>
      </c>
      <c r="DP120" s="2">
        <v>1</v>
      </c>
      <c r="DQ120" s="2">
        <v>1</v>
      </c>
      <c r="DR120" s="2"/>
      <c r="DS120" s="2"/>
      <c r="DT120" s="2"/>
      <c r="DU120" s="2">
        <v>1013</v>
      </c>
      <c r="DV120" s="2" t="s">
        <v>24</v>
      </c>
      <c r="DW120" s="2" t="s">
        <v>24</v>
      </c>
      <c r="DX120" s="2">
        <v>1</v>
      </c>
      <c r="DY120" s="2"/>
      <c r="DZ120" s="2" t="s">
        <v>3</v>
      </c>
      <c r="EA120" s="2" t="s">
        <v>3</v>
      </c>
      <c r="EB120" s="2" t="s">
        <v>3</v>
      </c>
      <c r="EC120" s="2" t="s">
        <v>3</v>
      </c>
      <c r="ED120" s="2"/>
      <c r="EE120" s="2">
        <v>85678438</v>
      </c>
      <c r="EF120" s="2">
        <v>2</v>
      </c>
      <c r="EG120" s="2" t="s">
        <v>26</v>
      </c>
      <c r="EH120" s="2">
        <v>27</v>
      </c>
      <c r="EI120" s="2" t="s">
        <v>27</v>
      </c>
      <c r="EJ120" s="2">
        <v>1</v>
      </c>
      <c r="EK120" s="2">
        <v>33001</v>
      </c>
      <c r="EL120" s="2" t="s">
        <v>27</v>
      </c>
      <c r="EM120" s="2" t="s">
        <v>28</v>
      </c>
      <c r="EN120" s="2"/>
      <c r="EO120" s="2" t="s">
        <v>3</v>
      </c>
      <c r="EP120" s="2"/>
      <c r="EQ120" s="2">
        <v>0</v>
      </c>
      <c r="ER120" s="2">
        <v>0</v>
      </c>
      <c r="ES120" s="2">
        <v>0</v>
      </c>
      <c r="ET120" s="2">
        <v>0</v>
      </c>
      <c r="EU120" s="2">
        <v>0</v>
      </c>
      <c r="EV120" s="2">
        <v>0</v>
      </c>
      <c r="EW120" s="2">
        <v>1.81</v>
      </c>
      <c r="EX120" s="2">
        <v>0.44</v>
      </c>
      <c r="EY120" s="2">
        <v>0</v>
      </c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>
        <v>0</v>
      </c>
      <c r="FR120" s="2">
        <f t="shared" si="136"/>
        <v>0</v>
      </c>
      <c r="FS120" s="2">
        <v>0</v>
      </c>
      <c r="FT120" s="2"/>
      <c r="FU120" s="2"/>
      <c r="FV120" s="2"/>
      <c r="FW120" s="2"/>
      <c r="FX120" s="2">
        <v>103</v>
      </c>
      <c r="FY120" s="2">
        <v>60</v>
      </c>
      <c r="FZ120" s="2"/>
      <c r="GA120" s="2" t="s">
        <v>3</v>
      </c>
      <c r="GB120" s="2"/>
      <c r="GC120" s="2"/>
      <c r="GD120" s="2">
        <v>1</v>
      </c>
      <c r="GE120" s="2"/>
      <c r="GF120" s="2">
        <v>105804784</v>
      </c>
      <c r="GG120" s="2">
        <v>2</v>
      </c>
      <c r="GH120" s="2">
        <v>1</v>
      </c>
      <c r="GI120" s="2">
        <v>-2</v>
      </c>
      <c r="GJ120" s="2">
        <v>0</v>
      </c>
      <c r="GK120" s="2">
        <v>0</v>
      </c>
      <c r="GL120" s="2">
        <f t="shared" si="137"/>
        <v>0</v>
      </c>
      <c r="GM120" s="2">
        <f t="shared" si="138"/>
        <v>10375.66</v>
      </c>
      <c r="GN120" s="2">
        <f t="shared" si="139"/>
        <v>10375.66</v>
      </c>
      <c r="GO120" s="2">
        <f t="shared" si="140"/>
        <v>0</v>
      </c>
      <c r="GP120" s="2">
        <f t="shared" si="141"/>
        <v>0</v>
      </c>
      <c r="GQ120" s="2"/>
      <c r="GR120" s="2">
        <v>0</v>
      </c>
      <c r="GS120" s="2">
        <v>3</v>
      </c>
      <c r="GT120" s="2">
        <v>0</v>
      </c>
      <c r="GU120" s="2" t="s">
        <v>3</v>
      </c>
      <c r="GV120" s="2">
        <f t="shared" si="142"/>
        <v>0</v>
      </c>
      <c r="GW120" s="2">
        <v>1</v>
      </c>
      <c r="GX120" s="2">
        <f t="shared" si="143"/>
        <v>0</v>
      </c>
      <c r="GY120" s="2"/>
      <c r="GZ120" s="2"/>
      <c r="HA120" s="2">
        <v>0</v>
      </c>
      <c r="HB120" s="2">
        <v>0</v>
      </c>
      <c r="HC120" s="2">
        <f t="shared" si="144"/>
        <v>0</v>
      </c>
      <c r="HD120" s="2"/>
      <c r="HE120" s="2" t="s">
        <v>3</v>
      </c>
      <c r="HF120" s="2" t="s">
        <v>3</v>
      </c>
      <c r="HG120" s="2"/>
      <c r="HH120" s="2"/>
      <c r="HI120" s="2"/>
      <c r="HJ120" s="2"/>
      <c r="HK120" s="2"/>
      <c r="HL120" s="2"/>
      <c r="HM120" s="2" t="s">
        <v>3</v>
      </c>
      <c r="HN120" s="2" t="s">
        <v>29</v>
      </c>
      <c r="HO120" s="2" t="s">
        <v>30</v>
      </c>
      <c r="HP120" s="2" t="s">
        <v>27</v>
      </c>
      <c r="HQ120" s="2" t="s">
        <v>27</v>
      </c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>
        <v>0</v>
      </c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x14ac:dyDescent="0.2">
      <c r="A121">
        <v>17</v>
      </c>
      <c r="B121">
        <v>1</v>
      </c>
      <c r="C121">
        <f>ROW(SmtRes!A216)</f>
        <v>216</v>
      </c>
      <c r="D121">
        <f>ROW(EtalonRes!A216)</f>
        <v>216</v>
      </c>
      <c r="E121" t="s">
        <v>124</v>
      </c>
      <c r="F121" t="s">
        <v>125</v>
      </c>
      <c r="G121" t="s">
        <v>126</v>
      </c>
      <c r="H121" t="s">
        <v>24</v>
      </c>
      <c r="I121">
        <v>2.1</v>
      </c>
      <c r="J121">
        <v>0</v>
      </c>
      <c r="K121">
        <v>2.1</v>
      </c>
      <c r="L121">
        <v>3</v>
      </c>
      <c r="M121">
        <v>0.9</v>
      </c>
      <c r="N121">
        <f t="shared" si="122"/>
        <v>2.1</v>
      </c>
      <c r="O121">
        <f t="shared" si="123"/>
        <v>4235.0200000000004</v>
      </c>
      <c r="P121">
        <f>SUMIF(SmtRes!AQ210:'SmtRes'!AQ216,"=1",SmtRes!DF210:'SmtRes'!DF216)</f>
        <v>0</v>
      </c>
      <c r="Q121">
        <f>SUMIF(SmtRes!AQ210:'SmtRes'!AQ216,"=1",SmtRes!DG210:'SmtRes'!DG216)</f>
        <v>467.76</v>
      </c>
      <c r="R121">
        <f>SUMIF(SmtRes!AQ210:'SmtRes'!AQ216,"=1",SmtRes!DH210:'SmtRes'!DH216)</f>
        <v>740.82</v>
      </c>
      <c r="S121">
        <f>SUMIF(SmtRes!AQ210:'SmtRes'!AQ216,"=1",SmtRes!DI210:'SmtRes'!DI216)</f>
        <v>3026.44</v>
      </c>
      <c r="T121">
        <f t="shared" si="124"/>
        <v>0</v>
      </c>
      <c r="U121">
        <f>SUMIF(SmtRes!AQ210:'SmtRes'!AQ216,"=1",SmtRes!CV210:'SmtRes'!CV216)</f>
        <v>3.8009999999999997</v>
      </c>
      <c r="V121">
        <f>SUMIF(SmtRes!AQ210:'SmtRes'!AQ216,"=1",SmtRes!CW210:'SmtRes'!CW216)</f>
        <v>0.92400000000000004</v>
      </c>
      <c r="W121">
        <f t="shared" si="125"/>
        <v>0</v>
      </c>
      <c r="X121">
        <f t="shared" si="126"/>
        <v>3880.28</v>
      </c>
      <c r="Y121">
        <f t="shared" si="127"/>
        <v>2260.36</v>
      </c>
      <c r="AA121">
        <v>87105511</v>
      </c>
      <c r="AB121">
        <f t="shared" si="128"/>
        <v>1593.72</v>
      </c>
      <c r="AC121">
        <f>ROUND((0),2)</f>
        <v>0</v>
      </c>
      <c r="AD121">
        <f>ROUND((((SUM(SmtRes!BR210:'SmtRes'!BR216))-(SUM(SmtRes!BS210:'SmtRes'!BS216)))+AE121),2)</f>
        <v>152.56</v>
      </c>
      <c r="AE121">
        <f>ROUND((SUM(SmtRes!BS210:'SmtRes'!BS216)),2)</f>
        <v>352.77</v>
      </c>
      <c r="AF121">
        <f>ROUND((SUM(SmtRes!BT210:'SmtRes'!BT216)),2)</f>
        <v>1441.16</v>
      </c>
      <c r="AG121">
        <f t="shared" si="129"/>
        <v>0</v>
      </c>
      <c r="AH121">
        <f>(SUM(SmtRes!BU210:'SmtRes'!BU216))</f>
        <v>1.81</v>
      </c>
      <c r="AI121">
        <f>(SUM(SmtRes!BV210:'SmtRes'!BV216))</f>
        <v>0.44</v>
      </c>
      <c r="AJ121">
        <f t="shared" si="130"/>
        <v>0</v>
      </c>
      <c r="AK121">
        <v>1946.4923000000001</v>
      </c>
      <c r="AL121">
        <v>0</v>
      </c>
      <c r="AM121">
        <v>152.56120000000001</v>
      </c>
      <c r="AN121">
        <v>352.77</v>
      </c>
      <c r="AO121">
        <v>1441.1611</v>
      </c>
      <c r="AP121">
        <v>0</v>
      </c>
      <c r="AQ121">
        <v>1.81</v>
      </c>
      <c r="AR121">
        <v>0.44</v>
      </c>
      <c r="AS121">
        <v>0</v>
      </c>
      <c r="AT121">
        <v>103</v>
      </c>
      <c r="AU121">
        <v>60</v>
      </c>
      <c r="AV121">
        <v>1</v>
      </c>
      <c r="AW121">
        <v>1</v>
      </c>
      <c r="AZ121">
        <v>1</v>
      </c>
      <c r="BA121">
        <v>1</v>
      </c>
      <c r="BB121">
        <v>1</v>
      </c>
      <c r="BC121">
        <v>1</v>
      </c>
      <c r="BD121" t="s">
        <v>3</v>
      </c>
      <c r="BE121" t="s">
        <v>3</v>
      </c>
      <c r="BF121" t="s">
        <v>3</v>
      </c>
      <c r="BG121" t="s">
        <v>3</v>
      </c>
      <c r="BH121">
        <v>0</v>
      </c>
      <c r="BI121">
        <v>1</v>
      </c>
      <c r="BJ121" t="s">
        <v>127</v>
      </c>
      <c r="BM121">
        <v>33001</v>
      </c>
      <c r="BN121">
        <v>0</v>
      </c>
      <c r="BO121" t="s">
        <v>3</v>
      </c>
      <c r="BP121">
        <v>0</v>
      </c>
      <c r="BQ121">
        <v>2</v>
      </c>
      <c r="BR121">
        <v>0</v>
      </c>
      <c r="BS121">
        <v>1</v>
      </c>
      <c r="BT121">
        <v>1</v>
      </c>
      <c r="BU121">
        <v>1</v>
      </c>
      <c r="BV121">
        <v>1</v>
      </c>
      <c r="BW121">
        <v>1</v>
      </c>
      <c r="BX121">
        <v>1</v>
      </c>
      <c r="BY121" t="s">
        <v>3</v>
      </c>
      <c r="BZ121">
        <v>103</v>
      </c>
      <c r="CA121">
        <v>60</v>
      </c>
      <c r="CB121" t="s">
        <v>3</v>
      </c>
      <c r="CE121">
        <v>0</v>
      </c>
      <c r="CF121">
        <v>0</v>
      </c>
      <c r="CG121">
        <v>0</v>
      </c>
      <c r="CH121">
        <v>9</v>
      </c>
      <c r="CI121">
        <v>0</v>
      </c>
      <c r="CJ121">
        <v>0</v>
      </c>
      <c r="CK121">
        <v>0</v>
      </c>
      <c r="CL121">
        <v>0</v>
      </c>
      <c r="CM121">
        <v>0</v>
      </c>
      <c r="CN121" t="s">
        <v>3</v>
      </c>
      <c r="CO121">
        <v>0</v>
      </c>
      <c r="CP121">
        <f t="shared" si="131"/>
        <v>4235.0199999999995</v>
      </c>
      <c r="CQ121">
        <f>SUMIF(SmtRes!AQ210:'SmtRes'!AQ216,"=1",SmtRes!AA210:'SmtRes'!AA216)</f>
        <v>0</v>
      </c>
      <c r="CR121">
        <f>SUMIF(SmtRes!AQ210:'SmtRes'!AQ216,"=1",SmtRes!AB210:'SmtRes'!AB216)</f>
        <v>506.23</v>
      </c>
      <c r="CS121">
        <f>SUMIF(SmtRes!AQ210:'SmtRes'!AQ216,"=1",SmtRes!AC210:'SmtRes'!AC216)</f>
        <v>801.75</v>
      </c>
      <c r="CT121">
        <f>SUMIF(SmtRes!AQ210:'SmtRes'!AQ216,"=1",SmtRes!AD210:'SmtRes'!AD216)</f>
        <v>2465.6499999999996</v>
      </c>
      <c r="CU121">
        <f t="shared" si="132"/>
        <v>0</v>
      </c>
      <c r="CV121">
        <f>SUMIF(SmtRes!AQ210:'SmtRes'!AQ216,"=1",SmtRes!BU210:'SmtRes'!BU216)</f>
        <v>1.81</v>
      </c>
      <c r="CW121">
        <f>SUMIF(SmtRes!AQ210:'SmtRes'!AQ216,"=1",SmtRes!BV210:'SmtRes'!BV216)</f>
        <v>0.44</v>
      </c>
      <c r="CX121">
        <f t="shared" si="133"/>
        <v>0</v>
      </c>
      <c r="CY121">
        <f t="shared" si="134"/>
        <v>3880.2778000000003</v>
      </c>
      <c r="CZ121">
        <f t="shared" si="135"/>
        <v>2260.3560000000002</v>
      </c>
      <c r="DC121" t="s">
        <v>3</v>
      </c>
      <c r="DD121" t="s">
        <v>3</v>
      </c>
      <c r="DE121" t="s">
        <v>3</v>
      </c>
      <c r="DF121" t="s">
        <v>3</v>
      </c>
      <c r="DG121" t="s">
        <v>3</v>
      </c>
      <c r="DH121" t="s">
        <v>3</v>
      </c>
      <c r="DI121" t="s">
        <v>3</v>
      </c>
      <c r="DJ121" t="s">
        <v>3</v>
      </c>
      <c r="DK121" t="s">
        <v>3</v>
      </c>
      <c r="DL121" t="s">
        <v>3</v>
      </c>
      <c r="DM121" t="s">
        <v>3</v>
      </c>
      <c r="DN121">
        <v>0</v>
      </c>
      <c r="DO121">
        <v>0</v>
      </c>
      <c r="DP121">
        <v>1</v>
      </c>
      <c r="DQ121">
        <v>1</v>
      </c>
      <c r="DU121">
        <v>1013</v>
      </c>
      <c r="DV121" t="s">
        <v>24</v>
      </c>
      <c r="DW121" t="s">
        <v>24</v>
      </c>
      <c r="DX121">
        <v>1</v>
      </c>
      <c r="DZ121" t="s">
        <v>3</v>
      </c>
      <c r="EA121" t="s">
        <v>3</v>
      </c>
      <c r="EB121" t="s">
        <v>3</v>
      </c>
      <c r="EC121" t="s">
        <v>3</v>
      </c>
      <c r="EE121">
        <v>85678438</v>
      </c>
      <c r="EF121">
        <v>2</v>
      </c>
      <c r="EG121" t="s">
        <v>26</v>
      </c>
      <c r="EH121">
        <v>27</v>
      </c>
      <c r="EI121" t="s">
        <v>27</v>
      </c>
      <c r="EJ121">
        <v>1</v>
      </c>
      <c r="EK121">
        <v>33001</v>
      </c>
      <c r="EL121" t="s">
        <v>27</v>
      </c>
      <c r="EM121" t="s">
        <v>28</v>
      </c>
      <c r="EO121" t="s">
        <v>3</v>
      </c>
      <c r="EQ121">
        <v>0</v>
      </c>
      <c r="ER121">
        <v>0</v>
      </c>
      <c r="ES121">
        <v>0</v>
      </c>
      <c r="ET121">
        <v>0</v>
      </c>
      <c r="EU121">
        <v>0</v>
      </c>
      <c r="EV121">
        <v>0</v>
      </c>
      <c r="EW121">
        <v>1.81</v>
      </c>
      <c r="EX121">
        <v>0.44</v>
      </c>
      <c r="EY121">
        <v>0</v>
      </c>
      <c r="FQ121">
        <v>0</v>
      </c>
      <c r="FR121">
        <f t="shared" si="136"/>
        <v>0</v>
      </c>
      <c r="FS121">
        <v>0</v>
      </c>
      <c r="FX121">
        <v>103</v>
      </c>
      <c r="FY121">
        <v>60</v>
      </c>
      <c r="GA121" t="s">
        <v>3</v>
      </c>
      <c r="GD121">
        <v>1</v>
      </c>
      <c r="GF121">
        <v>105804784</v>
      </c>
      <c r="GG121">
        <v>2</v>
      </c>
      <c r="GH121">
        <v>1</v>
      </c>
      <c r="GI121">
        <v>-2</v>
      </c>
      <c r="GJ121">
        <v>0</v>
      </c>
      <c r="GK121">
        <v>0</v>
      </c>
      <c r="GL121">
        <f t="shared" si="137"/>
        <v>0</v>
      </c>
      <c r="GM121">
        <f t="shared" si="138"/>
        <v>10375.66</v>
      </c>
      <c r="GN121">
        <f t="shared" si="139"/>
        <v>10375.66</v>
      </c>
      <c r="GO121">
        <f t="shared" si="140"/>
        <v>0</v>
      </c>
      <c r="GP121">
        <f t="shared" si="141"/>
        <v>0</v>
      </c>
      <c r="GR121">
        <v>0</v>
      </c>
      <c r="GS121">
        <v>3</v>
      </c>
      <c r="GT121">
        <v>0</v>
      </c>
      <c r="GU121" t="s">
        <v>3</v>
      </c>
      <c r="GV121">
        <f t="shared" si="142"/>
        <v>0</v>
      </c>
      <c r="GW121">
        <v>1</v>
      </c>
      <c r="GX121">
        <f t="shared" si="143"/>
        <v>0</v>
      </c>
      <c r="HA121">
        <v>0</v>
      </c>
      <c r="HB121">
        <v>0</v>
      </c>
      <c r="HC121">
        <f t="shared" si="144"/>
        <v>0</v>
      </c>
      <c r="HE121" t="s">
        <v>3</v>
      </c>
      <c r="HF121" t="s">
        <v>3</v>
      </c>
      <c r="HM121" t="s">
        <v>3</v>
      </c>
      <c r="HN121" t="s">
        <v>29</v>
      </c>
      <c r="HO121" t="s">
        <v>30</v>
      </c>
      <c r="HP121" t="s">
        <v>27</v>
      </c>
      <c r="HQ121" t="s">
        <v>27</v>
      </c>
      <c r="IK121">
        <v>0</v>
      </c>
    </row>
    <row r="122" spans="1:255" x14ac:dyDescent="0.2">
      <c r="A122" s="2">
        <v>18</v>
      </c>
      <c r="B122" s="2">
        <v>1</v>
      </c>
      <c r="C122" s="2">
        <v>208</v>
      </c>
      <c r="D122" s="2"/>
      <c r="E122" s="2" t="s">
        <v>128</v>
      </c>
      <c r="F122" s="2" t="s">
        <v>116</v>
      </c>
      <c r="G122" s="2" t="s">
        <v>117</v>
      </c>
      <c r="H122" s="2" t="s">
        <v>24</v>
      </c>
      <c r="I122" s="2">
        <f>I120*J122</f>
        <v>0</v>
      </c>
      <c r="J122" s="2">
        <v>0</v>
      </c>
      <c r="K122" s="2">
        <v>0</v>
      </c>
      <c r="L122" s="2">
        <v>0</v>
      </c>
      <c r="M122" s="2">
        <v>0</v>
      </c>
      <c r="N122" s="2">
        <f t="shared" si="122"/>
        <v>0</v>
      </c>
      <c r="O122" s="2">
        <f t="shared" si="123"/>
        <v>0</v>
      </c>
      <c r="P122" s="2">
        <f>ROUND(CQ122*I122,2)</f>
        <v>0</v>
      </c>
      <c r="Q122" s="2">
        <f>ROUND(CR122*I122,2)</f>
        <v>0</v>
      </c>
      <c r="R122" s="2">
        <f>ROUND(CS122*I122,2)</f>
        <v>0</v>
      </c>
      <c r="S122" s="2">
        <f>ROUND(CT122*I122,2)</f>
        <v>0</v>
      </c>
      <c r="T122" s="2">
        <f t="shared" si="124"/>
        <v>0</v>
      </c>
      <c r="U122" s="2">
        <f>ROUND(CV122*I122,7)</f>
        <v>0</v>
      </c>
      <c r="V122" s="2">
        <f>ROUND(CW122*I122,7)</f>
        <v>0</v>
      </c>
      <c r="W122" s="2">
        <f t="shared" si="125"/>
        <v>0</v>
      </c>
      <c r="X122" s="2">
        <f t="shared" si="126"/>
        <v>0</v>
      </c>
      <c r="Y122" s="2">
        <f t="shared" si="127"/>
        <v>0</v>
      </c>
      <c r="Z122" s="2"/>
      <c r="AA122" s="2">
        <v>87105575</v>
      </c>
      <c r="AB122" s="2">
        <f t="shared" si="128"/>
        <v>0</v>
      </c>
      <c r="AC122" s="2">
        <f>ROUND((ES122),2)</f>
        <v>0</v>
      </c>
      <c r="AD122" s="2">
        <f>ROUND((((ET122)-(EU122))+AE122),2)</f>
        <v>0</v>
      </c>
      <c r="AE122" s="2">
        <f t="shared" ref="AE122:AF125" si="178">ROUND((EU122),2)</f>
        <v>0</v>
      </c>
      <c r="AF122" s="2">
        <f t="shared" si="178"/>
        <v>0</v>
      </c>
      <c r="AG122" s="2">
        <f t="shared" si="129"/>
        <v>0</v>
      </c>
      <c r="AH122" s="2">
        <f t="shared" ref="AH122:AI125" si="179">(EW122)</f>
        <v>0</v>
      </c>
      <c r="AI122" s="2">
        <f t="shared" si="179"/>
        <v>0</v>
      </c>
      <c r="AJ122" s="2">
        <f t="shared" si="130"/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103</v>
      </c>
      <c r="AU122" s="2">
        <v>60</v>
      </c>
      <c r="AV122" s="2">
        <v>1</v>
      </c>
      <c r="AW122" s="2">
        <v>1</v>
      </c>
      <c r="AX122" s="2"/>
      <c r="AY122" s="2"/>
      <c r="AZ122" s="2">
        <v>1</v>
      </c>
      <c r="BA122" s="2">
        <v>1</v>
      </c>
      <c r="BB122" s="2">
        <v>1</v>
      </c>
      <c r="BC122" s="2">
        <v>1</v>
      </c>
      <c r="BD122" s="2" t="s">
        <v>3</v>
      </c>
      <c r="BE122" s="2" t="s">
        <v>3</v>
      </c>
      <c r="BF122" s="2" t="s">
        <v>3</v>
      </c>
      <c r="BG122" s="2" t="s">
        <v>3</v>
      </c>
      <c r="BH122" s="2">
        <v>3</v>
      </c>
      <c r="BI122" s="2">
        <v>1</v>
      </c>
      <c r="BJ122" s="2" t="s">
        <v>3</v>
      </c>
      <c r="BK122" s="2"/>
      <c r="BL122" s="2"/>
      <c r="BM122" s="2">
        <v>33001</v>
      </c>
      <c r="BN122" s="2">
        <v>0</v>
      </c>
      <c r="BO122" s="2" t="s">
        <v>3</v>
      </c>
      <c r="BP122" s="2">
        <v>0</v>
      </c>
      <c r="BQ122" s="2">
        <v>2</v>
      </c>
      <c r="BR122" s="2">
        <v>0</v>
      </c>
      <c r="BS122" s="2">
        <v>1</v>
      </c>
      <c r="BT122" s="2">
        <v>1</v>
      </c>
      <c r="BU122" s="2">
        <v>1</v>
      </c>
      <c r="BV122" s="2">
        <v>1</v>
      </c>
      <c r="BW122" s="2">
        <v>1</v>
      </c>
      <c r="BX122" s="2">
        <v>1</v>
      </c>
      <c r="BY122" s="2" t="s">
        <v>3</v>
      </c>
      <c r="BZ122" s="2">
        <v>103</v>
      </c>
      <c r="CA122" s="2">
        <v>60</v>
      </c>
      <c r="CB122" s="2" t="s">
        <v>3</v>
      </c>
      <c r="CC122" s="2"/>
      <c r="CD122" s="2"/>
      <c r="CE122" s="2">
        <v>0</v>
      </c>
      <c r="CF122" s="2">
        <v>0</v>
      </c>
      <c r="CG122" s="2">
        <v>0</v>
      </c>
      <c r="CH122" s="2">
        <v>9</v>
      </c>
      <c r="CI122" s="2">
        <v>1</v>
      </c>
      <c r="CJ122" s="2">
        <v>0</v>
      </c>
      <c r="CK122" s="2">
        <v>0</v>
      </c>
      <c r="CL122" s="2">
        <v>0</v>
      </c>
      <c r="CM122" s="2">
        <v>0</v>
      </c>
      <c r="CN122" s="2" t="s">
        <v>3</v>
      </c>
      <c r="CO122" s="2">
        <v>0</v>
      </c>
      <c r="CP122" s="2">
        <f t="shared" si="131"/>
        <v>0</v>
      </c>
      <c r="CQ122" s="2">
        <f>ROUND(AL122*BC122,2)</f>
        <v>0</v>
      </c>
      <c r="CR122" s="2">
        <f>ROUND(AM122*BB122,2)</f>
        <v>0</v>
      </c>
      <c r="CS122" s="2">
        <f>ROUND(AN122*BS122,2)</f>
        <v>0</v>
      </c>
      <c r="CT122" s="2">
        <f>ROUND(AO122*BA122,2)</f>
        <v>0</v>
      </c>
      <c r="CU122" s="2">
        <f t="shared" si="132"/>
        <v>0</v>
      </c>
      <c r="CV122" s="2">
        <f t="shared" ref="CV122:CW125" si="180">AH122</f>
        <v>0</v>
      </c>
      <c r="CW122" s="2">
        <f t="shared" si="180"/>
        <v>0</v>
      </c>
      <c r="CX122" s="2">
        <f t="shared" si="133"/>
        <v>0</v>
      </c>
      <c r="CY122" s="2">
        <f t="shared" si="134"/>
        <v>0</v>
      </c>
      <c r="CZ122" s="2">
        <f t="shared" si="135"/>
        <v>0</v>
      </c>
      <c r="DA122" s="2"/>
      <c r="DB122" s="2"/>
      <c r="DC122" s="2" t="s">
        <v>3</v>
      </c>
      <c r="DD122" s="2" t="s">
        <v>3</v>
      </c>
      <c r="DE122" s="2" t="s">
        <v>3</v>
      </c>
      <c r="DF122" s="2" t="s">
        <v>3</v>
      </c>
      <c r="DG122" s="2" t="s">
        <v>3</v>
      </c>
      <c r="DH122" s="2" t="s">
        <v>3</v>
      </c>
      <c r="DI122" s="2" t="s">
        <v>3</v>
      </c>
      <c r="DJ122" s="2" t="s">
        <v>3</v>
      </c>
      <c r="DK122" s="2" t="s">
        <v>3</v>
      </c>
      <c r="DL122" s="2" t="s">
        <v>3</v>
      </c>
      <c r="DM122" s="2" t="s">
        <v>3</v>
      </c>
      <c r="DN122" s="2">
        <v>0</v>
      </c>
      <c r="DO122" s="2">
        <v>0</v>
      </c>
      <c r="DP122" s="2">
        <v>1</v>
      </c>
      <c r="DQ122" s="2">
        <v>1</v>
      </c>
      <c r="DR122" s="2"/>
      <c r="DS122" s="2"/>
      <c r="DT122" s="2"/>
      <c r="DU122" s="2">
        <v>1013</v>
      </c>
      <c r="DV122" s="2" t="s">
        <v>24</v>
      </c>
      <c r="DW122" s="2" t="s">
        <v>24</v>
      </c>
      <c r="DX122" s="2">
        <v>1</v>
      </c>
      <c r="DY122" s="2"/>
      <c r="DZ122" s="2" t="s">
        <v>3</v>
      </c>
      <c r="EA122" s="2" t="s">
        <v>3</v>
      </c>
      <c r="EB122" s="2" t="s">
        <v>3</v>
      </c>
      <c r="EC122" s="2" t="s">
        <v>3</v>
      </c>
      <c r="ED122" s="2"/>
      <c r="EE122" s="2">
        <v>85678438</v>
      </c>
      <c r="EF122" s="2">
        <v>2</v>
      </c>
      <c r="EG122" s="2" t="s">
        <v>26</v>
      </c>
      <c r="EH122" s="2">
        <v>27</v>
      </c>
      <c r="EI122" s="2" t="s">
        <v>27</v>
      </c>
      <c r="EJ122" s="2">
        <v>1</v>
      </c>
      <c r="EK122" s="2">
        <v>33001</v>
      </c>
      <c r="EL122" s="2" t="s">
        <v>27</v>
      </c>
      <c r="EM122" s="2" t="s">
        <v>28</v>
      </c>
      <c r="EN122" s="2"/>
      <c r="EO122" s="2" t="s">
        <v>3</v>
      </c>
      <c r="EP122" s="2"/>
      <c r="EQ122" s="2">
        <v>0</v>
      </c>
      <c r="ER122" s="2">
        <v>0</v>
      </c>
      <c r="ES122" s="2">
        <v>0</v>
      </c>
      <c r="ET122" s="2">
        <v>0</v>
      </c>
      <c r="EU122" s="2">
        <v>0</v>
      </c>
      <c r="EV122" s="2">
        <v>0</v>
      </c>
      <c r="EW122" s="2">
        <v>0</v>
      </c>
      <c r="EX122" s="2">
        <v>0</v>
      </c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>
        <v>0</v>
      </c>
      <c r="FR122" s="2">
        <f t="shared" si="136"/>
        <v>0</v>
      </c>
      <c r="FS122" s="2">
        <v>0</v>
      </c>
      <c r="FT122" s="2"/>
      <c r="FU122" s="2"/>
      <c r="FV122" s="2"/>
      <c r="FW122" s="2"/>
      <c r="FX122" s="2">
        <v>103</v>
      </c>
      <c r="FY122" s="2">
        <v>60</v>
      </c>
      <c r="FZ122" s="2"/>
      <c r="GA122" s="2" t="s">
        <v>3</v>
      </c>
      <c r="GB122" s="2"/>
      <c r="GC122" s="2"/>
      <c r="GD122" s="2">
        <v>1</v>
      </c>
      <c r="GE122" s="2"/>
      <c r="GF122" s="2">
        <v>864875641</v>
      </c>
      <c r="GG122" s="2">
        <v>2</v>
      </c>
      <c r="GH122" s="2">
        <v>1</v>
      </c>
      <c r="GI122" s="2">
        <v>-2</v>
      </c>
      <c r="GJ122" s="2">
        <v>0</v>
      </c>
      <c r="GK122" s="2">
        <v>0</v>
      </c>
      <c r="GL122" s="2">
        <f t="shared" si="137"/>
        <v>0</v>
      </c>
      <c r="GM122" s="2">
        <f t="shared" si="138"/>
        <v>0</v>
      </c>
      <c r="GN122" s="2">
        <f t="shared" si="139"/>
        <v>0</v>
      </c>
      <c r="GO122" s="2">
        <f t="shared" si="140"/>
        <v>0</v>
      </c>
      <c r="GP122" s="2">
        <f t="shared" si="141"/>
        <v>0</v>
      </c>
      <c r="GQ122" s="2"/>
      <c r="GR122" s="2">
        <v>0</v>
      </c>
      <c r="GS122" s="2">
        <v>3</v>
      </c>
      <c r="GT122" s="2">
        <v>0</v>
      </c>
      <c r="GU122" s="2" t="s">
        <v>3</v>
      </c>
      <c r="GV122" s="2">
        <f t="shared" si="142"/>
        <v>0</v>
      </c>
      <c r="GW122" s="2">
        <v>1</v>
      </c>
      <c r="GX122" s="2">
        <f t="shared" si="143"/>
        <v>0</v>
      </c>
      <c r="GY122" s="2"/>
      <c r="GZ122" s="2"/>
      <c r="HA122" s="2">
        <v>0</v>
      </c>
      <c r="HB122" s="2">
        <v>0</v>
      </c>
      <c r="HC122" s="2">
        <f t="shared" si="144"/>
        <v>0</v>
      </c>
      <c r="HD122" s="2"/>
      <c r="HE122" s="2" t="s">
        <v>3</v>
      </c>
      <c r="HF122" s="2" t="s">
        <v>3</v>
      </c>
      <c r="HG122" s="2"/>
      <c r="HH122" s="2"/>
      <c r="HI122" s="2"/>
      <c r="HJ122" s="2"/>
      <c r="HK122" s="2"/>
      <c r="HL122" s="2"/>
      <c r="HM122" s="2" t="s">
        <v>3</v>
      </c>
      <c r="HN122" s="2" t="s">
        <v>29</v>
      </c>
      <c r="HO122" s="2" t="s">
        <v>30</v>
      </c>
      <c r="HP122" s="2" t="s">
        <v>27</v>
      </c>
      <c r="HQ122" s="2" t="s">
        <v>27</v>
      </c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>
        <v>0</v>
      </c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x14ac:dyDescent="0.2">
      <c r="A123">
        <v>18</v>
      </c>
      <c r="B123">
        <v>1</v>
      </c>
      <c r="C123">
        <v>215</v>
      </c>
      <c r="E123" t="s">
        <v>128</v>
      </c>
      <c r="F123" t="s">
        <v>116</v>
      </c>
      <c r="G123" t="s">
        <v>117</v>
      </c>
      <c r="H123" t="s">
        <v>24</v>
      </c>
      <c r="I123">
        <f>I121*J123</f>
        <v>0</v>
      </c>
      <c r="J123">
        <v>0</v>
      </c>
      <c r="K123">
        <v>0</v>
      </c>
      <c r="L123">
        <v>0</v>
      </c>
      <c r="M123">
        <v>0</v>
      </c>
      <c r="N123">
        <f t="shared" si="122"/>
        <v>0</v>
      </c>
      <c r="O123">
        <f t="shared" si="123"/>
        <v>0</v>
      </c>
      <c r="P123">
        <f>ROUND(CQ123*I123,2)</f>
        <v>0</v>
      </c>
      <c r="Q123">
        <f>ROUND(CR123*I123,2)</f>
        <v>0</v>
      </c>
      <c r="R123">
        <f>ROUND(CS123*I123,2)</f>
        <v>0</v>
      </c>
      <c r="S123">
        <f>ROUND(CT123*I123,2)</f>
        <v>0</v>
      </c>
      <c r="T123">
        <f t="shared" si="124"/>
        <v>0</v>
      </c>
      <c r="U123">
        <f>ROUND(CV123*I123,7)</f>
        <v>0</v>
      </c>
      <c r="V123">
        <f>ROUND(CW123*I123,7)</f>
        <v>0</v>
      </c>
      <c r="W123">
        <f t="shared" si="125"/>
        <v>0</v>
      </c>
      <c r="X123">
        <f t="shared" si="126"/>
        <v>0</v>
      </c>
      <c r="Y123">
        <f t="shared" si="127"/>
        <v>0</v>
      </c>
      <c r="AA123">
        <v>87105511</v>
      </c>
      <c r="AB123">
        <f t="shared" si="128"/>
        <v>0</v>
      </c>
      <c r="AC123">
        <f>ROUND((ES123),2)</f>
        <v>0</v>
      </c>
      <c r="AD123">
        <f>ROUND((((ET123)-(EU123))+AE123),2)</f>
        <v>0</v>
      </c>
      <c r="AE123">
        <f t="shared" si="178"/>
        <v>0</v>
      </c>
      <c r="AF123">
        <f t="shared" si="178"/>
        <v>0</v>
      </c>
      <c r="AG123">
        <f t="shared" si="129"/>
        <v>0</v>
      </c>
      <c r="AH123">
        <f t="shared" si="179"/>
        <v>0</v>
      </c>
      <c r="AI123">
        <f t="shared" si="179"/>
        <v>0</v>
      </c>
      <c r="AJ123">
        <f t="shared" si="130"/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103</v>
      </c>
      <c r="AU123">
        <v>60</v>
      </c>
      <c r="AV123">
        <v>1</v>
      </c>
      <c r="AW123">
        <v>1</v>
      </c>
      <c r="AZ123">
        <v>1</v>
      </c>
      <c r="BA123">
        <v>1</v>
      </c>
      <c r="BB123">
        <v>1</v>
      </c>
      <c r="BC123">
        <v>1</v>
      </c>
      <c r="BD123" t="s">
        <v>3</v>
      </c>
      <c r="BE123" t="s">
        <v>3</v>
      </c>
      <c r="BF123" t="s">
        <v>3</v>
      </c>
      <c r="BG123" t="s">
        <v>3</v>
      </c>
      <c r="BH123">
        <v>3</v>
      </c>
      <c r="BI123">
        <v>1</v>
      </c>
      <c r="BJ123" t="s">
        <v>3</v>
      </c>
      <c r="BM123">
        <v>33001</v>
      </c>
      <c r="BN123">
        <v>0</v>
      </c>
      <c r="BO123" t="s">
        <v>3</v>
      </c>
      <c r="BP123">
        <v>0</v>
      </c>
      <c r="BQ123">
        <v>2</v>
      </c>
      <c r="BR123">
        <v>0</v>
      </c>
      <c r="BS123">
        <v>1</v>
      </c>
      <c r="BT123">
        <v>1</v>
      </c>
      <c r="BU123">
        <v>1</v>
      </c>
      <c r="BV123">
        <v>1</v>
      </c>
      <c r="BW123">
        <v>1</v>
      </c>
      <c r="BX123">
        <v>1</v>
      </c>
      <c r="BY123" t="s">
        <v>3</v>
      </c>
      <c r="BZ123">
        <v>103</v>
      </c>
      <c r="CA123">
        <v>60</v>
      </c>
      <c r="CB123" t="s">
        <v>3</v>
      </c>
      <c r="CE123">
        <v>0</v>
      </c>
      <c r="CF123">
        <v>0</v>
      </c>
      <c r="CG123">
        <v>0</v>
      </c>
      <c r="CH123">
        <v>9</v>
      </c>
      <c r="CI123">
        <v>1</v>
      </c>
      <c r="CJ123">
        <v>0</v>
      </c>
      <c r="CK123">
        <v>0</v>
      </c>
      <c r="CL123">
        <v>0</v>
      </c>
      <c r="CM123">
        <v>0</v>
      </c>
      <c r="CN123" t="s">
        <v>3</v>
      </c>
      <c r="CO123">
        <v>0</v>
      </c>
      <c r="CP123">
        <f t="shared" si="131"/>
        <v>0</v>
      </c>
      <c r="CQ123">
        <f>ROUND(AL123*BC123,2)</f>
        <v>0</v>
      </c>
      <c r="CR123">
        <f>ROUND(AM123*BB123,2)</f>
        <v>0</v>
      </c>
      <c r="CS123">
        <f>ROUND(AN123*BS123,2)</f>
        <v>0</v>
      </c>
      <c r="CT123">
        <f>ROUND(AO123*BA123,2)</f>
        <v>0</v>
      </c>
      <c r="CU123">
        <f t="shared" si="132"/>
        <v>0</v>
      </c>
      <c r="CV123">
        <f t="shared" si="180"/>
        <v>0</v>
      </c>
      <c r="CW123">
        <f t="shared" si="180"/>
        <v>0</v>
      </c>
      <c r="CX123">
        <f t="shared" si="133"/>
        <v>0</v>
      </c>
      <c r="CY123">
        <f t="shared" si="134"/>
        <v>0</v>
      </c>
      <c r="CZ123">
        <f t="shared" si="135"/>
        <v>0</v>
      </c>
      <c r="DC123" t="s">
        <v>3</v>
      </c>
      <c r="DD123" t="s">
        <v>3</v>
      </c>
      <c r="DE123" t="s">
        <v>3</v>
      </c>
      <c r="DF123" t="s">
        <v>3</v>
      </c>
      <c r="DG123" t="s">
        <v>3</v>
      </c>
      <c r="DH123" t="s">
        <v>3</v>
      </c>
      <c r="DI123" t="s">
        <v>3</v>
      </c>
      <c r="DJ123" t="s">
        <v>3</v>
      </c>
      <c r="DK123" t="s">
        <v>3</v>
      </c>
      <c r="DL123" t="s">
        <v>3</v>
      </c>
      <c r="DM123" t="s">
        <v>3</v>
      </c>
      <c r="DN123">
        <v>0</v>
      </c>
      <c r="DO123">
        <v>0</v>
      </c>
      <c r="DP123">
        <v>1</v>
      </c>
      <c r="DQ123">
        <v>1</v>
      </c>
      <c r="DU123">
        <v>1013</v>
      </c>
      <c r="DV123" t="s">
        <v>24</v>
      </c>
      <c r="DW123" t="s">
        <v>24</v>
      </c>
      <c r="DX123">
        <v>1</v>
      </c>
      <c r="DZ123" t="s">
        <v>3</v>
      </c>
      <c r="EA123" t="s">
        <v>3</v>
      </c>
      <c r="EB123" t="s">
        <v>3</v>
      </c>
      <c r="EC123" t="s">
        <v>3</v>
      </c>
      <c r="EE123">
        <v>85678438</v>
      </c>
      <c r="EF123">
        <v>2</v>
      </c>
      <c r="EG123" t="s">
        <v>26</v>
      </c>
      <c r="EH123">
        <v>27</v>
      </c>
      <c r="EI123" t="s">
        <v>27</v>
      </c>
      <c r="EJ123">
        <v>1</v>
      </c>
      <c r="EK123">
        <v>33001</v>
      </c>
      <c r="EL123" t="s">
        <v>27</v>
      </c>
      <c r="EM123" t="s">
        <v>28</v>
      </c>
      <c r="EO123" t="s">
        <v>3</v>
      </c>
      <c r="EQ123">
        <v>0</v>
      </c>
      <c r="ER123">
        <v>0</v>
      </c>
      <c r="ES123">
        <v>0</v>
      </c>
      <c r="ET123">
        <v>0</v>
      </c>
      <c r="EU123">
        <v>0</v>
      </c>
      <c r="EV123">
        <v>0</v>
      </c>
      <c r="EW123">
        <v>0</v>
      </c>
      <c r="EX123">
        <v>0</v>
      </c>
      <c r="FQ123">
        <v>0</v>
      </c>
      <c r="FR123">
        <f t="shared" si="136"/>
        <v>0</v>
      </c>
      <c r="FS123">
        <v>0</v>
      </c>
      <c r="FX123">
        <v>103</v>
      </c>
      <c r="FY123">
        <v>60</v>
      </c>
      <c r="GA123" t="s">
        <v>3</v>
      </c>
      <c r="GD123">
        <v>1</v>
      </c>
      <c r="GF123">
        <v>864875641</v>
      </c>
      <c r="GG123">
        <v>2</v>
      </c>
      <c r="GH123">
        <v>1</v>
      </c>
      <c r="GI123">
        <v>-2</v>
      </c>
      <c r="GJ123">
        <v>0</v>
      </c>
      <c r="GK123">
        <v>0</v>
      </c>
      <c r="GL123">
        <f t="shared" si="137"/>
        <v>0</v>
      </c>
      <c r="GM123">
        <f t="shared" si="138"/>
        <v>0</v>
      </c>
      <c r="GN123">
        <f t="shared" si="139"/>
        <v>0</v>
      </c>
      <c r="GO123">
        <f t="shared" si="140"/>
        <v>0</v>
      </c>
      <c r="GP123">
        <f t="shared" si="141"/>
        <v>0</v>
      </c>
      <c r="GR123">
        <v>0</v>
      </c>
      <c r="GS123">
        <v>3</v>
      </c>
      <c r="GT123">
        <v>0</v>
      </c>
      <c r="GU123" t="s">
        <v>3</v>
      </c>
      <c r="GV123">
        <f t="shared" si="142"/>
        <v>0</v>
      </c>
      <c r="GW123">
        <v>1</v>
      </c>
      <c r="GX123">
        <f t="shared" si="143"/>
        <v>0</v>
      </c>
      <c r="HA123">
        <v>0</v>
      </c>
      <c r="HB123">
        <v>0</v>
      </c>
      <c r="HC123">
        <f t="shared" si="144"/>
        <v>0</v>
      </c>
      <c r="HE123" t="s">
        <v>3</v>
      </c>
      <c r="HF123" t="s">
        <v>3</v>
      </c>
      <c r="HM123" t="s">
        <v>3</v>
      </c>
      <c r="HN123" t="s">
        <v>29</v>
      </c>
      <c r="HO123" t="s">
        <v>30</v>
      </c>
      <c r="HP123" t="s">
        <v>27</v>
      </c>
      <c r="HQ123" t="s">
        <v>27</v>
      </c>
      <c r="IK123">
        <v>0</v>
      </c>
    </row>
    <row r="124" spans="1:255" x14ac:dyDescent="0.2">
      <c r="A124" s="2">
        <v>18</v>
      </c>
      <c r="B124" s="2">
        <v>1</v>
      </c>
      <c r="C124" s="2">
        <v>209</v>
      </c>
      <c r="D124" s="2"/>
      <c r="E124" s="2" t="s">
        <v>129</v>
      </c>
      <c r="F124" s="2" t="s">
        <v>119</v>
      </c>
      <c r="G124" s="2" t="s">
        <v>120</v>
      </c>
      <c r="H124" s="2" t="s">
        <v>24</v>
      </c>
      <c r="I124" s="2">
        <f>I120*J124</f>
        <v>0</v>
      </c>
      <c r="J124" s="2">
        <v>0</v>
      </c>
      <c r="K124" s="2">
        <v>0</v>
      </c>
      <c r="L124" s="2">
        <v>0</v>
      </c>
      <c r="M124" s="2">
        <v>0</v>
      </c>
      <c r="N124" s="2">
        <f t="shared" ref="N124:N137" si="181">ROUND(L124-M124,4)</f>
        <v>0</v>
      </c>
      <c r="O124" s="2">
        <f t="shared" si="123"/>
        <v>0</v>
      </c>
      <c r="P124" s="2">
        <f>ROUND(CQ124*I124,2)</f>
        <v>0</v>
      </c>
      <c r="Q124" s="2">
        <f>ROUND(CR124*I124,2)</f>
        <v>0</v>
      </c>
      <c r="R124" s="2">
        <f>ROUND(CS124*I124,2)</f>
        <v>0</v>
      </c>
      <c r="S124" s="2">
        <f>ROUND(CT124*I124,2)</f>
        <v>0</v>
      </c>
      <c r="T124" s="2">
        <f t="shared" ref="T124:T137" si="182">ROUND(CU124*I124,2)</f>
        <v>0</v>
      </c>
      <c r="U124" s="2">
        <f>ROUND(CV124*I124,7)</f>
        <v>0</v>
      </c>
      <c r="V124" s="2">
        <f>ROUND(CW124*I124,7)</f>
        <v>0</v>
      </c>
      <c r="W124" s="2">
        <f t="shared" ref="W124:W137" si="183">ROUND(CX124*I124,2)</f>
        <v>0</v>
      </c>
      <c r="X124" s="2">
        <f t="shared" ref="X124:X137" si="184">ROUND(CY124,2)</f>
        <v>0</v>
      </c>
      <c r="Y124" s="2">
        <f t="shared" ref="Y124:Y137" si="185">ROUND(CZ124,2)</f>
        <v>0</v>
      </c>
      <c r="Z124" s="2"/>
      <c r="AA124" s="2">
        <v>87105575</v>
      </c>
      <c r="AB124" s="2">
        <f t="shared" ref="AB124:AB137" si="186">ROUND((AC124+AD124+AF124),2)</f>
        <v>0</v>
      </c>
      <c r="AC124" s="2">
        <f>ROUND((ES124),2)</f>
        <v>0</v>
      </c>
      <c r="AD124" s="2">
        <f>ROUND((((ET124)-(EU124))+AE124),2)</f>
        <v>0</v>
      </c>
      <c r="AE124" s="2">
        <f t="shared" si="178"/>
        <v>0</v>
      </c>
      <c r="AF124" s="2">
        <f t="shared" si="178"/>
        <v>0</v>
      </c>
      <c r="AG124" s="2">
        <f t="shared" ref="AG124:AG137" si="187">ROUND((AP124),2)</f>
        <v>0</v>
      </c>
      <c r="AH124" s="2">
        <f t="shared" si="179"/>
        <v>0</v>
      </c>
      <c r="AI124" s="2">
        <f t="shared" si="179"/>
        <v>0</v>
      </c>
      <c r="AJ124" s="2">
        <f t="shared" ref="AJ124:AJ137" si="188">(AS124)</f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103</v>
      </c>
      <c r="AU124" s="2">
        <v>60</v>
      </c>
      <c r="AV124" s="2">
        <v>1</v>
      </c>
      <c r="AW124" s="2">
        <v>1</v>
      </c>
      <c r="AX124" s="2"/>
      <c r="AY124" s="2"/>
      <c r="AZ124" s="2">
        <v>1</v>
      </c>
      <c r="BA124" s="2">
        <v>1</v>
      </c>
      <c r="BB124" s="2">
        <v>1</v>
      </c>
      <c r="BC124" s="2">
        <v>1</v>
      </c>
      <c r="BD124" s="2" t="s">
        <v>3</v>
      </c>
      <c r="BE124" s="2" t="s">
        <v>3</v>
      </c>
      <c r="BF124" s="2" t="s">
        <v>3</v>
      </c>
      <c r="BG124" s="2" t="s">
        <v>3</v>
      </c>
      <c r="BH124" s="2">
        <v>3</v>
      </c>
      <c r="BI124" s="2">
        <v>1</v>
      </c>
      <c r="BJ124" s="2" t="s">
        <v>3</v>
      </c>
      <c r="BK124" s="2"/>
      <c r="BL124" s="2"/>
      <c r="BM124" s="2">
        <v>33001</v>
      </c>
      <c r="BN124" s="2">
        <v>0</v>
      </c>
      <c r="BO124" s="2" t="s">
        <v>3</v>
      </c>
      <c r="BP124" s="2">
        <v>0</v>
      </c>
      <c r="BQ124" s="2">
        <v>2</v>
      </c>
      <c r="BR124" s="2">
        <v>0</v>
      </c>
      <c r="BS124" s="2">
        <v>1</v>
      </c>
      <c r="BT124" s="2">
        <v>1</v>
      </c>
      <c r="BU124" s="2">
        <v>1</v>
      </c>
      <c r="BV124" s="2">
        <v>1</v>
      </c>
      <c r="BW124" s="2">
        <v>1</v>
      </c>
      <c r="BX124" s="2">
        <v>1</v>
      </c>
      <c r="BY124" s="2" t="s">
        <v>3</v>
      </c>
      <c r="BZ124" s="2">
        <v>103</v>
      </c>
      <c r="CA124" s="2">
        <v>60</v>
      </c>
      <c r="CB124" s="2" t="s">
        <v>3</v>
      </c>
      <c r="CC124" s="2"/>
      <c r="CD124" s="2"/>
      <c r="CE124" s="2">
        <v>0</v>
      </c>
      <c r="CF124" s="2">
        <v>0</v>
      </c>
      <c r="CG124" s="2">
        <v>0</v>
      </c>
      <c r="CH124" s="2">
        <v>9</v>
      </c>
      <c r="CI124" s="2">
        <v>2</v>
      </c>
      <c r="CJ124" s="2">
        <v>0</v>
      </c>
      <c r="CK124" s="2">
        <v>0</v>
      </c>
      <c r="CL124" s="2">
        <v>0</v>
      </c>
      <c r="CM124" s="2">
        <v>0</v>
      </c>
      <c r="CN124" s="2" t="s">
        <v>3</v>
      </c>
      <c r="CO124" s="2">
        <v>0</v>
      </c>
      <c r="CP124" s="2">
        <f t="shared" si="131"/>
        <v>0</v>
      </c>
      <c r="CQ124" s="2">
        <f>ROUND(AL124*BC124,2)</f>
        <v>0</v>
      </c>
      <c r="CR124" s="2">
        <f>ROUND(AM124*BB124,2)</f>
        <v>0</v>
      </c>
      <c r="CS124" s="2">
        <f>ROUND(AN124*BS124,2)</f>
        <v>0</v>
      </c>
      <c r="CT124" s="2">
        <f>ROUND(AO124*BA124,2)</f>
        <v>0</v>
      </c>
      <c r="CU124" s="2">
        <f t="shared" si="132"/>
        <v>0</v>
      </c>
      <c r="CV124" s="2">
        <f t="shared" si="180"/>
        <v>0</v>
      </c>
      <c r="CW124" s="2">
        <f t="shared" si="180"/>
        <v>0</v>
      </c>
      <c r="CX124" s="2">
        <f t="shared" si="133"/>
        <v>0</v>
      </c>
      <c r="CY124" s="2">
        <f t="shared" si="134"/>
        <v>0</v>
      </c>
      <c r="CZ124" s="2">
        <f t="shared" si="135"/>
        <v>0</v>
      </c>
      <c r="DA124" s="2"/>
      <c r="DB124" s="2"/>
      <c r="DC124" s="2" t="s">
        <v>3</v>
      </c>
      <c r="DD124" s="2" t="s">
        <v>3</v>
      </c>
      <c r="DE124" s="2" t="s">
        <v>3</v>
      </c>
      <c r="DF124" s="2" t="s">
        <v>3</v>
      </c>
      <c r="DG124" s="2" t="s">
        <v>3</v>
      </c>
      <c r="DH124" s="2" t="s">
        <v>3</v>
      </c>
      <c r="DI124" s="2" t="s">
        <v>3</v>
      </c>
      <c r="DJ124" s="2" t="s">
        <v>3</v>
      </c>
      <c r="DK124" s="2" t="s">
        <v>3</v>
      </c>
      <c r="DL124" s="2" t="s">
        <v>3</v>
      </c>
      <c r="DM124" s="2" t="s">
        <v>3</v>
      </c>
      <c r="DN124" s="2">
        <v>0</v>
      </c>
      <c r="DO124" s="2">
        <v>0</v>
      </c>
      <c r="DP124" s="2">
        <v>1</v>
      </c>
      <c r="DQ124" s="2">
        <v>1</v>
      </c>
      <c r="DR124" s="2"/>
      <c r="DS124" s="2"/>
      <c r="DT124" s="2"/>
      <c r="DU124" s="2">
        <v>1013</v>
      </c>
      <c r="DV124" s="2" t="s">
        <v>24</v>
      </c>
      <c r="DW124" s="2" t="s">
        <v>24</v>
      </c>
      <c r="DX124" s="2">
        <v>1</v>
      </c>
      <c r="DY124" s="2"/>
      <c r="DZ124" s="2" t="s">
        <v>3</v>
      </c>
      <c r="EA124" s="2" t="s">
        <v>3</v>
      </c>
      <c r="EB124" s="2" t="s">
        <v>3</v>
      </c>
      <c r="EC124" s="2" t="s">
        <v>3</v>
      </c>
      <c r="ED124" s="2"/>
      <c r="EE124" s="2">
        <v>85678438</v>
      </c>
      <c r="EF124" s="2">
        <v>2</v>
      </c>
      <c r="EG124" s="2" t="s">
        <v>26</v>
      </c>
      <c r="EH124" s="2">
        <v>27</v>
      </c>
      <c r="EI124" s="2" t="s">
        <v>27</v>
      </c>
      <c r="EJ124" s="2">
        <v>1</v>
      </c>
      <c r="EK124" s="2">
        <v>33001</v>
      </c>
      <c r="EL124" s="2" t="s">
        <v>27</v>
      </c>
      <c r="EM124" s="2" t="s">
        <v>28</v>
      </c>
      <c r="EN124" s="2"/>
      <c r="EO124" s="2" t="s">
        <v>3</v>
      </c>
      <c r="EP124" s="2"/>
      <c r="EQ124" s="2">
        <v>0</v>
      </c>
      <c r="ER124" s="2">
        <v>0</v>
      </c>
      <c r="ES124" s="2">
        <v>0</v>
      </c>
      <c r="ET124" s="2">
        <v>0</v>
      </c>
      <c r="EU124" s="2">
        <v>0</v>
      </c>
      <c r="EV124" s="2">
        <v>0</v>
      </c>
      <c r="EW124" s="2">
        <v>0</v>
      </c>
      <c r="EX124" s="2">
        <v>0</v>
      </c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>
        <v>0</v>
      </c>
      <c r="FR124" s="2">
        <f t="shared" ref="FR124:FR137" si="189">ROUND(IF(BI124=3,GM124,0),2)</f>
        <v>0</v>
      </c>
      <c r="FS124" s="2">
        <v>0</v>
      </c>
      <c r="FT124" s="2"/>
      <c r="FU124" s="2"/>
      <c r="FV124" s="2"/>
      <c r="FW124" s="2"/>
      <c r="FX124" s="2">
        <v>103</v>
      </c>
      <c r="FY124" s="2">
        <v>60</v>
      </c>
      <c r="FZ124" s="2"/>
      <c r="GA124" s="2" t="s">
        <v>3</v>
      </c>
      <c r="GB124" s="2"/>
      <c r="GC124" s="2"/>
      <c r="GD124" s="2">
        <v>1</v>
      </c>
      <c r="GE124" s="2"/>
      <c r="GF124" s="2">
        <v>-1890832814</v>
      </c>
      <c r="GG124" s="2">
        <v>2</v>
      </c>
      <c r="GH124" s="2">
        <v>1</v>
      </c>
      <c r="GI124" s="2">
        <v>-2</v>
      </c>
      <c r="GJ124" s="2">
        <v>0</v>
      </c>
      <c r="GK124" s="2">
        <v>0</v>
      </c>
      <c r="GL124" s="2">
        <f t="shared" ref="GL124:GL137" si="190">ROUND(IF(AND(BH124=3,BI124=3,FS124&lt;&gt;0),P124,0),2)</f>
        <v>0</v>
      </c>
      <c r="GM124" s="2">
        <f t="shared" ref="GM124:GM137" si="191">ROUND(O124+X124+Y124,2)+GX124</f>
        <v>0</v>
      </c>
      <c r="GN124" s="2">
        <f t="shared" ref="GN124:GN137" si="192">IF(OR(BI124=0,BI124=1),GM124-GX124,0)</f>
        <v>0</v>
      </c>
      <c r="GO124" s="2">
        <f t="shared" ref="GO124:GO137" si="193">IF(BI124=2,GM124-GX124,0)</f>
        <v>0</v>
      </c>
      <c r="GP124" s="2">
        <f t="shared" ref="GP124:GP137" si="194">IF(BI124=4,GM124-GX124,0)</f>
        <v>0</v>
      </c>
      <c r="GQ124" s="2"/>
      <c r="GR124" s="2">
        <v>0</v>
      </c>
      <c r="GS124" s="2">
        <v>3</v>
      </c>
      <c r="GT124" s="2">
        <v>0</v>
      </c>
      <c r="GU124" s="2" t="s">
        <v>3</v>
      </c>
      <c r="GV124" s="2">
        <f t="shared" ref="GV124:GV137" si="195">ROUND((GT124),2)</f>
        <v>0</v>
      </c>
      <c r="GW124" s="2">
        <v>1</v>
      </c>
      <c r="GX124" s="2">
        <f t="shared" ref="GX124:GX137" si="196">ROUND(HC124*I124,2)</f>
        <v>0</v>
      </c>
      <c r="GY124" s="2"/>
      <c r="GZ124" s="2"/>
      <c r="HA124" s="2">
        <v>0</v>
      </c>
      <c r="HB124" s="2">
        <v>0</v>
      </c>
      <c r="HC124" s="2">
        <f t="shared" si="144"/>
        <v>0</v>
      </c>
      <c r="HD124" s="2"/>
      <c r="HE124" s="2" t="s">
        <v>3</v>
      </c>
      <c r="HF124" s="2" t="s">
        <v>3</v>
      </c>
      <c r="HG124" s="2"/>
      <c r="HH124" s="2"/>
      <c r="HI124" s="2"/>
      <c r="HJ124" s="2"/>
      <c r="HK124" s="2"/>
      <c r="HL124" s="2"/>
      <c r="HM124" s="2" t="s">
        <v>3</v>
      </c>
      <c r="HN124" s="2" t="s">
        <v>29</v>
      </c>
      <c r="HO124" s="2" t="s">
        <v>30</v>
      </c>
      <c r="HP124" s="2" t="s">
        <v>27</v>
      </c>
      <c r="HQ124" s="2" t="s">
        <v>27</v>
      </c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>
        <v>0</v>
      </c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x14ac:dyDescent="0.2">
      <c r="A125">
        <v>18</v>
      </c>
      <c r="B125">
        <v>1</v>
      </c>
      <c r="C125">
        <v>216</v>
      </c>
      <c r="E125" t="s">
        <v>129</v>
      </c>
      <c r="F125" t="s">
        <v>119</v>
      </c>
      <c r="G125" t="s">
        <v>120</v>
      </c>
      <c r="H125" t="s">
        <v>24</v>
      </c>
      <c r="I125">
        <f>I121*J125</f>
        <v>0</v>
      </c>
      <c r="J125">
        <v>0</v>
      </c>
      <c r="K125">
        <v>0</v>
      </c>
      <c r="L125">
        <v>0</v>
      </c>
      <c r="M125">
        <v>0</v>
      </c>
      <c r="N125">
        <f t="shared" si="181"/>
        <v>0</v>
      </c>
      <c r="O125">
        <f t="shared" si="123"/>
        <v>0</v>
      </c>
      <c r="P125">
        <f>ROUND(CQ125*I125,2)</f>
        <v>0</v>
      </c>
      <c r="Q125">
        <f>ROUND(CR125*I125,2)</f>
        <v>0</v>
      </c>
      <c r="R125">
        <f>ROUND(CS125*I125,2)</f>
        <v>0</v>
      </c>
      <c r="S125">
        <f>ROUND(CT125*I125,2)</f>
        <v>0</v>
      </c>
      <c r="T125">
        <f t="shared" si="182"/>
        <v>0</v>
      </c>
      <c r="U125">
        <f>ROUND(CV125*I125,7)</f>
        <v>0</v>
      </c>
      <c r="V125">
        <f>ROUND(CW125*I125,7)</f>
        <v>0</v>
      </c>
      <c r="W125">
        <f t="shared" si="183"/>
        <v>0</v>
      </c>
      <c r="X125">
        <f t="shared" si="184"/>
        <v>0</v>
      </c>
      <c r="Y125">
        <f t="shared" si="185"/>
        <v>0</v>
      </c>
      <c r="AA125">
        <v>87105511</v>
      </c>
      <c r="AB125">
        <f t="shared" si="186"/>
        <v>0</v>
      </c>
      <c r="AC125">
        <f>ROUND((ES125),2)</f>
        <v>0</v>
      </c>
      <c r="AD125">
        <f>ROUND((((ET125)-(EU125))+AE125),2)</f>
        <v>0</v>
      </c>
      <c r="AE125">
        <f t="shared" si="178"/>
        <v>0</v>
      </c>
      <c r="AF125">
        <f t="shared" si="178"/>
        <v>0</v>
      </c>
      <c r="AG125">
        <f t="shared" si="187"/>
        <v>0</v>
      </c>
      <c r="AH125">
        <f t="shared" si="179"/>
        <v>0</v>
      </c>
      <c r="AI125">
        <f t="shared" si="179"/>
        <v>0</v>
      </c>
      <c r="AJ125">
        <f t="shared" si="188"/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103</v>
      </c>
      <c r="AU125">
        <v>60</v>
      </c>
      <c r="AV125">
        <v>1</v>
      </c>
      <c r="AW125">
        <v>1</v>
      </c>
      <c r="AZ125">
        <v>1</v>
      </c>
      <c r="BA125">
        <v>1</v>
      </c>
      <c r="BB125">
        <v>1</v>
      </c>
      <c r="BC125">
        <v>1</v>
      </c>
      <c r="BD125" t="s">
        <v>3</v>
      </c>
      <c r="BE125" t="s">
        <v>3</v>
      </c>
      <c r="BF125" t="s">
        <v>3</v>
      </c>
      <c r="BG125" t="s">
        <v>3</v>
      </c>
      <c r="BH125">
        <v>3</v>
      </c>
      <c r="BI125">
        <v>1</v>
      </c>
      <c r="BJ125" t="s">
        <v>3</v>
      </c>
      <c r="BM125">
        <v>33001</v>
      </c>
      <c r="BN125">
        <v>0</v>
      </c>
      <c r="BO125" t="s">
        <v>3</v>
      </c>
      <c r="BP125">
        <v>0</v>
      </c>
      <c r="BQ125">
        <v>2</v>
      </c>
      <c r="BR125">
        <v>0</v>
      </c>
      <c r="BS125">
        <v>1</v>
      </c>
      <c r="BT125">
        <v>1</v>
      </c>
      <c r="BU125">
        <v>1</v>
      </c>
      <c r="BV125">
        <v>1</v>
      </c>
      <c r="BW125">
        <v>1</v>
      </c>
      <c r="BX125">
        <v>1</v>
      </c>
      <c r="BY125" t="s">
        <v>3</v>
      </c>
      <c r="BZ125">
        <v>103</v>
      </c>
      <c r="CA125">
        <v>60</v>
      </c>
      <c r="CB125" t="s">
        <v>3</v>
      </c>
      <c r="CE125">
        <v>0</v>
      </c>
      <c r="CF125">
        <v>0</v>
      </c>
      <c r="CG125">
        <v>0</v>
      </c>
      <c r="CH125">
        <v>9</v>
      </c>
      <c r="CI125">
        <v>2</v>
      </c>
      <c r="CJ125">
        <v>0</v>
      </c>
      <c r="CK125">
        <v>0</v>
      </c>
      <c r="CL125">
        <v>0</v>
      </c>
      <c r="CM125">
        <v>0</v>
      </c>
      <c r="CN125" t="s">
        <v>3</v>
      </c>
      <c r="CO125">
        <v>0</v>
      </c>
      <c r="CP125">
        <f t="shared" si="131"/>
        <v>0</v>
      </c>
      <c r="CQ125">
        <f>ROUND(AL125*BC125,2)</f>
        <v>0</v>
      </c>
      <c r="CR125">
        <f>ROUND(AM125*BB125,2)</f>
        <v>0</v>
      </c>
      <c r="CS125">
        <f>ROUND(AN125*BS125,2)</f>
        <v>0</v>
      </c>
      <c r="CT125">
        <f>ROUND(AO125*BA125,2)</f>
        <v>0</v>
      </c>
      <c r="CU125">
        <f t="shared" si="132"/>
        <v>0</v>
      </c>
      <c r="CV125">
        <f t="shared" si="180"/>
        <v>0</v>
      </c>
      <c r="CW125">
        <f t="shared" si="180"/>
        <v>0</v>
      </c>
      <c r="CX125">
        <f t="shared" si="133"/>
        <v>0</v>
      </c>
      <c r="CY125">
        <f t="shared" si="134"/>
        <v>0</v>
      </c>
      <c r="CZ125">
        <f t="shared" si="135"/>
        <v>0</v>
      </c>
      <c r="DC125" t="s">
        <v>3</v>
      </c>
      <c r="DD125" t="s">
        <v>3</v>
      </c>
      <c r="DE125" t="s">
        <v>3</v>
      </c>
      <c r="DF125" t="s">
        <v>3</v>
      </c>
      <c r="DG125" t="s">
        <v>3</v>
      </c>
      <c r="DH125" t="s">
        <v>3</v>
      </c>
      <c r="DI125" t="s">
        <v>3</v>
      </c>
      <c r="DJ125" t="s">
        <v>3</v>
      </c>
      <c r="DK125" t="s">
        <v>3</v>
      </c>
      <c r="DL125" t="s">
        <v>3</v>
      </c>
      <c r="DM125" t="s">
        <v>3</v>
      </c>
      <c r="DN125">
        <v>0</v>
      </c>
      <c r="DO125">
        <v>0</v>
      </c>
      <c r="DP125">
        <v>1</v>
      </c>
      <c r="DQ125">
        <v>1</v>
      </c>
      <c r="DU125">
        <v>1013</v>
      </c>
      <c r="DV125" t="s">
        <v>24</v>
      </c>
      <c r="DW125" t="s">
        <v>24</v>
      </c>
      <c r="DX125">
        <v>1</v>
      </c>
      <c r="DZ125" t="s">
        <v>3</v>
      </c>
      <c r="EA125" t="s">
        <v>3</v>
      </c>
      <c r="EB125" t="s">
        <v>3</v>
      </c>
      <c r="EC125" t="s">
        <v>3</v>
      </c>
      <c r="EE125">
        <v>85678438</v>
      </c>
      <c r="EF125">
        <v>2</v>
      </c>
      <c r="EG125" t="s">
        <v>26</v>
      </c>
      <c r="EH125">
        <v>27</v>
      </c>
      <c r="EI125" t="s">
        <v>27</v>
      </c>
      <c r="EJ125">
        <v>1</v>
      </c>
      <c r="EK125">
        <v>33001</v>
      </c>
      <c r="EL125" t="s">
        <v>27</v>
      </c>
      <c r="EM125" t="s">
        <v>28</v>
      </c>
      <c r="EO125" t="s">
        <v>3</v>
      </c>
      <c r="EQ125">
        <v>0</v>
      </c>
      <c r="ER125">
        <v>0</v>
      </c>
      <c r="ES125">
        <v>0</v>
      </c>
      <c r="ET125">
        <v>0</v>
      </c>
      <c r="EU125">
        <v>0</v>
      </c>
      <c r="EV125">
        <v>0</v>
      </c>
      <c r="EW125">
        <v>0</v>
      </c>
      <c r="EX125">
        <v>0</v>
      </c>
      <c r="FQ125">
        <v>0</v>
      </c>
      <c r="FR125">
        <f t="shared" si="189"/>
        <v>0</v>
      </c>
      <c r="FS125">
        <v>0</v>
      </c>
      <c r="FX125">
        <v>103</v>
      </c>
      <c r="FY125">
        <v>60</v>
      </c>
      <c r="GA125" t="s">
        <v>3</v>
      </c>
      <c r="GD125">
        <v>1</v>
      </c>
      <c r="GF125">
        <v>-1890832814</v>
      </c>
      <c r="GG125">
        <v>2</v>
      </c>
      <c r="GH125">
        <v>1</v>
      </c>
      <c r="GI125">
        <v>-2</v>
      </c>
      <c r="GJ125">
        <v>0</v>
      </c>
      <c r="GK125">
        <v>0</v>
      </c>
      <c r="GL125">
        <f t="shared" si="190"/>
        <v>0</v>
      </c>
      <c r="GM125">
        <f t="shared" si="191"/>
        <v>0</v>
      </c>
      <c r="GN125">
        <f t="shared" si="192"/>
        <v>0</v>
      </c>
      <c r="GO125">
        <f t="shared" si="193"/>
        <v>0</v>
      </c>
      <c r="GP125">
        <f t="shared" si="194"/>
        <v>0</v>
      </c>
      <c r="GR125">
        <v>0</v>
      </c>
      <c r="GS125">
        <v>3</v>
      </c>
      <c r="GT125">
        <v>0</v>
      </c>
      <c r="GU125" t="s">
        <v>3</v>
      </c>
      <c r="GV125">
        <f t="shared" si="195"/>
        <v>0</v>
      </c>
      <c r="GW125">
        <v>1</v>
      </c>
      <c r="GX125">
        <f t="shared" si="196"/>
        <v>0</v>
      </c>
      <c r="HA125">
        <v>0</v>
      </c>
      <c r="HB125">
        <v>0</v>
      </c>
      <c r="HC125">
        <f t="shared" si="144"/>
        <v>0</v>
      </c>
      <c r="HE125" t="s">
        <v>3</v>
      </c>
      <c r="HF125" t="s">
        <v>3</v>
      </c>
      <c r="HM125" t="s">
        <v>3</v>
      </c>
      <c r="HN125" t="s">
        <v>29</v>
      </c>
      <c r="HO125" t="s">
        <v>30</v>
      </c>
      <c r="HP125" t="s">
        <v>27</v>
      </c>
      <c r="HQ125" t="s">
        <v>27</v>
      </c>
      <c r="IK125">
        <v>0</v>
      </c>
    </row>
    <row r="126" spans="1:255" x14ac:dyDescent="0.2">
      <c r="A126" s="2">
        <v>17</v>
      </c>
      <c r="B126" s="2">
        <v>1</v>
      </c>
      <c r="C126" s="2">
        <f>ROW(SmtRes!A225)</f>
        <v>225</v>
      </c>
      <c r="D126" s="2">
        <f>ROW(EtalonRes!A225)</f>
        <v>225</v>
      </c>
      <c r="E126" s="2" t="s">
        <v>130</v>
      </c>
      <c r="F126" s="2" t="s">
        <v>131</v>
      </c>
      <c r="G126" s="2" t="s">
        <v>132</v>
      </c>
      <c r="H126" s="2" t="s">
        <v>133</v>
      </c>
      <c r="I126" s="2">
        <v>9.8000000000000004E-2</v>
      </c>
      <c r="J126" s="2">
        <v>0</v>
      </c>
      <c r="K126" s="2">
        <v>9.8000000000000004E-2</v>
      </c>
      <c r="L126" s="2">
        <v>0.14000000000000001</v>
      </c>
      <c r="M126" s="2">
        <v>4.2000000000000003E-2</v>
      </c>
      <c r="N126" s="2">
        <f t="shared" si="181"/>
        <v>9.8000000000000004E-2</v>
      </c>
      <c r="O126" s="2">
        <f t="shared" si="123"/>
        <v>3318.56</v>
      </c>
      <c r="P126" s="2">
        <f>SUMIF(SmtRes!AQ217:'SmtRes'!AQ225,"=1",SmtRes!DF217:'SmtRes'!DF225)</f>
        <v>0</v>
      </c>
      <c r="Q126" s="2">
        <f>SUMIF(SmtRes!AQ217:'SmtRes'!AQ225,"=1",SmtRes!DG217:'SmtRes'!DG225)</f>
        <v>22.23</v>
      </c>
      <c r="R126" s="2">
        <f>SUMIF(SmtRes!AQ217:'SmtRes'!AQ225,"=1",SmtRes!DH217:'SmtRes'!DH225)</f>
        <v>18.649999999999999</v>
      </c>
      <c r="S126" s="2">
        <f>SUMIF(SmtRes!AQ217:'SmtRes'!AQ225,"=1",SmtRes!DI217:'SmtRes'!DI225)</f>
        <v>3277.68</v>
      </c>
      <c r="T126" s="2">
        <f t="shared" si="182"/>
        <v>0</v>
      </c>
      <c r="U126" s="2">
        <f>SUMIF(SmtRes!AQ217:'SmtRes'!AQ225,"=1",SmtRes!CV217:'SmtRes'!CV225)</f>
        <v>4.0376000000000003</v>
      </c>
      <c r="V126" s="2">
        <f>SUMIF(SmtRes!AQ217:'SmtRes'!AQ225,"=1",SmtRes!CW217:'SmtRes'!CW225)</f>
        <v>1.9599999999999999E-2</v>
      </c>
      <c r="W126" s="2">
        <f t="shared" si="183"/>
        <v>0</v>
      </c>
      <c r="X126" s="2">
        <f t="shared" si="184"/>
        <v>3197.44</v>
      </c>
      <c r="Y126" s="2">
        <f t="shared" si="185"/>
        <v>1681.13</v>
      </c>
      <c r="Z126" s="2"/>
      <c r="AA126" s="2">
        <v>87105575</v>
      </c>
      <c r="AB126" s="2">
        <f t="shared" si="186"/>
        <v>33672.550000000003</v>
      </c>
      <c r="AC126" s="2">
        <f>ROUND((0),2)</f>
        <v>0</v>
      </c>
      <c r="AD126" s="2">
        <f>ROUND((((SUM(SmtRes!BR217:'SmtRes'!BR225))-(SUM(SmtRes!BS217:'SmtRes'!BS225)))+AE126),2)</f>
        <v>226.8</v>
      </c>
      <c r="AE126" s="2">
        <f>ROUND((SUM(SmtRes!BS217:'SmtRes'!BS225)),2)</f>
        <v>190.23</v>
      </c>
      <c r="AF126" s="2">
        <f>ROUND((SUM(SmtRes!BT217:'SmtRes'!BT225)),2)</f>
        <v>33445.75</v>
      </c>
      <c r="AG126" s="2">
        <f t="shared" si="187"/>
        <v>0</v>
      </c>
      <c r="AH126" s="2">
        <f>(SUM(SmtRes!BU217:'SmtRes'!BU225))</f>
        <v>41.2</v>
      </c>
      <c r="AI126" s="2">
        <f>(SUM(SmtRes!BV217:'SmtRes'!BV225))</f>
        <v>0.2</v>
      </c>
      <c r="AJ126" s="2">
        <f t="shared" si="188"/>
        <v>0</v>
      </c>
      <c r="AK126" s="2">
        <v>33862.771999999997</v>
      </c>
      <c r="AL126" s="2">
        <v>0</v>
      </c>
      <c r="AM126" s="2">
        <v>226.79900000000004</v>
      </c>
      <c r="AN126" s="2">
        <v>190.22500000000002</v>
      </c>
      <c r="AO126" s="2">
        <v>33445.748</v>
      </c>
      <c r="AP126" s="2">
        <v>0</v>
      </c>
      <c r="AQ126" s="2">
        <v>41.2</v>
      </c>
      <c r="AR126" s="2">
        <v>0.2</v>
      </c>
      <c r="AS126" s="2">
        <v>0</v>
      </c>
      <c r="AT126" s="2">
        <v>97</v>
      </c>
      <c r="AU126" s="2">
        <v>51</v>
      </c>
      <c r="AV126" s="2">
        <v>1</v>
      </c>
      <c r="AW126" s="2">
        <v>1</v>
      </c>
      <c r="AX126" s="2"/>
      <c r="AY126" s="2"/>
      <c r="AZ126" s="2">
        <v>1</v>
      </c>
      <c r="BA126" s="2">
        <v>1</v>
      </c>
      <c r="BB126" s="2">
        <v>1</v>
      </c>
      <c r="BC126" s="2">
        <v>1</v>
      </c>
      <c r="BD126" s="2" t="s">
        <v>3</v>
      </c>
      <c r="BE126" s="2" t="s">
        <v>3</v>
      </c>
      <c r="BF126" s="2" t="s">
        <v>3</v>
      </c>
      <c r="BG126" s="2" t="s">
        <v>3</v>
      </c>
      <c r="BH126" s="2">
        <v>0</v>
      </c>
      <c r="BI126" s="2">
        <v>2</v>
      </c>
      <c r="BJ126" s="2" t="s">
        <v>134</v>
      </c>
      <c r="BK126" s="2"/>
      <c r="BL126" s="2"/>
      <c r="BM126" s="2">
        <v>108001</v>
      </c>
      <c r="BN126" s="2">
        <v>0</v>
      </c>
      <c r="BO126" s="2" t="s">
        <v>3</v>
      </c>
      <c r="BP126" s="2">
        <v>0</v>
      </c>
      <c r="BQ126" s="2">
        <v>3</v>
      </c>
      <c r="BR126" s="2">
        <v>0</v>
      </c>
      <c r="BS126" s="2">
        <v>1</v>
      </c>
      <c r="BT126" s="2">
        <v>1</v>
      </c>
      <c r="BU126" s="2">
        <v>1</v>
      </c>
      <c r="BV126" s="2">
        <v>1</v>
      </c>
      <c r="BW126" s="2">
        <v>1</v>
      </c>
      <c r="BX126" s="2">
        <v>1</v>
      </c>
      <c r="BY126" s="2" t="s">
        <v>3</v>
      </c>
      <c r="BZ126" s="2">
        <v>97</v>
      </c>
      <c r="CA126" s="2">
        <v>51</v>
      </c>
      <c r="CB126" s="2" t="s">
        <v>3</v>
      </c>
      <c r="CC126" s="2"/>
      <c r="CD126" s="2"/>
      <c r="CE126" s="2">
        <v>0</v>
      </c>
      <c r="CF126" s="2">
        <v>0</v>
      </c>
      <c r="CG126" s="2">
        <v>0</v>
      </c>
      <c r="CH126" s="2">
        <v>10</v>
      </c>
      <c r="CI126" s="2">
        <v>0</v>
      </c>
      <c r="CJ126" s="2">
        <v>0</v>
      </c>
      <c r="CK126" s="2">
        <v>0</v>
      </c>
      <c r="CL126" s="2">
        <v>0</v>
      </c>
      <c r="CM126" s="2">
        <v>0</v>
      </c>
      <c r="CN126" s="2" t="s">
        <v>3</v>
      </c>
      <c r="CO126" s="2">
        <v>0</v>
      </c>
      <c r="CP126" s="2">
        <f t="shared" si="131"/>
        <v>3318.56</v>
      </c>
      <c r="CQ126" s="2">
        <f>SUMIF(SmtRes!AQ217:'SmtRes'!AQ225,"=1",SmtRes!AA217:'SmtRes'!AA225)</f>
        <v>52144.76</v>
      </c>
      <c r="CR126" s="2">
        <f>SUMIF(SmtRes!AQ217:'SmtRes'!AQ225,"=1",SmtRes!AB217:'SmtRes'!AB225)</f>
        <v>2302.6</v>
      </c>
      <c r="CS126" s="2">
        <f>SUMIF(SmtRes!AQ217:'SmtRes'!AQ225,"=1",SmtRes!AC217:'SmtRes'!AC225)</f>
        <v>1902.25</v>
      </c>
      <c r="CT126" s="2">
        <f>SUMIF(SmtRes!AQ217:'SmtRes'!AQ225,"=1",SmtRes!AD217:'SmtRes'!AD225)</f>
        <v>811.79</v>
      </c>
      <c r="CU126" s="2">
        <f t="shared" si="132"/>
        <v>0</v>
      </c>
      <c r="CV126" s="2">
        <f>SUMIF(SmtRes!AQ217:'SmtRes'!AQ225,"=1",SmtRes!BU217:'SmtRes'!BU225)</f>
        <v>41.2</v>
      </c>
      <c r="CW126" s="2">
        <f>SUMIF(SmtRes!AQ217:'SmtRes'!AQ225,"=1",SmtRes!BV217:'SmtRes'!BV225)</f>
        <v>0.2</v>
      </c>
      <c r="CX126" s="2">
        <f t="shared" si="133"/>
        <v>0</v>
      </c>
      <c r="CY126" s="2">
        <f t="shared" si="134"/>
        <v>3197.4401000000003</v>
      </c>
      <c r="CZ126" s="2">
        <f t="shared" si="135"/>
        <v>1681.1282999999999</v>
      </c>
      <c r="DA126" s="2"/>
      <c r="DB126" s="2"/>
      <c r="DC126" s="2" t="s">
        <v>3</v>
      </c>
      <c r="DD126" s="2" t="s">
        <v>3</v>
      </c>
      <c r="DE126" s="2" t="s">
        <v>3</v>
      </c>
      <c r="DF126" s="2" t="s">
        <v>3</v>
      </c>
      <c r="DG126" s="2" t="s">
        <v>3</v>
      </c>
      <c r="DH126" s="2" t="s">
        <v>3</v>
      </c>
      <c r="DI126" s="2" t="s">
        <v>3</v>
      </c>
      <c r="DJ126" s="2" t="s">
        <v>3</v>
      </c>
      <c r="DK126" s="2" t="s">
        <v>3</v>
      </c>
      <c r="DL126" s="2" t="s">
        <v>3</v>
      </c>
      <c r="DM126" s="2" t="s">
        <v>3</v>
      </c>
      <c r="DN126" s="2">
        <v>0</v>
      </c>
      <c r="DO126" s="2">
        <v>0</v>
      </c>
      <c r="DP126" s="2">
        <v>1</v>
      </c>
      <c r="DQ126" s="2">
        <v>1</v>
      </c>
      <c r="DR126" s="2"/>
      <c r="DS126" s="2"/>
      <c r="DT126" s="2"/>
      <c r="DU126" s="2">
        <v>1013</v>
      </c>
      <c r="DV126" s="2" t="s">
        <v>133</v>
      </c>
      <c r="DW126" s="2" t="s">
        <v>133</v>
      </c>
      <c r="DX126" s="2">
        <v>1</v>
      </c>
      <c r="DY126" s="2"/>
      <c r="DZ126" s="2" t="s">
        <v>3</v>
      </c>
      <c r="EA126" s="2" t="s">
        <v>3</v>
      </c>
      <c r="EB126" s="2" t="s">
        <v>3</v>
      </c>
      <c r="EC126" s="2" t="s">
        <v>3</v>
      </c>
      <c r="ED126" s="2"/>
      <c r="EE126" s="2">
        <v>85678261</v>
      </c>
      <c r="EF126" s="2">
        <v>3</v>
      </c>
      <c r="EG126" s="2" t="s">
        <v>135</v>
      </c>
      <c r="EH126" s="2">
        <v>0</v>
      </c>
      <c r="EI126" s="2" t="s">
        <v>3</v>
      </c>
      <c r="EJ126" s="2">
        <v>2</v>
      </c>
      <c r="EK126" s="2">
        <v>108001</v>
      </c>
      <c r="EL126" s="2" t="s">
        <v>136</v>
      </c>
      <c r="EM126" s="2" t="s">
        <v>137</v>
      </c>
      <c r="EN126" s="2"/>
      <c r="EO126" s="2" t="s">
        <v>3</v>
      </c>
      <c r="EP126" s="2"/>
      <c r="EQ126" s="2">
        <v>0</v>
      </c>
      <c r="ER126" s="2">
        <v>0</v>
      </c>
      <c r="ES126" s="2">
        <v>0</v>
      </c>
      <c r="ET126" s="2">
        <v>0</v>
      </c>
      <c r="EU126" s="2">
        <v>0</v>
      </c>
      <c r="EV126" s="2">
        <v>0</v>
      </c>
      <c r="EW126" s="2">
        <v>41.2</v>
      </c>
      <c r="EX126" s="2">
        <v>0.2</v>
      </c>
      <c r="EY126" s="2">
        <v>0</v>
      </c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>
        <v>0</v>
      </c>
      <c r="FR126" s="2">
        <f t="shared" si="189"/>
        <v>0</v>
      </c>
      <c r="FS126" s="2">
        <v>0</v>
      </c>
      <c r="FT126" s="2"/>
      <c r="FU126" s="2"/>
      <c r="FV126" s="2"/>
      <c r="FW126" s="2"/>
      <c r="FX126" s="2">
        <v>97</v>
      </c>
      <c r="FY126" s="2">
        <v>51</v>
      </c>
      <c r="FZ126" s="2"/>
      <c r="GA126" s="2" t="s">
        <v>3</v>
      </c>
      <c r="GB126" s="2"/>
      <c r="GC126" s="2"/>
      <c r="GD126" s="2">
        <v>1</v>
      </c>
      <c r="GE126" s="2"/>
      <c r="GF126" s="2">
        <v>1145402398</v>
      </c>
      <c r="GG126" s="2">
        <v>2</v>
      </c>
      <c r="GH126" s="2">
        <v>1</v>
      </c>
      <c r="GI126" s="2">
        <v>-2</v>
      </c>
      <c r="GJ126" s="2">
        <v>0</v>
      </c>
      <c r="GK126" s="2">
        <v>0</v>
      </c>
      <c r="GL126" s="2">
        <f t="shared" si="190"/>
        <v>0</v>
      </c>
      <c r="GM126" s="2">
        <f t="shared" si="191"/>
        <v>8197.1299999999992</v>
      </c>
      <c r="GN126" s="2">
        <f t="shared" si="192"/>
        <v>0</v>
      </c>
      <c r="GO126" s="2">
        <f t="shared" si="193"/>
        <v>8197.1299999999992</v>
      </c>
      <c r="GP126" s="2">
        <f t="shared" si="194"/>
        <v>0</v>
      </c>
      <c r="GQ126" s="2"/>
      <c r="GR126" s="2">
        <v>0</v>
      </c>
      <c r="GS126" s="2">
        <v>3</v>
      </c>
      <c r="GT126" s="2">
        <v>0</v>
      </c>
      <c r="GU126" s="2" t="s">
        <v>3</v>
      </c>
      <c r="GV126" s="2">
        <f t="shared" si="195"/>
        <v>0</v>
      </c>
      <c r="GW126" s="2">
        <v>1</v>
      </c>
      <c r="GX126" s="2">
        <f t="shared" si="196"/>
        <v>0</v>
      </c>
      <c r="GY126" s="2"/>
      <c r="GZ126" s="2"/>
      <c r="HA126" s="2">
        <v>0</v>
      </c>
      <c r="HB126" s="2">
        <v>0</v>
      </c>
      <c r="HC126" s="2">
        <f t="shared" si="144"/>
        <v>0</v>
      </c>
      <c r="HD126" s="2"/>
      <c r="HE126" s="2" t="s">
        <v>3</v>
      </c>
      <c r="HF126" s="2" t="s">
        <v>3</v>
      </c>
      <c r="HG126" s="2"/>
      <c r="HH126" s="2"/>
      <c r="HI126" s="2"/>
      <c r="HJ126" s="2"/>
      <c r="HK126" s="2"/>
      <c r="HL126" s="2"/>
      <c r="HM126" s="2" t="s">
        <v>3</v>
      </c>
      <c r="HN126" s="2" t="s">
        <v>138</v>
      </c>
      <c r="HO126" s="2" t="s">
        <v>139</v>
      </c>
      <c r="HP126" s="2" t="s">
        <v>136</v>
      </c>
      <c r="HQ126" s="2" t="s">
        <v>136</v>
      </c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>
        <v>0</v>
      </c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x14ac:dyDescent="0.2">
      <c r="A127">
        <v>17</v>
      </c>
      <c r="B127">
        <v>1</v>
      </c>
      <c r="C127">
        <f>ROW(SmtRes!A234)</f>
        <v>234</v>
      </c>
      <c r="D127">
        <f>ROW(EtalonRes!A234)</f>
        <v>234</v>
      </c>
      <c r="E127" t="s">
        <v>130</v>
      </c>
      <c r="F127" t="s">
        <v>131</v>
      </c>
      <c r="G127" t="s">
        <v>132</v>
      </c>
      <c r="H127" t="s">
        <v>133</v>
      </c>
      <c r="I127">
        <v>9.8000000000000004E-2</v>
      </c>
      <c r="J127">
        <v>0</v>
      </c>
      <c r="K127">
        <v>9.8000000000000004E-2</v>
      </c>
      <c r="L127">
        <v>0.14000000000000001</v>
      </c>
      <c r="M127">
        <v>4.2000000000000003E-2</v>
      </c>
      <c r="N127">
        <f t="shared" si="181"/>
        <v>9.8000000000000004E-2</v>
      </c>
      <c r="O127">
        <f t="shared" si="123"/>
        <v>3318.56</v>
      </c>
      <c r="P127">
        <f>SUMIF(SmtRes!AQ226:'SmtRes'!AQ234,"=1",SmtRes!DF226:'SmtRes'!DF234)</f>
        <v>0</v>
      </c>
      <c r="Q127">
        <f>SUMIF(SmtRes!AQ226:'SmtRes'!AQ234,"=1",SmtRes!DG226:'SmtRes'!DG234)</f>
        <v>22.23</v>
      </c>
      <c r="R127">
        <f>SUMIF(SmtRes!AQ226:'SmtRes'!AQ234,"=1",SmtRes!DH226:'SmtRes'!DH234)</f>
        <v>18.649999999999999</v>
      </c>
      <c r="S127">
        <f>SUMIF(SmtRes!AQ226:'SmtRes'!AQ234,"=1",SmtRes!DI226:'SmtRes'!DI234)</f>
        <v>3277.68</v>
      </c>
      <c r="T127">
        <f t="shared" si="182"/>
        <v>0</v>
      </c>
      <c r="U127">
        <f>SUMIF(SmtRes!AQ226:'SmtRes'!AQ234,"=1",SmtRes!CV226:'SmtRes'!CV234)</f>
        <v>4.0376000000000003</v>
      </c>
      <c r="V127">
        <f>SUMIF(SmtRes!AQ226:'SmtRes'!AQ234,"=1",SmtRes!CW226:'SmtRes'!CW234)</f>
        <v>1.9599999999999999E-2</v>
      </c>
      <c r="W127">
        <f t="shared" si="183"/>
        <v>0</v>
      </c>
      <c r="X127">
        <f t="shared" si="184"/>
        <v>3197.44</v>
      </c>
      <c r="Y127">
        <f t="shared" si="185"/>
        <v>1681.13</v>
      </c>
      <c r="AA127">
        <v>87105511</v>
      </c>
      <c r="AB127">
        <f t="shared" si="186"/>
        <v>33672.550000000003</v>
      </c>
      <c r="AC127">
        <f>ROUND((0),2)</f>
        <v>0</v>
      </c>
      <c r="AD127">
        <f>ROUND((((SUM(SmtRes!BR226:'SmtRes'!BR234))-(SUM(SmtRes!BS226:'SmtRes'!BS234)))+AE127),2)</f>
        <v>226.8</v>
      </c>
      <c r="AE127">
        <f>ROUND((SUM(SmtRes!BS226:'SmtRes'!BS234)),2)</f>
        <v>190.23</v>
      </c>
      <c r="AF127">
        <f>ROUND((SUM(SmtRes!BT226:'SmtRes'!BT234)),2)</f>
        <v>33445.75</v>
      </c>
      <c r="AG127">
        <f t="shared" si="187"/>
        <v>0</v>
      </c>
      <c r="AH127">
        <f>(SUM(SmtRes!BU226:'SmtRes'!BU234))</f>
        <v>41.2</v>
      </c>
      <c r="AI127">
        <f>(SUM(SmtRes!BV226:'SmtRes'!BV234))</f>
        <v>0.2</v>
      </c>
      <c r="AJ127">
        <f t="shared" si="188"/>
        <v>0</v>
      </c>
      <c r="AK127">
        <v>33862.771999999997</v>
      </c>
      <c r="AL127">
        <v>0</v>
      </c>
      <c r="AM127">
        <v>226.79900000000004</v>
      </c>
      <c r="AN127">
        <v>190.22500000000002</v>
      </c>
      <c r="AO127">
        <v>33445.748</v>
      </c>
      <c r="AP127">
        <v>0</v>
      </c>
      <c r="AQ127">
        <v>41.2</v>
      </c>
      <c r="AR127">
        <v>0.2</v>
      </c>
      <c r="AS127">
        <v>0</v>
      </c>
      <c r="AT127">
        <v>97</v>
      </c>
      <c r="AU127">
        <v>51</v>
      </c>
      <c r="AV127">
        <v>1</v>
      </c>
      <c r="AW127">
        <v>1</v>
      </c>
      <c r="AZ127">
        <v>1</v>
      </c>
      <c r="BA127">
        <v>1</v>
      </c>
      <c r="BB127">
        <v>1</v>
      </c>
      <c r="BC127">
        <v>1</v>
      </c>
      <c r="BD127" t="s">
        <v>3</v>
      </c>
      <c r="BE127" t="s">
        <v>3</v>
      </c>
      <c r="BF127" t="s">
        <v>3</v>
      </c>
      <c r="BG127" t="s">
        <v>3</v>
      </c>
      <c r="BH127">
        <v>0</v>
      </c>
      <c r="BI127">
        <v>2</v>
      </c>
      <c r="BJ127" t="s">
        <v>134</v>
      </c>
      <c r="BM127">
        <v>108001</v>
      </c>
      <c r="BN127">
        <v>0</v>
      </c>
      <c r="BO127" t="s">
        <v>3</v>
      </c>
      <c r="BP127">
        <v>0</v>
      </c>
      <c r="BQ127">
        <v>3</v>
      </c>
      <c r="BR127">
        <v>0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 t="s">
        <v>3</v>
      </c>
      <c r="BZ127">
        <v>97</v>
      </c>
      <c r="CA127">
        <v>51</v>
      </c>
      <c r="CB127" t="s">
        <v>3</v>
      </c>
      <c r="CE127">
        <v>0</v>
      </c>
      <c r="CF127">
        <v>0</v>
      </c>
      <c r="CG127">
        <v>0</v>
      </c>
      <c r="CH127">
        <v>10</v>
      </c>
      <c r="CI127">
        <v>0</v>
      </c>
      <c r="CJ127">
        <v>0</v>
      </c>
      <c r="CK127">
        <v>0</v>
      </c>
      <c r="CL127">
        <v>0</v>
      </c>
      <c r="CM127">
        <v>0</v>
      </c>
      <c r="CN127" t="s">
        <v>3</v>
      </c>
      <c r="CO127">
        <v>0</v>
      </c>
      <c r="CP127">
        <f t="shared" si="131"/>
        <v>3318.56</v>
      </c>
      <c r="CQ127">
        <f>SUMIF(SmtRes!AQ226:'SmtRes'!AQ234,"=1",SmtRes!AA226:'SmtRes'!AA234)</f>
        <v>52144.76</v>
      </c>
      <c r="CR127">
        <f>SUMIF(SmtRes!AQ226:'SmtRes'!AQ234,"=1",SmtRes!AB226:'SmtRes'!AB234)</f>
        <v>2302.6</v>
      </c>
      <c r="CS127">
        <f>SUMIF(SmtRes!AQ226:'SmtRes'!AQ234,"=1",SmtRes!AC226:'SmtRes'!AC234)</f>
        <v>1902.25</v>
      </c>
      <c r="CT127">
        <f>SUMIF(SmtRes!AQ226:'SmtRes'!AQ234,"=1",SmtRes!AD226:'SmtRes'!AD234)</f>
        <v>811.79</v>
      </c>
      <c r="CU127">
        <f t="shared" si="132"/>
        <v>0</v>
      </c>
      <c r="CV127">
        <f>SUMIF(SmtRes!AQ226:'SmtRes'!AQ234,"=1",SmtRes!BU226:'SmtRes'!BU234)</f>
        <v>41.2</v>
      </c>
      <c r="CW127">
        <f>SUMIF(SmtRes!AQ226:'SmtRes'!AQ234,"=1",SmtRes!BV226:'SmtRes'!BV234)</f>
        <v>0.2</v>
      </c>
      <c r="CX127">
        <f t="shared" si="133"/>
        <v>0</v>
      </c>
      <c r="CY127">
        <f t="shared" si="134"/>
        <v>3197.4401000000003</v>
      </c>
      <c r="CZ127">
        <f t="shared" si="135"/>
        <v>1681.1282999999999</v>
      </c>
      <c r="DC127" t="s">
        <v>3</v>
      </c>
      <c r="DD127" t="s">
        <v>3</v>
      </c>
      <c r="DE127" t="s">
        <v>3</v>
      </c>
      <c r="DF127" t="s">
        <v>3</v>
      </c>
      <c r="DG127" t="s">
        <v>3</v>
      </c>
      <c r="DH127" t="s">
        <v>3</v>
      </c>
      <c r="DI127" t="s">
        <v>3</v>
      </c>
      <c r="DJ127" t="s">
        <v>3</v>
      </c>
      <c r="DK127" t="s">
        <v>3</v>
      </c>
      <c r="DL127" t="s">
        <v>3</v>
      </c>
      <c r="DM127" t="s">
        <v>3</v>
      </c>
      <c r="DN127">
        <v>0</v>
      </c>
      <c r="DO127">
        <v>0</v>
      </c>
      <c r="DP127">
        <v>1</v>
      </c>
      <c r="DQ127">
        <v>1</v>
      </c>
      <c r="DU127">
        <v>1013</v>
      </c>
      <c r="DV127" t="s">
        <v>133</v>
      </c>
      <c r="DW127" t="s">
        <v>133</v>
      </c>
      <c r="DX127">
        <v>1</v>
      </c>
      <c r="DZ127" t="s">
        <v>3</v>
      </c>
      <c r="EA127" t="s">
        <v>3</v>
      </c>
      <c r="EB127" t="s">
        <v>3</v>
      </c>
      <c r="EC127" t="s">
        <v>3</v>
      </c>
      <c r="EE127">
        <v>85678261</v>
      </c>
      <c r="EF127">
        <v>3</v>
      </c>
      <c r="EG127" t="s">
        <v>135</v>
      </c>
      <c r="EH127">
        <v>0</v>
      </c>
      <c r="EI127" t="s">
        <v>3</v>
      </c>
      <c r="EJ127">
        <v>2</v>
      </c>
      <c r="EK127">
        <v>108001</v>
      </c>
      <c r="EL127" t="s">
        <v>136</v>
      </c>
      <c r="EM127" t="s">
        <v>137</v>
      </c>
      <c r="EO127" t="s">
        <v>3</v>
      </c>
      <c r="EQ127">
        <v>0</v>
      </c>
      <c r="ER127">
        <v>0</v>
      </c>
      <c r="ES127">
        <v>0</v>
      </c>
      <c r="ET127">
        <v>0</v>
      </c>
      <c r="EU127">
        <v>0</v>
      </c>
      <c r="EV127">
        <v>0</v>
      </c>
      <c r="EW127">
        <v>41.2</v>
      </c>
      <c r="EX127">
        <v>0.2</v>
      </c>
      <c r="EY127">
        <v>0</v>
      </c>
      <c r="FQ127">
        <v>0</v>
      </c>
      <c r="FR127">
        <f t="shared" si="189"/>
        <v>0</v>
      </c>
      <c r="FS127">
        <v>0</v>
      </c>
      <c r="FX127">
        <v>97</v>
      </c>
      <c r="FY127">
        <v>51</v>
      </c>
      <c r="GA127" t="s">
        <v>3</v>
      </c>
      <c r="GD127">
        <v>1</v>
      </c>
      <c r="GF127">
        <v>1145402398</v>
      </c>
      <c r="GG127">
        <v>2</v>
      </c>
      <c r="GH127">
        <v>1</v>
      </c>
      <c r="GI127">
        <v>-2</v>
      </c>
      <c r="GJ127">
        <v>0</v>
      </c>
      <c r="GK127">
        <v>0</v>
      </c>
      <c r="GL127">
        <f t="shared" si="190"/>
        <v>0</v>
      </c>
      <c r="GM127">
        <f t="shared" si="191"/>
        <v>8197.1299999999992</v>
      </c>
      <c r="GN127">
        <f t="shared" si="192"/>
        <v>0</v>
      </c>
      <c r="GO127">
        <f t="shared" si="193"/>
        <v>8197.1299999999992</v>
      </c>
      <c r="GP127">
        <f t="shared" si="194"/>
        <v>0</v>
      </c>
      <c r="GR127">
        <v>0</v>
      </c>
      <c r="GS127">
        <v>3</v>
      </c>
      <c r="GT127">
        <v>0</v>
      </c>
      <c r="GU127" t="s">
        <v>3</v>
      </c>
      <c r="GV127">
        <f t="shared" si="195"/>
        <v>0</v>
      </c>
      <c r="GW127">
        <v>1</v>
      </c>
      <c r="GX127">
        <f t="shared" si="196"/>
        <v>0</v>
      </c>
      <c r="HA127">
        <v>0</v>
      </c>
      <c r="HB127">
        <v>0</v>
      </c>
      <c r="HC127">
        <f t="shared" si="144"/>
        <v>0</v>
      </c>
      <c r="HE127" t="s">
        <v>3</v>
      </c>
      <c r="HF127" t="s">
        <v>3</v>
      </c>
      <c r="HM127" t="s">
        <v>3</v>
      </c>
      <c r="HN127" t="s">
        <v>138</v>
      </c>
      <c r="HO127" t="s">
        <v>139</v>
      </c>
      <c r="HP127" t="s">
        <v>136</v>
      </c>
      <c r="HQ127" t="s">
        <v>136</v>
      </c>
      <c r="IK127">
        <v>0</v>
      </c>
    </row>
    <row r="128" spans="1:255" x14ac:dyDescent="0.2">
      <c r="A128" s="2">
        <v>18</v>
      </c>
      <c r="B128" s="2">
        <v>1</v>
      </c>
      <c r="C128" s="2">
        <v>225</v>
      </c>
      <c r="D128" s="2"/>
      <c r="E128" s="2" t="s">
        <v>140</v>
      </c>
      <c r="F128" s="2" t="s">
        <v>141</v>
      </c>
      <c r="G128" s="2" t="s">
        <v>142</v>
      </c>
      <c r="H128" s="2" t="s">
        <v>143</v>
      </c>
      <c r="I128" s="2">
        <f>J128</f>
        <v>2</v>
      </c>
      <c r="J128" s="2">
        <v>2</v>
      </c>
      <c r="K128" s="2">
        <v>2</v>
      </c>
      <c r="L128" s="2">
        <v>0.28000000000000003</v>
      </c>
      <c r="M128" s="2">
        <v>8.4000000000000005E-2</v>
      </c>
      <c r="N128" s="2">
        <f t="shared" si="181"/>
        <v>0.19600000000000001</v>
      </c>
      <c r="O128" s="2">
        <f>ROUND(P128,2)</f>
        <v>65.55</v>
      </c>
      <c r="P128" s="2">
        <f>ROUND(ROUND(ROUND(SUMIF(SmtRes!AQ226:'SmtRes'!AQ234,"=1",SmtRes!CU226:'SmtRes'!CU234),2),2)*I128/100,2)</f>
        <v>65.55</v>
      </c>
      <c r="Q128" s="2">
        <f>ROUND(CR128*I128,2)</f>
        <v>0</v>
      </c>
      <c r="R128" s="2">
        <f>ROUND(CS128*I128,2)</f>
        <v>0</v>
      </c>
      <c r="S128" s="2">
        <f>ROUND(CT128*I128,2)</f>
        <v>0</v>
      </c>
      <c r="T128" s="2">
        <f t="shared" si="182"/>
        <v>0</v>
      </c>
      <c r="U128" s="2">
        <f>ROUND(CV128*I128,7)</f>
        <v>0</v>
      </c>
      <c r="V128" s="2">
        <f>ROUND(CW128*I128,7)</f>
        <v>0</v>
      </c>
      <c r="W128" s="2">
        <f t="shared" si="183"/>
        <v>0</v>
      </c>
      <c r="X128" s="2">
        <f t="shared" si="184"/>
        <v>0</v>
      </c>
      <c r="Y128" s="2">
        <f t="shared" si="185"/>
        <v>0</v>
      </c>
      <c r="Z128" s="2"/>
      <c r="AA128" s="2">
        <v>87105575</v>
      </c>
      <c r="AB128" s="2">
        <f t="shared" si="186"/>
        <v>0</v>
      </c>
      <c r="AC128" s="2">
        <f>ROUND((ES128),2)</f>
        <v>0</v>
      </c>
      <c r="AD128" s="2">
        <f>ROUND((((ET128)-(EU128))+AE128),2)</f>
        <v>0</v>
      </c>
      <c r="AE128" s="2">
        <f t="shared" ref="AE128:AF131" si="197">ROUND((EU128),2)</f>
        <v>0</v>
      </c>
      <c r="AF128" s="2">
        <f t="shared" si="197"/>
        <v>0</v>
      </c>
      <c r="AG128" s="2">
        <f t="shared" si="187"/>
        <v>0</v>
      </c>
      <c r="AH128" s="2">
        <f t="shared" ref="AH128:AI131" si="198">(EW128)</f>
        <v>0</v>
      </c>
      <c r="AI128" s="2">
        <f t="shared" si="198"/>
        <v>0</v>
      </c>
      <c r="AJ128" s="2">
        <f t="shared" si="188"/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97</v>
      </c>
      <c r="AU128" s="2">
        <v>51</v>
      </c>
      <c r="AV128" s="2">
        <v>1</v>
      </c>
      <c r="AW128" s="2">
        <v>1</v>
      </c>
      <c r="AX128" s="2"/>
      <c r="AY128" s="2"/>
      <c r="AZ128" s="2">
        <v>1</v>
      </c>
      <c r="BA128" s="2">
        <v>1</v>
      </c>
      <c r="BB128" s="2">
        <v>1</v>
      </c>
      <c r="BC128" s="2">
        <v>1</v>
      </c>
      <c r="BD128" s="2" t="s">
        <v>3</v>
      </c>
      <c r="BE128" s="2" t="s">
        <v>3</v>
      </c>
      <c r="BF128" s="2" t="s">
        <v>3</v>
      </c>
      <c r="BG128" s="2" t="s">
        <v>3</v>
      </c>
      <c r="BH128" s="2">
        <v>3</v>
      </c>
      <c r="BI128" s="2">
        <v>2</v>
      </c>
      <c r="BJ128" s="2" t="s">
        <v>3</v>
      </c>
      <c r="BK128" s="2"/>
      <c r="BL128" s="2"/>
      <c r="BM128" s="2">
        <v>108001</v>
      </c>
      <c r="BN128" s="2">
        <v>0</v>
      </c>
      <c r="BO128" s="2" t="s">
        <v>3</v>
      </c>
      <c r="BP128" s="2">
        <v>0</v>
      </c>
      <c r="BQ128" s="2">
        <v>3</v>
      </c>
      <c r="BR128" s="2">
        <v>0</v>
      </c>
      <c r="BS128" s="2">
        <v>1</v>
      </c>
      <c r="BT128" s="2">
        <v>1</v>
      </c>
      <c r="BU128" s="2">
        <v>1</v>
      </c>
      <c r="BV128" s="2">
        <v>1</v>
      </c>
      <c r="BW128" s="2">
        <v>1</v>
      </c>
      <c r="BX128" s="2">
        <v>1</v>
      </c>
      <c r="BY128" s="2" t="s">
        <v>3</v>
      </c>
      <c r="BZ128" s="2">
        <v>97</v>
      </c>
      <c r="CA128" s="2">
        <v>51</v>
      </c>
      <c r="CB128" s="2" t="s">
        <v>3</v>
      </c>
      <c r="CC128" s="2"/>
      <c r="CD128" s="2"/>
      <c r="CE128" s="2">
        <v>0</v>
      </c>
      <c r="CF128" s="2">
        <v>0</v>
      </c>
      <c r="CG128" s="2">
        <v>0</v>
      </c>
      <c r="CH128" s="2">
        <v>10</v>
      </c>
      <c r="CI128" s="2">
        <v>1</v>
      </c>
      <c r="CJ128" s="2">
        <v>0</v>
      </c>
      <c r="CK128" s="2">
        <v>0</v>
      </c>
      <c r="CL128" s="2">
        <v>0</v>
      </c>
      <c r="CM128" s="2">
        <v>0</v>
      </c>
      <c r="CN128" s="2" t="s">
        <v>3</v>
      </c>
      <c r="CO128" s="2">
        <v>0</v>
      </c>
      <c r="CP128" s="2">
        <f>0</f>
        <v>0</v>
      </c>
      <c r="CQ128" s="2">
        <f>0</f>
        <v>0</v>
      </c>
      <c r="CR128" s="2">
        <f>0</f>
        <v>0</v>
      </c>
      <c r="CS128" s="2">
        <f>0</f>
        <v>0</v>
      </c>
      <c r="CT128" s="2">
        <f>0</f>
        <v>0</v>
      </c>
      <c r="CU128" s="2">
        <f>0</f>
        <v>0</v>
      </c>
      <c r="CV128" s="2">
        <f>0</f>
        <v>0</v>
      </c>
      <c r="CW128" s="2">
        <f>0</f>
        <v>0</v>
      </c>
      <c r="CX128" s="2">
        <f>0</f>
        <v>0</v>
      </c>
      <c r="CY128" s="2">
        <f>0</f>
        <v>0</v>
      </c>
      <c r="CZ128" s="2">
        <f>0</f>
        <v>0</v>
      </c>
      <c r="DA128" s="2"/>
      <c r="DB128" s="2"/>
      <c r="DC128" s="2" t="s">
        <v>3</v>
      </c>
      <c r="DD128" s="2" t="s">
        <v>3</v>
      </c>
      <c r="DE128" s="2" t="s">
        <v>3</v>
      </c>
      <c r="DF128" s="2" t="s">
        <v>3</v>
      </c>
      <c r="DG128" s="2" t="s">
        <v>3</v>
      </c>
      <c r="DH128" s="2" t="s">
        <v>3</v>
      </c>
      <c r="DI128" s="2" t="s">
        <v>3</v>
      </c>
      <c r="DJ128" s="2" t="s">
        <v>3</v>
      </c>
      <c r="DK128" s="2" t="s">
        <v>3</v>
      </c>
      <c r="DL128" s="2" t="s">
        <v>3</v>
      </c>
      <c r="DM128" s="2" t="s">
        <v>3</v>
      </c>
      <c r="DN128" s="2">
        <v>0</v>
      </c>
      <c r="DO128" s="2">
        <v>0</v>
      </c>
      <c r="DP128" s="2">
        <v>1</v>
      </c>
      <c r="DQ128" s="2">
        <v>1</v>
      </c>
      <c r="DR128" s="2"/>
      <c r="DS128" s="2"/>
      <c r="DT128" s="2"/>
      <c r="DU128" s="2">
        <v>1013</v>
      </c>
      <c r="DV128" s="2" t="s">
        <v>143</v>
      </c>
      <c r="DW128" s="2" t="s">
        <v>143</v>
      </c>
      <c r="DX128" s="2">
        <v>1</v>
      </c>
      <c r="DY128" s="2"/>
      <c r="DZ128" s="2" t="s">
        <v>3</v>
      </c>
      <c r="EA128" s="2" t="s">
        <v>3</v>
      </c>
      <c r="EB128" s="2" t="s">
        <v>3</v>
      </c>
      <c r="EC128" s="2" t="s">
        <v>3</v>
      </c>
      <c r="ED128" s="2"/>
      <c r="EE128" s="2">
        <v>85678261</v>
      </c>
      <c r="EF128" s="2">
        <v>3</v>
      </c>
      <c r="EG128" s="2" t="s">
        <v>135</v>
      </c>
      <c r="EH128" s="2">
        <v>0</v>
      </c>
      <c r="EI128" s="2" t="s">
        <v>3</v>
      </c>
      <c r="EJ128" s="2">
        <v>2</v>
      </c>
      <c r="EK128" s="2">
        <v>108001</v>
      </c>
      <c r="EL128" s="2" t="s">
        <v>136</v>
      </c>
      <c r="EM128" s="2" t="s">
        <v>137</v>
      </c>
      <c r="EN128" s="2"/>
      <c r="EO128" s="2" t="s">
        <v>3</v>
      </c>
      <c r="EP128" s="2"/>
      <c r="EQ128" s="2">
        <v>0</v>
      </c>
      <c r="ER128" s="2">
        <v>0</v>
      </c>
      <c r="ES128" s="2">
        <v>0</v>
      </c>
      <c r="ET128" s="2">
        <v>0</v>
      </c>
      <c r="EU128" s="2">
        <v>0</v>
      </c>
      <c r="EV128" s="2">
        <v>0</v>
      </c>
      <c r="EW128" s="2">
        <v>0</v>
      </c>
      <c r="EX128" s="2">
        <v>0</v>
      </c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>
        <v>0</v>
      </c>
      <c r="FR128" s="2">
        <f t="shared" si="189"/>
        <v>0</v>
      </c>
      <c r="FS128" s="2">
        <v>0</v>
      </c>
      <c r="FT128" s="2"/>
      <c r="FU128" s="2"/>
      <c r="FV128" s="2"/>
      <c r="FW128" s="2"/>
      <c r="FX128" s="2">
        <v>97</v>
      </c>
      <c r="FY128" s="2">
        <v>51</v>
      </c>
      <c r="FZ128" s="2"/>
      <c r="GA128" s="2" t="s">
        <v>3</v>
      </c>
      <c r="GB128" s="2"/>
      <c r="GC128" s="2"/>
      <c r="GD128" s="2">
        <v>1</v>
      </c>
      <c r="GE128" s="2"/>
      <c r="GF128" s="2">
        <v>274903907</v>
      </c>
      <c r="GG128" s="2">
        <v>2</v>
      </c>
      <c r="GH128" s="2">
        <v>1</v>
      </c>
      <c r="GI128" s="2">
        <v>-2</v>
      </c>
      <c r="GJ128" s="2">
        <v>0</v>
      </c>
      <c r="GK128" s="2">
        <v>0</v>
      </c>
      <c r="GL128" s="2">
        <f t="shared" si="190"/>
        <v>0</v>
      </c>
      <c r="GM128" s="2">
        <f t="shared" si="191"/>
        <v>65.55</v>
      </c>
      <c r="GN128" s="2">
        <f t="shared" si="192"/>
        <v>0</v>
      </c>
      <c r="GO128" s="2">
        <f t="shared" si="193"/>
        <v>65.55</v>
      </c>
      <c r="GP128" s="2">
        <f t="shared" si="194"/>
        <v>0</v>
      </c>
      <c r="GQ128" s="2"/>
      <c r="GR128" s="2">
        <v>0</v>
      </c>
      <c r="GS128" s="2">
        <v>3</v>
      </c>
      <c r="GT128" s="2">
        <v>0</v>
      </c>
      <c r="GU128" s="2" t="s">
        <v>3</v>
      </c>
      <c r="GV128" s="2">
        <f t="shared" si="195"/>
        <v>0</v>
      </c>
      <c r="GW128" s="2">
        <v>1</v>
      </c>
      <c r="GX128" s="2">
        <f t="shared" si="196"/>
        <v>0</v>
      </c>
      <c r="GY128" s="2"/>
      <c r="GZ128" s="2"/>
      <c r="HA128" s="2">
        <v>0</v>
      </c>
      <c r="HB128" s="2">
        <v>0</v>
      </c>
      <c r="HC128" s="2">
        <f>0</f>
        <v>0</v>
      </c>
      <c r="HD128" s="2"/>
      <c r="HE128" s="2" t="s">
        <v>3</v>
      </c>
      <c r="HF128" s="2" t="s">
        <v>3</v>
      </c>
      <c r="HG128" s="2"/>
      <c r="HH128" s="2"/>
      <c r="HI128" s="2"/>
      <c r="HJ128" s="2"/>
      <c r="HK128" s="2"/>
      <c r="HL128" s="2"/>
      <c r="HM128" s="2" t="s">
        <v>3</v>
      </c>
      <c r="HN128" s="2" t="s">
        <v>138</v>
      </c>
      <c r="HO128" s="2" t="s">
        <v>139</v>
      </c>
      <c r="HP128" s="2" t="s">
        <v>136</v>
      </c>
      <c r="HQ128" s="2" t="s">
        <v>136</v>
      </c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>
        <v>0</v>
      </c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x14ac:dyDescent="0.2">
      <c r="A129">
        <v>18</v>
      </c>
      <c r="B129">
        <v>1</v>
      </c>
      <c r="C129">
        <v>234</v>
      </c>
      <c r="E129" t="s">
        <v>140</v>
      </c>
      <c r="F129" t="s">
        <v>141</v>
      </c>
      <c r="G129" t="s">
        <v>142</v>
      </c>
      <c r="H129" t="s">
        <v>143</v>
      </c>
      <c r="I129">
        <f>J129</f>
        <v>2</v>
      </c>
      <c r="J129">
        <v>2</v>
      </c>
      <c r="K129">
        <v>2</v>
      </c>
      <c r="L129">
        <v>0.28000000000000003</v>
      </c>
      <c r="M129">
        <v>8.4000000000000005E-2</v>
      </c>
      <c r="N129">
        <f t="shared" si="181"/>
        <v>0.19600000000000001</v>
      </c>
      <c r="O129">
        <f>ROUND(P129,2)</f>
        <v>65.55</v>
      </c>
      <c r="P129">
        <f>ROUND(ROUND(ROUND(SUMIF(SmtRes!AQ226:'SmtRes'!AQ234,"=1",SmtRes!CU226:'SmtRes'!CU234),2),2)*I129/100,2)</f>
        <v>65.55</v>
      </c>
      <c r="Q129">
        <f>ROUND(CR129*I129,2)</f>
        <v>0</v>
      </c>
      <c r="R129">
        <f>ROUND(CS129*I129,2)</f>
        <v>0</v>
      </c>
      <c r="S129">
        <f>ROUND(CT129*I129,2)</f>
        <v>0</v>
      </c>
      <c r="T129">
        <f t="shared" si="182"/>
        <v>0</v>
      </c>
      <c r="U129">
        <f>ROUND(CV129*I129,7)</f>
        <v>0</v>
      </c>
      <c r="V129">
        <f>ROUND(CW129*I129,7)</f>
        <v>0</v>
      </c>
      <c r="W129">
        <f t="shared" si="183"/>
        <v>0</v>
      </c>
      <c r="X129">
        <f t="shared" si="184"/>
        <v>0</v>
      </c>
      <c r="Y129">
        <f t="shared" si="185"/>
        <v>0</v>
      </c>
      <c r="AA129">
        <v>87105511</v>
      </c>
      <c r="AB129">
        <f t="shared" si="186"/>
        <v>0</v>
      </c>
      <c r="AC129">
        <f>ROUND((ES129),2)</f>
        <v>0</v>
      </c>
      <c r="AD129">
        <f>ROUND((((ET129)-(EU129))+AE129),2)</f>
        <v>0</v>
      </c>
      <c r="AE129">
        <f t="shared" si="197"/>
        <v>0</v>
      </c>
      <c r="AF129">
        <f t="shared" si="197"/>
        <v>0</v>
      </c>
      <c r="AG129">
        <f t="shared" si="187"/>
        <v>0</v>
      </c>
      <c r="AH129">
        <f t="shared" si="198"/>
        <v>0</v>
      </c>
      <c r="AI129">
        <f t="shared" si="198"/>
        <v>0</v>
      </c>
      <c r="AJ129">
        <f t="shared" si="188"/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97</v>
      </c>
      <c r="AU129">
        <v>51</v>
      </c>
      <c r="AV129">
        <v>1</v>
      </c>
      <c r="AW129">
        <v>1</v>
      </c>
      <c r="AZ129">
        <v>1</v>
      </c>
      <c r="BA129">
        <v>1</v>
      </c>
      <c r="BB129">
        <v>1</v>
      </c>
      <c r="BC129">
        <v>1</v>
      </c>
      <c r="BD129" t="s">
        <v>3</v>
      </c>
      <c r="BE129" t="s">
        <v>3</v>
      </c>
      <c r="BF129" t="s">
        <v>3</v>
      </c>
      <c r="BG129" t="s">
        <v>3</v>
      </c>
      <c r="BH129">
        <v>3</v>
      </c>
      <c r="BI129">
        <v>2</v>
      </c>
      <c r="BJ129" t="s">
        <v>3</v>
      </c>
      <c r="BM129">
        <v>108001</v>
      </c>
      <c r="BN129">
        <v>0</v>
      </c>
      <c r="BO129" t="s">
        <v>3</v>
      </c>
      <c r="BP129">
        <v>0</v>
      </c>
      <c r="BQ129">
        <v>3</v>
      </c>
      <c r="BR129">
        <v>0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 t="s">
        <v>3</v>
      </c>
      <c r="BZ129">
        <v>97</v>
      </c>
      <c r="CA129">
        <v>51</v>
      </c>
      <c r="CB129" t="s">
        <v>3</v>
      </c>
      <c r="CE129">
        <v>0</v>
      </c>
      <c r="CF129">
        <v>0</v>
      </c>
      <c r="CG129">
        <v>0</v>
      </c>
      <c r="CH129">
        <v>10</v>
      </c>
      <c r="CI129">
        <v>1</v>
      </c>
      <c r="CJ129">
        <v>0</v>
      </c>
      <c r="CK129">
        <v>0</v>
      </c>
      <c r="CL129">
        <v>0</v>
      </c>
      <c r="CM129">
        <v>0</v>
      </c>
      <c r="CN129" t="s">
        <v>3</v>
      </c>
      <c r="CO129">
        <v>0</v>
      </c>
      <c r="CP129">
        <f>0</f>
        <v>0</v>
      </c>
      <c r="CQ129">
        <f>0</f>
        <v>0</v>
      </c>
      <c r="CR129">
        <f>0</f>
        <v>0</v>
      </c>
      <c r="CS129">
        <f>0</f>
        <v>0</v>
      </c>
      <c r="CT129">
        <f>0</f>
        <v>0</v>
      </c>
      <c r="CU129">
        <f>0</f>
        <v>0</v>
      </c>
      <c r="CV129">
        <f>0</f>
        <v>0</v>
      </c>
      <c r="CW129">
        <f>0</f>
        <v>0</v>
      </c>
      <c r="CX129">
        <f>0</f>
        <v>0</v>
      </c>
      <c r="CY129">
        <f>0</f>
        <v>0</v>
      </c>
      <c r="CZ129">
        <f>0</f>
        <v>0</v>
      </c>
      <c r="DC129" t="s">
        <v>3</v>
      </c>
      <c r="DD129" t="s">
        <v>3</v>
      </c>
      <c r="DE129" t="s">
        <v>3</v>
      </c>
      <c r="DF129" t="s">
        <v>3</v>
      </c>
      <c r="DG129" t="s">
        <v>3</v>
      </c>
      <c r="DH129" t="s">
        <v>3</v>
      </c>
      <c r="DI129" t="s">
        <v>3</v>
      </c>
      <c r="DJ129" t="s">
        <v>3</v>
      </c>
      <c r="DK129" t="s">
        <v>3</v>
      </c>
      <c r="DL129" t="s">
        <v>3</v>
      </c>
      <c r="DM129" t="s">
        <v>3</v>
      </c>
      <c r="DN129">
        <v>0</v>
      </c>
      <c r="DO129">
        <v>0</v>
      </c>
      <c r="DP129">
        <v>1</v>
      </c>
      <c r="DQ129">
        <v>1</v>
      </c>
      <c r="DU129">
        <v>1013</v>
      </c>
      <c r="DV129" t="s">
        <v>143</v>
      </c>
      <c r="DW129" t="s">
        <v>143</v>
      </c>
      <c r="DX129">
        <v>1</v>
      </c>
      <c r="DZ129" t="s">
        <v>3</v>
      </c>
      <c r="EA129" t="s">
        <v>3</v>
      </c>
      <c r="EB129" t="s">
        <v>3</v>
      </c>
      <c r="EC129" t="s">
        <v>3</v>
      </c>
      <c r="EE129">
        <v>85678261</v>
      </c>
      <c r="EF129">
        <v>3</v>
      </c>
      <c r="EG129" t="s">
        <v>135</v>
      </c>
      <c r="EH129">
        <v>0</v>
      </c>
      <c r="EI129" t="s">
        <v>3</v>
      </c>
      <c r="EJ129">
        <v>2</v>
      </c>
      <c r="EK129">
        <v>108001</v>
      </c>
      <c r="EL129" t="s">
        <v>136</v>
      </c>
      <c r="EM129" t="s">
        <v>137</v>
      </c>
      <c r="EO129" t="s">
        <v>3</v>
      </c>
      <c r="EQ129">
        <v>0</v>
      </c>
      <c r="ER129">
        <v>0</v>
      </c>
      <c r="ES129">
        <v>0</v>
      </c>
      <c r="ET129">
        <v>0</v>
      </c>
      <c r="EU129">
        <v>0</v>
      </c>
      <c r="EV129">
        <v>0</v>
      </c>
      <c r="EW129">
        <v>0</v>
      </c>
      <c r="EX129">
        <v>0</v>
      </c>
      <c r="FQ129">
        <v>0</v>
      </c>
      <c r="FR129">
        <f t="shared" si="189"/>
        <v>0</v>
      </c>
      <c r="FS129">
        <v>0</v>
      </c>
      <c r="FX129">
        <v>97</v>
      </c>
      <c r="FY129">
        <v>51</v>
      </c>
      <c r="GA129" t="s">
        <v>3</v>
      </c>
      <c r="GD129">
        <v>1</v>
      </c>
      <c r="GF129">
        <v>274903907</v>
      </c>
      <c r="GG129">
        <v>2</v>
      </c>
      <c r="GH129">
        <v>1</v>
      </c>
      <c r="GI129">
        <v>-2</v>
      </c>
      <c r="GJ129">
        <v>0</v>
      </c>
      <c r="GK129">
        <v>0</v>
      </c>
      <c r="GL129">
        <f t="shared" si="190"/>
        <v>0</v>
      </c>
      <c r="GM129">
        <f t="shared" si="191"/>
        <v>65.55</v>
      </c>
      <c r="GN129">
        <f t="shared" si="192"/>
        <v>0</v>
      </c>
      <c r="GO129">
        <f t="shared" si="193"/>
        <v>65.55</v>
      </c>
      <c r="GP129">
        <f t="shared" si="194"/>
        <v>0</v>
      </c>
      <c r="GR129">
        <v>0</v>
      </c>
      <c r="GS129">
        <v>3</v>
      </c>
      <c r="GT129">
        <v>0</v>
      </c>
      <c r="GU129" t="s">
        <v>3</v>
      </c>
      <c r="GV129">
        <f t="shared" si="195"/>
        <v>0</v>
      </c>
      <c r="GW129">
        <v>1</v>
      </c>
      <c r="GX129">
        <f t="shared" si="196"/>
        <v>0</v>
      </c>
      <c r="HA129">
        <v>0</v>
      </c>
      <c r="HB129">
        <v>0</v>
      </c>
      <c r="HC129">
        <f>0</f>
        <v>0</v>
      </c>
      <c r="HE129" t="s">
        <v>3</v>
      </c>
      <c r="HF129" t="s">
        <v>3</v>
      </c>
      <c r="HM129" t="s">
        <v>3</v>
      </c>
      <c r="HN129" t="s">
        <v>138</v>
      </c>
      <c r="HO129" t="s">
        <v>139</v>
      </c>
      <c r="HP129" t="s">
        <v>136</v>
      </c>
      <c r="HQ129" t="s">
        <v>136</v>
      </c>
      <c r="IK129">
        <v>0</v>
      </c>
    </row>
    <row r="130" spans="1:255" x14ac:dyDescent="0.2">
      <c r="A130" s="2">
        <v>18</v>
      </c>
      <c r="B130" s="2">
        <v>1</v>
      </c>
      <c r="C130" s="2">
        <v>224</v>
      </c>
      <c r="D130" s="2"/>
      <c r="E130" s="2" t="s">
        <v>144</v>
      </c>
      <c r="F130" s="2" t="s">
        <v>145</v>
      </c>
      <c r="G130" s="2" t="s">
        <v>146</v>
      </c>
      <c r="H130" s="2" t="s">
        <v>133</v>
      </c>
      <c r="I130" s="2">
        <f>I126*J130</f>
        <v>-9.9959999999999979E-2</v>
      </c>
      <c r="J130" s="2">
        <v>-1.0199999999999998</v>
      </c>
      <c r="K130" s="2">
        <v>-1.02</v>
      </c>
      <c r="L130" s="2">
        <v>-0.14280000000000001</v>
      </c>
      <c r="M130" s="2">
        <v>-4.2840000000000003E-2</v>
      </c>
      <c r="N130" s="2">
        <f t="shared" si="181"/>
        <v>-0.1</v>
      </c>
      <c r="O130" s="2">
        <f t="shared" ref="O130:O137" si="199">ROUND(CP130,2)</f>
        <v>-89.62</v>
      </c>
      <c r="P130" s="2">
        <f>ROUND(CQ130*I130,2)</f>
        <v>-89.62</v>
      </c>
      <c r="Q130" s="2">
        <f>ROUND(CR130*I130,2)</f>
        <v>0</v>
      </c>
      <c r="R130" s="2">
        <f>ROUND(CS130*I130,2)</f>
        <v>0</v>
      </c>
      <c r="S130" s="2">
        <f>ROUND(CT130*I130,2)</f>
        <v>0</v>
      </c>
      <c r="T130" s="2">
        <f t="shared" si="182"/>
        <v>0</v>
      </c>
      <c r="U130" s="2">
        <f>ROUND(CV130*I130,7)</f>
        <v>0</v>
      </c>
      <c r="V130" s="2">
        <f>ROUND(CW130*I130,7)</f>
        <v>0</v>
      </c>
      <c r="W130" s="2">
        <f t="shared" si="183"/>
        <v>0</v>
      </c>
      <c r="X130" s="2">
        <f t="shared" si="184"/>
        <v>0</v>
      </c>
      <c r="Y130" s="2">
        <f t="shared" si="185"/>
        <v>0</v>
      </c>
      <c r="Z130" s="2"/>
      <c r="AA130" s="2">
        <v>87105575</v>
      </c>
      <c r="AB130" s="2">
        <f t="shared" si="186"/>
        <v>896.51</v>
      </c>
      <c r="AC130" s="2">
        <f>ROUND((ES130),2)</f>
        <v>896.51</v>
      </c>
      <c r="AD130" s="2">
        <f>ROUND((((ET130)-(EU130))+AE130),2)</f>
        <v>0</v>
      </c>
      <c r="AE130" s="2">
        <f t="shared" si="197"/>
        <v>0</v>
      </c>
      <c r="AF130" s="2">
        <f t="shared" si="197"/>
        <v>0</v>
      </c>
      <c r="AG130" s="2">
        <f t="shared" si="187"/>
        <v>0</v>
      </c>
      <c r="AH130" s="2">
        <f t="shared" si="198"/>
        <v>0</v>
      </c>
      <c r="AI130" s="2">
        <f t="shared" si="198"/>
        <v>0</v>
      </c>
      <c r="AJ130" s="2">
        <f t="shared" si="188"/>
        <v>0</v>
      </c>
      <c r="AK130" s="2">
        <v>896.51</v>
      </c>
      <c r="AL130" s="2">
        <v>896.51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97</v>
      </c>
      <c r="AU130" s="2">
        <v>51</v>
      </c>
      <c r="AV130" s="2">
        <v>1</v>
      </c>
      <c r="AW130" s="2">
        <v>1</v>
      </c>
      <c r="AX130" s="2"/>
      <c r="AY130" s="2"/>
      <c r="AZ130" s="2">
        <v>1</v>
      </c>
      <c r="BA130" s="2">
        <v>1</v>
      </c>
      <c r="BB130" s="2">
        <v>1</v>
      </c>
      <c r="BC130" s="2">
        <v>1</v>
      </c>
      <c r="BD130" s="2" t="s">
        <v>3</v>
      </c>
      <c r="BE130" s="2" t="s">
        <v>3</v>
      </c>
      <c r="BF130" s="2" t="s">
        <v>3</v>
      </c>
      <c r="BG130" s="2" t="s">
        <v>3</v>
      </c>
      <c r="BH130" s="2">
        <v>3</v>
      </c>
      <c r="BI130" s="2">
        <v>2</v>
      </c>
      <c r="BJ130" s="2" t="s">
        <v>147</v>
      </c>
      <c r="BK130" s="2"/>
      <c r="BL130" s="2"/>
      <c r="BM130" s="2">
        <v>108001</v>
      </c>
      <c r="BN130" s="2">
        <v>0</v>
      </c>
      <c r="BO130" s="2" t="s">
        <v>3</v>
      </c>
      <c r="BP130" s="2">
        <v>0</v>
      </c>
      <c r="BQ130" s="2">
        <v>3</v>
      </c>
      <c r="BR130" s="2">
        <v>0</v>
      </c>
      <c r="BS130" s="2">
        <v>1</v>
      </c>
      <c r="BT130" s="2">
        <v>1</v>
      </c>
      <c r="BU130" s="2">
        <v>1</v>
      </c>
      <c r="BV130" s="2">
        <v>1</v>
      </c>
      <c r="BW130" s="2">
        <v>1</v>
      </c>
      <c r="BX130" s="2">
        <v>1</v>
      </c>
      <c r="BY130" s="2" t="s">
        <v>3</v>
      </c>
      <c r="BZ130" s="2">
        <v>97</v>
      </c>
      <c r="CA130" s="2">
        <v>51</v>
      </c>
      <c r="CB130" s="2" t="s">
        <v>3</v>
      </c>
      <c r="CC130" s="2"/>
      <c r="CD130" s="2"/>
      <c r="CE130" s="2">
        <v>0</v>
      </c>
      <c r="CF130" s="2">
        <v>0</v>
      </c>
      <c r="CG130" s="2">
        <v>0</v>
      </c>
      <c r="CH130" s="2">
        <v>10</v>
      </c>
      <c r="CI130" s="2">
        <v>2</v>
      </c>
      <c r="CJ130" s="2">
        <v>0</v>
      </c>
      <c r="CK130" s="2">
        <v>0</v>
      </c>
      <c r="CL130" s="2">
        <v>0</v>
      </c>
      <c r="CM130" s="2">
        <v>0</v>
      </c>
      <c r="CN130" s="2" t="s">
        <v>3</v>
      </c>
      <c r="CO130" s="2">
        <v>0</v>
      </c>
      <c r="CP130" s="2">
        <f t="shared" ref="CP130:CP137" si="200">(P130+Q130+S130+R130)</f>
        <v>-89.62</v>
      </c>
      <c r="CQ130" s="2">
        <f>ROUND(AL130*BC130,2)</f>
        <v>896.51</v>
      </c>
      <c r="CR130" s="2">
        <f>ROUND(AM130*BB130,2)</f>
        <v>0</v>
      </c>
      <c r="CS130" s="2">
        <f>ROUND(AN130*BS130,2)</f>
        <v>0</v>
      </c>
      <c r="CT130" s="2">
        <f>ROUND(AO130*BA130,2)</f>
        <v>0</v>
      </c>
      <c r="CU130" s="2">
        <f t="shared" ref="CU130:CX131" si="201">AG130</f>
        <v>0</v>
      </c>
      <c r="CV130" s="2">
        <f t="shared" si="201"/>
        <v>0</v>
      </c>
      <c r="CW130" s="2">
        <f t="shared" si="201"/>
        <v>0</v>
      </c>
      <c r="CX130" s="2">
        <f t="shared" si="201"/>
        <v>0</v>
      </c>
      <c r="CY130" s="2">
        <f t="shared" ref="CY130:CY137" si="202">(((S130+R130)*AT130)/100)</f>
        <v>0</v>
      </c>
      <c r="CZ130" s="2">
        <f t="shared" ref="CZ130:CZ137" si="203">(((S130+R130)*AU130)/100)</f>
        <v>0</v>
      </c>
      <c r="DA130" s="2"/>
      <c r="DB130" s="2"/>
      <c r="DC130" s="2" t="s">
        <v>3</v>
      </c>
      <c r="DD130" s="2" t="s">
        <v>3</v>
      </c>
      <c r="DE130" s="2" t="s">
        <v>3</v>
      </c>
      <c r="DF130" s="2" t="s">
        <v>3</v>
      </c>
      <c r="DG130" s="2" t="s">
        <v>3</v>
      </c>
      <c r="DH130" s="2" t="s">
        <v>3</v>
      </c>
      <c r="DI130" s="2" t="s">
        <v>3</v>
      </c>
      <c r="DJ130" s="2" t="s">
        <v>3</v>
      </c>
      <c r="DK130" s="2" t="s">
        <v>3</v>
      </c>
      <c r="DL130" s="2" t="s">
        <v>3</v>
      </c>
      <c r="DM130" s="2" t="s">
        <v>3</v>
      </c>
      <c r="DN130" s="2">
        <v>0</v>
      </c>
      <c r="DO130" s="2">
        <v>0</v>
      </c>
      <c r="DP130" s="2">
        <v>1</v>
      </c>
      <c r="DQ130" s="2">
        <v>1</v>
      </c>
      <c r="DR130" s="2"/>
      <c r="DS130" s="2"/>
      <c r="DT130" s="2"/>
      <c r="DU130" s="2">
        <v>1013</v>
      </c>
      <c r="DV130" s="2" t="s">
        <v>133</v>
      </c>
      <c r="DW130" s="2" t="s">
        <v>133</v>
      </c>
      <c r="DX130" s="2">
        <v>1</v>
      </c>
      <c r="DY130" s="2"/>
      <c r="DZ130" s="2" t="s">
        <v>3</v>
      </c>
      <c r="EA130" s="2" t="s">
        <v>3</v>
      </c>
      <c r="EB130" s="2" t="s">
        <v>3</v>
      </c>
      <c r="EC130" s="2" t="s">
        <v>3</v>
      </c>
      <c r="ED130" s="2"/>
      <c r="EE130" s="2">
        <v>85678261</v>
      </c>
      <c r="EF130" s="2">
        <v>3</v>
      </c>
      <c r="EG130" s="2" t="s">
        <v>135</v>
      </c>
      <c r="EH130" s="2">
        <v>0</v>
      </c>
      <c r="EI130" s="2" t="s">
        <v>3</v>
      </c>
      <c r="EJ130" s="2">
        <v>2</v>
      </c>
      <c r="EK130" s="2">
        <v>108001</v>
      </c>
      <c r="EL130" s="2" t="s">
        <v>136</v>
      </c>
      <c r="EM130" s="2" t="s">
        <v>137</v>
      </c>
      <c r="EN130" s="2"/>
      <c r="EO130" s="2" t="s">
        <v>3</v>
      </c>
      <c r="EP130" s="2"/>
      <c r="EQ130" s="2">
        <v>0</v>
      </c>
      <c r="ER130" s="2">
        <v>896.51</v>
      </c>
      <c r="ES130" s="2">
        <v>896.51</v>
      </c>
      <c r="ET130" s="2">
        <v>0</v>
      </c>
      <c r="EU130" s="2">
        <v>0</v>
      </c>
      <c r="EV130" s="2">
        <v>0</v>
      </c>
      <c r="EW130" s="2">
        <v>0</v>
      </c>
      <c r="EX130" s="2">
        <v>0</v>
      </c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>
        <v>0</v>
      </c>
      <c r="FR130" s="2">
        <f t="shared" si="189"/>
        <v>0</v>
      </c>
      <c r="FS130" s="2">
        <v>0</v>
      </c>
      <c r="FT130" s="2"/>
      <c r="FU130" s="2"/>
      <c r="FV130" s="2"/>
      <c r="FW130" s="2"/>
      <c r="FX130" s="2">
        <v>97</v>
      </c>
      <c r="FY130" s="2">
        <v>51</v>
      </c>
      <c r="FZ130" s="2"/>
      <c r="GA130" s="2" t="s">
        <v>3</v>
      </c>
      <c r="GB130" s="2"/>
      <c r="GC130" s="2"/>
      <c r="GD130" s="2">
        <v>1</v>
      </c>
      <c r="GE130" s="2"/>
      <c r="GF130" s="2">
        <v>-568563229</v>
      </c>
      <c r="GG130" s="2">
        <v>2</v>
      </c>
      <c r="GH130" s="2">
        <v>1</v>
      </c>
      <c r="GI130" s="2">
        <v>1</v>
      </c>
      <c r="GJ130" s="2">
        <v>0</v>
      </c>
      <c r="GK130" s="2">
        <v>0</v>
      </c>
      <c r="GL130" s="2">
        <f t="shared" si="190"/>
        <v>0</v>
      </c>
      <c r="GM130" s="2">
        <f t="shared" si="191"/>
        <v>-89.62</v>
      </c>
      <c r="GN130" s="2">
        <f t="shared" si="192"/>
        <v>0</v>
      </c>
      <c r="GO130" s="2">
        <f t="shared" si="193"/>
        <v>-89.62</v>
      </c>
      <c r="GP130" s="2">
        <f t="shared" si="194"/>
        <v>0</v>
      </c>
      <c r="GQ130" s="2"/>
      <c r="GR130" s="2">
        <v>0</v>
      </c>
      <c r="GS130" s="2">
        <v>3</v>
      </c>
      <c r="GT130" s="2">
        <v>0</v>
      </c>
      <c r="GU130" s="2" t="s">
        <v>3</v>
      </c>
      <c r="GV130" s="2">
        <f t="shared" si="195"/>
        <v>0</v>
      </c>
      <c r="GW130" s="2">
        <v>1</v>
      </c>
      <c r="GX130" s="2">
        <f t="shared" si="196"/>
        <v>0</v>
      </c>
      <c r="GY130" s="2"/>
      <c r="GZ130" s="2"/>
      <c r="HA130" s="2">
        <v>0</v>
      </c>
      <c r="HB130" s="2">
        <v>0</v>
      </c>
      <c r="HC130" s="2">
        <f t="shared" ref="HC130:HC137" si="204">GV130*GW130</f>
        <v>0</v>
      </c>
      <c r="HD130" s="2"/>
      <c r="HE130" s="2" t="s">
        <v>3</v>
      </c>
      <c r="HF130" s="2" t="s">
        <v>3</v>
      </c>
      <c r="HG130" s="2"/>
      <c r="HH130" s="2"/>
      <c r="HI130" s="2"/>
      <c r="HJ130" s="2"/>
      <c r="HK130" s="2"/>
      <c r="HL130" s="2"/>
      <c r="HM130" s="2" t="s">
        <v>3</v>
      </c>
      <c r="HN130" s="2" t="s">
        <v>138</v>
      </c>
      <c r="HO130" s="2" t="s">
        <v>139</v>
      </c>
      <c r="HP130" s="2" t="s">
        <v>136</v>
      </c>
      <c r="HQ130" s="2" t="s">
        <v>136</v>
      </c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>
        <v>0</v>
      </c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x14ac:dyDescent="0.2">
      <c r="A131">
        <v>18</v>
      </c>
      <c r="B131">
        <v>1</v>
      </c>
      <c r="C131">
        <v>233</v>
      </c>
      <c r="E131" t="s">
        <v>144</v>
      </c>
      <c r="F131" t="s">
        <v>145</v>
      </c>
      <c r="G131" t="s">
        <v>146</v>
      </c>
      <c r="H131" t="s">
        <v>133</v>
      </c>
      <c r="I131">
        <f>I127*J131</f>
        <v>-9.9959999999999979E-2</v>
      </c>
      <c r="J131">
        <v>-1.0199999999999998</v>
      </c>
      <c r="K131">
        <v>-1.02</v>
      </c>
      <c r="L131">
        <v>-0.14280000000000001</v>
      </c>
      <c r="M131">
        <v>-4.2840000000000003E-2</v>
      </c>
      <c r="N131">
        <f t="shared" si="181"/>
        <v>-0.1</v>
      </c>
      <c r="O131">
        <f t="shared" si="199"/>
        <v>-89.62</v>
      </c>
      <c r="P131">
        <f>ROUND(CQ131*I131,2)</f>
        <v>-89.62</v>
      </c>
      <c r="Q131">
        <f>ROUND(CR131*I131,2)</f>
        <v>0</v>
      </c>
      <c r="R131">
        <f>ROUND(CS131*I131,2)</f>
        <v>0</v>
      </c>
      <c r="S131">
        <f>ROUND(CT131*I131,2)</f>
        <v>0</v>
      </c>
      <c r="T131">
        <f t="shared" si="182"/>
        <v>0</v>
      </c>
      <c r="U131">
        <f>ROUND(CV131*I131,7)</f>
        <v>0</v>
      </c>
      <c r="V131">
        <f>ROUND(CW131*I131,7)</f>
        <v>0</v>
      </c>
      <c r="W131">
        <f t="shared" si="183"/>
        <v>0</v>
      </c>
      <c r="X131">
        <f t="shared" si="184"/>
        <v>0</v>
      </c>
      <c r="Y131">
        <f t="shared" si="185"/>
        <v>0</v>
      </c>
      <c r="AA131">
        <v>87105511</v>
      </c>
      <c r="AB131">
        <f t="shared" si="186"/>
        <v>896.51</v>
      </c>
      <c r="AC131">
        <f>ROUND((ES131),2)</f>
        <v>896.51</v>
      </c>
      <c r="AD131">
        <f>ROUND((((ET131)-(EU131))+AE131),2)</f>
        <v>0</v>
      </c>
      <c r="AE131">
        <f t="shared" si="197"/>
        <v>0</v>
      </c>
      <c r="AF131">
        <f t="shared" si="197"/>
        <v>0</v>
      </c>
      <c r="AG131">
        <f t="shared" si="187"/>
        <v>0</v>
      </c>
      <c r="AH131">
        <f t="shared" si="198"/>
        <v>0</v>
      </c>
      <c r="AI131">
        <f t="shared" si="198"/>
        <v>0</v>
      </c>
      <c r="AJ131">
        <f t="shared" si="188"/>
        <v>0</v>
      </c>
      <c r="AK131">
        <v>896.51</v>
      </c>
      <c r="AL131">
        <v>896.51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97</v>
      </c>
      <c r="AU131">
        <v>51</v>
      </c>
      <c r="AV131">
        <v>1</v>
      </c>
      <c r="AW131">
        <v>1</v>
      </c>
      <c r="AZ131">
        <v>1</v>
      </c>
      <c r="BA131">
        <v>1</v>
      </c>
      <c r="BB131">
        <v>1</v>
      </c>
      <c r="BC131">
        <v>1</v>
      </c>
      <c r="BD131" t="s">
        <v>3</v>
      </c>
      <c r="BE131" t="s">
        <v>3</v>
      </c>
      <c r="BF131" t="s">
        <v>3</v>
      </c>
      <c r="BG131" t="s">
        <v>3</v>
      </c>
      <c r="BH131">
        <v>3</v>
      </c>
      <c r="BI131">
        <v>2</v>
      </c>
      <c r="BJ131" t="s">
        <v>147</v>
      </c>
      <c r="BM131">
        <v>108001</v>
      </c>
      <c r="BN131">
        <v>0</v>
      </c>
      <c r="BO131" t="s">
        <v>3</v>
      </c>
      <c r="BP131">
        <v>0</v>
      </c>
      <c r="BQ131">
        <v>3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97</v>
      </c>
      <c r="CA131">
        <v>51</v>
      </c>
      <c r="CB131" t="s">
        <v>3</v>
      </c>
      <c r="CE131">
        <v>0</v>
      </c>
      <c r="CF131">
        <v>0</v>
      </c>
      <c r="CG131">
        <v>0</v>
      </c>
      <c r="CH131">
        <v>10</v>
      </c>
      <c r="CI131">
        <v>2</v>
      </c>
      <c r="CJ131">
        <v>0</v>
      </c>
      <c r="CK131">
        <v>0</v>
      </c>
      <c r="CL131">
        <v>0</v>
      </c>
      <c r="CM131">
        <v>0</v>
      </c>
      <c r="CN131" t="s">
        <v>3</v>
      </c>
      <c r="CO131">
        <v>0</v>
      </c>
      <c r="CP131">
        <f t="shared" si="200"/>
        <v>-89.62</v>
      </c>
      <c r="CQ131">
        <f>ROUND(AL131*BC131,2)</f>
        <v>896.51</v>
      </c>
      <c r="CR131">
        <f>ROUND(AM131*BB131,2)</f>
        <v>0</v>
      </c>
      <c r="CS131">
        <f>ROUND(AN131*BS131,2)</f>
        <v>0</v>
      </c>
      <c r="CT131">
        <f>ROUND(AO131*BA131,2)</f>
        <v>0</v>
      </c>
      <c r="CU131">
        <f t="shared" si="201"/>
        <v>0</v>
      </c>
      <c r="CV131">
        <f t="shared" si="201"/>
        <v>0</v>
      </c>
      <c r="CW131">
        <f t="shared" si="201"/>
        <v>0</v>
      </c>
      <c r="CX131">
        <f t="shared" si="201"/>
        <v>0</v>
      </c>
      <c r="CY131">
        <f t="shared" si="202"/>
        <v>0</v>
      </c>
      <c r="CZ131">
        <f t="shared" si="203"/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1013</v>
      </c>
      <c r="DV131" t="s">
        <v>133</v>
      </c>
      <c r="DW131" t="s">
        <v>133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85678261</v>
      </c>
      <c r="EF131">
        <v>3</v>
      </c>
      <c r="EG131" t="s">
        <v>135</v>
      </c>
      <c r="EH131">
        <v>0</v>
      </c>
      <c r="EI131" t="s">
        <v>3</v>
      </c>
      <c r="EJ131">
        <v>2</v>
      </c>
      <c r="EK131">
        <v>108001</v>
      </c>
      <c r="EL131" t="s">
        <v>136</v>
      </c>
      <c r="EM131" t="s">
        <v>137</v>
      </c>
      <c r="EO131" t="s">
        <v>3</v>
      </c>
      <c r="EQ131">
        <v>0</v>
      </c>
      <c r="ER131">
        <v>896.51</v>
      </c>
      <c r="ES131">
        <v>896.51</v>
      </c>
      <c r="ET131">
        <v>0</v>
      </c>
      <c r="EU131">
        <v>0</v>
      </c>
      <c r="EV131">
        <v>0</v>
      </c>
      <c r="EW131">
        <v>0</v>
      </c>
      <c r="EX131">
        <v>0</v>
      </c>
      <c r="FQ131">
        <v>0</v>
      </c>
      <c r="FR131">
        <f t="shared" si="189"/>
        <v>0</v>
      </c>
      <c r="FS131">
        <v>0</v>
      </c>
      <c r="FX131">
        <v>97</v>
      </c>
      <c r="FY131">
        <v>51</v>
      </c>
      <c r="GA131" t="s">
        <v>3</v>
      </c>
      <c r="GD131">
        <v>1</v>
      </c>
      <c r="GF131">
        <v>-568563229</v>
      </c>
      <c r="GG131">
        <v>2</v>
      </c>
      <c r="GH131">
        <v>1</v>
      </c>
      <c r="GI131">
        <v>1</v>
      </c>
      <c r="GJ131">
        <v>0</v>
      </c>
      <c r="GK131">
        <v>0</v>
      </c>
      <c r="GL131">
        <f t="shared" si="190"/>
        <v>0</v>
      </c>
      <c r="GM131">
        <f t="shared" si="191"/>
        <v>-89.62</v>
      </c>
      <c r="GN131">
        <f t="shared" si="192"/>
        <v>0</v>
      </c>
      <c r="GO131">
        <f t="shared" si="193"/>
        <v>-89.62</v>
      </c>
      <c r="GP131">
        <f t="shared" si="194"/>
        <v>0</v>
      </c>
      <c r="GR131">
        <v>0</v>
      </c>
      <c r="GS131">
        <v>3</v>
      </c>
      <c r="GT131">
        <v>0</v>
      </c>
      <c r="GU131" t="s">
        <v>3</v>
      </c>
      <c r="GV131">
        <f t="shared" si="195"/>
        <v>0</v>
      </c>
      <c r="GW131">
        <v>1</v>
      </c>
      <c r="GX131">
        <f t="shared" si="196"/>
        <v>0</v>
      </c>
      <c r="HA131">
        <v>0</v>
      </c>
      <c r="HB131">
        <v>0</v>
      </c>
      <c r="HC131">
        <f t="shared" si="204"/>
        <v>0</v>
      </c>
      <c r="HE131" t="s">
        <v>3</v>
      </c>
      <c r="HF131" t="s">
        <v>3</v>
      </c>
      <c r="HM131" t="s">
        <v>3</v>
      </c>
      <c r="HN131" t="s">
        <v>138</v>
      </c>
      <c r="HO131" t="s">
        <v>139</v>
      </c>
      <c r="HP131" t="s">
        <v>136</v>
      </c>
      <c r="HQ131" t="s">
        <v>136</v>
      </c>
      <c r="IK131">
        <v>0</v>
      </c>
    </row>
    <row r="132" spans="1:255" x14ac:dyDescent="0.2">
      <c r="A132" s="2">
        <v>17</v>
      </c>
      <c r="B132" s="2">
        <v>1</v>
      </c>
      <c r="C132" s="2">
        <f>ROW(SmtRes!A244)</f>
        <v>244</v>
      </c>
      <c r="D132" s="2">
        <f>ROW(EtalonRes!A244)</f>
        <v>244</v>
      </c>
      <c r="E132" s="2" t="s">
        <v>148</v>
      </c>
      <c r="F132" s="2" t="s">
        <v>149</v>
      </c>
      <c r="G132" s="2" t="s">
        <v>150</v>
      </c>
      <c r="H132" s="2" t="s">
        <v>151</v>
      </c>
      <c r="I132" s="2">
        <v>0</v>
      </c>
      <c r="J132" s="2">
        <v>0</v>
      </c>
      <c r="K132" s="2">
        <v>0</v>
      </c>
      <c r="L132" s="2">
        <v>0.1008</v>
      </c>
      <c r="M132" s="2">
        <v>0.1008</v>
      </c>
      <c r="N132" s="2">
        <f t="shared" si="181"/>
        <v>0</v>
      </c>
      <c r="O132" s="2">
        <f t="shared" si="199"/>
        <v>0</v>
      </c>
      <c r="P132" s="2">
        <f>SUMIF(SmtRes!AQ235:'SmtRes'!AQ244,"=1",SmtRes!DF235:'SmtRes'!DF244)</f>
        <v>0</v>
      </c>
      <c r="Q132" s="2">
        <f>SUMIF(SmtRes!AQ235:'SmtRes'!AQ244,"=1",SmtRes!DG235:'SmtRes'!DG244)</f>
        <v>0</v>
      </c>
      <c r="R132" s="2">
        <f>SUMIF(SmtRes!AQ235:'SmtRes'!AQ244,"=1",SmtRes!DH235:'SmtRes'!DH244)</f>
        <v>0</v>
      </c>
      <c r="S132" s="2">
        <f>SUMIF(SmtRes!AQ235:'SmtRes'!AQ244,"=1",SmtRes!DI235:'SmtRes'!DI244)</f>
        <v>0</v>
      </c>
      <c r="T132" s="2">
        <f t="shared" si="182"/>
        <v>0</v>
      </c>
      <c r="U132" s="2">
        <f>SUMIF(SmtRes!AQ235:'SmtRes'!AQ244,"=1",SmtRes!CV235:'SmtRes'!CV244)</f>
        <v>0</v>
      </c>
      <c r="V132" s="2">
        <f>SUMIF(SmtRes!AQ235:'SmtRes'!AQ244,"=1",SmtRes!CW235:'SmtRes'!CW244)</f>
        <v>0</v>
      </c>
      <c r="W132" s="2">
        <f t="shared" si="183"/>
        <v>0</v>
      </c>
      <c r="X132" s="2">
        <f t="shared" si="184"/>
        <v>0</v>
      </c>
      <c r="Y132" s="2">
        <f t="shared" si="185"/>
        <v>0</v>
      </c>
      <c r="Z132" s="2"/>
      <c r="AA132" s="2">
        <v>87105575</v>
      </c>
      <c r="AB132" s="2">
        <f t="shared" si="186"/>
        <v>15386.73</v>
      </c>
      <c r="AC132" s="2">
        <f>ROUND((SUM(SmtRes!BQ235:'SmtRes'!BQ244)),2)</f>
        <v>1163.74</v>
      </c>
      <c r="AD132" s="2">
        <f>ROUND((((SUM(SmtRes!BR235:'SmtRes'!BR244))-(SUM(SmtRes!BS235:'SmtRes'!BS244)))+AE132),2)</f>
        <v>32.46</v>
      </c>
      <c r="AE132" s="2">
        <f>ROUND((SUM(SmtRes!BS235:'SmtRes'!BS244)),2)</f>
        <v>47.71</v>
      </c>
      <c r="AF132" s="2">
        <f>ROUND((SUM(SmtRes!BT235:'SmtRes'!BT244)),2)</f>
        <v>14190.53</v>
      </c>
      <c r="AG132" s="2">
        <f t="shared" si="187"/>
        <v>0</v>
      </c>
      <c r="AH132" s="2">
        <f>(SUM(SmtRes!BU235:'SmtRes'!BU244))</f>
        <v>19.2</v>
      </c>
      <c r="AI132" s="2">
        <f>(SUM(SmtRes!BV235:'SmtRes'!BV244))</f>
        <v>6.0000000000000005E-2</v>
      </c>
      <c r="AJ132" s="2">
        <f t="shared" si="188"/>
        <v>0</v>
      </c>
      <c r="AK132" s="2">
        <v>15434.436250000001</v>
      </c>
      <c r="AL132" s="2">
        <v>1163.7405500000002</v>
      </c>
      <c r="AM132" s="2">
        <v>32.458199999999998</v>
      </c>
      <c r="AN132" s="2">
        <v>47.709499999999998</v>
      </c>
      <c r="AO132" s="2">
        <v>14190.528</v>
      </c>
      <c r="AP132" s="2">
        <v>0</v>
      </c>
      <c r="AQ132" s="2">
        <v>19.2</v>
      </c>
      <c r="AR132" s="2">
        <v>6.0000000000000005E-2</v>
      </c>
      <c r="AS132" s="2">
        <v>0</v>
      </c>
      <c r="AT132" s="2">
        <v>100</v>
      </c>
      <c r="AU132" s="2">
        <v>49</v>
      </c>
      <c r="AV132" s="2">
        <v>1</v>
      </c>
      <c r="AW132" s="2">
        <v>1</v>
      </c>
      <c r="AX132" s="2"/>
      <c r="AY132" s="2"/>
      <c r="AZ132" s="2">
        <v>1</v>
      </c>
      <c r="BA132" s="2">
        <v>1</v>
      </c>
      <c r="BB132" s="2">
        <v>1</v>
      </c>
      <c r="BC132" s="2">
        <v>1</v>
      </c>
      <c r="BD132" s="2" t="s">
        <v>3</v>
      </c>
      <c r="BE132" s="2" t="s">
        <v>3</v>
      </c>
      <c r="BF132" s="2" t="s">
        <v>3</v>
      </c>
      <c r="BG132" s="2" t="s">
        <v>3</v>
      </c>
      <c r="BH132" s="2">
        <v>0</v>
      </c>
      <c r="BI132" s="2">
        <v>1</v>
      </c>
      <c r="BJ132" s="2" t="s">
        <v>152</v>
      </c>
      <c r="BK132" s="2"/>
      <c r="BL132" s="2"/>
      <c r="BM132" s="2">
        <v>15001</v>
      </c>
      <c r="BN132" s="2">
        <v>0</v>
      </c>
      <c r="BO132" s="2" t="s">
        <v>3</v>
      </c>
      <c r="BP132" s="2">
        <v>0</v>
      </c>
      <c r="BQ132" s="2">
        <v>2</v>
      </c>
      <c r="BR132" s="2">
        <v>0</v>
      </c>
      <c r="BS132" s="2">
        <v>1</v>
      </c>
      <c r="BT132" s="2">
        <v>1</v>
      </c>
      <c r="BU132" s="2">
        <v>1</v>
      </c>
      <c r="BV132" s="2">
        <v>1</v>
      </c>
      <c r="BW132" s="2">
        <v>1</v>
      </c>
      <c r="BX132" s="2">
        <v>1</v>
      </c>
      <c r="BY132" s="2" t="s">
        <v>3</v>
      </c>
      <c r="BZ132" s="2">
        <v>100</v>
      </c>
      <c r="CA132" s="2">
        <v>49</v>
      </c>
      <c r="CB132" s="2" t="s">
        <v>3</v>
      </c>
      <c r="CC132" s="2"/>
      <c r="CD132" s="2"/>
      <c r="CE132" s="2">
        <v>0</v>
      </c>
      <c r="CF132" s="2">
        <v>0</v>
      </c>
      <c r="CG132" s="2">
        <v>0</v>
      </c>
      <c r="CH132" s="2">
        <v>11</v>
      </c>
      <c r="CI132" s="2">
        <v>0</v>
      </c>
      <c r="CJ132" s="2">
        <v>0</v>
      </c>
      <c r="CK132" s="2">
        <v>0</v>
      </c>
      <c r="CL132" s="2">
        <v>0</v>
      </c>
      <c r="CM132" s="2">
        <v>0</v>
      </c>
      <c r="CN132" s="2" t="s">
        <v>3</v>
      </c>
      <c r="CO132" s="2">
        <v>0</v>
      </c>
      <c r="CP132" s="2">
        <f t="shared" si="200"/>
        <v>0</v>
      </c>
      <c r="CQ132" s="2">
        <f>SUMIF(SmtRes!AQ235:'SmtRes'!AQ244,"=1",SmtRes!AA235:'SmtRes'!AA244)</f>
        <v>40591.15</v>
      </c>
      <c r="CR132" s="2">
        <f>SUMIF(SmtRes!AQ235:'SmtRes'!AQ244,"=1",SmtRes!AB235:'SmtRes'!AB244)</f>
        <v>699.55000000000007</v>
      </c>
      <c r="CS132" s="2">
        <f>SUMIF(SmtRes!AQ235:'SmtRes'!AQ244,"=1",SmtRes!AC235:'SmtRes'!AC244)</f>
        <v>1523.79</v>
      </c>
      <c r="CT132" s="2">
        <f>SUMIF(SmtRes!AQ235:'SmtRes'!AQ244,"=1",SmtRes!AD235:'SmtRes'!AD244)</f>
        <v>739.09</v>
      </c>
      <c r="CU132" s="2">
        <f t="shared" ref="CU132:CU137" si="205">AG132</f>
        <v>0</v>
      </c>
      <c r="CV132" s="2">
        <f>SUMIF(SmtRes!AQ235:'SmtRes'!AQ244,"=1",SmtRes!BU235:'SmtRes'!BU244)</f>
        <v>19.2</v>
      </c>
      <c r="CW132" s="2">
        <f>SUMIF(SmtRes!AQ235:'SmtRes'!AQ244,"=1",SmtRes!BV235:'SmtRes'!BV244)</f>
        <v>6.0000000000000005E-2</v>
      </c>
      <c r="CX132" s="2">
        <f t="shared" ref="CX132:CX137" si="206">AJ132</f>
        <v>0</v>
      </c>
      <c r="CY132" s="2">
        <f t="shared" si="202"/>
        <v>0</v>
      </c>
      <c r="CZ132" s="2">
        <f t="shared" si="203"/>
        <v>0</v>
      </c>
      <c r="DA132" s="2"/>
      <c r="DB132" s="2"/>
      <c r="DC132" s="2" t="s">
        <v>3</v>
      </c>
      <c r="DD132" s="2" t="s">
        <v>3</v>
      </c>
      <c r="DE132" s="2" t="s">
        <v>3</v>
      </c>
      <c r="DF132" s="2" t="s">
        <v>3</v>
      </c>
      <c r="DG132" s="2" t="s">
        <v>3</v>
      </c>
      <c r="DH132" s="2" t="s">
        <v>3</v>
      </c>
      <c r="DI132" s="2" t="s">
        <v>3</v>
      </c>
      <c r="DJ132" s="2" t="s">
        <v>3</v>
      </c>
      <c r="DK132" s="2" t="s">
        <v>3</v>
      </c>
      <c r="DL132" s="2" t="s">
        <v>3</v>
      </c>
      <c r="DM132" s="2" t="s">
        <v>3</v>
      </c>
      <c r="DN132" s="2">
        <v>0</v>
      </c>
      <c r="DO132" s="2">
        <v>0</v>
      </c>
      <c r="DP132" s="2">
        <v>1</v>
      </c>
      <c r="DQ132" s="2">
        <v>1</v>
      </c>
      <c r="DR132" s="2"/>
      <c r="DS132" s="2"/>
      <c r="DT132" s="2"/>
      <c r="DU132" s="2">
        <v>1005</v>
      </c>
      <c r="DV132" s="2" t="s">
        <v>151</v>
      </c>
      <c r="DW132" s="2" t="s">
        <v>151</v>
      </c>
      <c r="DX132" s="2">
        <v>100</v>
      </c>
      <c r="DY132" s="2"/>
      <c r="DZ132" s="2" t="s">
        <v>3</v>
      </c>
      <c r="EA132" s="2" t="s">
        <v>3</v>
      </c>
      <c r="EB132" s="2" t="s">
        <v>3</v>
      </c>
      <c r="EC132" s="2" t="s">
        <v>3</v>
      </c>
      <c r="ED132" s="2"/>
      <c r="EE132" s="2">
        <v>85678410</v>
      </c>
      <c r="EF132" s="2">
        <v>2</v>
      </c>
      <c r="EG132" s="2" t="s">
        <v>26</v>
      </c>
      <c r="EH132" s="2">
        <v>15</v>
      </c>
      <c r="EI132" s="2" t="s">
        <v>153</v>
      </c>
      <c r="EJ132" s="2">
        <v>1</v>
      </c>
      <c r="EK132" s="2">
        <v>15001</v>
      </c>
      <c r="EL132" s="2" t="s">
        <v>153</v>
      </c>
      <c r="EM132" s="2" t="s">
        <v>154</v>
      </c>
      <c r="EN132" s="2"/>
      <c r="EO132" s="2" t="s">
        <v>3</v>
      </c>
      <c r="EP132" s="2"/>
      <c r="EQ132" s="2">
        <v>0</v>
      </c>
      <c r="ER132" s="2">
        <v>0</v>
      </c>
      <c r="ES132" s="2">
        <v>0</v>
      </c>
      <c r="ET132" s="2">
        <v>0</v>
      </c>
      <c r="EU132" s="2">
        <v>0</v>
      </c>
      <c r="EV132" s="2">
        <v>0</v>
      </c>
      <c r="EW132" s="2">
        <v>19.2</v>
      </c>
      <c r="EX132" s="2">
        <v>0.06</v>
      </c>
      <c r="EY132" s="2">
        <v>0</v>
      </c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>
        <v>0</v>
      </c>
      <c r="FR132" s="2">
        <f t="shared" si="189"/>
        <v>0</v>
      </c>
      <c r="FS132" s="2">
        <v>0</v>
      </c>
      <c r="FT132" s="2"/>
      <c r="FU132" s="2"/>
      <c r="FV132" s="2"/>
      <c r="FW132" s="2"/>
      <c r="FX132" s="2">
        <v>100</v>
      </c>
      <c r="FY132" s="2">
        <v>49</v>
      </c>
      <c r="FZ132" s="2"/>
      <c r="GA132" s="2" t="s">
        <v>3</v>
      </c>
      <c r="GB132" s="2"/>
      <c r="GC132" s="2"/>
      <c r="GD132" s="2">
        <v>1</v>
      </c>
      <c r="GE132" s="2"/>
      <c r="GF132" s="2">
        <v>-79516353</v>
      </c>
      <c r="GG132" s="2">
        <v>2</v>
      </c>
      <c r="GH132" s="2">
        <v>1</v>
      </c>
      <c r="GI132" s="2">
        <v>-2</v>
      </c>
      <c r="GJ132" s="2">
        <v>0</v>
      </c>
      <c r="GK132" s="2">
        <v>0</v>
      </c>
      <c r="GL132" s="2">
        <f t="shared" si="190"/>
        <v>0</v>
      </c>
      <c r="GM132" s="2">
        <f t="shared" si="191"/>
        <v>0</v>
      </c>
      <c r="GN132" s="2">
        <f t="shared" si="192"/>
        <v>0</v>
      </c>
      <c r="GO132" s="2">
        <f t="shared" si="193"/>
        <v>0</v>
      </c>
      <c r="GP132" s="2">
        <f t="shared" si="194"/>
        <v>0</v>
      </c>
      <c r="GQ132" s="2"/>
      <c r="GR132" s="2">
        <v>0</v>
      </c>
      <c r="GS132" s="2">
        <v>3</v>
      </c>
      <c r="GT132" s="2">
        <v>0</v>
      </c>
      <c r="GU132" s="2" t="s">
        <v>3</v>
      </c>
      <c r="GV132" s="2">
        <f t="shared" si="195"/>
        <v>0</v>
      </c>
      <c r="GW132" s="2">
        <v>1</v>
      </c>
      <c r="GX132" s="2">
        <f t="shared" si="196"/>
        <v>0</v>
      </c>
      <c r="GY132" s="2"/>
      <c r="GZ132" s="2"/>
      <c r="HA132" s="2">
        <v>0</v>
      </c>
      <c r="HB132" s="2">
        <v>0</v>
      </c>
      <c r="HC132" s="2">
        <f t="shared" si="204"/>
        <v>0</v>
      </c>
      <c r="HD132" s="2"/>
      <c r="HE132" s="2" t="s">
        <v>3</v>
      </c>
      <c r="HF132" s="2" t="s">
        <v>3</v>
      </c>
      <c r="HG132" s="2"/>
      <c r="HH132" s="2"/>
      <c r="HI132" s="2"/>
      <c r="HJ132" s="2"/>
      <c r="HK132" s="2"/>
      <c r="HL132" s="2"/>
      <c r="HM132" s="2" t="s">
        <v>3</v>
      </c>
      <c r="HN132" s="2" t="s">
        <v>155</v>
      </c>
      <c r="HO132" s="2" t="s">
        <v>156</v>
      </c>
      <c r="HP132" s="2" t="s">
        <v>153</v>
      </c>
      <c r="HQ132" s="2" t="s">
        <v>153</v>
      </c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>
        <v>0</v>
      </c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x14ac:dyDescent="0.2">
      <c r="A133">
        <v>17</v>
      </c>
      <c r="B133">
        <v>1</v>
      </c>
      <c r="C133">
        <f>ROW(SmtRes!A254)</f>
        <v>254</v>
      </c>
      <c r="D133">
        <f>ROW(EtalonRes!A254)</f>
        <v>254</v>
      </c>
      <c r="E133" t="s">
        <v>148</v>
      </c>
      <c r="F133" t="s">
        <v>149</v>
      </c>
      <c r="G133" t="s">
        <v>150</v>
      </c>
      <c r="H133" t="s">
        <v>151</v>
      </c>
      <c r="I133">
        <v>0</v>
      </c>
      <c r="J133">
        <v>0</v>
      </c>
      <c r="K133">
        <v>0</v>
      </c>
      <c r="L133">
        <v>0.1008</v>
      </c>
      <c r="M133">
        <v>0.1008</v>
      </c>
      <c r="N133">
        <f t="shared" si="181"/>
        <v>0</v>
      </c>
      <c r="O133">
        <f t="shared" si="199"/>
        <v>0</v>
      </c>
      <c r="P133">
        <f>SUMIF(SmtRes!AQ245:'SmtRes'!AQ254,"=1",SmtRes!DF245:'SmtRes'!DF254)</f>
        <v>0</v>
      </c>
      <c r="Q133">
        <f>SUMIF(SmtRes!AQ245:'SmtRes'!AQ254,"=1",SmtRes!DG245:'SmtRes'!DG254)</f>
        <v>0</v>
      </c>
      <c r="R133">
        <f>SUMIF(SmtRes!AQ245:'SmtRes'!AQ254,"=1",SmtRes!DH245:'SmtRes'!DH254)</f>
        <v>0</v>
      </c>
      <c r="S133">
        <f>SUMIF(SmtRes!AQ245:'SmtRes'!AQ254,"=1",SmtRes!DI245:'SmtRes'!DI254)</f>
        <v>0</v>
      </c>
      <c r="T133">
        <f t="shared" si="182"/>
        <v>0</v>
      </c>
      <c r="U133">
        <f>SUMIF(SmtRes!AQ245:'SmtRes'!AQ254,"=1",SmtRes!CV245:'SmtRes'!CV254)</f>
        <v>0</v>
      </c>
      <c r="V133">
        <f>SUMIF(SmtRes!AQ245:'SmtRes'!AQ254,"=1",SmtRes!CW245:'SmtRes'!CW254)</f>
        <v>0</v>
      </c>
      <c r="W133">
        <f t="shared" si="183"/>
        <v>0</v>
      </c>
      <c r="X133">
        <f t="shared" si="184"/>
        <v>0</v>
      </c>
      <c r="Y133">
        <f t="shared" si="185"/>
        <v>0</v>
      </c>
      <c r="AA133">
        <v>87105511</v>
      </c>
      <c r="AB133">
        <f t="shared" si="186"/>
        <v>15386.73</v>
      </c>
      <c r="AC133">
        <f>ROUND((SUM(SmtRes!BQ245:'SmtRes'!BQ254)),2)</f>
        <v>1163.74</v>
      </c>
      <c r="AD133">
        <f>ROUND((((SUM(SmtRes!BR245:'SmtRes'!BR254))-(SUM(SmtRes!BS245:'SmtRes'!BS254)))+AE133),2)</f>
        <v>32.46</v>
      </c>
      <c r="AE133">
        <f>ROUND((SUM(SmtRes!BS245:'SmtRes'!BS254)),2)</f>
        <v>47.71</v>
      </c>
      <c r="AF133">
        <f>ROUND((SUM(SmtRes!BT245:'SmtRes'!BT254)),2)</f>
        <v>14190.53</v>
      </c>
      <c r="AG133">
        <f t="shared" si="187"/>
        <v>0</v>
      </c>
      <c r="AH133">
        <f>(SUM(SmtRes!BU245:'SmtRes'!BU254))</f>
        <v>19.2</v>
      </c>
      <c r="AI133">
        <f>(SUM(SmtRes!BV245:'SmtRes'!BV254))</f>
        <v>6.0000000000000005E-2</v>
      </c>
      <c r="AJ133">
        <f t="shared" si="188"/>
        <v>0</v>
      </c>
      <c r="AK133">
        <v>15434.436250000001</v>
      </c>
      <c r="AL133">
        <v>1163.7405500000002</v>
      </c>
      <c r="AM133">
        <v>32.458199999999998</v>
      </c>
      <c r="AN133">
        <v>47.709499999999998</v>
      </c>
      <c r="AO133">
        <v>14190.528</v>
      </c>
      <c r="AP133">
        <v>0</v>
      </c>
      <c r="AQ133">
        <v>19.2</v>
      </c>
      <c r="AR133">
        <v>6.0000000000000005E-2</v>
      </c>
      <c r="AS133">
        <v>0</v>
      </c>
      <c r="AT133">
        <v>100</v>
      </c>
      <c r="AU133">
        <v>49</v>
      </c>
      <c r="AV133">
        <v>1</v>
      </c>
      <c r="AW133">
        <v>1</v>
      </c>
      <c r="AZ133">
        <v>1</v>
      </c>
      <c r="BA133">
        <v>1</v>
      </c>
      <c r="BB133">
        <v>1</v>
      </c>
      <c r="BC133">
        <v>1</v>
      </c>
      <c r="BD133" t="s">
        <v>3</v>
      </c>
      <c r="BE133" t="s">
        <v>3</v>
      </c>
      <c r="BF133" t="s">
        <v>3</v>
      </c>
      <c r="BG133" t="s">
        <v>3</v>
      </c>
      <c r="BH133">
        <v>0</v>
      </c>
      <c r="BI133">
        <v>1</v>
      </c>
      <c r="BJ133" t="s">
        <v>152</v>
      </c>
      <c r="BM133">
        <v>15001</v>
      </c>
      <c r="BN133">
        <v>0</v>
      </c>
      <c r="BO133" t="s">
        <v>3</v>
      </c>
      <c r="BP133">
        <v>0</v>
      </c>
      <c r="BQ133">
        <v>2</v>
      </c>
      <c r="BR133">
        <v>0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 t="s">
        <v>3</v>
      </c>
      <c r="BZ133">
        <v>100</v>
      </c>
      <c r="CA133">
        <v>49</v>
      </c>
      <c r="CB133" t="s">
        <v>3</v>
      </c>
      <c r="CE133">
        <v>0</v>
      </c>
      <c r="CF133">
        <v>0</v>
      </c>
      <c r="CG133">
        <v>0</v>
      </c>
      <c r="CH133">
        <v>11</v>
      </c>
      <c r="CI133">
        <v>0</v>
      </c>
      <c r="CJ133">
        <v>0</v>
      </c>
      <c r="CK133">
        <v>0</v>
      </c>
      <c r="CL133">
        <v>0</v>
      </c>
      <c r="CM133">
        <v>0</v>
      </c>
      <c r="CN133" t="s">
        <v>3</v>
      </c>
      <c r="CO133">
        <v>0</v>
      </c>
      <c r="CP133">
        <f t="shared" si="200"/>
        <v>0</v>
      </c>
      <c r="CQ133">
        <f>SUMIF(SmtRes!AQ245:'SmtRes'!AQ254,"=1",SmtRes!AA245:'SmtRes'!AA254)</f>
        <v>40591.15</v>
      </c>
      <c r="CR133">
        <f>SUMIF(SmtRes!AQ245:'SmtRes'!AQ254,"=1",SmtRes!AB245:'SmtRes'!AB254)</f>
        <v>699.55000000000007</v>
      </c>
      <c r="CS133">
        <f>SUMIF(SmtRes!AQ245:'SmtRes'!AQ254,"=1",SmtRes!AC245:'SmtRes'!AC254)</f>
        <v>1523.79</v>
      </c>
      <c r="CT133">
        <f>SUMIF(SmtRes!AQ245:'SmtRes'!AQ254,"=1",SmtRes!AD245:'SmtRes'!AD254)</f>
        <v>739.09</v>
      </c>
      <c r="CU133">
        <f t="shared" si="205"/>
        <v>0</v>
      </c>
      <c r="CV133">
        <f>SUMIF(SmtRes!AQ245:'SmtRes'!AQ254,"=1",SmtRes!BU245:'SmtRes'!BU254)</f>
        <v>19.2</v>
      </c>
      <c r="CW133">
        <f>SUMIF(SmtRes!AQ245:'SmtRes'!AQ254,"=1",SmtRes!BV245:'SmtRes'!BV254)</f>
        <v>6.0000000000000005E-2</v>
      </c>
      <c r="CX133">
        <f t="shared" si="206"/>
        <v>0</v>
      </c>
      <c r="CY133">
        <f t="shared" si="202"/>
        <v>0</v>
      </c>
      <c r="CZ133">
        <f t="shared" si="203"/>
        <v>0</v>
      </c>
      <c r="DC133" t="s">
        <v>3</v>
      </c>
      <c r="DD133" t="s">
        <v>3</v>
      </c>
      <c r="DE133" t="s">
        <v>3</v>
      </c>
      <c r="DF133" t="s">
        <v>3</v>
      </c>
      <c r="DG133" t="s">
        <v>3</v>
      </c>
      <c r="DH133" t="s">
        <v>3</v>
      </c>
      <c r="DI133" t="s">
        <v>3</v>
      </c>
      <c r="DJ133" t="s">
        <v>3</v>
      </c>
      <c r="DK133" t="s">
        <v>3</v>
      </c>
      <c r="DL133" t="s">
        <v>3</v>
      </c>
      <c r="DM133" t="s">
        <v>3</v>
      </c>
      <c r="DN133">
        <v>0</v>
      </c>
      <c r="DO133">
        <v>0</v>
      </c>
      <c r="DP133">
        <v>1</v>
      </c>
      <c r="DQ133">
        <v>1</v>
      </c>
      <c r="DU133">
        <v>1005</v>
      </c>
      <c r="DV133" t="s">
        <v>151</v>
      </c>
      <c r="DW133" t="s">
        <v>151</v>
      </c>
      <c r="DX133">
        <v>100</v>
      </c>
      <c r="DZ133" t="s">
        <v>3</v>
      </c>
      <c r="EA133" t="s">
        <v>3</v>
      </c>
      <c r="EB133" t="s">
        <v>3</v>
      </c>
      <c r="EC133" t="s">
        <v>3</v>
      </c>
      <c r="EE133">
        <v>85678410</v>
      </c>
      <c r="EF133">
        <v>2</v>
      </c>
      <c r="EG133" t="s">
        <v>26</v>
      </c>
      <c r="EH133">
        <v>15</v>
      </c>
      <c r="EI133" t="s">
        <v>153</v>
      </c>
      <c r="EJ133">
        <v>1</v>
      </c>
      <c r="EK133">
        <v>15001</v>
      </c>
      <c r="EL133" t="s">
        <v>153</v>
      </c>
      <c r="EM133" t="s">
        <v>154</v>
      </c>
      <c r="EO133" t="s">
        <v>3</v>
      </c>
      <c r="EQ133">
        <v>0</v>
      </c>
      <c r="ER133">
        <v>0</v>
      </c>
      <c r="ES133">
        <v>0</v>
      </c>
      <c r="ET133">
        <v>0</v>
      </c>
      <c r="EU133">
        <v>0</v>
      </c>
      <c r="EV133">
        <v>0</v>
      </c>
      <c r="EW133">
        <v>19.2</v>
      </c>
      <c r="EX133">
        <v>0.06</v>
      </c>
      <c r="EY133">
        <v>0</v>
      </c>
      <c r="FQ133">
        <v>0</v>
      </c>
      <c r="FR133">
        <f t="shared" si="189"/>
        <v>0</v>
      </c>
      <c r="FS133">
        <v>0</v>
      </c>
      <c r="FX133">
        <v>100</v>
      </c>
      <c r="FY133">
        <v>49</v>
      </c>
      <c r="GA133" t="s">
        <v>3</v>
      </c>
      <c r="GD133">
        <v>1</v>
      </c>
      <c r="GF133">
        <v>-79516353</v>
      </c>
      <c r="GG133">
        <v>2</v>
      </c>
      <c r="GH133">
        <v>1</v>
      </c>
      <c r="GI133">
        <v>-2</v>
      </c>
      <c r="GJ133">
        <v>0</v>
      </c>
      <c r="GK133">
        <v>0</v>
      </c>
      <c r="GL133">
        <f t="shared" si="190"/>
        <v>0</v>
      </c>
      <c r="GM133">
        <f t="shared" si="191"/>
        <v>0</v>
      </c>
      <c r="GN133">
        <f t="shared" si="192"/>
        <v>0</v>
      </c>
      <c r="GO133">
        <f t="shared" si="193"/>
        <v>0</v>
      </c>
      <c r="GP133">
        <f t="shared" si="194"/>
        <v>0</v>
      </c>
      <c r="GR133">
        <v>0</v>
      </c>
      <c r="GS133">
        <v>3</v>
      </c>
      <c r="GT133">
        <v>0</v>
      </c>
      <c r="GU133" t="s">
        <v>3</v>
      </c>
      <c r="GV133">
        <f t="shared" si="195"/>
        <v>0</v>
      </c>
      <c r="GW133">
        <v>1</v>
      </c>
      <c r="GX133">
        <f t="shared" si="196"/>
        <v>0</v>
      </c>
      <c r="HA133">
        <v>0</v>
      </c>
      <c r="HB133">
        <v>0</v>
      </c>
      <c r="HC133">
        <f t="shared" si="204"/>
        <v>0</v>
      </c>
      <c r="HE133" t="s">
        <v>3</v>
      </c>
      <c r="HF133" t="s">
        <v>3</v>
      </c>
      <c r="HM133" t="s">
        <v>3</v>
      </c>
      <c r="HN133" t="s">
        <v>155</v>
      </c>
      <c r="HO133" t="s">
        <v>156</v>
      </c>
      <c r="HP133" t="s">
        <v>153</v>
      </c>
      <c r="HQ133" t="s">
        <v>153</v>
      </c>
      <c r="IK133">
        <v>0</v>
      </c>
    </row>
    <row r="134" spans="1:255" x14ac:dyDescent="0.2">
      <c r="A134" s="2">
        <v>18</v>
      </c>
      <c r="B134" s="2">
        <v>1</v>
      </c>
      <c r="C134" s="2">
        <v>242</v>
      </c>
      <c r="D134" s="2"/>
      <c r="E134" s="2" t="s">
        <v>157</v>
      </c>
      <c r="F134" s="2" t="s">
        <v>158</v>
      </c>
      <c r="G134" s="2" t="s">
        <v>159</v>
      </c>
      <c r="H134" s="2" t="s">
        <v>54</v>
      </c>
      <c r="I134" s="2">
        <f>I132*J134</f>
        <v>0</v>
      </c>
      <c r="J134" s="2">
        <v>2.6700000000000002E-2</v>
      </c>
      <c r="K134" s="2">
        <v>2.6700000000000002E-2</v>
      </c>
      <c r="L134" s="2">
        <v>2.6914E-3</v>
      </c>
      <c r="M134" s="2">
        <v>2.6914E-3</v>
      </c>
      <c r="N134" s="2">
        <f t="shared" si="181"/>
        <v>0</v>
      </c>
      <c r="O134" s="2">
        <f t="shared" si="199"/>
        <v>0</v>
      </c>
      <c r="P134" s="2">
        <f>ROUND(CQ134*I134,2)</f>
        <v>0</v>
      </c>
      <c r="Q134" s="2">
        <f>ROUND(CR134*I134,2)</f>
        <v>0</v>
      </c>
      <c r="R134" s="2">
        <f>ROUND(CS134*I134,2)</f>
        <v>0</v>
      </c>
      <c r="S134" s="2">
        <f>ROUND(CT134*I134,2)</f>
        <v>0</v>
      </c>
      <c r="T134" s="2">
        <f t="shared" si="182"/>
        <v>0</v>
      </c>
      <c r="U134" s="2">
        <f>ROUND(CV134*I134,7)</f>
        <v>0</v>
      </c>
      <c r="V134" s="2">
        <f>ROUND(CW134*I134,7)</f>
        <v>0</v>
      </c>
      <c r="W134" s="2">
        <f t="shared" si="183"/>
        <v>0</v>
      </c>
      <c r="X134" s="2">
        <f t="shared" si="184"/>
        <v>0</v>
      </c>
      <c r="Y134" s="2">
        <f t="shared" si="185"/>
        <v>0</v>
      </c>
      <c r="Z134" s="2"/>
      <c r="AA134" s="2">
        <v>87105575</v>
      </c>
      <c r="AB134" s="2">
        <f t="shared" si="186"/>
        <v>0</v>
      </c>
      <c r="AC134" s="2">
        <f>ROUND((ES134),2)</f>
        <v>0</v>
      </c>
      <c r="AD134" s="2">
        <f>ROUND((((ET134)-(EU134))+AE134),2)</f>
        <v>0</v>
      </c>
      <c r="AE134" s="2">
        <f t="shared" ref="AE134:AF137" si="207">ROUND((EU134),2)</f>
        <v>0</v>
      </c>
      <c r="AF134" s="2">
        <f t="shared" si="207"/>
        <v>0</v>
      </c>
      <c r="AG134" s="2">
        <f t="shared" si="187"/>
        <v>0</v>
      </c>
      <c r="AH134" s="2">
        <f t="shared" ref="AH134:AI137" si="208">(EW134)</f>
        <v>0</v>
      </c>
      <c r="AI134" s="2">
        <f t="shared" si="208"/>
        <v>0</v>
      </c>
      <c r="AJ134" s="2">
        <f t="shared" si="188"/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100</v>
      </c>
      <c r="AU134" s="2">
        <v>49</v>
      </c>
      <c r="AV134" s="2">
        <v>1</v>
      </c>
      <c r="AW134" s="2">
        <v>1</v>
      </c>
      <c r="AX134" s="2"/>
      <c r="AY134" s="2"/>
      <c r="AZ134" s="2">
        <v>1</v>
      </c>
      <c r="BA134" s="2">
        <v>1</v>
      </c>
      <c r="BB134" s="2">
        <v>1</v>
      </c>
      <c r="BC134" s="2">
        <v>1</v>
      </c>
      <c r="BD134" s="2" t="s">
        <v>3</v>
      </c>
      <c r="BE134" s="2" t="s">
        <v>3</v>
      </c>
      <c r="BF134" s="2" t="s">
        <v>3</v>
      </c>
      <c r="BG134" s="2" t="s">
        <v>3</v>
      </c>
      <c r="BH134" s="2">
        <v>3</v>
      </c>
      <c r="BI134" s="2">
        <v>1</v>
      </c>
      <c r="BJ134" s="2" t="s">
        <v>3</v>
      </c>
      <c r="BK134" s="2"/>
      <c r="BL134" s="2"/>
      <c r="BM134" s="2">
        <v>15001</v>
      </c>
      <c r="BN134" s="2">
        <v>0</v>
      </c>
      <c r="BO134" s="2" t="s">
        <v>3</v>
      </c>
      <c r="BP134" s="2">
        <v>0</v>
      </c>
      <c r="BQ134" s="2">
        <v>2</v>
      </c>
      <c r="BR134" s="2">
        <v>0</v>
      </c>
      <c r="BS134" s="2">
        <v>1</v>
      </c>
      <c r="BT134" s="2">
        <v>1</v>
      </c>
      <c r="BU134" s="2">
        <v>1</v>
      </c>
      <c r="BV134" s="2">
        <v>1</v>
      </c>
      <c r="BW134" s="2">
        <v>1</v>
      </c>
      <c r="BX134" s="2">
        <v>1</v>
      </c>
      <c r="BY134" s="2" t="s">
        <v>3</v>
      </c>
      <c r="BZ134" s="2">
        <v>100</v>
      </c>
      <c r="CA134" s="2">
        <v>49</v>
      </c>
      <c r="CB134" s="2" t="s">
        <v>3</v>
      </c>
      <c r="CC134" s="2"/>
      <c r="CD134" s="2"/>
      <c r="CE134" s="2">
        <v>0</v>
      </c>
      <c r="CF134" s="2">
        <v>0</v>
      </c>
      <c r="CG134" s="2">
        <v>0</v>
      </c>
      <c r="CH134" s="2">
        <v>11</v>
      </c>
      <c r="CI134" s="2">
        <v>1</v>
      </c>
      <c r="CJ134" s="2">
        <v>0</v>
      </c>
      <c r="CK134" s="2">
        <v>0</v>
      </c>
      <c r="CL134" s="2">
        <v>0</v>
      </c>
      <c r="CM134" s="2">
        <v>0</v>
      </c>
      <c r="CN134" s="2" t="s">
        <v>3</v>
      </c>
      <c r="CO134" s="2">
        <v>0</v>
      </c>
      <c r="CP134" s="2">
        <f t="shared" si="200"/>
        <v>0</v>
      </c>
      <c r="CQ134" s="2">
        <f>ROUND(AL134*BC134,2)</f>
        <v>0</v>
      </c>
      <c r="CR134" s="2">
        <f>ROUND(AM134*BB134,2)</f>
        <v>0</v>
      </c>
      <c r="CS134" s="2">
        <f>ROUND(AN134*BS134,2)</f>
        <v>0</v>
      </c>
      <c r="CT134" s="2">
        <f>ROUND(AO134*BA134,2)</f>
        <v>0</v>
      </c>
      <c r="CU134" s="2">
        <f t="shared" si="205"/>
        <v>0</v>
      </c>
      <c r="CV134" s="2">
        <f t="shared" ref="CV134:CW137" si="209">AH134</f>
        <v>0</v>
      </c>
      <c r="CW134" s="2">
        <f t="shared" si="209"/>
        <v>0</v>
      </c>
      <c r="CX134" s="2">
        <f t="shared" si="206"/>
        <v>0</v>
      </c>
      <c r="CY134" s="2">
        <f t="shared" si="202"/>
        <v>0</v>
      </c>
      <c r="CZ134" s="2">
        <f t="shared" si="203"/>
        <v>0</v>
      </c>
      <c r="DA134" s="2"/>
      <c r="DB134" s="2"/>
      <c r="DC134" s="2" t="s">
        <v>3</v>
      </c>
      <c r="DD134" s="2" t="s">
        <v>3</v>
      </c>
      <c r="DE134" s="2" t="s">
        <v>3</v>
      </c>
      <c r="DF134" s="2" t="s">
        <v>3</v>
      </c>
      <c r="DG134" s="2" t="s">
        <v>3</v>
      </c>
      <c r="DH134" s="2" t="s">
        <v>3</v>
      </c>
      <c r="DI134" s="2" t="s">
        <v>3</v>
      </c>
      <c r="DJ134" s="2" t="s">
        <v>3</v>
      </c>
      <c r="DK134" s="2" t="s">
        <v>3</v>
      </c>
      <c r="DL134" s="2" t="s">
        <v>3</v>
      </c>
      <c r="DM134" s="2" t="s">
        <v>3</v>
      </c>
      <c r="DN134" s="2">
        <v>0</v>
      </c>
      <c r="DO134" s="2">
        <v>0</v>
      </c>
      <c r="DP134" s="2">
        <v>1</v>
      </c>
      <c r="DQ134" s="2">
        <v>1</v>
      </c>
      <c r="DR134" s="2"/>
      <c r="DS134" s="2"/>
      <c r="DT134" s="2"/>
      <c r="DU134" s="2">
        <v>1009</v>
      </c>
      <c r="DV134" s="2" t="s">
        <v>54</v>
      </c>
      <c r="DW134" s="2" t="s">
        <v>54</v>
      </c>
      <c r="DX134" s="2">
        <v>1000</v>
      </c>
      <c r="DY134" s="2"/>
      <c r="DZ134" s="2" t="s">
        <v>3</v>
      </c>
      <c r="EA134" s="2" t="s">
        <v>3</v>
      </c>
      <c r="EB134" s="2" t="s">
        <v>3</v>
      </c>
      <c r="EC134" s="2" t="s">
        <v>3</v>
      </c>
      <c r="ED134" s="2"/>
      <c r="EE134" s="2">
        <v>85678410</v>
      </c>
      <c r="EF134" s="2">
        <v>2</v>
      </c>
      <c r="EG134" s="2" t="s">
        <v>26</v>
      </c>
      <c r="EH134" s="2">
        <v>15</v>
      </c>
      <c r="EI134" s="2" t="s">
        <v>153</v>
      </c>
      <c r="EJ134" s="2">
        <v>1</v>
      </c>
      <c r="EK134" s="2">
        <v>15001</v>
      </c>
      <c r="EL134" s="2" t="s">
        <v>153</v>
      </c>
      <c r="EM134" s="2" t="s">
        <v>154</v>
      </c>
      <c r="EN134" s="2"/>
      <c r="EO134" s="2" t="s">
        <v>3</v>
      </c>
      <c r="EP134" s="2"/>
      <c r="EQ134" s="2">
        <v>0</v>
      </c>
      <c r="ER134" s="2">
        <v>0</v>
      </c>
      <c r="ES134" s="2">
        <v>0</v>
      </c>
      <c r="ET134" s="2">
        <v>0</v>
      </c>
      <c r="EU134" s="2">
        <v>0</v>
      </c>
      <c r="EV134" s="2">
        <v>0</v>
      </c>
      <c r="EW134" s="2">
        <v>0</v>
      </c>
      <c r="EX134" s="2">
        <v>0</v>
      </c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>
        <v>0</v>
      </c>
      <c r="FR134" s="2">
        <f t="shared" si="189"/>
        <v>0</v>
      </c>
      <c r="FS134" s="2">
        <v>0</v>
      </c>
      <c r="FT134" s="2"/>
      <c r="FU134" s="2"/>
      <c r="FV134" s="2"/>
      <c r="FW134" s="2"/>
      <c r="FX134" s="2">
        <v>100</v>
      </c>
      <c r="FY134" s="2">
        <v>49</v>
      </c>
      <c r="FZ134" s="2"/>
      <c r="GA134" s="2" t="s">
        <v>3</v>
      </c>
      <c r="GB134" s="2"/>
      <c r="GC134" s="2"/>
      <c r="GD134" s="2">
        <v>1</v>
      </c>
      <c r="GE134" s="2"/>
      <c r="GF134" s="2">
        <v>84301199</v>
      </c>
      <c r="GG134" s="2">
        <v>2</v>
      </c>
      <c r="GH134" s="2">
        <v>1</v>
      </c>
      <c r="GI134" s="2">
        <v>-2</v>
      </c>
      <c r="GJ134" s="2">
        <v>0</v>
      </c>
      <c r="GK134" s="2">
        <v>0</v>
      </c>
      <c r="GL134" s="2">
        <f t="shared" si="190"/>
        <v>0</v>
      </c>
      <c r="GM134" s="2">
        <f t="shared" si="191"/>
        <v>0</v>
      </c>
      <c r="GN134" s="2">
        <f t="shared" si="192"/>
        <v>0</v>
      </c>
      <c r="GO134" s="2">
        <f t="shared" si="193"/>
        <v>0</v>
      </c>
      <c r="GP134" s="2">
        <f t="shared" si="194"/>
        <v>0</v>
      </c>
      <c r="GQ134" s="2"/>
      <c r="GR134" s="2">
        <v>0</v>
      </c>
      <c r="GS134" s="2">
        <v>3</v>
      </c>
      <c r="GT134" s="2">
        <v>0</v>
      </c>
      <c r="GU134" s="2" t="s">
        <v>3</v>
      </c>
      <c r="GV134" s="2">
        <f t="shared" si="195"/>
        <v>0</v>
      </c>
      <c r="GW134" s="2">
        <v>1</v>
      </c>
      <c r="GX134" s="2">
        <f t="shared" si="196"/>
        <v>0</v>
      </c>
      <c r="GY134" s="2"/>
      <c r="GZ134" s="2"/>
      <c r="HA134" s="2">
        <v>0</v>
      </c>
      <c r="HB134" s="2">
        <v>0</v>
      </c>
      <c r="HC134" s="2">
        <f t="shared" si="204"/>
        <v>0</v>
      </c>
      <c r="HD134" s="2"/>
      <c r="HE134" s="2" t="s">
        <v>3</v>
      </c>
      <c r="HF134" s="2" t="s">
        <v>3</v>
      </c>
      <c r="HG134" s="2"/>
      <c r="HH134" s="2"/>
      <c r="HI134" s="2"/>
      <c r="HJ134" s="2"/>
      <c r="HK134" s="2"/>
      <c r="HL134" s="2"/>
      <c r="HM134" s="2" t="s">
        <v>3</v>
      </c>
      <c r="HN134" s="2" t="s">
        <v>155</v>
      </c>
      <c r="HO134" s="2" t="s">
        <v>156</v>
      </c>
      <c r="HP134" s="2" t="s">
        <v>153</v>
      </c>
      <c r="HQ134" s="2" t="s">
        <v>153</v>
      </c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>
        <v>0</v>
      </c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x14ac:dyDescent="0.2">
      <c r="A135">
        <v>18</v>
      </c>
      <c r="B135">
        <v>1</v>
      </c>
      <c r="C135">
        <v>252</v>
      </c>
      <c r="E135" t="s">
        <v>157</v>
      </c>
      <c r="F135" t="s">
        <v>158</v>
      </c>
      <c r="G135" t="s">
        <v>159</v>
      </c>
      <c r="H135" t="s">
        <v>54</v>
      </c>
      <c r="I135">
        <f>I133*J135</f>
        <v>0</v>
      </c>
      <c r="J135">
        <v>2.6700000000000002E-2</v>
      </c>
      <c r="K135">
        <v>2.6700000000000002E-2</v>
      </c>
      <c r="L135">
        <v>2.6914E-3</v>
      </c>
      <c r="M135">
        <v>2.6914E-3</v>
      </c>
      <c r="N135">
        <f t="shared" si="181"/>
        <v>0</v>
      </c>
      <c r="O135">
        <f t="shared" si="199"/>
        <v>0</v>
      </c>
      <c r="P135">
        <f>ROUND(CQ135*I135,2)</f>
        <v>0</v>
      </c>
      <c r="Q135">
        <f>ROUND(CR135*I135,2)</f>
        <v>0</v>
      </c>
      <c r="R135">
        <f>ROUND(CS135*I135,2)</f>
        <v>0</v>
      </c>
      <c r="S135">
        <f>ROUND(CT135*I135,2)</f>
        <v>0</v>
      </c>
      <c r="T135">
        <f t="shared" si="182"/>
        <v>0</v>
      </c>
      <c r="U135">
        <f>ROUND(CV135*I135,7)</f>
        <v>0</v>
      </c>
      <c r="V135">
        <f>ROUND(CW135*I135,7)</f>
        <v>0</v>
      </c>
      <c r="W135">
        <f t="shared" si="183"/>
        <v>0</v>
      </c>
      <c r="X135">
        <f t="shared" si="184"/>
        <v>0</v>
      </c>
      <c r="Y135">
        <f t="shared" si="185"/>
        <v>0</v>
      </c>
      <c r="AA135">
        <v>87105511</v>
      </c>
      <c r="AB135">
        <f t="shared" si="186"/>
        <v>0</v>
      </c>
      <c r="AC135">
        <f>ROUND((ES135),2)</f>
        <v>0</v>
      </c>
      <c r="AD135">
        <f>ROUND((((ET135)-(EU135))+AE135),2)</f>
        <v>0</v>
      </c>
      <c r="AE135">
        <f t="shared" si="207"/>
        <v>0</v>
      </c>
      <c r="AF135">
        <f t="shared" si="207"/>
        <v>0</v>
      </c>
      <c r="AG135">
        <f t="shared" si="187"/>
        <v>0</v>
      </c>
      <c r="AH135">
        <f t="shared" si="208"/>
        <v>0</v>
      </c>
      <c r="AI135">
        <f t="shared" si="208"/>
        <v>0</v>
      </c>
      <c r="AJ135">
        <f t="shared" si="188"/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100</v>
      </c>
      <c r="AU135">
        <v>49</v>
      </c>
      <c r="AV135">
        <v>1</v>
      </c>
      <c r="AW135">
        <v>1</v>
      </c>
      <c r="AZ135">
        <v>1</v>
      </c>
      <c r="BA135">
        <v>1</v>
      </c>
      <c r="BB135">
        <v>1</v>
      </c>
      <c r="BC135">
        <v>1</v>
      </c>
      <c r="BD135" t="s">
        <v>3</v>
      </c>
      <c r="BE135" t="s">
        <v>3</v>
      </c>
      <c r="BF135" t="s">
        <v>3</v>
      </c>
      <c r="BG135" t="s">
        <v>3</v>
      </c>
      <c r="BH135">
        <v>3</v>
      </c>
      <c r="BI135">
        <v>1</v>
      </c>
      <c r="BJ135" t="s">
        <v>3</v>
      </c>
      <c r="BM135">
        <v>15001</v>
      </c>
      <c r="BN135">
        <v>0</v>
      </c>
      <c r="BO135" t="s">
        <v>3</v>
      </c>
      <c r="BP135">
        <v>0</v>
      </c>
      <c r="BQ135">
        <v>2</v>
      </c>
      <c r="BR135">
        <v>0</v>
      </c>
      <c r="BS135">
        <v>1</v>
      </c>
      <c r="BT135">
        <v>1</v>
      </c>
      <c r="BU135">
        <v>1</v>
      </c>
      <c r="BV135">
        <v>1</v>
      </c>
      <c r="BW135">
        <v>1</v>
      </c>
      <c r="BX135">
        <v>1</v>
      </c>
      <c r="BY135" t="s">
        <v>3</v>
      </c>
      <c r="BZ135">
        <v>100</v>
      </c>
      <c r="CA135">
        <v>49</v>
      </c>
      <c r="CB135" t="s">
        <v>3</v>
      </c>
      <c r="CE135">
        <v>0</v>
      </c>
      <c r="CF135">
        <v>0</v>
      </c>
      <c r="CG135">
        <v>0</v>
      </c>
      <c r="CH135">
        <v>11</v>
      </c>
      <c r="CI135">
        <v>1</v>
      </c>
      <c r="CJ135">
        <v>0</v>
      </c>
      <c r="CK135">
        <v>0</v>
      </c>
      <c r="CL135">
        <v>0</v>
      </c>
      <c r="CM135">
        <v>0</v>
      </c>
      <c r="CN135" t="s">
        <v>3</v>
      </c>
      <c r="CO135">
        <v>0</v>
      </c>
      <c r="CP135">
        <f t="shared" si="200"/>
        <v>0</v>
      </c>
      <c r="CQ135">
        <f>ROUND(AL135*BC135,2)</f>
        <v>0</v>
      </c>
      <c r="CR135">
        <f>ROUND(AM135*BB135,2)</f>
        <v>0</v>
      </c>
      <c r="CS135">
        <f>ROUND(AN135*BS135,2)</f>
        <v>0</v>
      </c>
      <c r="CT135">
        <f>ROUND(AO135*BA135,2)</f>
        <v>0</v>
      </c>
      <c r="CU135">
        <f t="shared" si="205"/>
        <v>0</v>
      </c>
      <c r="CV135">
        <f t="shared" si="209"/>
        <v>0</v>
      </c>
      <c r="CW135">
        <f t="shared" si="209"/>
        <v>0</v>
      </c>
      <c r="CX135">
        <f t="shared" si="206"/>
        <v>0</v>
      </c>
      <c r="CY135">
        <f t="shared" si="202"/>
        <v>0</v>
      </c>
      <c r="CZ135">
        <f t="shared" si="203"/>
        <v>0</v>
      </c>
      <c r="DC135" t="s">
        <v>3</v>
      </c>
      <c r="DD135" t="s">
        <v>3</v>
      </c>
      <c r="DE135" t="s">
        <v>3</v>
      </c>
      <c r="DF135" t="s">
        <v>3</v>
      </c>
      <c r="DG135" t="s">
        <v>3</v>
      </c>
      <c r="DH135" t="s">
        <v>3</v>
      </c>
      <c r="DI135" t="s">
        <v>3</v>
      </c>
      <c r="DJ135" t="s">
        <v>3</v>
      </c>
      <c r="DK135" t="s">
        <v>3</v>
      </c>
      <c r="DL135" t="s">
        <v>3</v>
      </c>
      <c r="DM135" t="s">
        <v>3</v>
      </c>
      <c r="DN135">
        <v>0</v>
      </c>
      <c r="DO135">
        <v>0</v>
      </c>
      <c r="DP135">
        <v>1</v>
      </c>
      <c r="DQ135">
        <v>1</v>
      </c>
      <c r="DU135">
        <v>1009</v>
      </c>
      <c r="DV135" t="s">
        <v>54</v>
      </c>
      <c r="DW135" t="s">
        <v>54</v>
      </c>
      <c r="DX135">
        <v>1000</v>
      </c>
      <c r="DZ135" t="s">
        <v>3</v>
      </c>
      <c r="EA135" t="s">
        <v>3</v>
      </c>
      <c r="EB135" t="s">
        <v>3</v>
      </c>
      <c r="EC135" t="s">
        <v>3</v>
      </c>
      <c r="EE135">
        <v>85678410</v>
      </c>
      <c r="EF135">
        <v>2</v>
      </c>
      <c r="EG135" t="s">
        <v>26</v>
      </c>
      <c r="EH135">
        <v>15</v>
      </c>
      <c r="EI135" t="s">
        <v>153</v>
      </c>
      <c r="EJ135">
        <v>1</v>
      </c>
      <c r="EK135">
        <v>15001</v>
      </c>
      <c r="EL135" t="s">
        <v>153</v>
      </c>
      <c r="EM135" t="s">
        <v>154</v>
      </c>
      <c r="EO135" t="s">
        <v>3</v>
      </c>
      <c r="EQ135">
        <v>0</v>
      </c>
      <c r="ER135">
        <v>0</v>
      </c>
      <c r="ES135">
        <v>0</v>
      </c>
      <c r="ET135">
        <v>0</v>
      </c>
      <c r="EU135">
        <v>0</v>
      </c>
      <c r="EV135">
        <v>0</v>
      </c>
      <c r="EW135">
        <v>0</v>
      </c>
      <c r="EX135">
        <v>0</v>
      </c>
      <c r="FQ135">
        <v>0</v>
      </c>
      <c r="FR135">
        <f t="shared" si="189"/>
        <v>0</v>
      </c>
      <c r="FS135">
        <v>0</v>
      </c>
      <c r="FX135">
        <v>100</v>
      </c>
      <c r="FY135">
        <v>49</v>
      </c>
      <c r="GA135" t="s">
        <v>3</v>
      </c>
      <c r="GD135">
        <v>1</v>
      </c>
      <c r="GF135">
        <v>84301199</v>
      </c>
      <c r="GG135">
        <v>2</v>
      </c>
      <c r="GH135">
        <v>1</v>
      </c>
      <c r="GI135">
        <v>-2</v>
      </c>
      <c r="GJ135">
        <v>0</v>
      </c>
      <c r="GK135">
        <v>0</v>
      </c>
      <c r="GL135">
        <f t="shared" si="190"/>
        <v>0</v>
      </c>
      <c r="GM135">
        <f t="shared" si="191"/>
        <v>0</v>
      </c>
      <c r="GN135">
        <f t="shared" si="192"/>
        <v>0</v>
      </c>
      <c r="GO135">
        <f t="shared" si="193"/>
        <v>0</v>
      </c>
      <c r="GP135">
        <f t="shared" si="194"/>
        <v>0</v>
      </c>
      <c r="GR135">
        <v>0</v>
      </c>
      <c r="GS135">
        <v>3</v>
      </c>
      <c r="GT135">
        <v>0</v>
      </c>
      <c r="GU135" t="s">
        <v>3</v>
      </c>
      <c r="GV135">
        <f t="shared" si="195"/>
        <v>0</v>
      </c>
      <c r="GW135">
        <v>1</v>
      </c>
      <c r="GX135">
        <f t="shared" si="196"/>
        <v>0</v>
      </c>
      <c r="HA135">
        <v>0</v>
      </c>
      <c r="HB135">
        <v>0</v>
      </c>
      <c r="HC135">
        <f t="shared" si="204"/>
        <v>0</v>
      </c>
      <c r="HE135" t="s">
        <v>3</v>
      </c>
      <c r="HF135" t="s">
        <v>3</v>
      </c>
      <c r="HM135" t="s">
        <v>3</v>
      </c>
      <c r="HN135" t="s">
        <v>155</v>
      </c>
      <c r="HO135" t="s">
        <v>156</v>
      </c>
      <c r="HP135" t="s">
        <v>153</v>
      </c>
      <c r="HQ135" t="s">
        <v>153</v>
      </c>
      <c r="IK135">
        <v>0</v>
      </c>
    </row>
    <row r="136" spans="1:255" x14ac:dyDescent="0.2">
      <c r="A136" s="2">
        <v>18</v>
      </c>
      <c r="B136" s="2">
        <v>1</v>
      </c>
      <c r="C136" s="2">
        <v>243</v>
      </c>
      <c r="D136" s="2"/>
      <c r="E136" s="2" t="s">
        <v>160</v>
      </c>
      <c r="F136" s="2" t="s">
        <v>161</v>
      </c>
      <c r="G136" s="2" t="s">
        <v>162</v>
      </c>
      <c r="H136" s="2" t="s">
        <v>54</v>
      </c>
      <c r="I136" s="2">
        <f>I132*J136</f>
        <v>0</v>
      </c>
      <c r="J136" s="2">
        <v>1.03E-2</v>
      </c>
      <c r="K136" s="2">
        <v>1.03E-2</v>
      </c>
      <c r="L136" s="2">
        <v>1.0382E-3</v>
      </c>
      <c r="M136" s="2">
        <v>1.0382E-3</v>
      </c>
      <c r="N136" s="2">
        <f t="shared" si="181"/>
        <v>0</v>
      </c>
      <c r="O136" s="2">
        <f t="shared" si="199"/>
        <v>0</v>
      </c>
      <c r="P136" s="2">
        <f>ROUND(CQ136*I136,2)</f>
        <v>0</v>
      </c>
      <c r="Q136" s="2">
        <f>ROUND(CR136*I136,2)</f>
        <v>0</v>
      </c>
      <c r="R136" s="2">
        <f>ROUND(CS136*I136,2)</f>
        <v>0</v>
      </c>
      <c r="S136" s="2">
        <f>ROUND(CT136*I136,2)</f>
        <v>0</v>
      </c>
      <c r="T136" s="2">
        <f t="shared" si="182"/>
        <v>0</v>
      </c>
      <c r="U136" s="2">
        <f>ROUND(CV136*I136,7)</f>
        <v>0</v>
      </c>
      <c r="V136" s="2">
        <f>ROUND(CW136*I136,7)</f>
        <v>0</v>
      </c>
      <c r="W136" s="2">
        <f t="shared" si="183"/>
        <v>0</v>
      </c>
      <c r="X136" s="2">
        <f t="shared" si="184"/>
        <v>0</v>
      </c>
      <c r="Y136" s="2">
        <f t="shared" si="185"/>
        <v>0</v>
      </c>
      <c r="Z136" s="2"/>
      <c r="AA136" s="2">
        <v>87105575</v>
      </c>
      <c r="AB136" s="2">
        <f t="shared" si="186"/>
        <v>0</v>
      </c>
      <c r="AC136" s="2">
        <f>ROUND((ES136),2)</f>
        <v>0</v>
      </c>
      <c r="AD136" s="2">
        <f>ROUND((((ET136)-(EU136))+AE136),2)</f>
        <v>0</v>
      </c>
      <c r="AE136" s="2">
        <f t="shared" si="207"/>
        <v>0</v>
      </c>
      <c r="AF136" s="2">
        <f t="shared" si="207"/>
        <v>0</v>
      </c>
      <c r="AG136" s="2">
        <f t="shared" si="187"/>
        <v>0</v>
      </c>
      <c r="AH136" s="2">
        <f t="shared" si="208"/>
        <v>0</v>
      </c>
      <c r="AI136" s="2">
        <f t="shared" si="208"/>
        <v>0</v>
      </c>
      <c r="AJ136" s="2">
        <f t="shared" si="188"/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100</v>
      </c>
      <c r="AU136" s="2">
        <v>49</v>
      </c>
      <c r="AV136" s="2">
        <v>1</v>
      </c>
      <c r="AW136" s="2">
        <v>1</v>
      </c>
      <c r="AX136" s="2"/>
      <c r="AY136" s="2"/>
      <c r="AZ136" s="2">
        <v>1</v>
      </c>
      <c r="BA136" s="2">
        <v>1</v>
      </c>
      <c r="BB136" s="2">
        <v>1</v>
      </c>
      <c r="BC136" s="2">
        <v>1</v>
      </c>
      <c r="BD136" s="2" t="s">
        <v>3</v>
      </c>
      <c r="BE136" s="2" t="s">
        <v>3</v>
      </c>
      <c r="BF136" s="2" t="s">
        <v>3</v>
      </c>
      <c r="BG136" s="2" t="s">
        <v>3</v>
      </c>
      <c r="BH136" s="2">
        <v>3</v>
      </c>
      <c r="BI136" s="2">
        <v>1</v>
      </c>
      <c r="BJ136" s="2" t="s">
        <v>3</v>
      </c>
      <c r="BK136" s="2"/>
      <c r="BL136" s="2"/>
      <c r="BM136" s="2">
        <v>15001</v>
      </c>
      <c r="BN136" s="2">
        <v>0</v>
      </c>
      <c r="BO136" s="2" t="s">
        <v>3</v>
      </c>
      <c r="BP136" s="2">
        <v>0</v>
      </c>
      <c r="BQ136" s="2">
        <v>2</v>
      </c>
      <c r="BR136" s="2">
        <v>0</v>
      </c>
      <c r="BS136" s="2">
        <v>1</v>
      </c>
      <c r="BT136" s="2">
        <v>1</v>
      </c>
      <c r="BU136" s="2">
        <v>1</v>
      </c>
      <c r="BV136" s="2">
        <v>1</v>
      </c>
      <c r="BW136" s="2">
        <v>1</v>
      </c>
      <c r="BX136" s="2">
        <v>1</v>
      </c>
      <c r="BY136" s="2" t="s">
        <v>3</v>
      </c>
      <c r="BZ136" s="2">
        <v>100</v>
      </c>
      <c r="CA136" s="2">
        <v>49</v>
      </c>
      <c r="CB136" s="2" t="s">
        <v>3</v>
      </c>
      <c r="CC136" s="2"/>
      <c r="CD136" s="2"/>
      <c r="CE136" s="2">
        <v>0</v>
      </c>
      <c r="CF136" s="2">
        <v>0</v>
      </c>
      <c r="CG136" s="2">
        <v>0</v>
      </c>
      <c r="CH136" s="2">
        <v>11</v>
      </c>
      <c r="CI136" s="2">
        <v>2</v>
      </c>
      <c r="CJ136" s="2">
        <v>0</v>
      </c>
      <c r="CK136" s="2">
        <v>0</v>
      </c>
      <c r="CL136" s="2">
        <v>0</v>
      </c>
      <c r="CM136" s="2">
        <v>0</v>
      </c>
      <c r="CN136" s="2" t="s">
        <v>3</v>
      </c>
      <c r="CO136" s="2">
        <v>0</v>
      </c>
      <c r="CP136" s="2">
        <f t="shared" si="200"/>
        <v>0</v>
      </c>
      <c r="CQ136" s="2">
        <f>ROUND(AL136*BC136,2)</f>
        <v>0</v>
      </c>
      <c r="CR136" s="2">
        <f>ROUND(AM136*BB136,2)</f>
        <v>0</v>
      </c>
      <c r="CS136" s="2">
        <f>ROUND(AN136*BS136,2)</f>
        <v>0</v>
      </c>
      <c r="CT136" s="2">
        <f>ROUND(AO136*BA136,2)</f>
        <v>0</v>
      </c>
      <c r="CU136" s="2">
        <f t="shared" si="205"/>
        <v>0</v>
      </c>
      <c r="CV136" s="2">
        <f t="shared" si="209"/>
        <v>0</v>
      </c>
      <c r="CW136" s="2">
        <f t="shared" si="209"/>
        <v>0</v>
      </c>
      <c r="CX136" s="2">
        <f t="shared" si="206"/>
        <v>0</v>
      </c>
      <c r="CY136" s="2">
        <f t="shared" si="202"/>
        <v>0</v>
      </c>
      <c r="CZ136" s="2">
        <f t="shared" si="203"/>
        <v>0</v>
      </c>
      <c r="DA136" s="2"/>
      <c r="DB136" s="2"/>
      <c r="DC136" s="2" t="s">
        <v>3</v>
      </c>
      <c r="DD136" s="2" t="s">
        <v>3</v>
      </c>
      <c r="DE136" s="2" t="s">
        <v>3</v>
      </c>
      <c r="DF136" s="2" t="s">
        <v>3</v>
      </c>
      <c r="DG136" s="2" t="s">
        <v>3</v>
      </c>
      <c r="DH136" s="2" t="s">
        <v>3</v>
      </c>
      <c r="DI136" s="2" t="s">
        <v>3</v>
      </c>
      <c r="DJ136" s="2" t="s">
        <v>3</v>
      </c>
      <c r="DK136" s="2" t="s">
        <v>3</v>
      </c>
      <c r="DL136" s="2" t="s">
        <v>3</v>
      </c>
      <c r="DM136" s="2" t="s">
        <v>3</v>
      </c>
      <c r="DN136" s="2">
        <v>0</v>
      </c>
      <c r="DO136" s="2">
        <v>0</v>
      </c>
      <c r="DP136" s="2">
        <v>1</v>
      </c>
      <c r="DQ136" s="2">
        <v>1</v>
      </c>
      <c r="DR136" s="2"/>
      <c r="DS136" s="2"/>
      <c r="DT136" s="2"/>
      <c r="DU136" s="2">
        <v>1009</v>
      </c>
      <c r="DV136" s="2" t="s">
        <v>54</v>
      </c>
      <c r="DW136" s="2" t="s">
        <v>54</v>
      </c>
      <c r="DX136" s="2">
        <v>1000</v>
      </c>
      <c r="DY136" s="2"/>
      <c r="DZ136" s="2" t="s">
        <v>3</v>
      </c>
      <c r="EA136" s="2" t="s">
        <v>3</v>
      </c>
      <c r="EB136" s="2" t="s">
        <v>3</v>
      </c>
      <c r="EC136" s="2" t="s">
        <v>3</v>
      </c>
      <c r="ED136" s="2"/>
      <c r="EE136" s="2">
        <v>85678410</v>
      </c>
      <c r="EF136" s="2">
        <v>2</v>
      </c>
      <c r="EG136" s="2" t="s">
        <v>26</v>
      </c>
      <c r="EH136" s="2">
        <v>15</v>
      </c>
      <c r="EI136" s="2" t="s">
        <v>153</v>
      </c>
      <c r="EJ136" s="2">
        <v>1</v>
      </c>
      <c r="EK136" s="2">
        <v>15001</v>
      </c>
      <c r="EL136" s="2" t="s">
        <v>153</v>
      </c>
      <c r="EM136" s="2" t="s">
        <v>154</v>
      </c>
      <c r="EN136" s="2"/>
      <c r="EO136" s="2" t="s">
        <v>3</v>
      </c>
      <c r="EP136" s="2"/>
      <c r="EQ136" s="2">
        <v>0</v>
      </c>
      <c r="ER136" s="2">
        <v>0</v>
      </c>
      <c r="ES136" s="2">
        <v>0</v>
      </c>
      <c r="ET136" s="2">
        <v>0</v>
      </c>
      <c r="EU136" s="2">
        <v>0</v>
      </c>
      <c r="EV136" s="2">
        <v>0</v>
      </c>
      <c r="EW136" s="2">
        <v>0</v>
      </c>
      <c r="EX136" s="2">
        <v>0</v>
      </c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>
        <v>0</v>
      </c>
      <c r="FR136" s="2">
        <f t="shared" si="189"/>
        <v>0</v>
      </c>
      <c r="FS136" s="2">
        <v>0</v>
      </c>
      <c r="FT136" s="2"/>
      <c r="FU136" s="2"/>
      <c r="FV136" s="2"/>
      <c r="FW136" s="2"/>
      <c r="FX136" s="2">
        <v>100</v>
      </c>
      <c r="FY136" s="2">
        <v>49</v>
      </c>
      <c r="FZ136" s="2"/>
      <c r="GA136" s="2" t="s">
        <v>3</v>
      </c>
      <c r="GB136" s="2"/>
      <c r="GC136" s="2"/>
      <c r="GD136" s="2">
        <v>1</v>
      </c>
      <c r="GE136" s="2"/>
      <c r="GF136" s="2">
        <v>-827349247</v>
      </c>
      <c r="GG136" s="2">
        <v>2</v>
      </c>
      <c r="GH136" s="2">
        <v>1</v>
      </c>
      <c r="GI136" s="2">
        <v>-2</v>
      </c>
      <c r="GJ136" s="2">
        <v>0</v>
      </c>
      <c r="GK136" s="2">
        <v>0</v>
      </c>
      <c r="GL136" s="2">
        <f t="shared" si="190"/>
        <v>0</v>
      </c>
      <c r="GM136" s="2">
        <f t="shared" si="191"/>
        <v>0</v>
      </c>
      <c r="GN136" s="2">
        <f t="shared" si="192"/>
        <v>0</v>
      </c>
      <c r="GO136" s="2">
        <f t="shared" si="193"/>
        <v>0</v>
      </c>
      <c r="GP136" s="2">
        <f t="shared" si="194"/>
        <v>0</v>
      </c>
      <c r="GQ136" s="2"/>
      <c r="GR136" s="2">
        <v>0</v>
      </c>
      <c r="GS136" s="2">
        <v>3</v>
      </c>
      <c r="GT136" s="2">
        <v>0</v>
      </c>
      <c r="GU136" s="2" t="s">
        <v>3</v>
      </c>
      <c r="GV136" s="2">
        <f t="shared" si="195"/>
        <v>0</v>
      </c>
      <c r="GW136" s="2">
        <v>1</v>
      </c>
      <c r="GX136" s="2">
        <f t="shared" si="196"/>
        <v>0</v>
      </c>
      <c r="GY136" s="2"/>
      <c r="GZ136" s="2"/>
      <c r="HA136" s="2">
        <v>0</v>
      </c>
      <c r="HB136" s="2">
        <v>0</v>
      </c>
      <c r="HC136" s="2">
        <f t="shared" si="204"/>
        <v>0</v>
      </c>
      <c r="HD136" s="2"/>
      <c r="HE136" s="2" t="s">
        <v>3</v>
      </c>
      <c r="HF136" s="2" t="s">
        <v>3</v>
      </c>
      <c r="HG136" s="2"/>
      <c r="HH136" s="2"/>
      <c r="HI136" s="2"/>
      <c r="HJ136" s="2"/>
      <c r="HK136" s="2"/>
      <c r="HL136" s="2"/>
      <c r="HM136" s="2" t="s">
        <v>3</v>
      </c>
      <c r="HN136" s="2" t="s">
        <v>155</v>
      </c>
      <c r="HO136" s="2" t="s">
        <v>156</v>
      </c>
      <c r="HP136" s="2" t="s">
        <v>153</v>
      </c>
      <c r="HQ136" s="2" t="s">
        <v>153</v>
      </c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>
        <v>0</v>
      </c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x14ac:dyDescent="0.2">
      <c r="A137">
        <v>18</v>
      </c>
      <c r="B137">
        <v>1</v>
      </c>
      <c r="C137">
        <v>253</v>
      </c>
      <c r="E137" t="s">
        <v>160</v>
      </c>
      <c r="F137" t="s">
        <v>161</v>
      </c>
      <c r="G137" t="s">
        <v>162</v>
      </c>
      <c r="H137" t="s">
        <v>54</v>
      </c>
      <c r="I137">
        <f>I133*J137</f>
        <v>0</v>
      </c>
      <c r="J137">
        <v>1.03E-2</v>
      </c>
      <c r="K137">
        <v>1.03E-2</v>
      </c>
      <c r="L137">
        <v>1.0382E-3</v>
      </c>
      <c r="M137">
        <v>1.0382E-3</v>
      </c>
      <c r="N137">
        <f t="shared" si="181"/>
        <v>0</v>
      </c>
      <c r="O137">
        <f t="shared" si="199"/>
        <v>0</v>
      </c>
      <c r="P137">
        <f>ROUND(CQ137*I137,2)</f>
        <v>0</v>
      </c>
      <c r="Q137">
        <f>ROUND(CR137*I137,2)</f>
        <v>0</v>
      </c>
      <c r="R137">
        <f>ROUND(CS137*I137,2)</f>
        <v>0</v>
      </c>
      <c r="S137">
        <f>ROUND(CT137*I137,2)</f>
        <v>0</v>
      </c>
      <c r="T137">
        <f t="shared" si="182"/>
        <v>0</v>
      </c>
      <c r="U137">
        <f>ROUND(CV137*I137,7)</f>
        <v>0</v>
      </c>
      <c r="V137">
        <f>ROUND(CW137*I137,7)</f>
        <v>0</v>
      </c>
      <c r="W137">
        <f t="shared" si="183"/>
        <v>0</v>
      </c>
      <c r="X137">
        <f t="shared" si="184"/>
        <v>0</v>
      </c>
      <c r="Y137">
        <f t="shared" si="185"/>
        <v>0</v>
      </c>
      <c r="AA137">
        <v>87105511</v>
      </c>
      <c r="AB137">
        <f t="shared" si="186"/>
        <v>0</v>
      </c>
      <c r="AC137">
        <f>ROUND((ES137),2)</f>
        <v>0</v>
      </c>
      <c r="AD137">
        <f>ROUND((((ET137)-(EU137))+AE137),2)</f>
        <v>0</v>
      </c>
      <c r="AE137">
        <f t="shared" si="207"/>
        <v>0</v>
      </c>
      <c r="AF137">
        <f t="shared" si="207"/>
        <v>0</v>
      </c>
      <c r="AG137">
        <f t="shared" si="187"/>
        <v>0</v>
      </c>
      <c r="AH137">
        <f t="shared" si="208"/>
        <v>0</v>
      </c>
      <c r="AI137">
        <f t="shared" si="208"/>
        <v>0</v>
      </c>
      <c r="AJ137">
        <f t="shared" si="188"/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100</v>
      </c>
      <c r="AU137">
        <v>49</v>
      </c>
      <c r="AV137">
        <v>1</v>
      </c>
      <c r="AW137">
        <v>1</v>
      </c>
      <c r="AZ137">
        <v>1</v>
      </c>
      <c r="BA137">
        <v>1</v>
      </c>
      <c r="BB137">
        <v>1</v>
      </c>
      <c r="BC137">
        <v>1</v>
      </c>
      <c r="BD137" t="s">
        <v>3</v>
      </c>
      <c r="BE137" t="s">
        <v>3</v>
      </c>
      <c r="BF137" t="s">
        <v>3</v>
      </c>
      <c r="BG137" t="s">
        <v>3</v>
      </c>
      <c r="BH137">
        <v>3</v>
      </c>
      <c r="BI137">
        <v>1</v>
      </c>
      <c r="BJ137" t="s">
        <v>3</v>
      </c>
      <c r="BM137">
        <v>15001</v>
      </c>
      <c r="BN137">
        <v>0</v>
      </c>
      <c r="BO137" t="s">
        <v>3</v>
      </c>
      <c r="BP137">
        <v>0</v>
      </c>
      <c r="BQ137">
        <v>2</v>
      </c>
      <c r="BR137">
        <v>0</v>
      </c>
      <c r="BS137">
        <v>1</v>
      </c>
      <c r="BT137">
        <v>1</v>
      </c>
      <c r="BU137">
        <v>1</v>
      </c>
      <c r="BV137">
        <v>1</v>
      </c>
      <c r="BW137">
        <v>1</v>
      </c>
      <c r="BX137">
        <v>1</v>
      </c>
      <c r="BY137" t="s">
        <v>3</v>
      </c>
      <c r="BZ137">
        <v>100</v>
      </c>
      <c r="CA137">
        <v>49</v>
      </c>
      <c r="CB137" t="s">
        <v>3</v>
      </c>
      <c r="CE137">
        <v>0</v>
      </c>
      <c r="CF137">
        <v>0</v>
      </c>
      <c r="CG137">
        <v>0</v>
      </c>
      <c r="CH137">
        <v>11</v>
      </c>
      <c r="CI137">
        <v>2</v>
      </c>
      <c r="CJ137">
        <v>0</v>
      </c>
      <c r="CK137">
        <v>0</v>
      </c>
      <c r="CL137">
        <v>0</v>
      </c>
      <c r="CM137">
        <v>0</v>
      </c>
      <c r="CN137" t="s">
        <v>3</v>
      </c>
      <c r="CO137">
        <v>0</v>
      </c>
      <c r="CP137">
        <f t="shared" si="200"/>
        <v>0</v>
      </c>
      <c r="CQ137">
        <f>ROUND(AL137*BC137,2)</f>
        <v>0</v>
      </c>
      <c r="CR137">
        <f>ROUND(AM137*BB137,2)</f>
        <v>0</v>
      </c>
      <c r="CS137">
        <f>ROUND(AN137*BS137,2)</f>
        <v>0</v>
      </c>
      <c r="CT137">
        <f>ROUND(AO137*BA137,2)</f>
        <v>0</v>
      </c>
      <c r="CU137">
        <f t="shared" si="205"/>
        <v>0</v>
      </c>
      <c r="CV137">
        <f t="shared" si="209"/>
        <v>0</v>
      </c>
      <c r="CW137">
        <f t="shared" si="209"/>
        <v>0</v>
      </c>
      <c r="CX137">
        <f t="shared" si="206"/>
        <v>0</v>
      </c>
      <c r="CY137">
        <f t="shared" si="202"/>
        <v>0</v>
      </c>
      <c r="CZ137">
        <f t="shared" si="203"/>
        <v>0</v>
      </c>
      <c r="DC137" t="s">
        <v>3</v>
      </c>
      <c r="DD137" t="s">
        <v>3</v>
      </c>
      <c r="DE137" t="s">
        <v>3</v>
      </c>
      <c r="DF137" t="s">
        <v>3</v>
      </c>
      <c r="DG137" t="s">
        <v>3</v>
      </c>
      <c r="DH137" t="s">
        <v>3</v>
      </c>
      <c r="DI137" t="s">
        <v>3</v>
      </c>
      <c r="DJ137" t="s">
        <v>3</v>
      </c>
      <c r="DK137" t="s">
        <v>3</v>
      </c>
      <c r="DL137" t="s">
        <v>3</v>
      </c>
      <c r="DM137" t="s">
        <v>3</v>
      </c>
      <c r="DN137">
        <v>0</v>
      </c>
      <c r="DO137">
        <v>0</v>
      </c>
      <c r="DP137">
        <v>1</v>
      </c>
      <c r="DQ137">
        <v>1</v>
      </c>
      <c r="DU137">
        <v>1009</v>
      </c>
      <c r="DV137" t="s">
        <v>54</v>
      </c>
      <c r="DW137" t="s">
        <v>54</v>
      </c>
      <c r="DX137">
        <v>1000</v>
      </c>
      <c r="DZ137" t="s">
        <v>3</v>
      </c>
      <c r="EA137" t="s">
        <v>3</v>
      </c>
      <c r="EB137" t="s">
        <v>3</v>
      </c>
      <c r="EC137" t="s">
        <v>3</v>
      </c>
      <c r="EE137">
        <v>85678410</v>
      </c>
      <c r="EF137">
        <v>2</v>
      </c>
      <c r="EG137" t="s">
        <v>26</v>
      </c>
      <c r="EH137">
        <v>15</v>
      </c>
      <c r="EI137" t="s">
        <v>153</v>
      </c>
      <c r="EJ137">
        <v>1</v>
      </c>
      <c r="EK137">
        <v>15001</v>
      </c>
      <c r="EL137" t="s">
        <v>153</v>
      </c>
      <c r="EM137" t="s">
        <v>154</v>
      </c>
      <c r="EO137" t="s">
        <v>3</v>
      </c>
      <c r="EQ137">
        <v>0</v>
      </c>
      <c r="ER137">
        <v>0</v>
      </c>
      <c r="ES137">
        <v>0</v>
      </c>
      <c r="ET137">
        <v>0</v>
      </c>
      <c r="EU137">
        <v>0</v>
      </c>
      <c r="EV137">
        <v>0</v>
      </c>
      <c r="EW137">
        <v>0</v>
      </c>
      <c r="EX137">
        <v>0</v>
      </c>
      <c r="FQ137">
        <v>0</v>
      </c>
      <c r="FR137">
        <f t="shared" si="189"/>
        <v>0</v>
      </c>
      <c r="FS137">
        <v>0</v>
      </c>
      <c r="FX137">
        <v>100</v>
      </c>
      <c r="FY137">
        <v>49</v>
      </c>
      <c r="GA137" t="s">
        <v>3</v>
      </c>
      <c r="GD137">
        <v>1</v>
      </c>
      <c r="GF137">
        <v>-827349247</v>
      </c>
      <c r="GG137">
        <v>2</v>
      </c>
      <c r="GH137">
        <v>1</v>
      </c>
      <c r="GI137">
        <v>-2</v>
      </c>
      <c r="GJ137">
        <v>0</v>
      </c>
      <c r="GK137">
        <v>0</v>
      </c>
      <c r="GL137">
        <f t="shared" si="190"/>
        <v>0</v>
      </c>
      <c r="GM137">
        <f t="shared" si="191"/>
        <v>0</v>
      </c>
      <c r="GN137">
        <f t="shared" si="192"/>
        <v>0</v>
      </c>
      <c r="GO137">
        <f t="shared" si="193"/>
        <v>0</v>
      </c>
      <c r="GP137">
        <f t="shared" si="194"/>
        <v>0</v>
      </c>
      <c r="GR137">
        <v>0</v>
      </c>
      <c r="GS137">
        <v>3</v>
      </c>
      <c r="GT137">
        <v>0</v>
      </c>
      <c r="GU137" t="s">
        <v>3</v>
      </c>
      <c r="GV137">
        <f t="shared" si="195"/>
        <v>0</v>
      </c>
      <c r="GW137">
        <v>1</v>
      </c>
      <c r="GX137">
        <f t="shared" si="196"/>
        <v>0</v>
      </c>
      <c r="HA137">
        <v>0</v>
      </c>
      <c r="HB137">
        <v>0</v>
      </c>
      <c r="HC137">
        <f t="shared" si="204"/>
        <v>0</v>
      </c>
      <c r="HE137" t="s">
        <v>3</v>
      </c>
      <c r="HF137" t="s">
        <v>3</v>
      </c>
      <c r="HM137" t="s">
        <v>3</v>
      </c>
      <c r="HN137" t="s">
        <v>155</v>
      </c>
      <c r="HO137" t="s">
        <v>156</v>
      </c>
      <c r="HP137" t="s">
        <v>153</v>
      </c>
      <c r="HQ137" t="s">
        <v>153</v>
      </c>
      <c r="IK137">
        <v>0</v>
      </c>
    </row>
    <row r="139" spans="1:255" x14ac:dyDescent="0.2">
      <c r="A139" s="3">
        <v>51</v>
      </c>
      <c r="B139" s="3">
        <f>B24</f>
        <v>1</v>
      </c>
      <c r="C139" s="3">
        <f>A24</f>
        <v>4</v>
      </c>
      <c r="D139" s="3">
        <f>ROW(A24)</f>
        <v>24</v>
      </c>
      <c r="E139" s="3"/>
      <c r="F139" s="3" t="str">
        <f>IF(F24&lt;&gt;"",F24,"")</f>
        <v>Новый раздел</v>
      </c>
      <c r="G139" s="3" t="str">
        <f>IF(G24&lt;&gt;"",G24,"")</f>
        <v>СМР</v>
      </c>
      <c r="H139" s="3">
        <v>0</v>
      </c>
      <c r="I139" s="3"/>
      <c r="J139" s="3"/>
      <c r="K139" s="3"/>
      <c r="L139" s="3"/>
      <c r="M139" s="3"/>
      <c r="N139" s="3"/>
      <c r="O139" s="3">
        <f t="shared" ref="O139:T139" si="210">ROUND(AB139,2)</f>
        <v>17399.46</v>
      </c>
      <c r="P139" s="3">
        <f t="shared" si="210"/>
        <v>-24.07</v>
      </c>
      <c r="Q139" s="3">
        <f t="shared" si="210"/>
        <v>1689.17</v>
      </c>
      <c r="R139" s="3">
        <f t="shared" si="210"/>
        <v>2602.9</v>
      </c>
      <c r="S139" s="3">
        <f t="shared" si="210"/>
        <v>13131.46</v>
      </c>
      <c r="T139" s="3">
        <f t="shared" si="210"/>
        <v>0</v>
      </c>
      <c r="U139" s="3">
        <f>AH139</f>
        <v>16.427935999999999</v>
      </c>
      <c r="V139" s="3">
        <f>AI139</f>
        <v>3.1911669999999996</v>
      </c>
      <c r="W139" s="3">
        <f>ROUND(AJ139,2)</f>
        <v>0</v>
      </c>
      <c r="X139" s="3">
        <f>ROUND(AK139,2)</f>
        <v>16008.61</v>
      </c>
      <c r="Y139" s="3">
        <f>ROUND(AL139,2)</f>
        <v>9143.9500000000007</v>
      </c>
      <c r="Z139" s="3"/>
      <c r="AA139" s="3"/>
      <c r="AB139" s="3">
        <f>ROUND(SUMIF(AA28:AA137,"=87105575",O28:O137),2)</f>
        <v>17399.46</v>
      </c>
      <c r="AC139" s="3">
        <f>ROUND(SUMIF(AA28:AA137,"=87105575",P28:P137),2)</f>
        <v>-24.07</v>
      </c>
      <c r="AD139" s="3">
        <f>ROUND(SUMIF(AA28:AA137,"=87105575",Q28:Q137),2)</f>
        <v>1689.17</v>
      </c>
      <c r="AE139" s="3">
        <f>ROUND(SUMIF(AA28:AA137,"=87105575",R28:R137),2)</f>
        <v>2602.9</v>
      </c>
      <c r="AF139" s="3">
        <f>ROUND(SUMIF(AA28:AA137,"=87105575",S28:S137),2)</f>
        <v>13131.46</v>
      </c>
      <c r="AG139" s="3">
        <f>ROUND(SUMIF(AA28:AA137,"=87105575",T28:T137),2)</f>
        <v>0</v>
      </c>
      <c r="AH139" s="3">
        <f>SUMIF(AA28:AA137,"=87105575",U28:U137)</f>
        <v>16.427935999999999</v>
      </c>
      <c r="AI139" s="3">
        <f>SUMIF(AA28:AA137,"=87105575",V28:V137)</f>
        <v>3.1911669999999996</v>
      </c>
      <c r="AJ139" s="3">
        <f>ROUND(SUMIF(AA28:AA137,"=87105575",W28:W137),2)</f>
        <v>0</v>
      </c>
      <c r="AK139" s="3">
        <f>ROUND(SUMIF(AA28:AA137,"=87105575",X28:X137),2)</f>
        <v>16008.61</v>
      </c>
      <c r="AL139" s="3">
        <f>ROUND(SUMIF(AA28:AA137,"=87105575",Y28:Y137),2)</f>
        <v>9143.9500000000007</v>
      </c>
      <c r="AM139" s="3"/>
      <c r="AN139" s="3"/>
      <c r="AO139" s="3">
        <f t="shared" ref="AO139:BD139" si="211">ROUND(BX139,2)</f>
        <v>0</v>
      </c>
      <c r="AP139" s="3">
        <f t="shared" si="211"/>
        <v>0</v>
      </c>
      <c r="AQ139" s="3">
        <f t="shared" si="211"/>
        <v>0</v>
      </c>
      <c r="AR139" s="3">
        <f t="shared" si="211"/>
        <v>42552.02</v>
      </c>
      <c r="AS139" s="3">
        <f t="shared" si="211"/>
        <v>34378.959999999999</v>
      </c>
      <c r="AT139" s="3">
        <f t="shared" si="211"/>
        <v>8173.06</v>
      </c>
      <c r="AU139" s="3">
        <f t="shared" si="211"/>
        <v>0</v>
      </c>
      <c r="AV139" s="3">
        <f t="shared" si="211"/>
        <v>-24.07</v>
      </c>
      <c r="AW139" s="3">
        <f t="shared" si="211"/>
        <v>-24.07</v>
      </c>
      <c r="AX139" s="3">
        <f t="shared" si="211"/>
        <v>0</v>
      </c>
      <c r="AY139" s="3">
        <f t="shared" si="211"/>
        <v>-24.07</v>
      </c>
      <c r="AZ139" s="3">
        <f t="shared" si="211"/>
        <v>0</v>
      </c>
      <c r="BA139" s="3">
        <f t="shared" si="211"/>
        <v>0</v>
      </c>
      <c r="BB139" s="3">
        <f t="shared" si="211"/>
        <v>0</v>
      </c>
      <c r="BC139" s="3">
        <f t="shared" si="211"/>
        <v>0</v>
      </c>
      <c r="BD139" s="3">
        <f t="shared" si="211"/>
        <v>0</v>
      </c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>
        <f>ROUND(SUMIF(AA28:AA137,"=87105575",FQ28:FQ137),2)</f>
        <v>0</v>
      </c>
      <c r="BY139" s="3">
        <f>ROUND(SUMIF(AA28:AA137,"=87105575",FR28:FR137),2)</f>
        <v>0</v>
      </c>
      <c r="BZ139" s="3">
        <f>ROUND(SUMIF(AA28:AA137,"=87105575",GL28:GL137),2)</f>
        <v>0</v>
      </c>
      <c r="CA139" s="3">
        <f>ROUND(SUMIF(AA28:AA137,"=87105575",GM28:GM137),2)</f>
        <v>42552.02</v>
      </c>
      <c r="CB139" s="3">
        <f>ROUND(SUMIF(AA28:AA137,"=87105575",GN28:GN137),2)</f>
        <v>34378.959999999999</v>
      </c>
      <c r="CC139" s="3">
        <f>ROUND(SUMIF(AA28:AA137,"=87105575",GO28:GO137),2)</f>
        <v>8173.06</v>
      </c>
      <c r="CD139" s="3">
        <f>ROUND(SUMIF(AA28:AA137,"=87105575",GP28:GP137),2)</f>
        <v>0</v>
      </c>
      <c r="CE139" s="3">
        <f>AC139-BX139</f>
        <v>-24.07</v>
      </c>
      <c r="CF139" s="3">
        <f>AC139-BY139</f>
        <v>-24.07</v>
      </c>
      <c r="CG139" s="3">
        <f>BX139-BZ139</f>
        <v>0</v>
      </c>
      <c r="CH139" s="3">
        <f>AC139-BX139-BY139+BZ139</f>
        <v>-24.07</v>
      </c>
      <c r="CI139" s="3">
        <f>BY139-BZ139</f>
        <v>0</v>
      </c>
      <c r="CJ139" s="3">
        <f>ROUND(SUMIF(AA28:AA137,"=87105575",GX28:GX137),2)</f>
        <v>0</v>
      </c>
      <c r="CK139" s="3">
        <f>ROUND(SUMIF(AA28:AA137,"=87105575",GY28:GY137),2)</f>
        <v>0</v>
      </c>
      <c r="CL139" s="3">
        <f>ROUND(SUMIF(AA28:AA137,"=87105575",GZ28:GZ137),2)</f>
        <v>0</v>
      </c>
      <c r="CM139" s="3">
        <f>ROUND(SUMIF(AA28:AA137,"=87105575",HD28:HD137),2)</f>
        <v>0</v>
      </c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4">
        <f t="shared" ref="DG139:DL139" si="212">ROUND(DT139,2)</f>
        <v>17399.46</v>
      </c>
      <c r="DH139" s="4">
        <f t="shared" si="212"/>
        <v>-24.07</v>
      </c>
      <c r="DI139" s="4">
        <f t="shared" si="212"/>
        <v>1689.17</v>
      </c>
      <c r="DJ139" s="4">
        <f t="shared" si="212"/>
        <v>2602.9</v>
      </c>
      <c r="DK139" s="4">
        <f t="shared" si="212"/>
        <v>13131.46</v>
      </c>
      <c r="DL139" s="4">
        <f t="shared" si="212"/>
        <v>0</v>
      </c>
      <c r="DM139" s="4">
        <f>DZ139</f>
        <v>16.427935999999999</v>
      </c>
      <c r="DN139" s="4">
        <f>EA139</f>
        <v>3.1911669999999996</v>
      </c>
      <c r="DO139" s="4">
        <f>ROUND(EB139,2)</f>
        <v>0</v>
      </c>
      <c r="DP139" s="4">
        <f>ROUND(EC139,2)</f>
        <v>16008.61</v>
      </c>
      <c r="DQ139" s="4">
        <f>ROUND(ED139,2)</f>
        <v>9143.9500000000007</v>
      </c>
      <c r="DR139" s="4"/>
      <c r="DS139" s="4"/>
      <c r="DT139" s="4">
        <f>ROUND(SUMIF(AA28:AA137,"=87105511",O28:O137),2)</f>
        <v>17399.46</v>
      </c>
      <c r="DU139" s="4">
        <f>ROUND(SUMIF(AA28:AA137,"=87105511",P28:P137),2)</f>
        <v>-24.07</v>
      </c>
      <c r="DV139" s="4">
        <f>ROUND(SUMIF(AA28:AA137,"=87105511",Q28:Q137),2)</f>
        <v>1689.17</v>
      </c>
      <c r="DW139" s="4">
        <f>ROUND(SUMIF(AA28:AA137,"=87105511",R28:R137),2)</f>
        <v>2602.9</v>
      </c>
      <c r="DX139" s="4">
        <f>ROUND(SUMIF(AA28:AA137,"=87105511",S28:S137),2)</f>
        <v>13131.46</v>
      </c>
      <c r="DY139" s="4">
        <f>ROUND(SUMIF(AA28:AA137,"=87105511",T28:T137),2)</f>
        <v>0</v>
      </c>
      <c r="DZ139" s="4">
        <f>SUMIF(AA28:AA137,"=87105511",U28:U137)</f>
        <v>16.427935999999999</v>
      </c>
      <c r="EA139" s="4">
        <f>SUMIF(AA28:AA137,"=87105511",V28:V137)</f>
        <v>3.1911669999999996</v>
      </c>
      <c r="EB139" s="4">
        <f>ROUND(SUMIF(AA28:AA137,"=87105511",W28:W137),2)</f>
        <v>0</v>
      </c>
      <c r="EC139" s="4">
        <f>ROUND(SUMIF(AA28:AA137,"=87105511",X28:X137),2)</f>
        <v>16008.61</v>
      </c>
      <c r="ED139" s="4">
        <f>ROUND(SUMIF(AA28:AA137,"=87105511",Y28:Y137),2)</f>
        <v>9143.9500000000007</v>
      </c>
      <c r="EE139" s="4"/>
      <c r="EF139" s="4"/>
      <c r="EG139" s="4">
        <f t="shared" ref="EG139:EV139" si="213">ROUND(FP139,2)</f>
        <v>0</v>
      </c>
      <c r="EH139" s="4">
        <f t="shared" si="213"/>
        <v>0</v>
      </c>
      <c r="EI139" s="4">
        <f t="shared" si="213"/>
        <v>0</v>
      </c>
      <c r="EJ139" s="4">
        <f t="shared" si="213"/>
        <v>42552.02</v>
      </c>
      <c r="EK139" s="4">
        <f t="shared" si="213"/>
        <v>34378.959999999999</v>
      </c>
      <c r="EL139" s="4">
        <f t="shared" si="213"/>
        <v>8173.06</v>
      </c>
      <c r="EM139" s="4">
        <f t="shared" si="213"/>
        <v>0</v>
      </c>
      <c r="EN139" s="4">
        <f t="shared" si="213"/>
        <v>-24.07</v>
      </c>
      <c r="EO139" s="4">
        <f t="shared" si="213"/>
        <v>-24.07</v>
      </c>
      <c r="EP139" s="4">
        <f t="shared" si="213"/>
        <v>0</v>
      </c>
      <c r="EQ139" s="4">
        <f t="shared" si="213"/>
        <v>-24.07</v>
      </c>
      <c r="ER139" s="4">
        <f t="shared" si="213"/>
        <v>0</v>
      </c>
      <c r="ES139" s="4">
        <f t="shared" si="213"/>
        <v>0</v>
      </c>
      <c r="ET139" s="4">
        <f t="shared" si="213"/>
        <v>0</v>
      </c>
      <c r="EU139" s="4">
        <f t="shared" si="213"/>
        <v>0</v>
      </c>
      <c r="EV139" s="4">
        <f t="shared" si="213"/>
        <v>0</v>
      </c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>
        <f>ROUND(SUMIF(AA28:AA137,"=87105511",FQ28:FQ137),2)</f>
        <v>0</v>
      </c>
      <c r="FQ139" s="4">
        <f>ROUND(SUMIF(AA28:AA137,"=87105511",FR28:FR137),2)</f>
        <v>0</v>
      </c>
      <c r="FR139" s="4">
        <f>ROUND(SUMIF(AA28:AA137,"=87105511",GL28:GL137),2)</f>
        <v>0</v>
      </c>
      <c r="FS139" s="4">
        <f>ROUND(SUMIF(AA28:AA137,"=87105511",GM28:GM137),2)</f>
        <v>42552.02</v>
      </c>
      <c r="FT139" s="4">
        <f>ROUND(SUMIF(AA28:AA137,"=87105511",GN28:GN137),2)</f>
        <v>34378.959999999999</v>
      </c>
      <c r="FU139" s="4">
        <f>ROUND(SUMIF(AA28:AA137,"=87105511",GO28:GO137),2)</f>
        <v>8173.06</v>
      </c>
      <c r="FV139" s="4">
        <f>ROUND(SUMIF(AA28:AA137,"=87105511",GP28:GP137),2)</f>
        <v>0</v>
      </c>
      <c r="FW139" s="4">
        <f>DU139-FP139</f>
        <v>-24.07</v>
      </c>
      <c r="FX139" s="4">
        <f>DU139-FQ139</f>
        <v>-24.07</v>
      </c>
      <c r="FY139" s="4">
        <f>FP139-FR139</f>
        <v>0</v>
      </c>
      <c r="FZ139" s="4">
        <f>DU139-FP139-FQ139+FR139</f>
        <v>-24.07</v>
      </c>
      <c r="GA139" s="4">
        <f>FQ139-FR139</f>
        <v>0</v>
      </c>
      <c r="GB139" s="4">
        <f>ROUND(SUMIF(AA28:AA137,"=87105511",GX28:GX137),2)</f>
        <v>0</v>
      </c>
      <c r="GC139" s="4">
        <f>ROUND(SUMIF(AA28:AA137,"=87105511",GY28:GY137),2)</f>
        <v>0</v>
      </c>
      <c r="GD139" s="4">
        <f>ROUND(SUMIF(AA28:AA137,"=87105511",GZ28:GZ137),2)</f>
        <v>0</v>
      </c>
      <c r="GE139" s="4">
        <f>ROUND(SUMIF(AA28:AA137,"=87105511",HD28:HD137),2)</f>
        <v>0</v>
      </c>
      <c r="GF139" s="4"/>
      <c r="GG139" s="4"/>
      <c r="GH139" s="4"/>
      <c r="GI139" s="4"/>
      <c r="GJ139" s="4"/>
      <c r="GK139" s="4"/>
      <c r="GL139" s="4"/>
      <c r="GM139" s="4"/>
      <c r="GN139" s="4"/>
      <c r="GO139" s="4"/>
      <c r="GP139" s="4"/>
      <c r="GQ139" s="4"/>
      <c r="GR139" s="4"/>
      <c r="GS139" s="4"/>
      <c r="GT139" s="4"/>
      <c r="GU139" s="4"/>
      <c r="GV139" s="4"/>
      <c r="GW139" s="4"/>
      <c r="GX139" s="4">
        <v>0</v>
      </c>
    </row>
    <row r="141" spans="1:255" x14ac:dyDescent="0.2">
      <c r="A141" s="5">
        <v>50</v>
      </c>
      <c r="B141" s="5">
        <v>0</v>
      </c>
      <c r="C141" s="5">
        <v>0</v>
      </c>
      <c r="D141" s="5">
        <v>1</v>
      </c>
      <c r="E141" s="5">
        <v>201</v>
      </c>
      <c r="F141" s="5">
        <f>ROUND(Source!O139,O141)</f>
        <v>17399.46</v>
      </c>
      <c r="G141" s="5" t="s">
        <v>163</v>
      </c>
      <c r="H141" s="5" t="s">
        <v>164</v>
      </c>
      <c r="I141" s="5"/>
      <c r="J141" s="5"/>
      <c r="K141" s="5">
        <v>201</v>
      </c>
      <c r="L141" s="5">
        <v>1</v>
      </c>
      <c r="M141" s="5">
        <v>3</v>
      </c>
      <c r="N141" s="5" t="s">
        <v>3</v>
      </c>
      <c r="O141" s="5">
        <v>2</v>
      </c>
      <c r="P141" s="5">
        <f>ROUND(Source!DG139,O141)</f>
        <v>17399.46</v>
      </c>
      <c r="Q141" s="5"/>
      <c r="R141" s="5"/>
      <c r="S141" s="5"/>
      <c r="T141" s="5"/>
      <c r="U141" s="5"/>
      <c r="V141" s="5"/>
      <c r="W141" s="5">
        <v>17399.46</v>
      </c>
      <c r="X141" s="5">
        <v>1</v>
      </c>
      <c r="Y141" s="5">
        <v>17399.46</v>
      </c>
      <c r="Z141" s="5">
        <v>17399.46</v>
      </c>
      <c r="AA141" s="5">
        <v>1</v>
      </c>
      <c r="AB141" s="5">
        <v>17399.46</v>
      </c>
    </row>
    <row r="142" spans="1:255" x14ac:dyDescent="0.2">
      <c r="A142" s="5">
        <v>50</v>
      </c>
      <c r="B142" s="5">
        <v>0</v>
      </c>
      <c r="C142" s="5">
        <v>0</v>
      </c>
      <c r="D142" s="5">
        <v>1</v>
      </c>
      <c r="E142" s="5">
        <v>202</v>
      </c>
      <c r="F142" s="5">
        <f>ROUND(Source!P139,O142)</f>
        <v>-24.07</v>
      </c>
      <c r="G142" s="5" t="s">
        <v>165</v>
      </c>
      <c r="H142" s="5" t="s">
        <v>166</v>
      </c>
      <c r="I142" s="5"/>
      <c r="J142" s="5"/>
      <c r="K142" s="5">
        <v>202</v>
      </c>
      <c r="L142" s="5">
        <v>2</v>
      </c>
      <c r="M142" s="5">
        <v>3</v>
      </c>
      <c r="N142" s="5" t="s">
        <v>3</v>
      </c>
      <c r="O142" s="5">
        <v>2</v>
      </c>
      <c r="P142" s="5">
        <f>ROUND(Source!DH139,O142)</f>
        <v>-24.07</v>
      </c>
      <c r="Q142" s="5"/>
      <c r="R142" s="5"/>
      <c r="S142" s="5"/>
      <c r="T142" s="5"/>
      <c r="U142" s="5"/>
      <c r="V142" s="5"/>
      <c r="W142" s="5">
        <v>-24.07</v>
      </c>
      <c r="X142" s="5">
        <v>1</v>
      </c>
      <c r="Y142" s="5">
        <v>-24.07</v>
      </c>
      <c r="Z142" s="5">
        <v>-24.07</v>
      </c>
      <c r="AA142" s="5">
        <v>1</v>
      </c>
      <c r="AB142" s="5">
        <v>-24.07</v>
      </c>
    </row>
    <row r="143" spans="1:255" x14ac:dyDescent="0.2">
      <c r="A143" s="5">
        <v>50</v>
      </c>
      <c r="B143" s="5">
        <v>0</v>
      </c>
      <c r="C143" s="5">
        <v>0</v>
      </c>
      <c r="D143" s="5">
        <v>1</v>
      </c>
      <c r="E143" s="5">
        <v>222</v>
      </c>
      <c r="F143" s="5">
        <f>ROUND(Source!AO139,O143)</f>
        <v>0</v>
      </c>
      <c r="G143" s="5" t="s">
        <v>167</v>
      </c>
      <c r="H143" s="5" t="s">
        <v>168</v>
      </c>
      <c r="I143" s="5"/>
      <c r="J143" s="5"/>
      <c r="K143" s="5">
        <v>222</v>
      </c>
      <c r="L143" s="5">
        <v>3</v>
      </c>
      <c r="M143" s="5">
        <v>3</v>
      </c>
      <c r="N143" s="5" t="s">
        <v>3</v>
      </c>
      <c r="O143" s="5">
        <v>2</v>
      </c>
      <c r="P143" s="5">
        <f>ROUND(Source!EG139,O143)</f>
        <v>0</v>
      </c>
      <c r="Q143" s="5"/>
      <c r="R143" s="5"/>
      <c r="S143" s="5"/>
      <c r="T143" s="5"/>
      <c r="U143" s="5"/>
      <c r="V143" s="5"/>
      <c r="W143" s="5">
        <v>0</v>
      </c>
      <c r="X143" s="5">
        <v>1</v>
      </c>
      <c r="Y143" s="5">
        <v>0</v>
      </c>
      <c r="Z143" s="5">
        <v>0</v>
      </c>
      <c r="AA143" s="5">
        <v>1</v>
      </c>
      <c r="AB143" s="5">
        <v>0</v>
      </c>
    </row>
    <row r="144" spans="1:255" x14ac:dyDescent="0.2">
      <c r="A144" s="5">
        <v>50</v>
      </c>
      <c r="B144" s="5">
        <v>0</v>
      </c>
      <c r="C144" s="5">
        <v>0</v>
      </c>
      <c r="D144" s="5">
        <v>1</v>
      </c>
      <c r="E144" s="5">
        <v>225</v>
      </c>
      <c r="F144" s="5">
        <f>ROUND(Source!AV139,O144)</f>
        <v>-24.07</v>
      </c>
      <c r="G144" s="5" t="s">
        <v>169</v>
      </c>
      <c r="H144" s="5" t="s">
        <v>170</v>
      </c>
      <c r="I144" s="5"/>
      <c r="J144" s="5"/>
      <c r="K144" s="5">
        <v>225</v>
      </c>
      <c r="L144" s="5">
        <v>4</v>
      </c>
      <c r="M144" s="5">
        <v>3</v>
      </c>
      <c r="N144" s="5" t="s">
        <v>3</v>
      </c>
      <c r="O144" s="5">
        <v>2</v>
      </c>
      <c r="P144" s="5">
        <f>ROUND(Source!EN139,O144)</f>
        <v>-24.07</v>
      </c>
      <c r="Q144" s="5"/>
      <c r="R144" s="5"/>
      <c r="S144" s="5"/>
      <c r="T144" s="5"/>
      <c r="U144" s="5"/>
      <c r="V144" s="5"/>
      <c r="W144" s="5">
        <v>-24.07</v>
      </c>
      <c r="X144" s="5">
        <v>1</v>
      </c>
      <c r="Y144" s="5">
        <v>-24.07</v>
      </c>
      <c r="Z144" s="5">
        <v>-24.07</v>
      </c>
      <c r="AA144" s="5">
        <v>1</v>
      </c>
      <c r="AB144" s="5">
        <v>-24.07</v>
      </c>
    </row>
    <row r="145" spans="1:28" x14ac:dyDescent="0.2">
      <c r="A145" s="5">
        <v>50</v>
      </c>
      <c r="B145" s="5">
        <v>0</v>
      </c>
      <c r="C145" s="5">
        <v>0</v>
      </c>
      <c r="D145" s="5">
        <v>1</v>
      </c>
      <c r="E145" s="5">
        <v>226</v>
      </c>
      <c r="F145" s="5">
        <f>ROUND(Source!AW139,O145)</f>
        <v>-24.07</v>
      </c>
      <c r="G145" s="5" t="s">
        <v>171</v>
      </c>
      <c r="H145" s="5" t="s">
        <v>172</v>
      </c>
      <c r="I145" s="5"/>
      <c r="J145" s="5"/>
      <c r="K145" s="5">
        <v>226</v>
      </c>
      <c r="L145" s="5">
        <v>5</v>
      </c>
      <c r="M145" s="5">
        <v>3</v>
      </c>
      <c r="N145" s="5" t="s">
        <v>3</v>
      </c>
      <c r="O145" s="5">
        <v>2</v>
      </c>
      <c r="P145" s="5">
        <f>ROUND(Source!EO139,O145)</f>
        <v>-24.07</v>
      </c>
      <c r="Q145" s="5"/>
      <c r="R145" s="5"/>
      <c r="S145" s="5"/>
      <c r="T145" s="5"/>
      <c r="U145" s="5"/>
      <c r="V145" s="5"/>
      <c r="W145" s="5">
        <v>-24.07</v>
      </c>
      <c r="X145" s="5">
        <v>1</v>
      </c>
      <c r="Y145" s="5">
        <v>-24.07</v>
      </c>
      <c r="Z145" s="5">
        <v>-24.07</v>
      </c>
      <c r="AA145" s="5">
        <v>1</v>
      </c>
      <c r="AB145" s="5">
        <v>-24.07</v>
      </c>
    </row>
    <row r="146" spans="1:28" x14ac:dyDescent="0.2">
      <c r="A146" s="5">
        <v>50</v>
      </c>
      <c r="B146" s="5">
        <v>0</v>
      </c>
      <c r="C146" s="5">
        <v>0</v>
      </c>
      <c r="D146" s="5">
        <v>1</v>
      </c>
      <c r="E146" s="5">
        <v>227</v>
      </c>
      <c r="F146" s="5">
        <f>ROUND(Source!AX139,O146)</f>
        <v>0</v>
      </c>
      <c r="G146" s="5" t="s">
        <v>173</v>
      </c>
      <c r="H146" s="5" t="s">
        <v>174</v>
      </c>
      <c r="I146" s="5"/>
      <c r="J146" s="5"/>
      <c r="K146" s="5">
        <v>227</v>
      </c>
      <c r="L146" s="5">
        <v>6</v>
      </c>
      <c r="M146" s="5">
        <v>3</v>
      </c>
      <c r="N146" s="5" t="s">
        <v>3</v>
      </c>
      <c r="O146" s="5">
        <v>2</v>
      </c>
      <c r="P146" s="5">
        <f>ROUND(Source!EP139,O146)</f>
        <v>0</v>
      </c>
      <c r="Q146" s="5"/>
      <c r="R146" s="5"/>
      <c r="S146" s="5"/>
      <c r="T146" s="5"/>
      <c r="U146" s="5"/>
      <c r="V146" s="5"/>
      <c r="W146" s="5">
        <v>0</v>
      </c>
      <c r="X146" s="5">
        <v>1</v>
      </c>
      <c r="Y146" s="5">
        <v>0</v>
      </c>
      <c r="Z146" s="5">
        <v>0</v>
      </c>
      <c r="AA146" s="5">
        <v>1</v>
      </c>
      <c r="AB146" s="5">
        <v>0</v>
      </c>
    </row>
    <row r="147" spans="1:28" x14ac:dyDescent="0.2">
      <c r="A147" s="5">
        <v>50</v>
      </c>
      <c r="B147" s="5">
        <v>0</v>
      </c>
      <c r="C147" s="5">
        <v>0</v>
      </c>
      <c r="D147" s="5">
        <v>1</v>
      </c>
      <c r="E147" s="5">
        <v>228</v>
      </c>
      <c r="F147" s="5">
        <f>ROUND(Source!AY139,O147)</f>
        <v>-24.07</v>
      </c>
      <c r="G147" s="5" t="s">
        <v>175</v>
      </c>
      <c r="H147" s="5" t="s">
        <v>176</v>
      </c>
      <c r="I147" s="5"/>
      <c r="J147" s="5"/>
      <c r="K147" s="5">
        <v>228</v>
      </c>
      <c r="L147" s="5">
        <v>7</v>
      </c>
      <c r="M147" s="5">
        <v>3</v>
      </c>
      <c r="N147" s="5" t="s">
        <v>3</v>
      </c>
      <c r="O147" s="5">
        <v>2</v>
      </c>
      <c r="P147" s="5">
        <f>ROUND(Source!EQ139,O147)</f>
        <v>-24.07</v>
      </c>
      <c r="Q147" s="5"/>
      <c r="R147" s="5"/>
      <c r="S147" s="5"/>
      <c r="T147" s="5"/>
      <c r="U147" s="5"/>
      <c r="V147" s="5"/>
      <c r="W147" s="5">
        <v>-24.07</v>
      </c>
      <c r="X147" s="5">
        <v>1</v>
      </c>
      <c r="Y147" s="5">
        <v>-24.07</v>
      </c>
      <c r="Z147" s="5">
        <v>-24.07</v>
      </c>
      <c r="AA147" s="5">
        <v>1</v>
      </c>
      <c r="AB147" s="5">
        <v>-24.07</v>
      </c>
    </row>
    <row r="148" spans="1:28" x14ac:dyDescent="0.2">
      <c r="A148" s="5">
        <v>50</v>
      </c>
      <c r="B148" s="5">
        <v>0</v>
      </c>
      <c r="C148" s="5">
        <v>0</v>
      </c>
      <c r="D148" s="5">
        <v>1</v>
      </c>
      <c r="E148" s="5">
        <v>216</v>
      </c>
      <c r="F148" s="5">
        <f>ROUND(Source!AP139,O148)</f>
        <v>0</v>
      </c>
      <c r="G148" s="5" t="s">
        <v>177</v>
      </c>
      <c r="H148" s="5" t="s">
        <v>178</v>
      </c>
      <c r="I148" s="5"/>
      <c r="J148" s="5"/>
      <c r="K148" s="5">
        <v>216</v>
      </c>
      <c r="L148" s="5">
        <v>8</v>
      </c>
      <c r="M148" s="5">
        <v>3</v>
      </c>
      <c r="N148" s="5" t="s">
        <v>3</v>
      </c>
      <c r="O148" s="5">
        <v>2</v>
      </c>
      <c r="P148" s="5">
        <f>ROUND(Source!EH139,O148)</f>
        <v>0</v>
      </c>
      <c r="Q148" s="5"/>
      <c r="R148" s="5"/>
      <c r="S148" s="5"/>
      <c r="T148" s="5"/>
      <c r="U148" s="5"/>
      <c r="V148" s="5"/>
      <c r="W148" s="5">
        <v>0</v>
      </c>
      <c r="X148" s="5">
        <v>1</v>
      </c>
      <c r="Y148" s="5">
        <v>0</v>
      </c>
      <c r="Z148" s="5">
        <v>0</v>
      </c>
      <c r="AA148" s="5">
        <v>1</v>
      </c>
      <c r="AB148" s="5">
        <v>0</v>
      </c>
    </row>
    <row r="149" spans="1:28" x14ac:dyDescent="0.2">
      <c r="A149" s="5">
        <v>50</v>
      </c>
      <c r="B149" s="5">
        <v>0</v>
      </c>
      <c r="C149" s="5">
        <v>0</v>
      </c>
      <c r="D149" s="5">
        <v>1</v>
      </c>
      <c r="E149" s="5">
        <v>223</v>
      </c>
      <c r="F149" s="5">
        <f>ROUND(Source!AQ139,O149)</f>
        <v>0</v>
      </c>
      <c r="G149" s="5" t="s">
        <v>179</v>
      </c>
      <c r="H149" s="5" t="s">
        <v>180</v>
      </c>
      <c r="I149" s="5"/>
      <c r="J149" s="5"/>
      <c r="K149" s="5">
        <v>223</v>
      </c>
      <c r="L149" s="5">
        <v>9</v>
      </c>
      <c r="M149" s="5">
        <v>3</v>
      </c>
      <c r="N149" s="5" t="s">
        <v>3</v>
      </c>
      <c r="O149" s="5">
        <v>2</v>
      </c>
      <c r="P149" s="5">
        <f>ROUND(Source!EI139,O149)</f>
        <v>0</v>
      </c>
      <c r="Q149" s="5"/>
      <c r="R149" s="5"/>
      <c r="S149" s="5"/>
      <c r="T149" s="5"/>
      <c r="U149" s="5"/>
      <c r="V149" s="5"/>
      <c r="W149" s="5">
        <v>0</v>
      </c>
      <c r="X149" s="5">
        <v>1</v>
      </c>
      <c r="Y149" s="5">
        <v>0</v>
      </c>
      <c r="Z149" s="5">
        <v>0</v>
      </c>
      <c r="AA149" s="5">
        <v>1</v>
      </c>
      <c r="AB149" s="5">
        <v>0</v>
      </c>
    </row>
    <row r="150" spans="1:28" x14ac:dyDescent="0.2">
      <c r="A150" s="5">
        <v>50</v>
      </c>
      <c r="B150" s="5">
        <v>0</v>
      </c>
      <c r="C150" s="5">
        <v>0</v>
      </c>
      <c r="D150" s="5">
        <v>1</v>
      </c>
      <c r="E150" s="5">
        <v>229</v>
      </c>
      <c r="F150" s="5">
        <f>ROUND(Source!AZ139,O150)</f>
        <v>0</v>
      </c>
      <c r="G150" s="5" t="s">
        <v>181</v>
      </c>
      <c r="H150" s="5" t="s">
        <v>182</v>
      </c>
      <c r="I150" s="5"/>
      <c r="J150" s="5"/>
      <c r="K150" s="5">
        <v>229</v>
      </c>
      <c r="L150" s="5">
        <v>10</v>
      </c>
      <c r="M150" s="5">
        <v>3</v>
      </c>
      <c r="N150" s="5" t="s">
        <v>3</v>
      </c>
      <c r="O150" s="5">
        <v>2</v>
      </c>
      <c r="P150" s="5">
        <f>ROUND(Source!ER139,O150)</f>
        <v>0</v>
      </c>
      <c r="Q150" s="5"/>
      <c r="R150" s="5"/>
      <c r="S150" s="5"/>
      <c r="T150" s="5"/>
      <c r="U150" s="5"/>
      <c r="V150" s="5"/>
      <c r="W150" s="5">
        <v>0</v>
      </c>
      <c r="X150" s="5">
        <v>1</v>
      </c>
      <c r="Y150" s="5">
        <v>0</v>
      </c>
      <c r="Z150" s="5">
        <v>0</v>
      </c>
      <c r="AA150" s="5">
        <v>1</v>
      </c>
      <c r="AB150" s="5">
        <v>0</v>
      </c>
    </row>
    <row r="151" spans="1:28" x14ac:dyDescent="0.2">
      <c r="A151" s="5">
        <v>50</v>
      </c>
      <c r="B151" s="5">
        <v>0</v>
      </c>
      <c r="C151" s="5">
        <v>0</v>
      </c>
      <c r="D151" s="5">
        <v>1</v>
      </c>
      <c r="E151" s="5">
        <v>203</v>
      </c>
      <c r="F151" s="5">
        <f>ROUND(Source!Q139,O151)</f>
        <v>1689.17</v>
      </c>
      <c r="G151" s="5" t="s">
        <v>183</v>
      </c>
      <c r="H151" s="5" t="s">
        <v>184</v>
      </c>
      <c r="I151" s="5"/>
      <c r="J151" s="5"/>
      <c r="K151" s="5">
        <v>203</v>
      </c>
      <c r="L151" s="5">
        <v>11</v>
      </c>
      <c r="M151" s="5">
        <v>3</v>
      </c>
      <c r="N151" s="5" t="s">
        <v>3</v>
      </c>
      <c r="O151" s="5">
        <v>2</v>
      </c>
      <c r="P151" s="5">
        <f>ROUND(Source!DI139,O151)</f>
        <v>1689.17</v>
      </c>
      <c r="Q151" s="5"/>
      <c r="R151" s="5"/>
      <c r="S151" s="5"/>
      <c r="T151" s="5"/>
      <c r="U151" s="5"/>
      <c r="V151" s="5"/>
      <c r="W151" s="5">
        <v>1689.17</v>
      </c>
      <c r="X151" s="5">
        <v>1</v>
      </c>
      <c r="Y151" s="5">
        <v>1689.17</v>
      </c>
      <c r="Z151" s="5">
        <v>1689.17</v>
      </c>
      <c r="AA151" s="5">
        <v>1</v>
      </c>
      <c r="AB151" s="5">
        <v>1689.17</v>
      </c>
    </row>
    <row r="152" spans="1:28" x14ac:dyDescent="0.2">
      <c r="A152" s="5">
        <v>50</v>
      </c>
      <c r="B152" s="5">
        <v>0</v>
      </c>
      <c r="C152" s="5">
        <v>0</v>
      </c>
      <c r="D152" s="5">
        <v>1</v>
      </c>
      <c r="E152" s="5">
        <v>231</v>
      </c>
      <c r="F152" s="5">
        <f>ROUND(Source!BB139,O152)</f>
        <v>0</v>
      </c>
      <c r="G152" s="5" t="s">
        <v>185</v>
      </c>
      <c r="H152" s="5" t="s">
        <v>186</v>
      </c>
      <c r="I152" s="5"/>
      <c r="J152" s="5"/>
      <c r="K152" s="5">
        <v>231</v>
      </c>
      <c r="L152" s="5">
        <v>12</v>
      </c>
      <c r="M152" s="5">
        <v>3</v>
      </c>
      <c r="N152" s="5" t="s">
        <v>3</v>
      </c>
      <c r="O152" s="5">
        <v>2</v>
      </c>
      <c r="P152" s="5">
        <f>ROUND(Source!ET139,O152)</f>
        <v>0</v>
      </c>
      <c r="Q152" s="5"/>
      <c r="R152" s="5"/>
      <c r="S152" s="5"/>
      <c r="T152" s="5"/>
      <c r="U152" s="5"/>
      <c r="V152" s="5"/>
      <c r="W152" s="5">
        <v>0</v>
      </c>
      <c r="X152" s="5">
        <v>1</v>
      </c>
      <c r="Y152" s="5">
        <v>0</v>
      </c>
      <c r="Z152" s="5">
        <v>0</v>
      </c>
      <c r="AA152" s="5">
        <v>1</v>
      </c>
      <c r="AB152" s="5">
        <v>0</v>
      </c>
    </row>
    <row r="153" spans="1:28" x14ac:dyDescent="0.2">
      <c r="A153" s="5">
        <v>50</v>
      </c>
      <c r="B153" s="5">
        <v>0</v>
      </c>
      <c r="C153" s="5">
        <v>0</v>
      </c>
      <c r="D153" s="5">
        <v>1</v>
      </c>
      <c r="E153" s="5">
        <v>204</v>
      </c>
      <c r="F153" s="5">
        <f>ROUND(Source!R139,O153)</f>
        <v>2602.9</v>
      </c>
      <c r="G153" s="5" t="s">
        <v>187</v>
      </c>
      <c r="H153" s="5" t="s">
        <v>188</v>
      </c>
      <c r="I153" s="5"/>
      <c r="J153" s="5"/>
      <c r="K153" s="5">
        <v>204</v>
      </c>
      <c r="L153" s="5">
        <v>13</v>
      </c>
      <c r="M153" s="5">
        <v>3</v>
      </c>
      <c r="N153" s="5" t="s">
        <v>3</v>
      </c>
      <c r="O153" s="5">
        <v>2</v>
      </c>
      <c r="P153" s="5">
        <f>ROUND(Source!DJ139,O153)</f>
        <v>2602.9</v>
      </c>
      <c r="Q153" s="5"/>
      <c r="R153" s="5"/>
      <c r="S153" s="5"/>
      <c r="T153" s="5"/>
      <c r="U153" s="5"/>
      <c r="V153" s="5"/>
      <c r="W153" s="5">
        <v>2602.9</v>
      </c>
      <c r="X153" s="5">
        <v>1</v>
      </c>
      <c r="Y153" s="5">
        <v>2602.9</v>
      </c>
      <c r="Z153" s="5">
        <v>2602.9</v>
      </c>
      <c r="AA153" s="5">
        <v>1</v>
      </c>
      <c r="AB153" s="5">
        <v>2602.9</v>
      </c>
    </row>
    <row r="154" spans="1:28" x14ac:dyDescent="0.2">
      <c r="A154" s="5">
        <v>50</v>
      </c>
      <c r="B154" s="5">
        <v>0</v>
      </c>
      <c r="C154" s="5">
        <v>0</v>
      </c>
      <c r="D154" s="5">
        <v>1</v>
      </c>
      <c r="E154" s="5">
        <v>205</v>
      </c>
      <c r="F154" s="5">
        <f>ROUND(Source!S139,O154)</f>
        <v>13131.46</v>
      </c>
      <c r="G154" s="5" t="s">
        <v>189</v>
      </c>
      <c r="H154" s="5" t="s">
        <v>190</v>
      </c>
      <c r="I154" s="5"/>
      <c r="J154" s="5"/>
      <c r="K154" s="5">
        <v>205</v>
      </c>
      <c r="L154" s="5">
        <v>14</v>
      </c>
      <c r="M154" s="5">
        <v>3</v>
      </c>
      <c r="N154" s="5" t="s">
        <v>3</v>
      </c>
      <c r="O154" s="5">
        <v>2</v>
      </c>
      <c r="P154" s="5">
        <f>ROUND(Source!DK139,O154)</f>
        <v>13131.46</v>
      </c>
      <c r="Q154" s="5"/>
      <c r="R154" s="5"/>
      <c r="S154" s="5"/>
      <c r="T154" s="5"/>
      <c r="U154" s="5"/>
      <c r="V154" s="5"/>
      <c r="W154" s="5">
        <v>13131.46</v>
      </c>
      <c r="X154" s="5">
        <v>1</v>
      </c>
      <c r="Y154" s="5">
        <v>13131.46</v>
      </c>
      <c r="Z154" s="5">
        <v>13131.46</v>
      </c>
      <c r="AA154" s="5">
        <v>1</v>
      </c>
      <c r="AB154" s="5">
        <v>13131.46</v>
      </c>
    </row>
    <row r="155" spans="1:28" x14ac:dyDescent="0.2">
      <c r="A155" s="5">
        <v>50</v>
      </c>
      <c r="B155" s="5">
        <v>0</v>
      </c>
      <c r="C155" s="5">
        <v>0</v>
      </c>
      <c r="D155" s="5">
        <v>1</v>
      </c>
      <c r="E155" s="5">
        <v>232</v>
      </c>
      <c r="F155" s="5">
        <f>ROUND(Source!BC139,O155)</f>
        <v>0</v>
      </c>
      <c r="G155" s="5" t="s">
        <v>191</v>
      </c>
      <c r="H155" s="5" t="s">
        <v>192</v>
      </c>
      <c r="I155" s="5"/>
      <c r="J155" s="5"/>
      <c r="K155" s="5">
        <v>232</v>
      </c>
      <c r="L155" s="5">
        <v>15</v>
      </c>
      <c r="M155" s="5">
        <v>3</v>
      </c>
      <c r="N155" s="5" t="s">
        <v>3</v>
      </c>
      <c r="O155" s="5">
        <v>2</v>
      </c>
      <c r="P155" s="5">
        <f>ROUND(Source!EU139,O155)</f>
        <v>0</v>
      </c>
      <c r="Q155" s="5"/>
      <c r="R155" s="5"/>
      <c r="S155" s="5"/>
      <c r="T155" s="5"/>
      <c r="U155" s="5"/>
      <c r="V155" s="5"/>
      <c r="W155" s="5">
        <v>0</v>
      </c>
      <c r="X155" s="5">
        <v>1</v>
      </c>
      <c r="Y155" s="5">
        <v>0</v>
      </c>
      <c r="Z155" s="5">
        <v>0</v>
      </c>
      <c r="AA155" s="5">
        <v>1</v>
      </c>
      <c r="AB155" s="5">
        <v>0</v>
      </c>
    </row>
    <row r="156" spans="1:28" x14ac:dyDescent="0.2">
      <c r="A156" s="5">
        <v>50</v>
      </c>
      <c r="B156" s="5">
        <v>0</v>
      </c>
      <c r="C156" s="5">
        <v>0</v>
      </c>
      <c r="D156" s="5">
        <v>1</v>
      </c>
      <c r="E156" s="5">
        <v>214</v>
      </c>
      <c r="F156" s="5">
        <f>ROUND(Source!AS139,O156)</f>
        <v>34378.959999999999</v>
      </c>
      <c r="G156" s="5" t="s">
        <v>193</v>
      </c>
      <c r="H156" s="5" t="s">
        <v>194</v>
      </c>
      <c r="I156" s="5"/>
      <c r="J156" s="5"/>
      <c r="K156" s="5">
        <v>214</v>
      </c>
      <c r="L156" s="5">
        <v>16</v>
      </c>
      <c r="M156" s="5">
        <v>3</v>
      </c>
      <c r="N156" s="5" t="s">
        <v>3</v>
      </c>
      <c r="O156" s="5">
        <v>2</v>
      </c>
      <c r="P156" s="5">
        <f>ROUND(Source!EK139,O156)</f>
        <v>34378.959999999999</v>
      </c>
      <c r="Q156" s="5"/>
      <c r="R156" s="5"/>
      <c r="S156" s="5"/>
      <c r="T156" s="5"/>
      <c r="U156" s="5"/>
      <c r="V156" s="5"/>
      <c r="W156" s="5">
        <v>34378.959999999999</v>
      </c>
      <c r="X156" s="5">
        <v>1</v>
      </c>
      <c r="Y156" s="5">
        <v>34378.959999999999</v>
      </c>
      <c r="Z156" s="5">
        <v>34378.959999999999</v>
      </c>
      <c r="AA156" s="5">
        <v>1</v>
      </c>
      <c r="AB156" s="5">
        <v>34378.959999999999</v>
      </c>
    </row>
    <row r="157" spans="1:28" x14ac:dyDescent="0.2">
      <c r="A157" s="5">
        <v>50</v>
      </c>
      <c r="B157" s="5">
        <v>0</v>
      </c>
      <c r="C157" s="5">
        <v>0</v>
      </c>
      <c r="D157" s="5">
        <v>1</v>
      </c>
      <c r="E157" s="5">
        <v>215</v>
      </c>
      <c r="F157" s="5">
        <f>ROUND(Source!AT139,O157)</f>
        <v>8173.06</v>
      </c>
      <c r="G157" s="5" t="s">
        <v>195</v>
      </c>
      <c r="H157" s="5" t="s">
        <v>196</v>
      </c>
      <c r="I157" s="5"/>
      <c r="J157" s="5"/>
      <c r="K157" s="5">
        <v>215</v>
      </c>
      <c r="L157" s="5">
        <v>17</v>
      </c>
      <c r="M157" s="5">
        <v>3</v>
      </c>
      <c r="N157" s="5" t="s">
        <v>3</v>
      </c>
      <c r="O157" s="5">
        <v>2</v>
      </c>
      <c r="P157" s="5">
        <f>ROUND(Source!EL139,O157)</f>
        <v>8173.06</v>
      </c>
      <c r="Q157" s="5"/>
      <c r="R157" s="5"/>
      <c r="S157" s="5"/>
      <c r="T157" s="5"/>
      <c r="U157" s="5"/>
      <c r="V157" s="5"/>
      <c r="W157" s="5">
        <v>8173.06</v>
      </c>
      <c r="X157" s="5">
        <v>1</v>
      </c>
      <c r="Y157" s="5">
        <v>8173.06</v>
      </c>
      <c r="Z157" s="5">
        <v>8173.06</v>
      </c>
      <c r="AA157" s="5">
        <v>1</v>
      </c>
      <c r="AB157" s="5">
        <v>8173.06</v>
      </c>
    </row>
    <row r="158" spans="1:28" x14ac:dyDescent="0.2">
      <c r="A158" s="5">
        <v>50</v>
      </c>
      <c r="B158" s="5">
        <v>0</v>
      </c>
      <c r="C158" s="5">
        <v>0</v>
      </c>
      <c r="D158" s="5">
        <v>1</v>
      </c>
      <c r="E158" s="5">
        <v>217</v>
      </c>
      <c r="F158" s="5">
        <f>ROUND(Source!AU139,O158)</f>
        <v>0</v>
      </c>
      <c r="G158" s="5" t="s">
        <v>197</v>
      </c>
      <c r="H158" s="5" t="s">
        <v>198</v>
      </c>
      <c r="I158" s="5"/>
      <c r="J158" s="5"/>
      <c r="K158" s="5">
        <v>217</v>
      </c>
      <c r="L158" s="5">
        <v>18</v>
      </c>
      <c r="M158" s="5">
        <v>3</v>
      </c>
      <c r="N158" s="5" t="s">
        <v>3</v>
      </c>
      <c r="O158" s="5">
        <v>2</v>
      </c>
      <c r="P158" s="5">
        <f>ROUND(Source!EM139,O158)</f>
        <v>0</v>
      </c>
      <c r="Q158" s="5"/>
      <c r="R158" s="5"/>
      <c r="S158" s="5"/>
      <c r="T158" s="5"/>
      <c r="U158" s="5"/>
      <c r="V158" s="5"/>
      <c r="W158" s="5">
        <v>0</v>
      </c>
      <c r="X158" s="5">
        <v>1</v>
      </c>
      <c r="Y158" s="5">
        <v>0</v>
      </c>
      <c r="Z158" s="5">
        <v>0</v>
      </c>
      <c r="AA158" s="5">
        <v>1</v>
      </c>
      <c r="AB158" s="5">
        <v>0</v>
      </c>
    </row>
    <row r="159" spans="1:28" x14ac:dyDescent="0.2">
      <c r="A159" s="5">
        <v>50</v>
      </c>
      <c r="B159" s="5">
        <v>0</v>
      </c>
      <c r="C159" s="5">
        <v>0</v>
      </c>
      <c r="D159" s="5">
        <v>1</v>
      </c>
      <c r="E159" s="5">
        <v>230</v>
      </c>
      <c r="F159" s="5">
        <f>ROUND(Source!BA139,O159)</f>
        <v>0</v>
      </c>
      <c r="G159" s="5" t="s">
        <v>199</v>
      </c>
      <c r="H159" s="5" t="s">
        <v>200</v>
      </c>
      <c r="I159" s="5"/>
      <c r="J159" s="5"/>
      <c r="K159" s="5">
        <v>230</v>
      </c>
      <c r="L159" s="5">
        <v>19</v>
      </c>
      <c r="M159" s="5">
        <v>3</v>
      </c>
      <c r="N159" s="5" t="s">
        <v>3</v>
      </c>
      <c r="O159" s="5">
        <v>2</v>
      </c>
      <c r="P159" s="5">
        <f>ROUND(Source!ES139,O159)</f>
        <v>0</v>
      </c>
      <c r="Q159" s="5"/>
      <c r="R159" s="5"/>
      <c r="S159" s="5"/>
      <c r="T159" s="5"/>
      <c r="U159" s="5"/>
      <c r="V159" s="5"/>
      <c r="W159" s="5">
        <v>0</v>
      </c>
      <c r="X159" s="5">
        <v>1</v>
      </c>
      <c r="Y159" s="5">
        <v>0</v>
      </c>
      <c r="Z159" s="5">
        <v>0</v>
      </c>
      <c r="AA159" s="5">
        <v>1</v>
      </c>
      <c r="AB159" s="5">
        <v>0</v>
      </c>
    </row>
    <row r="160" spans="1:28" x14ac:dyDescent="0.2">
      <c r="A160" s="5">
        <v>50</v>
      </c>
      <c r="B160" s="5">
        <v>0</v>
      </c>
      <c r="C160" s="5">
        <v>0</v>
      </c>
      <c r="D160" s="5">
        <v>1</v>
      </c>
      <c r="E160" s="5">
        <v>206</v>
      </c>
      <c r="F160" s="5">
        <f>ROUND(Source!T139,O160)</f>
        <v>0</v>
      </c>
      <c r="G160" s="5" t="s">
        <v>201</v>
      </c>
      <c r="H160" s="5" t="s">
        <v>202</v>
      </c>
      <c r="I160" s="5"/>
      <c r="J160" s="5"/>
      <c r="K160" s="5">
        <v>206</v>
      </c>
      <c r="L160" s="5">
        <v>20</v>
      </c>
      <c r="M160" s="5">
        <v>3</v>
      </c>
      <c r="N160" s="5" t="s">
        <v>3</v>
      </c>
      <c r="O160" s="5">
        <v>2</v>
      </c>
      <c r="P160" s="5">
        <f>ROUND(Source!DL139,O160)</f>
        <v>0</v>
      </c>
      <c r="Q160" s="5"/>
      <c r="R160" s="5"/>
      <c r="S160" s="5"/>
      <c r="T160" s="5"/>
      <c r="U160" s="5"/>
      <c r="V160" s="5"/>
      <c r="W160" s="5">
        <v>0</v>
      </c>
      <c r="X160" s="5">
        <v>1</v>
      </c>
      <c r="Y160" s="5">
        <v>0</v>
      </c>
      <c r="Z160" s="5">
        <v>0</v>
      </c>
      <c r="AA160" s="5">
        <v>1</v>
      </c>
      <c r="AB160" s="5">
        <v>0</v>
      </c>
    </row>
    <row r="161" spans="1:255" x14ac:dyDescent="0.2">
      <c r="A161" s="5">
        <v>50</v>
      </c>
      <c r="B161" s="5">
        <v>0</v>
      </c>
      <c r="C161" s="5">
        <v>0</v>
      </c>
      <c r="D161" s="5">
        <v>1</v>
      </c>
      <c r="E161" s="5">
        <v>207</v>
      </c>
      <c r="F161" s="5">
        <f>ROUND(Source!U139,O161)</f>
        <v>16.427935999999999</v>
      </c>
      <c r="G161" s="5" t="s">
        <v>203</v>
      </c>
      <c r="H161" s="5" t="s">
        <v>204</v>
      </c>
      <c r="I161" s="5"/>
      <c r="J161" s="5"/>
      <c r="K161" s="5">
        <v>207</v>
      </c>
      <c r="L161" s="5">
        <v>21</v>
      </c>
      <c r="M161" s="5">
        <v>3</v>
      </c>
      <c r="N161" s="5" t="s">
        <v>3</v>
      </c>
      <c r="O161" s="5">
        <v>7</v>
      </c>
      <c r="P161" s="5">
        <f>ROUND(Source!DM139,O161)</f>
        <v>16.427935999999999</v>
      </c>
      <c r="Q161" s="5"/>
      <c r="R161" s="5"/>
      <c r="S161" s="5"/>
      <c r="T161" s="5"/>
      <c r="U161" s="5"/>
      <c r="V161" s="5"/>
      <c r="W161" s="5">
        <v>16.427935999999999</v>
      </c>
      <c r="X161" s="5">
        <v>1</v>
      </c>
      <c r="Y161" s="5">
        <v>16.427935999999999</v>
      </c>
      <c r="Z161" s="5">
        <v>16.427935999999999</v>
      </c>
      <c r="AA161" s="5">
        <v>1</v>
      </c>
      <c r="AB161" s="5">
        <v>16.427935999999999</v>
      </c>
    </row>
    <row r="162" spans="1:255" x14ac:dyDescent="0.2">
      <c r="A162" s="5">
        <v>50</v>
      </c>
      <c r="B162" s="5">
        <v>0</v>
      </c>
      <c r="C162" s="5">
        <v>0</v>
      </c>
      <c r="D162" s="5">
        <v>1</v>
      </c>
      <c r="E162" s="5">
        <v>208</v>
      </c>
      <c r="F162" s="5">
        <f>ROUND(Source!V139,O162)</f>
        <v>3.1911670000000001</v>
      </c>
      <c r="G162" s="5" t="s">
        <v>205</v>
      </c>
      <c r="H162" s="5" t="s">
        <v>206</v>
      </c>
      <c r="I162" s="5"/>
      <c r="J162" s="5"/>
      <c r="K162" s="5">
        <v>208</v>
      </c>
      <c r="L162" s="5">
        <v>22</v>
      </c>
      <c r="M162" s="5">
        <v>3</v>
      </c>
      <c r="N162" s="5" t="s">
        <v>3</v>
      </c>
      <c r="O162" s="5">
        <v>7</v>
      </c>
      <c r="P162" s="5">
        <f>ROUND(Source!DN139,O162)</f>
        <v>3.1911670000000001</v>
      </c>
      <c r="Q162" s="5"/>
      <c r="R162" s="5"/>
      <c r="S162" s="5"/>
      <c r="T162" s="5"/>
      <c r="U162" s="5"/>
      <c r="V162" s="5"/>
      <c r="W162" s="5">
        <v>3.1911670000000001</v>
      </c>
      <c r="X162" s="5">
        <v>1</v>
      </c>
      <c r="Y162" s="5">
        <v>3.1911670000000001</v>
      </c>
      <c r="Z162" s="5">
        <v>3.1911670000000001</v>
      </c>
      <c r="AA162" s="5">
        <v>1</v>
      </c>
      <c r="AB162" s="5">
        <v>3.1911670000000001</v>
      </c>
    </row>
    <row r="163" spans="1:255" x14ac:dyDescent="0.2">
      <c r="A163" s="5">
        <v>50</v>
      </c>
      <c r="B163" s="5">
        <v>0</v>
      </c>
      <c r="C163" s="5">
        <v>0</v>
      </c>
      <c r="D163" s="5">
        <v>1</v>
      </c>
      <c r="E163" s="5">
        <v>209</v>
      </c>
      <c r="F163" s="5">
        <f>ROUND(Source!W139,O163)</f>
        <v>0</v>
      </c>
      <c r="G163" s="5" t="s">
        <v>207</v>
      </c>
      <c r="H163" s="5" t="s">
        <v>208</v>
      </c>
      <c r="I163" s="5"/>
      <c r="J163" s="5"/>
      <c r="K163" s="5">
        <v>209</v>
      </c>
      <c r="L163" s="5">
        <v>23</v>
      </c>
      <c r="M163" s="5">
        <v>3</v>
      </c>
      <c r="N163" s="5" t="s">
        <v>3</v>
      </c>
      <c r="O163" s="5">
        <v>2</v>
      </c>
      <c r="P163" s="5">
        <f>ROUND(Source!DO139,O163)</f>
        <v>0</v>
      </c>
      <c r="Q163" s="5"/>
      <c r="R163" s="5"/>
      <c r="S163" s="5"/>
      <c r="T163" s="5"/>
      <c r="U163" s="5"/>
      <c r="V163" s="5"/>
      <c r="W163" s="5">
        <v>0</v>
      </c>
      <c r="X163" s="5">
        <v>1</v>
      </c>
      <c r="Y163" s="5">
        <v>0</v>
      </c>
      <c r="Z163" s="5">
        <v>0</v>
      </c>
      <c r="AA163" s="5">
        <v>1</v>
      </c>
      <c r="AB163" s="5">
        <v>0</v>
      </c>
    </row>
    <row r="164" spans="1:255" x14ac:dyDescent="0.2">
      <c r="A164" s="5">
        <v>50</v>
      </c>
      <c r="B164" s="5">
        <v>0</v>
      </c>
      <c r="C164" s="5">
        <v>0</v>
      </c>
      <c r="D164" s="5">
        <v>1</v>
      </c>
      <c r="E164" s="5">
        <v>233</v>
      </c>
      <c r="F164" s="5">
        <f>ROUND(Source!BD139,O164)</f>
        <v>0</v>
      </c>
      <c r="G164" s="5" t="s">
        <v>209</v>
      </c>
      <c r="H164" s="5" t="s">
        <v>210</v>
      </c>
      <c r="I164" s="5"/>
      <c r="J164" s="5"/>
      <c r="K164" s="5">
        <v>233</v>
      </c>
      <c r="L164" s="5">
        <v>24</v>
      </c>
      <c r="M164" s="5">
        <v>3</v>
      </c>
      <c r="N164" s="5" t="s">
        <v>3</v>
      </c>
      <c r="O164" s="5">
        <v>2</v>
      </c>
      <c r="P164" s="5">
        <f>ROUND(Source!EV139,O164)</f>
        <v>0</v>
      </c>
      <c r="Q164" s="5"/>
      <c r="R164" s="5"/>
      <c r="S164" s="5"/>
      <c r="T164" s="5"/>
      <c r="U164" s="5"/>
      <c r="V164" s="5"/>
      <c r="W164" s="5">
        <v>0</v>
      </c>
      <c r="X164" s="5">
        <v>1</v>
      </c>
      <c r="Y164" s="5">
        <v>0</v>
      </c>
      <c r="Z164" s="5">
        <v>0</v>
      </c>
      <c r="AA164" s="5">
        <v>1</v>
      </c>
      <c r="AB164" s="5">
        <v>0</v>
      </c>
    </row>
    <row r="165" spans="1:255" x14ac:dyDescent="0.2">
      <c r="A165" s="5">
        <v>50</v>
      </c>
      <c r="B165" s="5">
        <v>0</v>
      </c>
      <c r="C165" s="5">
        <v>0</v>
      </c>
      <c r="D165" s="5">
        <v>1</v>
      </c>
      <c r="E165" s="5">
        <v>210</v>
      </c>
      <c r="F165" s="5">
        <f>ROUND(Source!X139,O165)</f>
        <v>16008.61</v>
      </c>
      <c r="G165" s="5" t="s">
        <v>211</v>
      </c>
      <c r="H165" s="5" t="s">
        <v>212</v>
      </c>
      <c r="I165" s="5"/>
      <c r="J165" s="5"/>
      <c r="K165" s="5">
        <v>210</v>
      </c>
      <c r="L165" s="5">
        <v>25</v>
      </c>
      <c r="M165" s="5">
        <v>3</v>
      </c>
      <c r="N165" s="5" t="s">
        <v>3</v>
      </c>
      <c r="O165" s="5">
        <v>2</v>
      </c>
      <c r="P165" s="5">
        <f>ROUND(Source!DP139,O165)</f>
        <v>16008.61</v>
      </c>
      <c r="Q165" s="5"/>
      <c r="R165" s="5"/>
      <c r="S165" s="5"/>
      <c r="T165" s="5"/>
      <c r="U165" s="5"/>
      <c r="V165" s="5"/>
      <c r="W165" s="5">
        <v>16008.61</v>
      </c>
      <c r="X165" s="5">
        <v>1</v>
      </c>
      <c r="Y165" s="5">
        <v>16008.61</v>
      </c>
      <c r="Z165" s="5">
        <v>16008.61</v>
      </c>
      <c r="AA165" s="5">
        <v>1</v>
      </c>
      <c r="AB165" s="5">
        <v>16008.61</v>
      </c>
    </row>
    <row r="166" spans="1:255" x14ac:dyDescent="0.2">
      <c r="A166" s="5">
        <v>50</v>
      </c>
      <c r="B166" s="5">
        <v>0</v>
      </c>
      <c r="C166" s="5">
        <v>0</v>
      </c>
      <c r="D166" s="5">
        <v>1</v>
      </c>
      <c r="E166" s="5">
        <v>211</v>
      </c>
      <c r="F166" s="5">
        <f>ROUND(Source!Y139,O166)</f>
        <v>9143.9500000000007</v>
      </c>
      <c r="G166" s="5" t="s">
        <v>213</v>
      </c>
      <c r="H166" s="5" t="s">
        <v>214</v>
      </c>
      <c r="I166" s="5"/>
      <c r="J166" s="5"/>
      <c r="K166" s="5">
        <v>211</v>
      </c>
      <c r="L166" s="5">
        <v>26</v>
      </c>
      <c r="M166" s="5">
        <v>3</v>
      </c>
      <c r="N166" s="5" t="s">
        <v>3</v>
      </c>
      <c r="O166" s="5">
        <v>2</v>
      </c>
      <c r="P166" s="5">
        <f>ROUND(Source!DQ139,O166)</f>
        <v>9143.9500000000007</v>
      </c>
      <c r="Q166" s="5"/>
      <c r="R166" s="5"/>
      <c r="S166" s="5"/>
      <c r="T166" s="5"/>
      <c r="U166" s="5"/>
      <c r="V166" s="5"/>
      <c r="W166" s="5">
        <v>9143.9500000000007</v>
      </c>
      <c r="X166" s="5">
        <v>1</v>
      </c>
      <c r="Y166" s="5">
        <v>9143.9500000000007</v>
      </c>
      <c r="Z166" s="5">
        <v>9143.9500000000007</v>
      </c>
      <c r="AA166" s="5">
        <v>1</v>
      </c>
      <c r="AB166" s="5">
        <v>9143.9500000000007</v>
      </c>
    </row>
    <row r="167" spans="1:255" x14ac:dyDescent="0.2">
      <c r="A167" s="5">
        <v>50</v>
      </c>
      <c r="B167" s="5">
        <v>0</v>
      </c>
      <c r="C167" s="5">
        <v>0</v>
      </c>
      <c r="D167" s="5">
        <v>1</v>
      </c>
      <c r="E167" s="5">
        <v>224</v>
      </c>
      <c r="F167" s="5">
        <f>ROUND(Source!AR139,O167)</f>
        <v>42552.02</v>
      </c>
      <c r="G167" s="5" t="s">
        <v>215</v>
      </c>
      <c r="H167" s="5" t="s">
        <v>216</v>
      </c>
      <c r="I167" s="5"/>
      <c r="J167" s="5"/>
      <c r="K167" s="5">
        <v>224</v>
      </c>
      <c r="L167" s="5">
        <v>27</v>
      </c>
      <c r="M167" s="5">
        <v>3</v>
      </c>
      <c r="N167" s="5" t="s">
        <v>3</v>
      </c>
      <c r="O167" s="5">
        <v>2</v>
      </c>
      <c r="P167" s="5">
        <f>ROUND(Source!EJ139,O167)</f>
        <v>42552.02</v>
      </c>
      <c r="Q167" s="5"/>
      <c r="R167" s="5"/>
      <c r="S167" s="5"/>
      <c r="T167" s="5"/>
      <c r="U167" s="5"/>
      <c r="V167" s="5"/>
      <c r="W167" s="5">
        <v>42552.020000000004</v>
      </c>
      <c r="X167" s="5">
        <v>1</v>
      </c>
      <c r="Y167" s="5">
        <v>42552.020000000004</v>
      </c>
      <c r="Z167" s="5">
        <v>42552.020000000004</v>
      </c>
      <c r="AA167" s="5">
        <v>1</v>
      </c>
      <c r="AB167" s="5">
        <v>42552.020000000004</v>
      </c>
    </row>
    <row r="169" spans="1:255" x14ac:dyDescent="0.2">
      <c r="A169" s="1">
        <v>4</v>
      </c>
      <c r="B169" s="1">
        <v>1</v>
      </c>
      <c r="C169" s="1"/>
      <c r="D169" s="1">
        <f>ROW(A196)</f>
        <v>196</v>
      </c>
      <c r="E169" s="1"/>
      <c r="F169" s="1" t="s">
        <v>19</v>
      </c>
      <c r="G169" s="1" t="s">
        <v>217</v>
      </c>
      <c r="H169" s="1" t="s">
        <v>3</v>
      </c>
      <c r="I169" s="1">
        <v>0</v>
      </c>
      <c r="J169" s="1"/>
      <c r="K169" s="1">
        <v>0</v>
      </c>
      <c r="L169" s="1"/>
      <c r="M169" s="1" t="s">
        <v>3</v>
      </c>
      <c r="N169" s="1"/>
      <c r="O169" s="1"/>
      <c r="P169" s="1"/>
      <c r="Q169" s="1"/>
      <c r="R169" s="1"/>
      <c r="S169" s="1">
        <v>0</v>
      </c>
      <c r="T169" s="1">
        <v>0</v>
      </c>
      <c r="U169" s="1" t="s">
        <v>3</v>
      </c>
      <c r="V169" s="1">
        <v>0</v>
      </c>
      <c r="W169" s="1"/>
      <c r="X169" s="1"/>
      <c r="Y169" s="1"/>
      <c r="Z169" s="1"/>
      <c r="AA169" s="1"/>
      <c r="AB169" s="1" t="s">
        <v>3</v>
      </c>
      <c r="AC169" s="1" t="s">
        <v>3</v>
      </c>
      <c r="AD169" s="1" t="s">
        <v>3</v>
      </c>
      <c r="AE169" s="1" t="s">
        <v>3</v>
      </c>
      <c r="AF169" s="1" t="s">
        <v>3</v>
      </c>
      <c r="AG169" s="1" t="s">
        <v>3</v>
      </c>
      <c r="AH169" s="1"/>
      <c r="AI169" s="1"/>
      <c r="AJ169" s="1"/>
      <c r="AK169" s="1"/>
      <c r="AL169" s="1"/>
      <c r="AM169" s="1"/>
      <c r="AN169" s="1"/>
      <c r="AO169" s="1"/>
      <c r="AP169" s="1" t="s">
        <v>3</v>
      </c>
      <c r="AQ169" s="1" t="s">
        <v>3</v>
      </c>
      <c r="AR169" s="1" t="s">
        <v>3</v>
      </c>
      <c r="AS169" s="1"/>
      <c r="AT169" s="1"/>
      <c r="AU169" s="1"/>
      <c r="AV169" s="1"/>
      <c r="AW169" s="1"/>
      <c r="AX169" s="1"/>
      <c r="AY169" s="1"/>
      <c r="AZ169" s="1" t="s">
        <v>3</v>
      </c>
      <c r="BA169" s="1"/>
      <c r="BB169" s="1" t="s">
        <v>3</v>
      </c>
      <c r="BC169" s="1" t="s">
        <v>3</v>
      </c>
      <c r="BD169" s="1" t="s">
        <v>3</v>
      </c>
      <c r="BE169" s="1" t="s">
        <v>3</v>
      </c>
      <c r="BF169" s="1" t="s">
        <v>3</v>
      </c>
      <c r="BG169" s="1" t="s">
        <v>3</v>
      </c>
      <c r="BH169" s="1" t="s">
        <v>3</v>
      </c>
      <c r="BI169" s="1" t="s">
        <v>3</v>
      </c>
      <c r="BJ169" s="1" t="s">
        <v>3</v>
      </c>
      <c r="BK169" s="1" t="s">
        <v>3</v>
      </c>
      <c r="BL169" s="1" t="s">
        <v>3</v>
      </c>
      <c r="BM169" s="1" t="s">
        <v>3</v>
      </c>
      <c r="BN169" s="1" t="s">
        <v>3</v>
      </c>
      <c r="BO169" s="1" t="s">
        <v>3</v>
      </c>
      <c r="BP169" s="1" t="s">
        <v>3</v>
      </c>
      <c r="BQ169" s="1"/>
      <c r="BR169" s="1"/>
      <c r="BS169" s="1"/>
      <c r="BT169" s="1"/>
      <c r="BU169" s="1"/>
      <c r="BV169" s="1"/>
      <c r="BW169" s="1"/>
      <c r="BX169" s="1">
        <v>0</v>
      </c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>
        <v>0</v>
      </c>
    </row>
    <row r="171" spans="1:255" x14ac:dyDescent="0.2">
      <c r="A171" s="3">
        <v>52</v>
      </c>
      <c r="B171" s="3">
        <f t="shared" ref="B171:G171" si="214">B196</f>
        <v>1</v>
      </c>
      <c r="C171" s="3">
        <f t="shared" si="214"/>
        <v>4</v>
      </c>
      <c r="D171" s="3">
        <f t="shared" si="214"/>
        <v>169</v>
      </c>
      <c r="E171" s="3">
        <f t="shared" si="214"/>
        <v>0</v>
      </c>
      <c r="F171" s="3" t="str">
        <f t="shared" si="214"/>
        <v>Новый раздел</v>
      </c>
      <c r="G171" s="3" t="str">
        <f t="shared" si="214"/>
        <v>Заземление</v>
      </c>
      <c r="H171" s="3"/>
      <c r="I171" s="3"/>
      <c r="J171" s="3"/>
      <c r="K171" s="3"/>
      <c r="L171" s="3"/>
      <c r="M171" s="3"/>
      <c r="N171" s="3"/>
      <c r="O171" s="3">
        <f t="shared" ref="O171:AT171" si="215">O196</f>
        <v>0</v>
      </c>
      <c r="P171" s="3">
        <f t="shared" si="215"/>
        <v>0</v>
      </c>
      <c r="Q171" s="3">
        <f t="shared" si="215"/>
        <v>0</v>
      </c>
      <c r="R171" s="3">
        <f t="shared" si="215"/>
        <v>0</v>
      </c>
      <c r="S171" s="3">
        <f t="shared" si="215"/>
        <v>0</v>
      </c>
      <c r="T171" s="3">
        <f t="shared" si="215"/>
        <v>0</v>
      </c>
      <c r="U171" s="3">
        <f t="shared" si="215"/>
        <v>0</v>
      </c>
      <c r="V171" s="3">
        <f t="shared" si="215"/>
        <v>0</v>
      </c>
      <c r="W171" s="3">
        <f t="shared" si="215"/>
        <v>0</v>
      </c>
      <c r="X171" s="3">
        <f t="shared" si="215"/>
        <v>0</v>
      </c>
      <c r="Y171" s="3">
        <f t="shared" si="215"/>
        <v>0</v>
      </c>
      <c r="Z171" s="3">
        <f t="shared" si="215"/>
        <v>0</v>
      </c>
      <c r="AA171" s="3">
        <f t="shared" si="215"/>
        <v>0</v>
      </c>
      <c r="AB171" s="3">
        <f t="shared" si="215"/>
        <v>0</v>
      </c>
      <c r="AC171" s="3">
        <f t="shared" si="215"/>
        <v>0</v>
      </c>
      <c r="AD171" s="3">
        <f t="shared" si="215"/>
        <v>0</v>
      </c>
      <c r="AE171" s="3">
        <f t="shared" si="215"/>
        <v>0</v>
      </c>
      <c r="AF171" s="3">
        <f t="shared" si="215"/>
        <v>0</v>
      </c>
      <c r="AG171" s="3">
        <f t="shared" si="215"/>
        <v>0</v>
      </c>
      <c r="AH171" s="3">
        <f t="shared" si="215"/>
        <v>0</v>
      </c>
      <c r="AI171" s="3">
        <f t="shared" si="215"/>
        <v>0</v>
      </c>
      <c r="AJ171" s="3">
        <f t="shared" si="215"/>
        <v>0</v>
      </c>
      <c r="AK171" s="3">
        <f t="shared" si="215"/>
        <v>0</v>
      </c>
      <c r="AL171" s="3">
        <f t="shared" si="215"/>
        <v>0</v>
      </c>
      <c r="AM171" s="3">
        <f t="shared" si="215"/>
        <v>0</v>
      </c>
      <c r="AN171" s="3">
        <f t="shared" si="215"/>
        <v>0</v>
      </c>
      <c r="AO171" s="3">
        <f t="shared" si="215"/>
        <v>0</v>
      </c>
      <c r="AP171" s="3">
        <f t="shared" si="215"/>
        <v>0</v>
      </c>
      <c r="AQ171" s="3">
        <f t="shared" si="215"/>
        <v>0</v>
      </c>
      <c r="AR171" s="3">
        <f t="shared" si="215"/>
        <v>0</v>
      </c>
      <c r="AS171" s="3">
        <f t="shared" si="215"/>
        <v>0</v>
      </c>
      <c r="AT171" s="3">
        <f t="shared" si="215"/>
        <v>0</v>
      </c>
      <c r="AU171" s="3">
        <f t="shared" ref="AU171:BZ171" si="216">AU196</f>
        <v>0</v>
      </c>
      <c r="AV171" s="3">
        <f t="shared" si="216"/>
        <v>0</v>
      </c>
      <c r="AW171" s="3">
        <f t="shared" si="216"/>
        <v>0</v>
      </c>
      <c r="AX171" s="3">
        <f t="shared" si="216"/>
        <v>0</v>
      </c>
      <c r="AY171" s="3">
        <f t="shared" si="216"/>
        <v>0</v>
      </c>
      <c r="AZ171" s="3">
        <f t="shared" si="216"/>
        <v>0</v>
      </c>
      <c r="BA171" s="3">
        <f t="shared" si="216"/>
        <v>0</v>
      </c>
      <c r="BB171" s="3">
        <f t="shared" si="216"/>
        <v>0</v>
      </c>
      <c r="BC171" s="3">
        <f t="shared" si="216"/>
        <v>0</v>
      </c>
      <c r="BD171" s="3">
        <f t="shared" si="216"/>
        <v>0</v>
      </c>
      <c r="BE171" s="3">
        <f t="shared" si="216"/>
        <v>0</v>
      </c>
      <c r="BF171" s="3">
        <f t="shared" si="216"/>
        <v>0</v>
      </c>
      <c r="BG171" s="3">
        <f t="shared" si="216"/>
        <v>0</v>
      </c>
      <c r="BH171" s="3">
        <f t="shared" si="216"/>
        <v>0</v>
      </c>
      <c r="BI171" s="3">
        <f t="shared" si="216"/>
        <v>0</v>
      </c>
      <c r="BJ171" s="3">
        <f t="shared" si="216"/>
        <v>0</v>
      </c>
      <c r="BK171" s="3">
        <f t="shared" si="216"/>
        <v>0</v>
      </c>
      <c r="BL171" s="3">
        <f t="shared" si="216"/>
        <v>0</v>
      </c>
      <c r="BM171" s="3">
        <f t="shared" si="216"/>
        <v>0</v>
      </c>
      <c r="BN171" s="3">
        <f t="shared" si="216"/>
        <v>0</v>
      </c>
      <c r="BO171" s="3">
        <f t="shared" si="216"/>
        <v>0</v>
      </c>
      <c r="BP171" s="3">
        <f t="shared" si="216"/>
        <v>0</v>
      </c>
      <c r="BQ171" s="3">
        <f t="shared" si="216"/>
        <v>0</v>
      </c>
      <c r="BR171" s="3">
        <f t="shared" si="216"/>
        <v>0</v>
      </c>
      <c r="BS171" s="3">
        <f t="shared" si="216"/>
        <v>0</v>
      </c>
      <c r="BT171" s="3">
        <f t="shared" si="216"/>
        <v>0</v>
      </c>
      <c r="BU171" s="3">
        <f t="shared" si="216"/>
        <v>0</v>
      </c>
      <c r="BV171" s="3">
        <f t="shared" si="216"/>
        <v>0</v>
      </c>
      <c r="BW171" s="3">
        <f t="shared" si="216"/>
        <v>0</v>
      </c>
      <c r="BX171" s="3">
        <f t="shared" si="216"/>
        <v>0</v>
      </c>
      <c r="BY171" s="3">
        <f t="shared" si="216"/>
        <v>0</v>
      </c>
      <c r="BZ171" s="3">
        <f t="shared" si="216"/>
        <v>0</v>
      </c>
      <c r="CA171" s="3">
        <f t="shared" ref="CA171:DF171" si="217">CA196</f>
        <v>0</v>
      </c>
      <c r="CB171" s="3">
        <f t="shared" si="217"/>
        <v>0</v>
      </c>
      <c r="CC171" s="3">
        <f t="shared" si="217"/>
        <v>0</v>
      </c>
      <c r="CD171" s="3">
        <f t="shared" si="217"/>
        <v>0</v>
      </c>
      <c r="CE171" s="3">
        <f t="shared" si="217"/>
        <v>0</v>
      </c>
      <c r="CF171" s="3">
        <f t="shared" si="217"/>
        <v>0</v>
      </c>
      <c r="CG171" s="3">
        <f t="shared" si="217"/>
        <v>0</v>
      </c>
      <c r="CH171" s="3">
        <f t="shared" si="217"/>
        <v>0</v>
      </c>
      <c r="CI171" s="3">
        <f t="shared" si="217"/>
        <v>0</v>
      </c>
      <c r="CJ171" s="3">
        <f t="shared" si="217"/>
        <v>0</v>
      </c>
      <c r="CK171" s="3">
        <f t="shared" si="217"/>
        <v>0</v>
      </c>
      <c r="CL171" s="3">
        <f t="shared" si="217"/>
        <v>0</v>
      </c>
      <c r="CM171" s="3">
        <f t="shared" si="217"/>
        <v>0</v>
      </c>
      <c r="CN171" s="3">
        <f t="shared" si="217"/>
        <v>0</v>
      </c>
      <c r="CO171" s="3">
        <f t="shared" si="217"/>
        <v>0</v>
      </c>
      <c r="CP171" s="3">
        <f t="shared" si="217"/>
        <v>0</v>
      </c>
      <c r="CQ171" s="3">
        <f t="shared" si="217"/>
        <v>0</v>
      </c>
      <c r="CR171" s="3">
        <f t="shared" si="217"/>
        <v>0</v>
      </c>
      <c r="CS171" s="3">
        <f t="shared" si="217"/>
        <v>0</v>
      </c>
      <c r="CT171" s="3">
        <f t="shared" si="217"/>
        <v>0</v>
      </c>
      <c r="CU171" s="3">
        <f t="shared" si="217"/>
        <v>0</v>
      </c>
      <c r="CV171" s="3">
        <f t="shared" si="217"/>
        <v>0</v>
      </c>
      <c r="CW171" s="3">
        <f t="shared" si="217"/>
        <v>0</v>
      </c>
      <c r="CX171" s="3">
        <f t="shared" si="217"/>
        <v>0</v>
      </c>
      <c r="CY171" s="3">
        <f t="shared" si="217"/>
        <v>0</v>
      </c>
      <c r="CZ171" s="3">
        <f t="shared" si="217"/>
        <v>0</v>
      </c>
      <c r="DA171" s="3">
        <f t="shared" si="217"/>
        <v>0</v>
      </c>
      <c r="DB171" s="3">
        <f t="shared" si="217"/>
        <v>0</v>
      </c>
      <c r="DC171" s="3">
        <f t="shared" si="217"/>
        <v>0</v>
      </c>
      <c r="DD171" s="3">
        <f t="shared" si="217"/>
        <v>0</v>
      </c>
      <c r="DE171" s="3">
        <f t="shared" si="217"/>
        <v>0</v>
      </c>
      <c r="DF171" s="3">
        <f t="shared" si="217"/>
        <v>0</v>
      </c>
      <c r="DG171" s="4">
        <f t="shared" ref="DG171:EL171" si="218">DG196</f>
        <v>0</v>
      </c>
      <c r="DH171" s="4">
        <f t="shared" si="218"/>
        <v>0</v>
      </c>
      <c r="DI171" s="4">
        <f t="shared" si="218"/>
        <v>0</v>
      </c>
      <c r="DJ171" s="4">
        <f t="shared" si="218"/>
        <v>0</v>
      </c>
      <c r="DK171" s="4">
        <f t="shared" si="218"/>
        <v>0</v>
      </c>
      <c r="DL171" s="4">
        <f t="shared" si="218"/>
        <v>0</v>
      </c>
      <c r="DM171" s="4">
        <f t="shared" si="218"/>
        <v>0</v>
      </c>
      <c r="DN171" s="4">
        <f t="shared" si="218"/>
        <v>0</v>
      </c>
      <c r="DO171" s="4">
        <f t="shared" si="218"/>
        <v>0</v>
      </c>
      <c r="DP171" s="4">
        <f t="shared" si="218"/>
        <v>0</v>
      </c>
      <c r="DQ171" s="4">
        <f t="shared" si="218"/>
        <v>0</v>
      </c>
      <c r="DR171" s="4">
        <f t="shared" si="218"/>
        <v>0</v>
      </c>
      <c r="DS171" s="4">
        <f t="shared" si="218"/>
        <v>0</v>
      </c>
      <c r="DT171" s="4">
        <f t="shared" si="218"/>
        <v>0</v>
      </c>
      <c r="DU171" s="4">
        <f t="shared" si="218"/>
        <v>0</v>
      </c>
      <c r="DV171" s="4">
        <f t="shared" si="218"/>
        <v>0</v>
      </c>
      <c r="DW171" s="4">
        <f t="shared" si="218"/>
        <v>0</v>
      </c>
      <c r="DX171" s="4">
        <f t="shared" si="218"/>
        <v>0</v>
      </c>
      <c r="DY171" s="4">
        <f t="shared" si="218"/>
        <v>0</v>
      </c>
      <c r="DZ171" s="4">
        <f t="shared" si="218"/>
        <v>0</v>
      </c>
      <c r="EA171" s="4">
        <f t="shared" si="218"/>
        <v>0</v>
      </c>
      <c r="EB171" s="4">
        <f t="shared" si="218"/>
        <v>0</v>
      </c>
      <c r="EC171" s="4">
        <f t="shared" si="218"/>
        <v>0</v>
      </c>
      <c r="ED171" s="4">
        <f t="shared" si="218"/>
        <v>0</v>
      </c>
      <c r="EE171" s="4">
        <f t="shared" si="218"/>
        <v>0</v>
      </c>
      <c r="EF171" s="4">
        <f t="shared" si="218"/>
        <v>0</v>
      </c>
      <c r="EG171" s="4">
        <f t="shared" si="218"/>
        <v>0</v>
      </c>
      <c r="EH171" s="4">
        <f t="shared" si="218"/>
        <v>0</v>
      </c>
      <c r="EI171" s="4">
        <f t="shared" si="218"/>
        <v>0</v>
      </c>
      <c r="EJ171" s="4">
        <f t="shared" si="218"/>
        <v>0</v>
      </c>
      <c r="EK171" s="4">
        <f t="shared" si="218"/>
        <v>0</v>
      </c>
      <c r="EL171" s="4">
        <f t="shared" si="218"/>
        <v>0</v>
      </c>
      <c r="EM171" s="4">
        <f t="shared" ref="EM171:FR171" si="219">EM196</f>
        <v>0</v>
      </c>
      <c r="EN171" s="4">
        <f t="shared" si="219"/>
        <v>0</v>
      </c>
      <c r="EO171" s="4">
        <f t="shared" si="219"/>
        <v>0</v>
      </c>
      <c r="EP171" s="4">
        <f t="shared" si="219"/>
        <v>0</v>
      </c>
      <c r="EQ171" s="4">
        <f t="shared" si="219"/>
        <v>0</v>
      </c>
      <c r="ER171" s="4">
        <f t="shared" si="219"/>
        <v>0</v>
      </c>
      <c r="ES171" s="4">
        <f t="shared" si="219"/>
        <v>0</v>
      </c>
      <c r="ET171" s="4">
        <f t="shared" si="219"/>
        <v>0</v>
      </c>
      <c r="EU171" s="4">
        <f t="shared" si="219"/>
        <v>0</v>
      </c>
      <c r="EV171" s="4">
        <f t="shared" si="219"/>
        <v>0</v>
      </c>
      <c r="EW171" s="4">
        <f t="shared" si="219"/>
        <v>0</v>
      </c>
      <c r="EX171" s="4">
        <f t="shared" si="219"/>
        <v>0</v>
      </c>
      <c r="EY171" s="4">
        <f t="shared" si="219"/>
        <v>0</v>
      </c>
      <c r="EZ171" s="4">
        <f t="shared" si="219"/>
        <v>0</v>
      </c>
      <c r="FA171" s="4">
        <f t="shared" si="219"/>
        <v>0</v>
      </c>
      <c r="FB171" s="4">
        <f t="shared" si="219"/>
        <v>0</v>
      </c>
      <c r="FC171" s="4">
        <f t="shared" si="219"/>
        <v>0</v>
      </c>
      <c r="FD171" s="4">
        <f t="shared" si="219"/>
        <v>0</v>
      </c>
      <c r="FE171" s="4">
        <f t="shared" si="219"/>
        <v>0</v>
      </c>
      <c r="FF171" s="4">
        <f t="shared" si="219"/>
        <v>0</v>
      </c>
      <c r="FG171" s="4">
        <f t="shared" si="219"/>
        <v>0</v>
      </c>
      <c r="FH171" s="4">
        <f t="shared" si="219"/>
        <v>0</v>
      </c>
      <c r="FI171" s="4">
        <f t="shared" si="219"/>
        <v>0</v>
      </c>
      <c r="FJ171" s="4">
        <f t="shared" si="219"/>
        <v>0</v>
      </c>
      <c r="FK171" s="4">
        <f t="shared" si="219"/>
        <v>0</v>
      </c>
      <c r="FL171" s="4">
        <f t="shared" si="219"/>
        <v>0</v>
      </c>
      <c r="FM171" s="4">
        <f t="shared" si="219"/>
        <v>0</v>
      </c>
      <c r="FN171" s="4">
        <f t="shared" si="219"/>
        <v>0</v>
      </c>
      <c r="FO171" s="4">
        <f t="shared" si="219"/>
        <v>0</v>
      </c>
      <c r="FP171" s="4">
        <f t="shared" si="219"/>
        <v>0</v>
      </c>
      <c r="FQ171" s="4">
        <f t="shared" si="219"/>
        <v>0</v>
      </c>
      <c r="FR171" s="4">
        <f t="shared" si="219"/>
        <v>0</v>
      </c>
      <c r="FS171" s="4">
        <f t="shared" ref="FS171:GX171" si="220">FS196</f>
        <v>0</v>
      </c>
      <c r="FT171" s="4">
        <f t="shared" si="220"/>
        <v>0</v>
      </c>
      <c r="FU171" s="4">
        <f t="shared" si="220"/>
        <v>0</v>
      </c>
      <c r="FV171" s="4">
        <f t="shared" si="220"/>
        <v>0</v>
      </c>
      <c r="FW171" s="4">
        <f t="shared" si="220"/>
        <v>0</v>
      </c>
      <c r="FX171" s="4">
        <f t="shared" si="220"/>
        <v>0</v>
      </c>
      <c r="FY171" s="4">
        <f t="shared" si="220"/>
        <v>0</v>
      </c>
      <c r="FZ171" s="4">
        <f t="shared" si="220"/>
        <v>0</v>
      </c>
      <c r="GA171" s="4">
        <f t="shared" si="220"/>
        <v>0</v>
      </c>
      <c r="GB171" s="4">
        <f t="shared" si="220"/>
        <v>0</v>
      </c>
      <c r="GC171" s="4">
        <f t="shared" si="220"/>
        <v>0</v>
      </c>
      <c r="GD171" s="4">
        <f t="shared" si="220"/>
        <v>0</v>
      </c>
      <c r="GE171" s="4">
        <f t="shared" si="220"/>
        <v>0</v>
      </c>
      <c r="GF171" s="4">
        <f t="shared" si="220"/>
        <v>0</v>
      </c>
      <c r="GG171" s="4">
        <f t="shared" si="220"/>
        <v>0</v>
      </c>
      <c r="GH171" s="4">
        <f t="shared" si="220"/>
        <v>0</v>
      </c>
      <c r="GI171" s="4">
        <f t="shared" si="220"/>
        <v>0</v>
      </c>
      <c r="GJ171" s="4">
        <f t="shared" si="220"/>
        <v>0</v>
      </c>
      <c r="GK171" s="4">
        <f t="shared" si="220"/>
        <v>0</v>
      </c>
      <c r="GL171" s="4">
        <f t="shared" si="220"/>
        <v>0</v>
      </c>
      <c r="GM171" s="4">
        <f t="shared" si="220"/>
        <v>0</v>
      </c>
      <c r="GN171" s="4">
        <f t="shared" si="220"/>
        <v>0</v>
      </c>
      <c r="GO171" s="4">
        <f t="shared" si="220"/>
        <v>0</v>
      </c>
      <c r="GP171" s="4">
        <f t="shared" si="220"/>
        <v>0</v>
      </c>
      <c r="GQ171" s="4">
        <f t="shared" si="220"/>
        <v>0</v>
      </c>
      <c r="GR171" s="4">
        <f t="shared" si="220"/>
        <v>0</v>
      </c>
      <c r="GS171" s="4">
        <f t="shared" si="220"/>
        <v>0</v>
      </c>
      <c r="GT171" s="4">
        <f t="shared" si="220"/>
        <v>0</v>
      </c>
      <c r="GU171" s="4">
        <f t="shared" si="220"/>
        <v>0</v>
      </c>
      <c r="GV171" s="4">
        <f t="shared" si="220"/>
        <v>0</v>
      </c>
      <c r="GW171" s="4">
        <f t="shared" si="220"/>
        <v>0</v>
      </c>
      <c r="GX171" s="4">
        <f t="shared" si="220"/>
        <v>0</v>
      </c>
    </row>
    <row r="173" spans="1:255" x14ac:dyDescent="0.2">
      <c r="A173" s="2">
        <v>17</v>
      </c>
      <c r="B173" s="2">
        <v>1</v>
      </c>
      <c r="C173" s="2">
        <f>ROW(SmtRes!A255)</f>
        <v>255</v>
      </c>
      <c r="D173" s="2">
        <f>ROW(EtalonRes!A255)</f>
        <v>255</v>
      </c>
      <c r="E173" s="2" t="s">
        <v>218</v>
      </c>
      <c r="F173" s="2" t="s">
        <v>219</v>
      </c>
      <c r="G173" s="2" t="s">
        <v>220</v>
      </c>
      <c r="H173" s="2" t="s">
        <v>221</v>
      </c>
      <c r="I173" s="2">
        <v>0</v>
      </c>
      <c r="J173" s="2">
        <v>0</v>
      </c>
      <c r="K173" s="2">
        <v>0</v>
      </c>
      <c r="L173" s="2">
        <v>1.536E-2</v>
      </c>
      <c r="M173" s="2">
        <v>1.536E-2</v>
      </c>
      <c r="N173" s="2">
        <f t="shared" ref="N173:N194" si="221">ROUND(L173-M173,4)</f>
        <v>0</v>
      </c>
      <c r="O173" s="2">
        <f t="shared" ref="O173:O178" si="222">ROUND(CP173,2)</f>
        <v>0</v>
      </c>
      <c r="P173" s="2">
        <f>SUMIF(SmtRes!AQ255:'SmtRes'!AQ255,"=1",SmtRes!DF255:'SmtRes'!DF255)</f>
        <v>0</v>
      </c>
      <c r="Q173" s="2">
        <f>SUMIF(SmtRes!AQ255:'SmtRes'!AQ255,"=1",SmtRes!DG255:'SmtRes'!DG255)</f>
        <v>0</v>
      </c>
      <c r="R173" s="2">
        <f>SUMIF(SmtRes!AQ255:'SmtRes'!AQ255,"=1",SmtRes!DH255:'SmtRes'!DH255)</f>
        <v>0</v>
      </c>
      <c r="S173" s="2">
        <f>SUMIF(SmtRes!AQ255:'SmtRes'!AQ255,"=1",SmtRes!DI255:'SmtRes'!DI255)</f>
        <v>0</v>
      </c>
      <c r="T173" s="2">
        <f t="shared" ref="T173:T194" si="223">ROUND(CU173*I173,2)</f>
        <v>0</v>
      </c>
      <c r="U173" s="2">
        <f>SUMIF(SmtRes!AQ255:'SmtRes'!AQ255,"=1",SmtRes!CV255:'SmtRes'!CV255)</f>
        <v>0</v>
      </c>
      <c r="V173" s="2">
        <f>SUMIF(SmtRes!AQ255:'SmtRes'!AQ255,"=1",SmtRes!CW255:'SmtRes'!CW255)</f>
        <v>0</v>
      </c>
      <c r="W173" s="2">
        <f t="shared" ref="W173:W194" si="224">ROUND(CX173*I173,2)</f>
        <v>0</v>
      </c>
      <c r="X173" s="2">
        <f t="shared" ref="X173:X194" si="225">ROUND(CY173,2)</f>
        <v>0</v>
      </c>
      <c r="Y173" s="2">
        <f t="shared" ref="Y173:Y194" si="226">ROUND(CZ173,2)</f>
        <v>0</v>
      </c>
      <c r="Z173" s="2"/>
      <c r="AA173" s="2">
        <v>87105575</v>
      </c>
      <c r="AB173" s="2">
        <f t="shared" ref="AB173:AB194" si="227">ROUND((AC173+AD173+AF173),2)</f>
        <v>101690.82</v>
      </c>
      <c r="AC173" s="2">
        <f>ROUND((0),2)</f>
        <v>0</v>
      </c>
      <c r="AD173" s="2">
        <f>ROUND((((0)-(0))+AE173),2)</f>
        <v>0</v>
      </c>
      <c r="AE173" s="2">
        <f>ROUND((0),2)</f>
        <v>0</v>
      </c>
      <c r="AF173" s="2">
        <f>ROUND((SUM(SmtRes!BT255:'SmtRes'!BT255)),2)</f>
        <v>101690.82</v>
      </c>
      <c r="AG173" s="2">
        <f t="shared" ref="AG173:AG194" si="228">ROUND((AP173),2)</f>
        <v>0</v>
      </c>
      <c r="AH173" s="2">
        <f>(SUM(SmtRes!BU255:'SmtRes'!BU255))</f>
        <v>154</v>
      </c>
      <c r="AI173" s="2">
        <f>(0)</f>
        <v>0</v>
      </c>
      <c r="AJ173" s="2">
        <f t="shared" ref="AJ173:AJ194" si="229">(AS173)</f>
        <v>0</v>
      </c>
      <c r="AK173" s="2">
        <v>101690.82</v>
      </c>
      <c r="AL173" s="2">
        <v>0</v>
      </c>
      <c r="AM173" s="2">
        <v>0</v>
      </c>
      <c r="AN173" s="2">
        <v>0</v>
      </c>
      <c r="AO173" s="2">
        <v>101690.82</v>
      </c>
      <c r="AP173" s="2">
        <v>0</v>
      </c>
      <c r="AQ173" s="2">
        <v>154</v>
      </c>
      <c r="AR173" s="2">
        <v>0</v>
      </c>
      <c r="AS173" s="2">
        <v>0</v>
      </c>
      <c r="AT173" s="2">
        <v>89</v>
      </c>
      <c r="AU173" s="2">
        <v>40</v>
      </c>
      <c r="AV173" s="2">
        <v>1</v>
      </c>
      <c r="AW173" s="2">
        <v>1</v>
      </c>
      <c r="AX173" s="2"/>
      <c r="AY173" s="2"/>
      <c r="AZ173" s="2">
        <v>1</v>
      </c>
      <c r="BA173" s="2">
        <v>1</v>
      </c>
      <c r="BB173" s="2">
        <v>1</v>
      </c>
      <c r="BC173" s="2">
        <v>1</v>
      </c>
      <c r="BD173" s="2" t="s">
        <v>3</v>
      </c>
      <c r="BE173" s="2" t="s">
        <v>3</v>
      </c>
      <c r="BF173" s="2" t="s">
        <v>3</v>
      </c>
      <c r="BG173" s="2" t="s">
        <v>3</v>
      </c>
      <c r="BH173" s="2">
        <v>0</v>
      </c>
      <c r="BI173" s="2">
        <v>1</v>
      </c>
      <c r="BJ173" s="2" t="s">
        <v>222</v>
      </c>
      <c r="BK173" s="2"/>
      <c r="BL173" s="2"/>
      <c r="BM173" s="2">
        <v>1003</v>
      </c>
      <c r="BN173" s="2">
        <v>0</v>
      </c>
      <c r="BO173" s="2" t="s">
        <v>3</v>
      </c>
      <c r="BP173" s="2">
        <v>0</v>
      </c>
      <c r="BQ173" s="2">
        <v>2</v>
      </c>
      <c r="BR173" s="2">
        <v>0</v>
      </c>
      <c r="BS173" s="2">
        <v>1</v>
      </c>
      <c r="BT173" s="2">
        <v>1</v>
      </c>
      <c r="BU173" s="2">
        <v>1</v>
      </c>
      <c r="BV173" s="2">
        <v>1</v>
      </c>
      <c r="BW173" s="2">
        <v>1</v>
      </c>
      <c r="BX173" s="2">
        <v>1</v>
      </c>
      <c r="BY173" s="2" t="s">
        <v>3</v>
      </c>
      <c r="BZ173" s="2">
        <v>89</v>
      </c>
      <c r="CA173" s="2">
        <v>40</v>
      </c>
      <c r="CB173" s="2" t="s">
        <v>3</v>
      </c>
      <c r="CC173" s="2"/>
      <c r="CD173" s="2"/>
      <c r="CE173" s="2">
        <v>0</v>
      </c>
      <c r="CF173" s="2">
        <v>0</v>
      </c>
      <c r="CG173" s="2">
        <v>0</v>
      </c>
      <c r="CH173" s="2">
        <v>12</v>
      </c>
      <c r="CI173" s="2">
        <v>0</v>
      </c>
      <c r="CJ173" s="2">
        <v>0</v>
      </c>
      <c r="CK173" s="2">
        <v>0</v>
      </c>
      <c r="CL173" s="2">
        <v>0</v>
      </c>
      <c r="CM173" s="2">
        <v>0</v>
      </c>
      <c r="CN173" s="2" t="s">
        <v>3</v>
      </c>
      <c r="CO173" s="2">
        <v>0</v>
      </c>
      <c r="CP173" s="2">
        <f t="shared" ref="CP173:CP178" si="230">(P173+Q173+S173+R173)</f>
        <v>0</v>
      </c>
      <c r="CQ173" s="2">
        <f>SUMIF(SmtRes!AQ255:'SmtRes'!AQ255,"=1",SmtRes!AA255:'SmtRes'!AA255)</f>
        <v>0</v>
      </c>
      <c r="CR173" s="2">
        <f>SUMIF(SmtRes!AQ255:'SmtRes'!AQ255,"=1",SmtRes!AB255:'SmtRes'!AB255)</f>
        <v>0</v>
      </c>
      <c r="CS173" s="2">
        <f>SUMIF(SmtRes!AQ255:'SmtRes'!AQ255,"=1",SmtRes!AC255:'SmtRes'!AC255)</f>
        <v>0</v>
      </c>
      <c r="CT173" s="2">
        <f>SUMIF(SmtRes!AQ255:'SmtRes'!AQ255,"=1",SmtRes!AD255:'SmtRes'!AD255)</f>
        <v>660.33</v>
      </c>
      <c r="CU173" s="2">
        <f t="shared" ref="CU173:CU178" si="231">AG173</f>
        <v>0</v>
      </c>
      <c r="CV173" s="2">
        <f>SUMIF(SmtRes!AQ255:'SmtRes'!AQ255,"=1",SmtRes!BU255:'SmtRes'!BU255)</f>
        <v>154</v>
      </c>
      <c r="CW173" s="2">
        <f>SUMIF(SmtRes!AQ255:'SmtRes'!AQ255,"=1",SmtRes!BV255:'SmtRes'!BV255)</f>
        <v>0</v>
      </c>
      <c r="CX173" s="2">
        <f t="shared" ref="CX173:CX178" si="232">AJ173</f>
        <v>0</v>
      </c>
      <c r="CY173" s="2">
        <f t="shared" ref="CY173:CY178" si="233">(((S173+R173)*AT173)/100)</f>
        <v>0</v>
      </c>
      <c r="CZ173" s="2">
        <f t="shared" ref="CZ173:CZ178" si="234">(((S173+R173)*AU173)/100)</f>
        <v>0</v>
      </c>
      <c r="DA173" s="2"/>
      <c r="DB173" s="2"/>
      <c r="DC173" s="2" t="s">
        <v>3</v>
      </c>
      <c r="DD173" s="2" t="s">
        <v>3</v>
      </c>
      <c r="DE173" s="2" t="s">
        <v>3</v>
      </c>
      <c r="DF173" s="2" t="s">
        <v>3</v>
      </c>
      <c r="DG173" s="2" t="s">
        <v>3</v>
      </c>
      <c r="DH173" s="2" t="s">
        <v>3</v>
      </c>
      <c r="DI173" s="2" t="s">
        <v>3</v>
      </c>
      <c r="DJ173" s="2" t="s">
        <v>3</v>
      </c>
      <c r="DK173" s="2" t="s">
        <v>3</v>
      </c>
      <c r="DL173" s="2" t="s">
        <v>3</v>
      </c>
      <c r="DM173" s="2" t="s">
        <v>3</v>
      </c>
      <c r="DN173" s="2">
        <v>0</v>
      </c>
      <c r="DO173" s="2">
        <v>0</v>
      </c>
      <c r="DP173" s="2">
        <v>1</v>
      </c>
      <c r="DQ173" s="2">
        <v>1</v>
      </c>
      <c r="DR173" s="2"/>
      <c r="DS173" s="2"/>
      <c r="DT173" s="2"/>
      <c r="DU173" s="2">
        <v>1007</v>
      </c>
      <c r="DV173" s="2" t="s">
        <v>221</v>
      </c>
      <c r="DW173" s="2" t="s">
        <v>221</v>
      </c>
      <c r="DX173" s="2">
        <v>100</v>
      </c>
      <c r="DY173" s="2"/>
      <c r="DZ173" s="2" t="s">
        <v>3</v>
      </c>
      <c r="EA173" s="2" t="s">
        <v>3</v>
      </c>
      <c r="EB173" s="2" t="s">
        <v>3</v>
      </c>
      <c r="EC173" s="2" t="s">
        <v>3</v>
      </c>
      <c r="ED173" s="2"/>
      <c r="EE173" s="2">
        <v>85678360</v>
      </c>
      <c r="EF173" s="2">
        <v>2</v>
      </c>
      <c r="EG173" s="2" t="s">
        <v>26</v>
      </c>
      <c r="EH173" s="2">
        <v>1</v>
      </c>
      <c r="EI173" s="2" t="s">
        <v>223</v>
      </c>
      <c r="EJ173" s="2">
        <v>1</v>
      </c>
      <c r="EK173" s="2">
        <v>1003</v>
      </c>
      <c r="EL173" s="2" t="s">
        <v>224</v>
      </c>
      <c r="EM173" s="2" t="s">
        <v>225</v>
      </c>
      <c r="EN173" s="2"/>
      <c r="EO173" s="2" t="s">
        <v>3</v>
      </c>
      <c r="EP173" s="2"/>
      <c r="EQ173" s="2">
        <v>0</v>
      </c>
      <c r="ER173" s="2">
        <v>0</v>
      </c>
      <c r="ES173" s="2">
        <v>0</v>
      </c>
      <c r="ET173" s="2">
        <v>0</v>
      </c>
      <c r="EU173" s="2">
        <v>0</v>
      </c>
      <c r="EV173" s="2">
        <v>0</v>
      </c>
      <c r="EW173" s="2">
        <v>154</v>
      </c>
      <c r="EX173" s="2">
        <v>0</v>
      </c>
      <c r="EY173" s="2">
        <v>0</v>
      </c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>
        <v>0</v>
      </c>
      <c r="FR173" s="2">
        <f t="shared" ref="FR173:FR194" si="235">ROUND(IF(BI173=3,GM173,0),2)</f>
        <v>0</v>
      </c>
      <c r="FS173" s="2">
        <v>0</v>
      </c>
      <c r="FT173" s="2"/>
      <c r="FU173" s="2"/>
      <c r="FV173" s="2"/>
      <c r="FW173" s="2"/>
      <c r="FX173" s="2">
        <v>89</v>
      </c>
      <c r="FY173" s="2">
        <v>40</v>
      </c>
      <c r="FZ173" s="2"/>
      <c r="GA173" s="2" t="s">
        <v>3</v>
      </c>
      <c r="GB173" s="2"/>
      <c r="GC173" s="2"/>
      <c r="GD173" s="2">
        <v>1</v>
      </c>
      <c r="GE173" s="2"/>
      <c r="GF173" s="2">
        <v>-179514182</v>
      </c>
      <c r="GG173" s="2">
        <v>2</v>
      </c>
      <c r="GH173" s="2">
        <v>1</v>
      </c>
      <c r="GI173" s="2">
        <v>-2</v>
      </c>
      <c r="GJ173" s="2">
        <v>0</v>
      </c>
      <c r="GK173" s="2">
        <v>0</v>
      </c>
      <c r="GL173" s="2">
        <f t="shared" ref="GL173:GL194" si="236">ROUND(IF(AND(BH173=3,BI173=3,FS173&lt;&gt;0),P173,0),2)</f>
        <v>0</v>
      </c>
      <c r="GM173" s="2">
        <f t="shared" ref="GM173:GM194" si="237">ROUND(O173+X173+Y173,2)+GX173</f>
        <v>0</v>
      </c>
      <c r="GN173" s="2">
        <f t="shared" ref="GN173:GN194" si="238">IF(OR(BI173=0,BI173=1),GM173-GX173,0)</f>
        <v>0</v>
      </c>
      <c r="GO173" s="2">
        <f t="shared" ref="GO173:GO194" si="239">IF(BI173=2,GM173-GX173,0)</f>
        <v>0</v>
      </c>
      <c r="GP173" s="2">
        <f t="shared" ref="GP173:GP194" si="240">IF(BI173=4,GM173-GX173,0)</f>
        <v>0</v>
      </c>
      <c r="GQ173" s="2"/>
      <c r="GR173" s="2">
        <v>0</v>
      </c>
      <c r="GS173" s="2">
        <v>3</v>
      </c>
      <c r="GT173" s="2">
        <v>0</v>
      </c>
      <c r="GU173" s="2" t="s">
        <v>3</v>
      </c>
      <c r="GV173" s="2">
        <f t="shared" ref="GV173:GV194" si="241">ROUND((GT173),2)</f>
        <v>0</v>
      </c>
      <c r="GW173" s="2">
        <v>1</v>
      </c>
      <c r="GX173" s="2">
        <f t="shared" ref="GX173:GX194" si="242">ROUND(HC173*I173,2)</f>
        <v>0</v>
      </c>
      <c r="GY173" s="2"/>
      <c r="GZ173" s="2"/>
      <c r="HA173" s="2">
        <v>0</v>
      </c>
      <c r="HB173" s="2">
        <v>0</v>
      </c>
      <c r="HC173" s="2">
        <f t="shared" ref="HC173:HC178" si="243">GV173*GW173</f>
        <v>0</v>
      </c>
      <c r="HD173" s="2"/>
      <c r="HE173" s="2" t="s">
        <v>3</v>
      </c>
      <c r="HF173" s="2" t="s">
        <v>3</v>
      </c>
      <c r="HG173" s="2"/>
      <c r="HH173" s="2"/>
      <c r="HI173" s="2"/>
      <c r="HJ173" s="2"/>
      <c r="HK173" s="2"/>
      <c r="HL173" s="2"/>
      <c r="HM173" s="2" t="s">
        <v>3</v>
      </c>
      <c r="HN173" s="2" t="s">
        <v>226</v>
      </c>
      <c r="HO173" s="2" t="s">
        <v>227</v>
      </c>
      <c r="HP173" s="2" t="s">
        <v>224</v>
      </c>
      <c r="HQ173" s="2" t="s">
        <v>224</v>
      </c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>
        <v>0</v>
      </c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x14ac:dyDescent="0.2">
      <c r="A174">
        <v>17</v>
      </c>
      <c r="B174">
        <v>1</v>
      </c>
      <c r="C174">
        <f>ROW(SmtRes!A256)</f>
        <v>256</v>
      </c>
      <c r="D174">
        <f>ROW(EtalonRes!A256)</f>
        <v>256</v>
      </c>
      <c r="E174" t="s">
        <v>218</v>
      </c>
      <c r="F174" t="s">
        <v>219</v>
      </c>
      <c r="G174" t="s">
        <v>220</v>
      </c>
      <c r="H174" t="s">
        <v>221</v>
      </c>
      <c r="I174">
        <v>0</v>
      </c>
      <c r="J174">
        <v>0</v>
      </c>
      <c r="K174">
        <v>0</v>
      </c>
      <c r="L174">
        <v>1.536E-2</v>
      </c>
      <c r="M174">
        <v>1.536E-2</v>
      </c>
      <c r="N174">
        <f t="shared" si="221"/>
        <v>0</v>
      </c>
      <c r="O174">
        <f t="shared" si="222"/>
        <v>0</v>
      </c>
      <c r="P174">
        <f>SUMIF(SmtRes!AQ256:'SmtRes'!AQ256,"=1",SmtRes!DF256:'SmtRes'!DF256)</f>
        <v>0</v>
      </c>
      <c r="Q174">
        <f>SUMIF(SmtRes!AQ256:'SmtRes'!AQ256,"=1",SmtRes!DG256:'SmtRes'!DG256)</f>
        <v>0</v>
      </c>
      <c r="R174">
        <f>SUMIF(SmtRes!AQ256:'SmtRes'!AQ256,"=1",SmtRes!DH256:'SmtRes'!DH256)</f>
        <v>0</v>
      </c>
      <c r="S174">
        <f>SUMIF(SmtRes!AQ256:'SmtRes'!AQ256,"=1",SmtRes!DI256:'SmtRes'!DI256)</f>
        <v>0</v>
      </c>
      <c r="T174">
        <f t="shared" si="223"/>
        <v>0</v>
      </c>
      <c r="U174">
        <f>SUMIF(SmtRes!AQ256:'SmtRes'!AQ256,"=1",SmtRes!CV256:'SmtRes'!CV256)</f>
        <v>0</v>
      </c>
      <c r="V174">
        <f>SUMIF(SmtRes!AQ256:'SmtRes'!AQ256,"=1",SmtRes!CW256:'SmtRes'!CW256)</f>
        <v>0</v>
      </c>
      <c r="W174">
        <f t="shared" si="224"/>
        <v>0</v>
      </c>
      <c r="X174">
        <f t="shared" si="225"/>
        <v>0</v>
      </c>
      <c r="Y174">
        <f t="shared" si="226"/>
        <v>0</v>
      </c>
      <c r="AA174">
        <v>87105511</v>
      </c>
      <c r="AB174">
        <f t="shared" si="227"/>
        <v>101690.82</v>
      </c>
      <c r="AC174">
        <f>ROUND((0),2)</f>
        <v>0</v>
      </c>
      <c r="AD174">
        <f>ROUND((((0)-(0))+AE174),2)</f>
        <v>0</v>
      </c>
      <c r="AE174">
        <f>ROUND((0),2)</f>
        <v>0</v>
      </c>
      <c r="AF174">
        <f>ROUND((SUM(SmtRes!BT256:'SmtRes'!BT256)),2)</f>
        <v>101690.82</v>
      </c>
      <c r="AG174">
        <f t="shared" si="228"/>
        <v>0</v>
      </c>
      <c r="AH174">
        <f>(SUM(SmtRes!BU256:'SmtRes'!BU256))</f>
        <v>154</v>
      </c>
      <c r="AI174">
        <f>(0)</f>
        <v>0</v>
      </c>
      <c r="AJ174">
        <f t="shared" si="229"/>
        <v>0</v>
      </c>
      <c r="AK174">
        <v>101690.82</v>
      </c>
      <c r="AL174">
        <v>0</v>
      </c>
      <c r="AM174">
        <v>0</v>
      </c>
      <c r="AN174">
        <v>0</v>
      </c>
      <c r="AO174">
        <v>101690.82</v>
      </c>
      <c r="AP174">
        <v>0</v>
      </c>
      <c r="AQ174">
        <v>154</v>
      </c>
      <c r="AR174">
        <v>0</v>
      </c>
      <c r="AS174">
        <v>0</v>
      </c>
      <c r="AT174">
        <v>89</v>
      </c>
      <c r="AU174">
        <v>40</v>
      </c>
      <c r="AV174">
        <v>1</v>
      </c>
      <c r="AW174">
        <v>1</v>
      </c>
      <c r="AZ174">
        <v>1</v>
      </c>
      <c r="BA174">
        <v>1</v>
      </c>
      <c r="BB174">
        <v>1</v>
      </c>
      <c r="BC174">
        <v>1</v>
      </c>
      <c r="BD174" t="s">
        <v>3</v>
      </c>
      <c r="BE174" t="s">
        <v>3</v>
      </c>
      <c r="BF174" t="s">
        <v>3</v>
      </c>
      <c r="BG174" t="s">
        <v>3</v>
      </c>
      <c r="BH174">
        <v>0</v>
      </c>
      <c r="BI174">
        <v>1</v>
      </c>
      <c r="BJ174" t="s">
        <v>222</v>
      </c>
      <c r="BM174">
        <v>1003</v>
      </c>
      <c r="BN174">
        <v>0</v>
      </c>
      <c r="BO174" t="s">
        <v>3</v>
      </c>
      <c r="BP174">
        <v>0</v>
      </c>
      <c r="BQ174">
        <v>2</v>
      </c>
      <c r="BR174">
        <v>0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 t="s">
        <v>3</v>
      </c>
      <c r="BZ174">
        <v>89</v>
      </c>
      <c r="CA174">
        <v>40</v>
      </c>
      <c r="CB174" t="s">
        <v>3</v>
      </c>
      <c r="CE174">
        <v>0</v>
      </c>
      <c r="CF174">
        <v>0</v>
      </c>
      <c r="CG174">
        <v>0</v>
      </c>
      <c r="CH174">
        <v>12</v>
      </c>
      <c r="CI174">
        <v>0</v>
      </c>
      <c r="CJ174">
        <v>0</v>
      </c>
      <c r="CK174">
        <v>0</v>
      </c>
      <c r="CL174">
        <v>0</v>
      </c>
      <c r="CM174">
        <v>0</v>
      </c>
      <c r="CN174" t="s">
        <v>3</v>
      </c>
      <c r="CO174">
        <v>0</v>
      </c>
      <c r="CP174">
        <f t="shared" si="230"/>
        <v>0</v>
      </c>
      <c r="CQ174">
        <f>SUMIF(SmtRes!AQ256:'SmtRes'!AQ256,"=1",SmtRes!AA256:'SmtRes'!AA256)</f>
        <v>0</v>
      </c>
      <c r="CR174">
        <f>SUMIF(SmtRes!AQ256:'SmtRes'!AQ256,"=1",SmtRes!AB256:'SmtRes'!AB256)</f>
        <v>0</v>
      </c>
      <c r="CS174">
        <f>SUMIF(SmtRes!AQ256:'SmtRes'!AQ256,"=1",SmtRes!AC256:'SmtRes'!AC256)</f>
        <v>0</v>
      </c>
      <c r="CT174">
        <f>SUMIF(SmtRes!AQ256:'SmtRes'!AQ256,"=1",SmtRes!AD256:'SmtRes'!AD256)</f>
        <v>660.33</v>
      </c>
      <c r="CU174">
        <f t="shared" si="231"/>
        <v>0</v>
      </c>
      <c r="CV174">
        <f>SUMIF(SmtRes!AQ256:'SmtRes'!AQ256,"=1",SmtRes!BU256:'SmtRes'!BU256)</f>
        <v>154</v>
      </c>
      <c r="CW174">
        <f>SUMIF(SmtRes!AQ256:'SmtRes'!AQ256,"=1",SmtRes!BV256:'SmtRes'!BV256)</f>
        <v>0</v>
      </c>
      <c r="CX174">
        <f t="shared" si="232"/>
        <v>0</v>
      </c>
      <c r="CY174">
        <f t="shared" si="233"/>
        <v>0</v>
      </c>
      <c r="CZ174">
        <f t="shared" si="234"/>
        <v>0</v>
      </c>
      <c r="DC174" t="s">
        <v>3</v>
      </c>
      <c r="DD174" t="s">
        <v>3</v>
      </c>
      <c r="DE174" t="s">
        <v>3</v>
      </c>
      <c r="DF174" t="s">
        <v>3</v>
      </c>
      <c r="DG174" t="s">
        <v>3</v>
      </c>
      <c r="DH174" t="s">
        <v>3</v>
      </c>
      <c r="DI174" t="s">
        <v>3</v>
      </c>
      <c r="DJ174" t="s">
        <v>3</v>
      </c>
      <c r="DK174" t="s">
        <v>3</v>
      </c>
      <c r="DL174" t="s">
        <v>3</v>
      </c>
      <c r="DM174" t="s">
        <v>3</v>
      </c>
      <c r="DN174">
        <v>0</v>
      </c>
      <c r="DO174">
        <v>0</v>
      </c>
      <c r="DP174">
        <v>1</v>
      </c>
      <c r="DQ174">
        <v>1</v>
      </c>
      <c r="DU174">
        <v>1007</v>
      </c>
      <c r="DV174" t="s">
        <v>221</v>
      </c>
      <c r="DW174" t="s">
        <v>221</v>
      </c>
      <c r="DX174">
        <v>100</v>
      </c>
      <c r="DZ174" t="s">
        <v>3</v>
      </c>
      <c r="EA174" t="s">
        <v>3</v>
      </c>
      <c r="EB174" t="s">
        <v>3</v>
      </c>
      <c r="EC174" t="s">
        <v>3</v>
      </c>
      <c r="EE174">
        <v>85678360</v>
      </c>
      <c r="EF174">
        <v>2</v>
      </c>
      <c r="EG174" t="s">
        <v>26</v>
      </c>
      <c r="EH174">
        <v>1</v>
      </c>
      <c r="EI174" t="s">
        <v>223</v>
      </c>
      <c r="EJ174">
        <v>1</v>
      </c>
      <c r="EK174">
        <v>1003</v>
      </c>
      <c r="EL174" t="s">
        <v>224</v>
      </c>
      <c r="EM174" t="s">
        <v>225</v>
      </c>
      <c r="EO174" t="s">
        <v>3</v>
      </c>
      <c r="EQ174">
        <v>0</v>
      </c>
      <c r="ER174">
        <v>0</v>
      </c>
      <c r="ES174">
        <v>0</v>
      </c>
      <c r="ET174">
        <v>0</v>
      </c>
      <c r="EU174">
        <v>0</v>
      </c>
      <c r="EV174">
        <v>0</v>
      </c>
      <c r="EW174">
        <v>154</v>
      </c>
      <c r="EX174">
        <v>0</v>
      </c>
      <c r="EY174">
        <v>0</v>
      </c>
      <c r="FQ174">
        <v>0</v>
      </c>
      <c r="FR174">
        <f t="shared" si="235"/>
        <v>0</v>
      </c>
      <c r="FS174">
        <v>0</v>
      </c>
      <c r="FX174">
        <v>89</v>
      </c>
      <c r="FY174">
        <v>40</v>
      </c>
      <c r="GA174" t="s">
        <v>3</v>
      </c>
      <c r="GD174">
        <v>1</v>
      </c>
      <c r="GF174">
        <v>-179514182</v>
      </c>
      <c r="GG174">
        <v>2</v>
      </c>
      <c r="GH174">
        <v>1</v>
      </c>
      <c r="GI174">
        <v>-2</v>
      </c>
      <c r="GJ174">
        <v>0</v>
      </c>
      <c r="GK174">
        <v>0</v>
      </c>
      <c r="GL174">
        <f t="shared" si="236"/>
        <v>0</v>
      </c>
      <c r="GM174">
        <f t="shared" si="237"/>
        <v>0</v>
      </c>
      <c r="GN174">
        <f t="shared" si="238"/>
        <v>0</v>
      </c>
      <c r="GO174">
        <f t="shared" si="239"/>
        <v>0</v>
      </c>
      <c r="GP174">
        <f t="shared" si="240"/>
        <v>0</v>
      </c>
      <c r="GR174">
        <v>0</v>
      </c>
      <c r="GS174">
        <v>3</v>
      </c>
      <c r="GT174">
        <v>0</v>
      </c>
      <c r="GU174" t="s">
        <v>3</v>
      </c>
      <c r="GV174">
        <f t="shared" si="241"/>
        <v>0</v>
      </c>
      <c r="GW174">
        <v>1</v>
      </c>
      <c r="GX174">
        <f t="shared" si="242"/>
        <v>0</v>
      </c>
      <c r="HA174">
        <v>0</v>
      </c>
      <c r="HB174">
        <v>0</v>
      </c>
      <c r="HC174">
        <f t="shared" si="243"/>
        <v>0</v>
      </c>
      <c r="HE174" t="s">
        <v>3</v>
      </c>
      <c r="HF174" t="s">
        <v>3</v>
      </c>
      <c r="HM174" t="s">
        <v>3</v>
      </c>
      <c r="HN174" t="s">
        <v>226</v>
      </c>
      <c r="HO174" t="s">
        <v>227</v>
      </c>
      <c r="HP174" t="s">
        <v>224</v>
      </c>
      <c r="HQ174" t="s">
        <v>224</v>
      </c>
      <c r="IK174">
        <v>0</v>
      </c>
    </row>
    <row r="175" spans="1:255" x14ac:dyDescent="0.2">
      <c r="A175" s="2">
        <v>17</v>
      </c>
      <c r="B175" s="2">
        <v>1</v>
      </c>
      <c r="C175" s="2">
        <f>ROW(SmtRes!A257)</f>
        <v>257</v>
      </c>
      <c r="D175" s="2">
        <f>ROW(EtalonRes!A257)</f>
        <v>257</v>
      </c>
      <c r="E175" s="2" t="s">
        <v>228</v>
      </c>
      <c r="F175" s="2" t="s">
        <v>229</v>
      </c>
      <c r="G175" s="2" t="s">
        <v>230</v>
      </c>
      <c r="H175" s="2" t="s">
        <v>221</v>
      </c>
      <c r="I175" s="2">
        <v>0</v>
      </c>
      <c r="J175" s="2">
        <v>0</v>
      </c>
      <c r="K175" s="2">
        <v>0</v>
      </c>
      <c r="L175" s="2">
        <v>1.536E-2</v>
      </c>
      <c r="M175" s="2">
        <v>1.536E-2</v>
      </c>
      <c r="N175" s="2">
        <f t="shared" si="221"/>
        <v>0</v>
      </c>
      <c r="O175" s="2">
        <f t="shared" si="222"/>
        <v>0</v>
      </c>
      <c r="P175" s="2">
        <f>SUMIF(SmtRes!AQ257:'SmtRes'!AQ257,"=1",SmtRes!DF257:'SmtRes'!DF257)</f>
        <v>0</v>
      </c>
      <c r="Q175" s="2">
        <f>SUMIF(SmtRes!AQ257:'SmtRes'!AQ257,"=1",SmtRes!DG257:'SmtRes'!DG257)</f>
        <v>0</v>
      </c>
      <c r="R175" s="2">
        <f>SUMIF(SmtRes!AQ257:'SmtRes'!AQ257,"=1",SmtRes!DH257:'SmtRes'!DH257)</f>
        <v>0</v>
      </c>
      <c r="S175" s="2">
        <f>SUMIF(SmtRes!AQ257:'SmtRes'!AQ257,"=1",SmtRes!DI257:'SmtRes'!DI257)</f>
        <v>0</v>
      </c>
      <c r="T175" s="2">
        <f t="shared" si="223"/>
        <v>0</v>
      </c>
      <c r="U175" s="2">
        <f>SUMIF(SmtRes!AQ257:'SmtRes'!AQ257,"=1",SmtRes!CV257:'SmtRes'!CV257)</f>
        <v>0</v>
      </c>
      <c r="V175" s="2">
        <f>SUMIF(SmtRes!AQ257:'SmtRes'!AQ257,"=1",SmtRes!CW257:'SmtRes'!CW257)</f>
        <v>0</v>
      </c>
      <c r="W175" s="2">
        <f t="shared" si="224"/>
        <v>0</v>
      </c>
      <c r="X175" s="2">
        <f t="shared" si="225"/>
        <v>0</v>
      </c>
      <c r="Y175" s="2">
        <f t="shared" si="226"/>
        <v>0</v>
      </c>
      <c r="Z175" s="2"/>
      <c r="AA175" s="2">
        <v>87105575</v>
      </c>
      <c r="AB175" s="2">
        <f t="shared" si="227"/>
        <v>56026.7</v>
      </c>
      <c r="AC175" s="2">
        <f>ROUND((0),2)</f>
        <v>0</v>
      </c>
      <c r="AD175" s="2">
        <f>ROUND((((0)-(0))+AE175),2)</f>
        <v>0</v>
      </c>
      <c r="AE175" s="2">
        <f>ROUND((0),2)</f>
        <v>0</v>
      </c>
      <c r="AF175" s="2">
        <f>ROUND((SUM(SmtRes!BT257:'SmtRes'!BT257)),2)</f>
        <v>56026.7</v>
      </c>
      <c r="AG175" s="2">
        <f t="shared" si="228"/>
        <v>0</v>
      </c>
      <c r="AH175" s="2">
        <f>(SUM(SmtRes!BU257:'SmtRes'!BU257))</f>
        <v>88.5</v>
      </c>
      <c r="AI175" s="2">
        <f>(0)</f>
        <v>0</v>
      </c>
      <c r="AJ175" s="2">
        <f t="shared" si="229"/>
        <v>0</v>
      </c>
      <c r="AK175" s="2">
        <v>56026.695000000007</v>
      </c>
      <c r="AL175" s="2">
        <v>0</v>
      </c>
      <c r="AM175" s="2">
        <v>0</v>
      </c>
      <c r="AN175" s="2">
        <v>0</v>
      </c>
      <c r="AO175" s="2">
        <v>56026.695000000007</v>
      </c>
      <c r="AP175" s="2">
        <v>0</v>
      </c>
      <c r="AQ175" s="2">
        <v>88.5</v>
      </c>
      <c r="AR175" s="2">
        <v>0</v>
      </c>
      <c r="AS175" s="2">
        <v>0</v>
      </c>
      <c r="AT175" s="2">
        <v>89</v>
      </c>
      <c r="AU175" s="2">
        <v>40</v>
      </c>
      <c r="AV175" s="2">
        <v>1</v>
      </c>
      <c r="AW175" s="2">
        <v>1</v>
      </c>
      <c r="AX175" s="2"/>
      <c r="AY175" s="2"/>
      <c r="AZ175" s="2">
        <v>1</v>
      </c>
      <c r="BA175" s="2">
        <v>1</v>
      </c>
      <c r="BB175" s="2">
        <v>1</v>
      </c>
      <c r="BC175" s="2">
        <v>1</v>
      </c>
      <c r="BD175" s="2" t="s">
        <v>3</v>
      </c>
      <c r="BE175" s="2" t="s">
        <v>3</v>
      </c>
      <c r="BF175" s="2" t="s">
        <v>3</v>
      </c>
      <c r="BG175" s="2" t="s">
        <v>3</v>
      </c>
      <c r="BH175" s="2">
        <v>0</v>
      </c>
      <c r="BI175" s="2">
        <v>1</v>
      </c>
      <c r="BJ175" s="2" t="s">
        <v>231</v>
      </c>
      <c r="BK175" s="2"/>
      <c r="BL175" s="2"/>
      <c r="BM175" s="2">
        <v>1003</v>
      </c>
      <c r="BN175" s="2">
        <v>0</v>
      </c>
      <c r="BO175" s="2" t="s">
        <v>3</v>
      </c>
      <c r="BP175" s="2">
        <v>0</v>
      </c>
      <c r="BQ175" s="2">
        <v>2</v>
      </c>
      <c r="BR175" s="2">
        <v>0</v>
      </c>
      <c r="BS175" s="2">
        <v>1</v>
      </c>
      <c r="BT175" s="2">
        <v>1</v>
      </c>
      <c r="BU175" s="2">
        <v>1</v>
      </c>
      <c r="BV175" s="2">
        <v>1</v>
      </c>
      <c r="BW175" s="2">
        <v>1</v>
      </c>
      <c r="BX175" s="2">
        <v>1</v>
      </c>
      <c r="BY175" s="2" t="s">
        <v>3</v>
      </c>
      <c r="BZ175" s="2">
        <v>89</v>
      </c>
      <c r="CA175" s="2">
        <v>40</v>
      </c>
      <c r="CB175" s="2" t="s">
        <v>3</v>
      </c>
      <c r="CC175" s="2"/>
      <c r="CD175" s="2"/>
      <c r="CE175" s="2">
        <v>0</v>
      </c>
      <c r="CF175" s="2">
        <v>0</v>
      </c>
      <c r="CG175" s="2">
        <v>0</v>
      </c>
      <c r="CH175" s="2">
        <v>13</v>
      </c>
      <c r="CI175" s="2">
        <v>0</v>
      </c>
      <c r="CJ175" s="2">
        <v>0</v>
      </c>
      <c r="CK175" s="2">
        <v>0</v>
      </c>
      <c r="CL175" s="2">
        <v>0</v>
      </c>
      <c r="CM175" s="2">
        <v>0</v>
      </c>
      <c r="CN175" s="2" t="s">
        <v>3</v>
      </c>
      <c r="CO175" s="2">
        <v>0</v>
      </c>
      <c r="CP175" s="2">
        <f t="shared" si="230"/>
        <v>0</v>
      </c>
      <c r="CQ175" s="2">
        <f>SUMIF(SmtRes!AQ257:'SmtRes'!AQ257,"=1",SmtRes!AA257:'SmtRes'!AA257)</f>
        <v>0</v>
      </c>
      <c r="CR175" s="2">
        <f>SUMIF(SmtRes!AQ257:'SmtRes'!AQ257,"=1",SmtRes!AB257:'SmtRes'!AB257)</f>
        <v>0</v>
      </c>
      <c r="CS175" s="2">
        <f>SUMIF(SmtRes!AQ257:'SmtRes'!AQ257,"=1",SmtRes!AC257:'SmtRes'!AC257)</f>
        <v>0</v>
      </c>
      <c r="CT175" s="2">
        <f>SUMIF(SmtRes!AQ257:'SmtRes'!AQ257,"=1",SmtRes!AD257:'SmtRes'!AD257)</f>
        <v>633.07000000000005</v>
      </c>
      <c r="CU175" s="2">
        <f t="shared" si="231"/>
        <v>0</v>
      </c>
      <c r="CV175" s="2">
        <f>SUMIF(SmtRes!AQ257:'SmtRes'!AQ257,"=1",SmtRes!BU257:'SmtRes'!BU257)</f>
        <v>88.5</v>
      </c>
      <c r="CW175" s="2">
        <f>SUMIF(SmtRes!AQ257:'SmtRes'!AQ257,"=1",SmtRes!BV257:'SmtRes'!BV257)</f>
        <v>0</v>
      </c>
      <c r="CX175" s="2">
        <f t="shared" si="232"/>
        <v>0</v>
      </c>
      <c r="CY175" s="2">
        <f t="shared" si="233"/>
        <v>0</v>
      </c>
      <c r="CZ175" s="2">
        <f t="shared" si="234"/>
        <v>0</v>
      </c>
      <c r="DA175" s="2"/>
      <c r="DB175" s="2"/>
      <c r="DC175" s="2" t="s">
        <v>3</v>
      </c>
      <c r="DD175" s="2" t="s">
        <v>3</v>
      </c>
      <c r="DE175" s="2" t="s">
        <v>3</v>
      </c>
      <c r="DF175" s="2" t="s">
        <v>3</v>
      </c>
      <c r="DG175" s="2" t="s">
        <v>3</v>
      </c>
      <c r="DH175" s="2" t="s">
        <v>3</v>
      </c>
      <c r="DI175" s="2" t="s">
        <v>3</v>
      </c>
      <c r="DJ175" s="2" t="s">
        <v>3</v>
      </c>
      <c r="DK175" s="2" t="s">
        <v>3</v>
      </c>
      <c r="DL175" s="2" t="s">
        <v>3</v>
      </c>
      <c r="DM175" s="2" t="s">
        <v>3</v>
      </c>
      <c r="DN175" s="2">
        <v>0</v>
      </c>
      <c r="DO175" s="2">
        <v>0</v>
      </c>
      <c r="DP175" s="2">
        <v>1</v>
      </c>
      <c r="DQ175" s="2">
        <v>1</v>
      </c>
      <c r="DR175" s="2"/>
      <c r="DS175" s="2"/>
      <c r="DT175" s="2"/>
      <c r="DU175" s="2">
        <v>1007</v>
      </c>
      <c r="DV175" s="2" t="s">
        <v>221</v>
      </c>
      <c r="DW175" s="2" t="s">
        <v>221</v>
      </c>
      <c r="DX175" s="2">
        <v>100</v>
      </c>
      <c r="DY175" s="2"/>
      <c r="DZ175" s="2" t="s">
        <v>3</v>
      </c>
      <c r="EA175" s="2" t="s">
        <v>3</v>
      </c>
      <c r="EB175" s="2" t="s">
        <v>3</v>
      </c>
      <c r="EC175" s="2" t="s">
        <v>3</v>
      </c>
      <c r="ED175" s="2"/>
      <c r="EE175" s="2">
        <v>85678360</v>
      </c>
      <c r="EF175" s="2">
        <v>2</v>
      </c>
      <c r="EG175" s="2" t="s">
        <v>26</v>
      </c>
      <c r="EH175" s="2">
        <v>1</v>
      </c>
      <c r="EI175" s="2" t="s">
        <v>223</v>
      </c>
      <c r="EJ175" s="2">
        <v>1</v>
      </c>
      <c r="EK175" s="2">
        <v>1003</v>
      </c>
      <c r="EL175" s="2" t="s">
        <v>224</v>
      </c>
      <c r="EM175" s="2" t="s">
        <v>225</v>
      </c>
      <c r="EN175" s="2"/>
      <c r="EO175" s="2" t="s">
        <v>3</v>
      </c>
      <c r="EP175" s="2"/>
      <c r="EQ175" s="2">
        <v>0</v>
      </c>
      <c r="ER175" s="2">
        <v>0</v>
      </c>
      <c r="ES175" s="2">
        <v>0</v>
      </c>
      <c r="ET175" s="2">
        <v>0</v>
      </c>
      <c r="EU175" s="2">
        <v>0</v>
      </c>
      <c r="EV175" s="2">
        <v>0</v>
      </c>
      <c r="EW175" s="2">
        <v>88.5</v>
      </c>
      <c r="EX175" s="2">
        <v>0</v>
      </c>
      <c r="EY175" s="2">
        <v>0</v>
      </c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>
        <v>0</v>
      </c>
      <c r="FR175" s="2">
        <f t="shared" si="235"/>
        <v>0</v>
      </c>
      <c r="FS175" s="2">
        <v>0</v>
      </c>
      <c r="FT175" s="2"/>
      <c r="FU175" s="2"/>
      <c r="FV175" s="2"/>
      <c r="FW175" s="2"/>
      <c r="FX175" s="2">
        <v>89</v>
      </c>
      <c r="FY175" s="2">
        <v>40</v>
      </c>
      <c r="FZ175" s="2"/>
      <c r="GA175" s="2" t="s">
        <v>3</v>
      </c>
      <c r="GB175" s="2"/>
      <c r="GC175" s="2"/>
      <c r="GD175" s="2">
        <v>1</v>
      </c>
      <c r="GE175" s="2"/>
      <c r="GF175" s="2">
        <v>-554441893</v>
      </c>
      <c r="GG175" s="2">
        <v>2</v>
      </c>
      <c r="GH175" s="2">
        <v>1</v>
      </c>
      <c r="GI175" s="2">
        <v>-2</v>
      </c>
      <c r="GJ175" s="2">
        <v>0</v>
      </c>
      <c r="GK175" s="2">
        <v>0</v>
      </c>
      <c r="GL175" s="2">
        <f t="shared" si="236"/>
        <v>0</v>
      </c>
      <c r="GM175" s="2">
        <f t="shared" si="237"/>
        <v>0</v>
      </c>
      <c r="GN175" s="2">
        <f t="shared" si="238"/>
        <v>0</v>
      </c>
      <c r="GO175" s="2">
        <f t="shared" si="239"/>
        <v>0</v>
      </c>
      <c r="GP175" s="2">
        <f t="shared" si="240"/>
        <v>0</v>
      </c>
      <c r="GQ175" s="2"/>
      <c r="GR175" s="2">
        <v>0</v>
      </c>
      <c r="GS175" s="2">
        <v>3</v>
      </c>
      <c r="GT175" s="2">
        <v>0</v>
      </c>
      <c r="GU175" s="2" t="s">
        <v>3</v>
      </c>
      <c r="GV175" s="2">
        <f t="shared" si="241"/>
        <v>0</v>
      </c>
      <c r="GW175" s="2">
        <v>1</v>
      </c>
      <c r="GX175" s="2">
        <f t="shared" si="242"/>
        <v>0</v>
      </c>
      <c r="GY175" s="2"/>
      <c r="GZ175" s="2"/>
      <c r="HA175" s="2">
        <v>0</v>
      </c>
      <c r="HB175" s="2">
        <v>0</v>
      </c>
      <c r="HC175" s="2">
        <f t="shared" si="243"/>
        <v>0</v>
      </c>
      <c r="HD175" s="2"/>
      <c r="HE175" s="2" t="s">
        <v>3</v>
      </c>
      <c r="HF175" s="2" t="s">
        <v>3</v>
      </c>
      <c r="HG175" s="2"/>
      <c r="HH175" s="2"/>
      <c r="HI175" s="2"/>
      <c r="HJ175" s="2"/>
      <c r="HK175" s="2"/>
      <c r="HL175" s="2"/>
      <c r="HM175" s="2" t="s">
        <v>3</v>
      </c>
      <c r="HN175" s="2" t="s">
        <v>226</v>
      </c>
      <c r="HO175" s="2" t="s">
        <v>227</v>
      </c>
      <c r="HP175" s="2" t="s">
        <v>224</v>
      </c>
      <c r="HQ175" s="2" t="s">
        <v>224</v>
      </c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>
        <v>0</v>
      </c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x14ac:dyDescent="0.2">
      <c r="A176">
        <v>17</v>
      </c>
      <c r="B176">
        <v>1</v>
      </c>
      <c r="C176">
        <f>ROW(SmtRes!A258)</f>
        <v>258</v>
      </c>
      <c r="D176">
        <f>ROW(EtalonRes!A258)</f>
        <v>258</v>
      </c>
      <c r="E176" t="s">
        <v>228</v>
      </c>
      <c r="F176" t="s">
        <v>229</v>
      </c>
      <c r="G176" t="s">
        <v>230</v>
      </c>
      <c r="H176" t="s">
        <v>221</v>
      </c>
      <c r="I176">
        <v>0</v>
      </c>
      <c r="J176">
        <v>0</v>
      </c>
      <c r="K176">
        <v>0</v>
      </c>
      <c r="L176">
        <v>1.536E-2</v>
      </c>
      <c r="M176">
        <v>1.536E-2</v>
      </c>
      <c r="N176">
        <f t="shared" si="221"/>
        <v>0</v>
      </c>
      <c r="O176">
        <f t="shared" si="222"/>
        <v>0</v>
      </c>
      <c r="P176">
        <f>SUMIF(SmtRes!AQ258:'SmtRes'!AQ258,"=1",SmtRes!DF258:'SmtRes'!DF258)</f>
        <v>0</v>
      </c>
      <c r="Q176">
        <f>SUMIF(SmtRes!AQ258:'SmtRes'!AQ258,"=1",SmtRes!DG258:'SmtRes'!DG258)</f>
        <v>0</v>
      </c>
      <c r="R176">
        <f>SUMIF(SmtRes!AQ258:'SmtRes'!AQ258,"=1",SmtRes!DH258:'SmtRes'!DH258)</f>
        <v>0</v>
      </c>
      <c r="S176">
        <f>SUMIF(SmtRes!AQ258:'SmtRes'!AQ258,"=1",SmtRes!DI258:'SmtRes'!DI258)</f>
        <v>0</v>
      </c>
      <c r="T176">
        <f t="shared" si="223"/>
        <v>0</v>
      </c>
      <c r="U176">
        <f>SUMIF(SmtRes!AQ258:'SmtRes'!AQ258,"=1",SmtRes!CV258:'SmtRes'!CV258)</f>
        <v>0</v>
      </c>
      <c r="V176">
        <f>SUMIF(SmtRes!AQ258:'SmtRes'!AQ258,"=1",SmtRes!CW258:'SmtRes'!CW258)</f>
        <v>0</v>
      </c>
      <c r="W176">
        <f t="shared" si="224"/>
        <v>0</v>
      </c>
      <c r="X176">
        <f t="shared" si="225"/>
        <v>0</v>
      </c>
      <c r="Y176">
        <f t="shared" si="226"/>
        <v>0</v>
      </c>
      <c r="AA176">
        <v>87105511</v>
      </c>
      <c r="AB176">
        <f t="shared" si="227"/>
        <v>56026.7</v>
      </c>
      <c r="AC176">
        <f>ROUND((0),2)</f>
        <v>0</v>
      </c>
      <c r="AD176">
        <f>ROUND((((0)-(0))+AE176),2)</f>
        <v>0</v>
      </c>
      <c r="AE176">
        <f>ROUND((0),2)</f>
        <v>0</v>
      </c>
      <c r="AF176">
        <f>ROUND((SUM(SmtRes!BT258:'SmtRes'!BT258)),2)</f>
        <v>56026.7</v>
      </c>
      <c r="AG176">
        <f t="shared" si="228"/>
        <v>0</v>
      </c>
      <c r="AH176">
        <f>(SUM(SmtRes!BU258:'SmtRes'!BU258))</f>
        <v>88.5</v>
      </c>
      <c r="AI176">
        <f>(0)</f>
        <v>0</v>
      </c>
      <c r="AJ176">
        <f t="shared" si="229"/>
        <v>0</v>
      </c>
      <c r="AK176">
        <v>56026.695000000007</v>
      </c>
      <c r="AL176">
        <v>0</v>
      </c>
      <c r="AM176">
        <v>0</v>
      </c>
      <c r="AN176">
        <v>0</v>
      </c>
      <c r="AO176">
        <v>56026.695000000007</v>
      </c>
      <c r="AP176">
        <v>0</v>
      </c>
      <c r="AQ176">
        <v>88.5</v>
      </c>
      <c r="AR176">
        <v>0</v>
      </c>
      <c r="AS176">
        <v>0</v>
      </c>
      <c r="AT176">
        <v>89</v>
      </c>
      <c r="AU176">
        <v>40</v>
      </c>
      <c r="AV176">
        <v>1</v>
      </c>
      <c r="AW176">
        <v>1</v>
      </c>
      <c r="AZ176">
        <v>1</v>
      </c>
      <c r="BA176">
        <v>1</v>
      </c>
      <c r="BB176">
        <v>1</v>
      </c>
      <c r="BC176">
        <v>1</v>
      </c>
      <c r="BD176" t="s">
        <v>3</v>
      </c>
      <c r="BE176" t="s">
        <v>3</v>
      </c>
      <c r="BF176" t="s">
        <v>3</v>
      </c>
      <c r="BG176" t="s">
        <v>3</v>
      </c>
      <c r="BH176">
        <v>0</v>
      </c>
      <c r="BI176">
        <v>1</v>
      </c>
      <c r="BJ176" t="s">
        <v>231</v>
      </c>
      <c r="BM176">
        <v>1003</v>
      </c>
      <c r="BN176">
        <v>0</v>
      </c>
      <c r="BO176" t="s">
        <v>3</v>
      </c>
      <c r="BP176">
        <v>0</v>
      </c>
      <c r="BQ176">
        <v>2</v>
      </c>
      <c r="BR176">
        <v>0</v>
      </c>
      <c r="BS176">
        <v>1</v>
      </c>
      <c r="BT176">
        <v>1</v>
      </c>
      <c r="BU176">
        <v>1</v>
      </c>
      <c r="BV176">
        <v>1</v>
      </c>
      <c r="BW176">
        <v>1</v>
      </c>
      <c r="BX176">
        <v>1</v>
      </c>
      <c r="BY176" t="s">
        <v>3</v>
      </c>
      <c r="BZ176">
        <v>89</v>
      </c>
      <c r="CA176">
        <v>40</v>
      </c>
      <c r="CB176" t="s">
        <v>3</v>
      </c>
      <c r="CE176">
        <v>0</v>
      </c>
      <c r="CF176">
        <v>0</v>
      </c>
      <c r="CG176">
        <v>0</v>
      </c>
      <c r="CH176">
        <v>13</v>
      </c>
      <c r="CI176">
        <v>0</v>
      </c>
      <c r="CJ176">
        <v>0</v>
      </c>
      <c r="CK176">
        <v>0</v>
      </c>
      <c r="CL176">
        <v>0</v>
      </c>
      <c r="CM176">
        <v>0</v>
      </c>
      <c r="CN176" t="s">
        <v>3</v>
      </c>
      <c r="CO176">
        <v>0</v>
      </c>
      <c r="CP176">
        <f t="shared" si="230"/>
        <v>0</v>
      </c>
      <c r="CQ176">
        <f>SUMIF(SmtRes!AQ258:'SmtRes'!AQ258,"=1",SmtRes!AA258:'SmtRes'!AA258)</f>
        <v>0</v>
      </c>
      <c r="CR176">
        <f>SUMIF(SmtRes!AQ258:'SmtRes'!AQ258,"=1",SmtRes!AB258:'SmtRes'!AB258)</f>
        <v>0</v>
      </c>
      <c r="CS176">
        <f>SUMIF(SmtRes!AQ258:'SmtRes'!AQ258,"=1",SmtRes!AC258:'SmtRes'!AC258)</f>
        <v>0</v>
      </c>
      <c r="CT176">
        <f>SUMIF(SmtRes!AQ258:'SmtRes'!AQ258,"=1",SmtRes!AD258:'SmtRes'!AD258)</f>
        <v>633.07000000000005</v>
      </c>
      <c r="CU176">
        <f t="shared" si="231"/>
        <v>0</v>
      </c>
      <c r="CV176">
        <f>SUMIF(SmtRes!AQ258:'SmtRes'!AQ258,"=1",SmtRes!BU258:'SmtRes'!BU258)</f>
        <v>88.5</v>
      </c>
      <c r="CW176">
        <f>SUMIF(SmtRes!AQ258:'SmtRes'!AQ258,"=1",SmtRes!BV258:'SmtRes'!BV258)</f>
        <v>0</v>
      </c>
      <c r="CX176">
        <f t="shared" si="232"/>
        <v>0</v>
      </c>
      <c r="CY176">
        <f t="shared" si="233"/>
        <v>0</v>
      </c>
      <c r="CZ176">
        <f t="shared" si="234"/>
        <v>0</v>
      </c>
      <c r="DC176" t="s">
        <v>3</v>
      </c>
      <c r="DD176" t="s">
        <v>3</v>
      </c>
      <c r="DE176" t="s">
        <v>3</v>
      </c>
      <c r="DF176" t="s">
        <v>3</v>
      </c>
      <c r="DG176" t="s">
        <v>3</v>
      </c>
      <c r="DH176" t="s">
        <v>3</v>
      </c>
      <c r="DI176" t="s">
        <v>3</v>
      </c>
      <c r="DJ176" t="s">
        <v>3</v>
      </c>
      <c r="DK176" t="s">
        <v>3</v>
      </c>
      <c r="DL176" t="s">
        <v>3</v>
      </c>
      <c r="DM176" t="s">
        <v>3</v>
      </c>
      <c r="DN176">
        <v>0</v>
      </c>
      <c r="DO176">
        <v>0</v>
      </c>
      <c r="DP176">
        <v>1</v>
      </c>
      <c r="DQ176">
        <v>1</v>
      </c>
      <c r="DU176">
        <v>1007</v>
      </c>
      <c r="DV176" t="s">
        <v>221</v>
      </c>
      <c r="DW176" t="s">
        <v>221</v>
      </c>
      <c r="DX176">
        <v>100</v>
      </c>
      <c r="DZ176" t="s">
        <v>3</v>
      </c>
      <c r="EA176" t="s">
        <v>3</v>
      </c>
      <c r="EB176" t="s">
        <v>3</v>
      </c>
      <c r="EC176" t="s">
        <v>3</v>
      </c>
      <c r="EE176">
        <v>85678360</v>
      </c>
      <c r="EF176">
        <v>2</v>
      </c>
      <c r="EG176" t="s">
        <v>26</v>
      </c>
      <c r="EH176">
        <v>1</v>
      </c>
      <c r="EI176" t="s">
        <v>223</v>
      </c>
      <c r="EJ176">
        <v>1</v>
      </c>
      <c r="EK176">
        <v>1003</v>
      </c>
      <c r="EL176" t="s">
        <v>224</v>
      </c>
      <c r="EM176" t="s">
        <v>225</v>
      </c>
      <c r="EO176" t="s">
        <v>3</v>
      </c>
      <c r="EQ176">
        <v>0</v>
      </c>
      <c r="ER176">
        <v>0</v>
      </c>
      <c r="ES176">
        <v>0</v>
      </c>
      <c r="ET176">
        <v>0</v>
      </c>
      <c r="EU176">
        <v>0</v>
      </c>
      <c r="EV176">
        <v>0</v>
      </c>
      <c r="EW176">
        <v>88.5</v>
      </c>
      <c r="EX176">
        <v>0</v>
      </c>
      <c r="EY176">
        <v>0</v>
      </c>
      <c r="FQ176">
        <v>0</v>
      </c>
      <c r="FR176">
        <f t="shared" si="235"/>
        <v>0</v>
      </c>
      <c r="FS176">
        <v>0</v>
      </c>
      <c r="FX176">
        <v>89</v>
      </c>
      <c r="FY176">
        <v>40</v>
      </c>
      <c r="GA176" t="s">
        <v>3</v>
      </c>
      <c r="GD176">
        <v>1</v>
      </c>
      <c r="GF176">
        <v>-554441893</v>
      </c>
      <c r="GG176">
        <v>2</v>
      </c>
      <c r="GH176">
        <v>1</v>
      </c>
      <c r="GI176">
        <v>-2</v>
      </c>
      <c r="GJ176">
        <v>0</v>
      </c>
      <c r="GK176">
        <v>0</v>
      </c>
      <c r="GL176">
        <f t="shared" si="236"/>
        <v>0</v>
      </c>
      <c r="GM176">
        <f t="shared" si="237"/>
        <v>0</v>
      </c>
      <c r="GN176">
        <f t="shared" si="238"/>
        <v>0</v>
      </c>
      <c r="GO176">
        <f t="shared" si="239"/>
        <v>0</v>
      </c>
      <c r="GP176">
        <f t="shared" si="240"/>
        <v>0</v>
      </c>
      <c r="GR176">
        <v>0</v>
      </c>
      <c r="GS176">
        <v>3</v>
      </c>
      <c r="GT176">
        <v>0</v>
      </c>
      <c r="GU176" t="s">
        <v>3</v>
      </c>
      <c r="GV176">
        <f t="shared" si="241"/>
        <v>0</v>
      </c>
      <c r="GW176">
        <v>1</v>
      </c>
      <c r="GX176">
        <f t="shared" si="242"/>
        <v>0</v>
      </c>
      <c r="HA176">
        <v>0</v>
      </c>
      <c r="HB176">
        <v>0</v>
      </c>
      <c r="HC176">
        <f t="shared" si="243"/>
        <v>0</v>
      </c>
      <c r="HE176" t="s">
        <v>3</v>
      </c>
      <c r="HF176" t="s">
        <v>3</v>
      </c>
      <c r="HM176" t="s">
        <v>3</v>
      </c>
      <c r="HN176" t="s">
        <v>226</v>
      </c>
      <c r="HO176" t="s">
        <v>227</v>
      </c>
      <c r="HP176" t="s">
        <v>224</v>
      </c>
      <c r="HQ176" t="s">
        <v>224</v>
      </c>
      <c r="IK176">
        <v>0</v>
      </c>
    </row>
    <row r="177" spans="1:255" x14ac:dyDescent="0.2">
      <c r="A177" s="2">
        <v>17</v>
      </c>
      <c r="B177" s="2">
        <v>1</v>
      </c>
      <c r="C177" s="2">
        <f>ROW(SmtRes!A266)</f>
        <v>266</v>
      </c>
      <c r="D177" s="2">
        <f>ROW(EtalonRes!A266)</f>
        <v>266</v>
      </c>
      <c r="E177" s="2" t="s">
        <v>232</v>
      </c>
      <c r="F177" s="2" t="s">
        <v>233</v>
      </c>
      <c r="G177" s="2" t="s">
        <v>234</v>
      </c>
      <c r="H177" s="2" t="s">
        <v>235</v>
      </c>
      <c r="I177" s="2">
        <v>0</v>
      </c>
      <c r="J177" s="2">
        <v>0</v>
      </c>
      <c r="K177" s="2">
        <v>0</v>
      </c>
      <c r="L177" s="2">
        <v>0.4</v>
      </c>
      <c r="M177" s="2">
        <v>0.4</v>
      </c>
      <c r="N177" s="2">
        <f t="shared" si="221"/>
        <v>0</v>
      </c>
      <c r="O177" s="2">
        <f t="shared" si="222"/>
        <v>0</v>
      </c>
      <c r="P177" s="2">
        <f>SUMIF(SmtRes!AQ259:'SmtRes'!AQ266,"=1",SmtRes!DF259:'SmtRes'!DF266)</f>
        <v>0</v>
      </c>
      <c r="Q177" s="2">
        <f>SUMIF(SmtRes!AQ259:'SmtRes'!AQ266,"=1",SmtRes!DG259:'SmtRes'!DG266)</f>
        <v>0</v>
      </c>
      <c r="R177" s="2">
        <f>SUMIF(SmtRes!AQ259:'SmtRes'!AQ266,"=1",SmtRes!DH259:'SmtRes'!DH266)</f>
        <v>0</v>
      </c>
      <c r="S177" s="2">
        <f>SUMIF(SmtRes!AQ259:'SmtRes'!AQ266,"=1",SmtRes!DI259:'SmtRes'!DI266)</f>
        <v>0</v>
      </c>
      <c r="T177" s="2">
        <f t="shared" si="223"/>
        <v>0</v>
      </c>
      <c r="U177" s="2">
        <f>SUMIF(SmtRes!AQ259:'SmtRes'!AQ266,"=1",SmtRes!CV259:'SmtRes'!CV266)</f>
        <v>0</v>
      </c>
      <c r="V177" s="2">
        <f>SUMIF(SmtRes!AQ259:'SmtRes'!AQ266,"=1",SmtRes!CW259:'SmtRes'!CW266)</f>
        <v>0</v>
      </c>
      <c r="W177" s="2">
        <f t="shared" si="224"/>
        <v>0</v>
      </c>
      <c r="X177" s="2">
        <f t="shared" si="225"/>
        <v>0</v>
      </c>
      <c r="Y177" s="2">
        <f t="shared" si="226"/>
        <v>0</v>
      </c>
      <c r="Z177" s="2"/>
      <c r="AA177" s="2">
        <v>87105575</v>
      </c>
      <c r="AB177" s="2">
        <f t="shared" si="227"/>
        <v>9718.86</v>
      </c>
      <c r="AC177" s="2">
        <f>ROUND((SUM(SmtRes!BQ259:'SmtRes'!BQ266)),2)</f>
        <v>1924.28</v>
      </c>
      <c r="AD177" s="2">
        <f>ROUND((((SUM(SmtRes!BR259:'SmtRes'!BR266))-(SUM(SmtRes!BS259:'SmtRes'!BS266)))+AE177),2)</f>
        <v>437.82</v>
      </c>
      <c r="AE177" s="2">
        <f>ROUND((SUM(SmtRes!BS259:'SmtRes'!BS266)),2)</f>
        <v>323.38</v>
      </c>
      <c r="AF177" s="2">
        <f>ROUND((SUM(SmtRes!BT259:'SmtRes'!BT266)),2)</f>
        <v>7356.76</v>
      </c>
      <c r="AG177" s="2">
        <f t="shared" si="228"/>
        <v>0</v>
      </c>
      <c r="AH177" s="2">
        <f>(SUM(SmtRes!BU259:'SmtRes'!BU266))</f>
        <v>9.27</v>
      </c>
      <c r="AI177" s="2">
        <f>(SUM(SmtRes!BV259:'SmtRes'!BV266))</f>
        <v>0.34</v>
      </c>
      <c r="AJ177" s="2">
        <f t="shared" si="229"/>
        <v>0</v>
      </c>
      <c r="AK177" s="2">
        <v>10042.2461</v>
      </c>
      <c r="AL177" s="2">
        <v>1924.2794999999999</v>
      </c>
      <c r="AM177" s="2">
        <v>437.81940000000003</v>
      </c>
      <c r="AN177" s="2">
        <v>323.38250000000005</v>
      </c>
      <c r="AO177" s="2">
        <v>7356.7646999999997</v>
      </c>
      <c r="AP177" s="2">
        <v>0</v>
      </c>
      <c r="AQ177" s="2">
        <v>9.27</v>
      </c>
      <c r="AR177" s="2">
        <v>0.34</v>
      </c>
      <c r="AS177" s="2">
        <v>0</v>
      </c>
      <c r="AT177" s="2">
        <v>97</v>
      </c>
      <c r="AU177" s="2">
        <v>51</v>
      </c>
      <c r="AV177" s="2">
        <v>1</v>
      </c>
      <c r="AW177" s="2">
        <v>1</v>
      </c>
      <c r="AX177" s="2"/>
      <c r="AY177" s="2"/>
      <c r="AZ177" s="2">
        <v>1</v>
      </c>
      <c r="BA177" s="2">
        <v>1</v>
      </c>
      <c r="BB177" s="2">
        <v>1</v>
      </c>
      <c r="BC177" s="2">
        <v>1</v>
      </c>
      <c r="BD177" s="2" t="s">
        <v>3</v>
      </c>
      <c r="BE177" s="2" t="s">
        <v>3</v>
      </c>
      <c r="BF177" s="2" t="s">
        <v>3</v>
      </c>
      <c r="BG177" s="2" t="s">
        <v>3</v>
      </c>
      <c r="BH177" s="2">
        <v>0</v>
      </c>
      <c r="BI177" s="2">
        <v>2</v>
      </c>
      <c r="BJ177" s="2" t="s">
        <v>236</v>
      </c>
      <c r="BK177" s="2"/>
      <c r="BL177" s="2"/>
      <c r="BM177" s="2">
        <v>108001</v>
      </c>
      <c r="BN177" s="2">
        <v>0</v>
      </c>
      <c r="BO177" s="2" t="s">
        <v>3</v>
      </c>
      <c r="BP177" s="2">
        <v>0</v>
      </c>
      <c r="BQ177" s="2">
        <v>3</v>
      </c>
      <c r="BR177" s="2">
        <v>0</v>
      </c>
      <c r="BS177" s="2">
        <v>1</v>
      </c>
      <c r="BT177" s="2">
        <v>1</v>
      </c>
      <c r="BU177" s="2">
        <v>1</v>
      </c>
      <c r="BV177" s="2">
        <v>1</v>
      </c>
      <c r="BW177" s="2">
        <v>1</v>
      </c>
      <c r="BX177" s="2">
        <v>1</v>
      </c>
      <c r="BY177" s="2" t="s">
        <v>3</v>
      </c>
      <c r="BZ177" s="2">
        <v>97</v>
      </c>
      <c r="CA177" s="2">
        <v>51</v>
      </c>
      <c r="CB177" s="2" t="s">
        <v>3</v>
      </c>
      <c r="CC177" s="2"/>
      <c r="CD177" s="2"/>
      <c r="CE177" s="2">
        <v>0</v>
      </c>
      <c r="CF177" s="2">
        <v>0</v>
      </c>
      <c r="CG177" s="2">
        <v>0</v>
      </c>
      <c r="CH177" s="2">
        <v>14</v>
      </c>
      <c r="CI177" s="2">
        <v>0</v>
      </c>
      <c r="CJ177" s="2">
        <v>0</v>
      </c>
      <c r="CK177" s="2">
        <v>0</v>
      </c>
      <c r="CL177" s="2">
        <v>0</v>
      </c>
      <c r="CM177" s="2">
        <v>0</v>
      </c>
      <c r="CN177" s="2" t="s">
        <v>3</v>
      </c>
      <c r="CO177" s="2">
        <v>0</v>
      </c>
      <c r="CP177" s="2">
        <f t="shared" si="230"/>
        <v>0</v>
      </c>
      <c r="CQ177" s="2">
        <f>SUMIF(SmtRes!AQ259:'SmtRes'!AQ266,"=1",SmtRes!AA259:'SmtRes'!AA266)</f>
        <v>1260.8400000000001</v>
      </c>
      <c r="CR177" s="2">
        <f>SUMIF(SmtRes!AQ259:'SmtRes'!AQ266,"=1",SmtRes!AB259:'SmtRes'!AB266)</f>
        <v>2302.6</v>
      </c>
      <c r="CS177" s="2">
        <f>SUMIF(SmtRes!AQ259:'SmtRes'!AQ266,"=1",SmtRes!AC259:'SmtRes'!AC266)</f>
        <v>1902.25</v>
      </c>
      <c r="CT177" s="2">
        <f>SUMIF(SmtRes!AQ259:'SmtRes'!AQ266,"=1",SmtRes!AD259:'SmtRes'!AD266)</f>
        <v>793.61</v>
      </c>
      <c r="CU177" s="2">
        <f t="shared" si="231"/>
        <v>0</v>
      </c>
      <c r="CV177" s="2">
        <f>SUMIF(SmtRes!AQ259:'SmtRes'!AQ266,"=1",SmtRes!BU259:'SmtRes'!BU266)</f>
        <v>9.27</v>
      </c>
      <c r="CW177" s="2">
        <f>SUMIF(SmtRes!AQ259:'SmtRes'!AQ266,"=1",SmtRes!BV259:'SmtRes'!BV266)</f>
        <v>0.34</v>
      </c>
      <c r="CX177" s="2">
        <f t="shared" si="232"/>
        <v>0</v>
      </c>
      <c r="CY177" s="2">
        <f t="shared" si="233"/>
        <v>0</v>
      </c>
      <c r="CZ177" s="2">
        <f t="shared" si="234"/>
        <v>0</v>
      </c>
      <c r="DA177" s="2"/>
      <c r="DB177" s="2"/>
      <c r="DC177" s="2" t="s">
        <v>3</v>
      </c>
      <c r="DD177" s="2" t="s">
        <v>3</v>
      </c>
      <c r="DE177" s="2" t="s">
        <v>3</v>
      </c>
      <c r="DF177" s="2" t="s">
        <v>3</v>
      </c>
      <c r="DG177" s="2" t="s">
        <v>3</v>
      </c>
      <c r="DH177" s="2" t="s">
        <v>3</v>
      </c>
      <c r="DI177" s="2" t="s">
        <v>3</v>
      </c>
      <c r="DJ177" s="2" t="s">
        <v>3</v>
      </c>
      <c r="DK177" s="2" t="s">
        <v>3</v>
      </c>
      <c r="DL177" s="2" t="s">
        <v>3</v>
      </c>
      <c r="DM177" s="2" t="s">
        <v>3</v>
      </c>
      <c r="DN177" s="2">
        <v>0</v>
      </c>
      <c r="DO177" s="2">
        <v>0</v>
      </c>
      <c r="DP177" s="2">
        <v>1</v>
      </c>
      <c r="DQ177" s="2">
        <v>1</v>
      </c>
      <c r="DR177" s="2"/>
      <c r="DS177" s="2"/>
      <c r="DT177" s="2"/>
      <c r="DU177" s="2">
        <v>1013</v>
      </c>
      <c r="DV177" s="2" t="s">
        <v>235</v>
      </c>
      <c r="DW177" s="2" t="s">
        <v>235</v>
      </c>
      <c r="DX177" s="2">
        <v>1</v>
      </c>
      <c r="DY177" s="2"/>
      <c r="DZ177" s="2" t="s">
        <v>3</v>
      </c>
      <c r="EA177" s="2" t="s">
        <v>3</v>
      </c>
      <c r="EB177" s="2" t="s">
        <v>3</v>
      </c>
      <c r="EC177" s="2" t="s">
        <v>3</v>
      </c>
      <c r="ED177" s="2"/>
      <c r="EE177" s="2">
        <v>85678261</v>
      </c>
      <c r="EF177" s="2">
        <v>3</v>
      </c>
      <c r="EG177" s="2" t="s">
        <v>135</v>
      </c>
      <c r="EH177" s="2">
        <v>0</v>
      </c>
      <c r="EI177" s="2" t="s">
        <v>3</v>
      </c>
      <c r="EJ177" s="2">
        <v>2</v>
      </c>
      <c r="EK177" s="2">
        <v>108001</v>
      </c>
      <c r="EL177" s="2" t="s">
        <v>136</v>
      </c>
      <c r="EM177" s="2" t="s">
        <v>137</v>
      </c>
      <c r="EN177" s="2"/>
      <c r="EO177" s="2" t="s">
        <v>3</v>
      </c>
      <c r="EP177" s="2"/>
      <c r="EQ177" s="2">
        <v>0</v>
      </c>
      <c r="ER177" s="2">
        <v>0</v>
      </c>
      <c r="ES177" s="2">
        <v>0</v>
      </c>
      <c r="ET177" s="2">
        <v>0</v>
      </c>
      <c r="EU177" s="2">
        <v>0</v>
      </c>
      <c r="EV177" s="2">
        <v>0</v>
      </c>
      <c r="EW177" s="2">
        <v>9.27</v>
      </c>
      <c r="EX177" s="2">
        <v>0.34</v>
      </c>
      <c r="EY177" s="2">
        <v>0</v>
      </c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>
        <v>0</v>
      </c>
      <c r="FR177" s="2">
        <f t="shared" si="235"/>
        <v>0</v>
      </c>
      <c r="FS177" s="2">
        <v>0</v>
      </c>
      <c r="FT177" s="2"/>
      <c r="FU177" s="2"/>
      <c r="FV177" s="2"/>
      <c r="FW177" s="2"/>
      <c r="FX177" s="2">
        <v>97</v>
      </c>
      <c r="FY177" s="2">
        <v>51</v>
      </c>
      <c r="FZ177" s="2"/>
      <c r="GA177" s="2" t="s">
        <v>3</v>
      </c>
      <c r="GB177" s="2"/>
      <c r="GC177" s="2"/>
      <c r="GD177" s="2">
        <v>1</v>
      </c>
      <c r="GE177" s="2"/>
      <c r="GF177" s="2">
        <v>-489921820</v>
      </c>
      <c r="GG177" s="2">
        <v>2</v>
      </c>
      <c r="GH177" s="2">
        <v>1</v>
      </c>
      <c r="GI177" s="2">
        <v>-2</v>
      </c>
      <c r="GJ177" s="2">
        <v>0</v>
      </c>
      <c r="GK177" s="2">
        <v>0</v>
      </c>
      <c r="GL177" s="2">
        <f t="shared" si="236"/>
        <v>0</v>
      </c>
      <c r="GM177" s="2">
        <f t="shared" si="237"/>
        <v>0</v>
      </c>
      <c r="GN177" s="2">
        <f t="shared" si="238"/>
        <v>0</v>
      </c>
      <c r="GO177" s="2">
        <f t="shared" si="239"/>
        <v>0</v>
      </c>
      <c r="GP177" s="2">
        <f t="shared" si="240"/>
        <v>0</v>
      </c>
      <c r="GQ177" s="2"/>
      <c r="GR177" s="2">
        <v>0</v>
      </c>
      <c r="GS177" s="2">
        <v>3</v>
      </c>
      <c r="GT177" s="2">
        <v>0</v>
      </c>
      <c r="GU177" s="2" t="s">
        <v>3</v>
      </c>
      <c r="GV177" s="2">
        <f t="shared" si="241"/>
        <v>0</v>
      </c>
      <c r="GW177" s="2">
        <v>1</v>
      </c>
      <c r="GX177" s="2">
        <f t="shared" si="242"/>
        <v>0</v>
      </c>
      <c r="GY177" s="2"/>
      <c r="GZ177" s="2"/>
      <c r="HA177" s="2">
        <v>0</v>
      </c>
      <c r="HB177" s="2">
        <v>0</v>
      </c>
      <c r="HC177" s="2">
        <f t="shared" si="243"/>
        <v>0</v>
      </c>
      <c r="HD177" s="2"/>
      <c r="HE177" s="2" t="s">
        <v>3</v>
      </c>
      <c r="HF177" s="2" t="s">
        <v>3</v>
      </c>
      <c r="HG177" s="2"/>
      <c r="HH177" s="2"/>
      <c r="HI177" s="2"/>
      <c r="HJ177" s="2"/>
      <c r="HK177" s="2"/>
      <c r="HL177" s="2"/>
      <c r="HM177" s="2" t="s">
        <v>3</v>
      </c>
      <c r="HN177" s="2" t="s">
        <v>138</v>
      </c>
      <c r="HO177" s="2" t="s">
        <v>139</v>
      </c>
      <c r="HP177" s="2" t="s">
        <v>136</v>
      </c>
      <c r="HQ177" s="2" t="s">
        <v>136</v>
      </c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>
        <v>0</v>
      </c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x14ac:dyDescent="0.2">
      <c r="A178">
        <v>17</v>
      </c>
      <c r="B178">
        <v>1</v>
      </c>
      <c r="C178">
        <f>ROW(SmtRes!A274)</f>
        <v>274</v>
      </c>
      <c r="D178">
        <f>ROW(EtalonRes!A274)</f>
        <v>274</v>
      </c>
      <c r="E178" t="s">
        <v>232</v>
      </c>
      <c r="F178" t="s">
        <v>233</v>
      </c>
      <c r="G178" t="s">
        <v>234</v>
      </c>
      <c r="H178" t="s">
        <v>235</v>
      </c>
      <c r="I178">
        <v>0</v>
      </c>
      <c r="J178">
        <v>0</v>
      </c>
      <c r="K178">
        <v>0</v>
      </c>
      <c r="L178">
        <v>0.4</v>
      </c>
      <c r="M178">
        <v>0.4</v>
      </c>
      <c r="N178">
        <f t="shared" si="221"/>
        <v>0</v>
      </c>
      <c r="O178">
        <f t="shared" si="222"/>
        <v>0</v>
      </c>
      <c r="P178">
        <f>SUMIF(SmtRes!AQ267:'SmtRes'!AQ274,"=1",SmtRes!DF267:'SmtRes'!DF274)</f>
        <v>0</v>
      </c>
      <c r="Q178">
        <f>SUMIF(SmtRes!AQ267:'SmtRes'!AQ274,"=1",SmtRes!DG267:'SmtRes'!DG274)</f>
        <v>0</v>
      </c>
      <c r="R178">
        <f>SUMIF(SmtRes!AQ267:'SmtRes'!AQ274,"=1",SmtRes!DH267:'SmtRes'!DH274)</f>
        <v>0</v>
      </c>
      <c r="S178">
        <f>SUMIF(SmtRes!AQ267:'SmtRes'!AQ274,"=1",SmtRes!DI267:'SmtRes'!DI274)</f>
        <v>0</v>
      </c>
      <c r="T178">
        <f t="shared" si="223"/>
        <v>0</v>
      </c>
      <c r="U178">
        <f>SUMIF(SmtRes!AQ267:'SmtRes'!AQ274,"=1",SmtRes!CV267:'SmtRes'!CV274)</f>
        <v>0</v>
      </c>
      <c r="V178">
        <f>SUMIF(SmtRes!AQ267:'SmtRes'!AQ274,"=1",SmtRes!CW267:'SmtRes'!CW274)</f>
        <v>0</v>
      </c>
      <c r="W178">
        <f t="shared" si="224"/>
        <v>0</v>
      </c>
      <c r="X178">
        <f t="shared" si="225"/>
        <v>0</v>
      </c>
      <c r="Y178">
        <f t="shared" si="226"/>
        <v>0</v>
      </c>
      <c r="AA178">
        <v>87105511</v>
      </c>
      <c r="AB178">
        <f t="shared" si="227"/>
        <v>9718.86</v>
      </c>
      <c r="AC178">
        <f>ROUND((SUM(SmtRes!BQ267:'SmtRes'!BQ274)),2)</f>
        <v>1924.28</v>
      </c>
      <c r="AD178">
        <f>ROUND((((SUM(SmtRes!BR267:'SmtRes'!BR274))-(SUM(SmtRes!BS267:'SmtRes'!BS274)))+AE178),2)</f>
        <v>437.82</v>
      </c>
      <c r="AE178">
        <f>ROUND((SUM(SmtRes!BS267:'SmtRes'!BS274)),2)</f>
        <v>323.38</v>
      </c>
      <c r="AF178">
        <f>ROUND((SUM(SmtRes!BT267:'SmtRes'!BT274)),2)</f>
        <v>7356.76</v>
      </c>
      <c r="AG178">
        <f t="shared" si="228"/>
        <v>0</v>
      </c>
      <c r="AH178">
        <f>(SUM(SmtRes!BU267:'SmtRes'!BU274))</f>
        <v>9.27</v>
      </c>
      <c r="AI178">
        <f>(SUM(SmtRes!BV267:'SmtRes'!BV274))</f>
        <v>0.34</v>
      </c>
      <c r="AJ178">
        <f t="shared" si="229"/>
        <v>0</v>
      </c>
      <c r="AK178">
        <v>10042.2461</v>
      </c>
      <c r="AL178">
        <v>1924.2794999999999</v>
      </c>
      <c r="AM178">
        <v>437.81940000000003</v>
      </c>
      <c r="AN178">
        <v>323.38250000000005</v>
      </c>
      <c r="AO178">
        <v>7356.7646999999997</v>
      </c>
      <c r="AP178">
        <v>0</v>
      </c>
      <c r="AQ178">
        <v>9.27</v>
      </c>
      <c r="AR178">
        <v>0.34</v>
      </c>
      <c r="AS178">
        <v>0</v>
      </c>
      <c r="AT178">
        <v>97</v>
      </c>
      <c r="AU178">
        <v>51</v>
      </c>
      <c r="AV178">
        <v>1</v>
      </c>
      <c r="AW178">
        <v>1</v>
      </c>
      <c r="AZ178">
        <v>1</v>
      </c>
      <c r="BA178">
        <v>1</v>
      </c>
      <c r="BB178">
        <v>1</v>
      </c>
      <c r="BC178">
        <v>1</v>
      </c>
      <c r="BD178" t="s">
        <v>3</v>
      </c>
      <c r="BE178" t="s">
        <v>3</v>
      </c>
      <c r="BF178" t="s">
        <v>3</v>
      </c>
      <c r="BG178" t="s">
        <v>3</v>
      </c>
      <c r="BH178">
        <v>0</v>
      </c>
      <c r="BI178">
        <v>2</v>
      </c>
      <c r="BJ178" t="s">
        <v>236</v>
      </c>
      <c r="BM178">
        <v>108001</v>
      </c>
      <c r="BN178">
        <v>0</v>
      </c>
      <c r="BO178" t="s">
        <v>3</v>
      </c>
      <c r="BP178">
        <v>0</v>
      </c>
      <c r="BQ178">
        <v>3</v>
      </c>
      <c r="BR178">
        <v>0</v>
      </c>
      <c r="BS178">
        <v>1</v>
      </c>
      <c r="BT178">
        <v>1</v>
      </c>
      <c r="BU178">
        <v>1</v>
      </c>
      <c r="BV178">
        <v>1</v>
      </c>
      <c r="BW178">
        <v>1</v>
      </c>
      <c r="BX178">
        <v>1</v>
      </c>
      <c r="BY178" t="s">
        <v>3</v>
      </c>
      <c r="BZ178">
        <v>97</v>
      </c>
      <c r="CA178">
        <v>51</v>
      </c>
      <c r="CB178" t="s">
        <v>3</v>
      </c>
      <c r="CE178">
        <v>0</v>
      </c>
      <c r="CF178">
        <v>0</v>
      </c>
      <c r="CG178">
        <v>0</v>
      </c>
      <c r="CH178">
        <v>14</v>
      </c>
      <c r="CI178">
        <v>0</v>
      </c>
      <c r="CJ178">
        <v>0</v>
      </c>
      <c r="CK178">
        <v>0</v>
      </c>
      <c r="CL178">
        <v>0</v>
      </c>
      <c r="CM178">
        <v>0</v>
      </c>
      <c r="CN178" t="s">
        <v>3</v>
      </c>
      <c r="CO178">
        <v>0</v>
      </c>
      <c r="CP178">
        <f t="shared" si="230"/>
        <v>0</v>
      </c>
      <c r="CQ178">
        <f>SUMIF(SmtRes!AQ267:'SmtRes'!AQ274,"=1",SmtRes!AA267:'SmtRes'!AA274)</f>
        <v>1260.8400000000001</v>
      </c>
      <c r="CR178">
        <f>SUMIF(SmtRes!AQ267:'SmtRes'!AQ274,"=1",SmtRes!AB267:'SmtRes'!AB274)</f>
        <v>2302.6</v>
      </c>
      <c r="CS178">
        <f>SUMIF(SmtRes!AQ267:'SmtRes'!AQ274,"=1",SmtRes!AC267:'SmtRes'!AC274)</f>
        <v>1902.25</v>
      </c>
      <c r="CT178">
        <f>SUMIF(SmtRes!AQ267:'SmtRes'!AQ274,"=1",SmtRes!AD267:'SmtRes'!AD274)</f>
        <v>793.61</v>
      </c>
      <c r="CU178">
        <f t="shared" si="231"/>
        <v>0</v>
      </c>
      <c r="CV178">
        <f>SUMIF(SmtRes!AQ267:'SmtRes'!AQ274,"=1",SmtRes!BU267:'SmtRes'!BU274)</f>
        <v>9.27</v>
      </c>
      <c r="CW178">
        <f>SUMIF(SmtRes!AQ267:'SmtRes'!AQ274,"=1",SmtRes!BV267:'SmtRes'!BV274)</f>
        <v>0.34</v>
      </c>
      <c r="CX178">
        <f t="shared" si="232"/>
        <v>0</v>
      </c>
      <c r="CY178">
        <f t="shared" si="233"/>
        <v>0</v>
      </c>
      <c r="CZ178">
        <f t="shared" si="234"/>
        <v>0</v>
      </c>
      <c r="DC178" t="s">
        <v>3</v>
      </c>
      <c r="DD178" t="s">
        <v>3</v>
      </c>
      <c r="DE178" t="s">
        <v>3</v>
      </c>
      <c r="DF178" t="s">
        <v>3</v>
      </c>
      <c r="DG178" t="s">
        <v>3</v>
      </c>
      <c r="DH178" t="s">
        <v>3</v>
      </c>
      <c r="DI178" t="s">
        <v>3</v>
      </c>
      <c r="DJ178" t="s">
        <v>3</v>
      </c>
      <c r="DK178" t="s">
        <v>3</v>
      </c>
      <c r="DL178" t="s">
        <v>3</v>
      </c>
      <c r="DM178" t="s">
        <v>3</v>
      </c>
      <c r="DN178">
        <v>0</v>
      </c>
      <c r="DO178">
        <v>0</v>
      </c>
      <c r="DP178">
        <v>1</v>
      </c>
      <c r="DQ178">
        <v>1</v>
      </c>
      <c r="DU178">
        <v>1013</v>
      </c>
      <c r="DV178" t="s">
        <v>235</v>
      </c>
      <c r="DW178" t="s">
        <v>235</v>
      </c>
      <c r="DX178">
        <v>1</v>
      </c>
      <c r="DZ178" t="s">
        <v>3</v>
      </c>
      <c r="EA178" t="s">
        <v>3</v>
      </c>
      <c r="EB178" t="s">
        <v>3</v>
      </c>
      <c r="EC178" t="s">
        <v>3</v>
      </c>
      <c r="EE178">
        <v>85678261</v>
      </c>
      <c r="EF178">
        <v>3</v>
      </c>
      <c r="EG178" t="s">
        <v>135</v>
      </c>
      <c r="EH178">
        <v>0</v>
      </c>
      <c r="EI178" t="s">
        <v>3</v>
      </c>
      <c r="EJ178">
        <v>2</v>
      </c>
      <c r="EK178">
        <v>108001</v>
      </c>
      <c r="EL178" t="s">
        <v>136</v>
      </c>
      <c r="EM178" t="s">
        <v>137</v>
      </c>
      <c r="EO178" t="s">
        <v>3</v>
      </c>
      <c r="EQ178">
        <v>0</v>
      </c>
      <c r="ER178">
        <v>0</v>
      </c>
      <c r="ES178">
        <v>0</v>
      </c>
      <c r="ET178">
        <v>0</v>
      </c>
      <c r="EU178">
        <v>0</v>
      </c>
      <c r="EV178">
        <v>0</v>
      </c>
      <c r="EW178">
        <v>9.27</v>
      </c>
      <c r="EX178">
        <v>0.34</v>
      </c>
      <c r="EY178">
        <v>0</v>
      </c>
      <c r="FQ178">
        <v>0</v>
      </c>
      <c r="FR178">
        <f t="shared" si="235"/>
        <v>0</v>
      </c>
      <c r="FS178">
        <v>0</v>
      </c>
      <c r="FX178">
        <v>97</v>
      </c>
      <c r="FY178">
        <v>51</v>
      </c>
      <c r="GA178" t="s">
        <v>3</v>
      </c>
      <c r="GD178">
        <v>1</v>
      </c>
      <c r="GF178">
        <v>-489921820</v>
      </c>
      <c r="GG178">
        <v>2</v>
      </c>
      <c r="GH178">
        <v>1</v>
      </c>
      <c r="GI178">
        <v>-2</v>
      </c>
      <c r="GJ178">
        <v>0</v>
      </c>
      <c r="GK178">
        <v>0</v>
      </c>
      <c r="GL178">
        <f t="shared" si="236"/>
        <v>0</v>
      </c>
      <c r="GM178">
        <f t="shared" si="237"/>
        <v>0</v>
      </c>
      <c r="GN178">
        <f t="shared" si="238"/>
        <v>0</v>
      </c>
      <c r="GO178">
        <f t="shared" si="239"/>
        <v>0</v>
      </c>
      <c r="GP178">
        <f t="shared" si="240"/>
        <v>0</v>
      </c>
      <c r="GR178">
        <v>0</v>
      </c>
      <c r="GS178">
        <v>3</v>
      </c>
      <c r="GT178">
        <v>0</v>
      </c>
      <c r="GU178" t="s">
        <v>3</v>
      </c>
      <c r="GV178">
        <f t="shared" si="241"/>
        <v>0</v>
      </c>
      <c r="GW178">
        <v>1</v>
      </c>
      <c r="GX178">
        <f t="shared" si="242"/>
        <v>0</v>
      </c>
      <c r="HA178">
        <v>0</v>
      </c>
      <c r="HB178">
        <v>0</v>
      </c>
      <c r="HC178">
        <f t="shared" si="243"/>
        <v>0</v>
      </c>
      <c r="HE178" t="s">
        <v>3</v>
      </c>
      <c r="HF178" t="s">
        <v>3</v>
      </c>
      <c r="HM178" t="s">
        <v>3</v>
      </c>
      <c r="HN178" t="s">
        <v>138</v>
      </c>
      <c r="HO178" t="s">
        <v>139</v>
      </c>
      <c r="HP178" t="s">
        <v>136</v>
      </c>
      <c r="HQ178" t="s">
        <v>136</v>
      </c>
      <c r="IK178">
        <v>0</v>
      </c>
    </row>
    <row r="179" spans="1:255" x14ac:dyDescent="0.2">
      <c r="A179" s="2">
        <v>18</v>
      </c>
      <c r="B179" s="2">
        <v>1</v>
      </c>
      <c r="C179" s="2">
        <v>266</v>
      </c>
      <c r="D179" s="2"/>
      <c r="E179" s="2" t="s">
        <v>237</v>
      </c>
      <c r="F179" s="2" t="s">
        <v>141</v>
      </c>
      <c r="G179" s="2" t="s">
        <v>142</v>
      </c>
      <c r="H179" s="2" t="s">
        <v>143</v>
      </c>
      <c r="I179" s="2">
        <f>J179</f>
        <v>2</v>
      </c>
      <c r="J179" s="2">
        <v>2</v>
      </c>
      <c r="K179" s="2">
        <v>2</v>
      </c>
      <c r="L179" s="2">
        <v>0.8</v>
      </c>
      <c r="M179" s="2">
        <v>0.8</v>
      </c>
      <c r="N179" s="2">
        <f t="shared" si="221"/>
        <v>0</v>
      </c>
      <c r="O179" s="2">
        <f>ROUND(P179,2)</f>
        <v>0</v>
      </c>
      <c r="P179" s="2">
        <f>ROUND(ROUND(ROUND(SUMIF(SmtRes!AQ267:'SmtRes'!AQ274,"=1",SmtRes!CU267:'SmtRes'!CU274),2),2)*I179/100,2)</f>
        <v>0</v>
      </c>
      <c r="Q179" s="2">
        <f>ROUND(CR179*I179,2)</f>
        <v>0</v>
      </c>
      <c r="R179" s="2">
        <f>ROUND(CS179*I179,2)</f>
        <v>0</v>
      </c>
      <c r="S179" s="2">
        <f>ROUND(CT179*I179,2)</f>
        <v>0</v>
      </c>
      <c r="T179" s="2">
        <f t="shared" si="223"/>
        <v>0</v>
      </c>
      <c r="U179" s="2">
        <f>ROUND(CV179*I179,7)</f>
        <v>0</v>
      </c>
      <c r="V179" s="2">
        <f>ROUND(CW179*I179,7)</f>
        <v>0</v>
      </c>
      <c r="W179" s="2">
        <f t="shared" si="224"/>
        <v>0</v>
      </c>
      <c r="X179" s="2">
        <f t="shared" si="225"/>
        <v>0</v>
      </c>
      <c r="Y179" s="2">
        <f t="shared" si="226"/>
        <v>0</v>
      </c>
      <c r="Z179" s="2"/>
      <c r="AA179" s="2">
        <v>87105575</v>
      </c>
      <c r="AB179" s="2">
        <f t="shared" si="227"/>
        <v>0</v>
      </c>
      <c r="AC179" s="2">
        <f>ROUND((ES179),2)</f>
        <v>0</v>
      </c>
      <c r="AD179" s="2">
        <f>ROUND((((ET179)-(EU179))+AE179),2)</f>
        <v>0</v>
      </c>
      <c r="AE179" s="2">
        <f t="shared" ref="AE179:AF182" si="244">ROUND((EU179),2)</f>
        <v>0</v>
      </c>
      <c r="AF179" s="2">
        <f t="shared" si="244"/>
        <v>0</v>
      </c>
      <c r="AG179" s="2">
        <f t="shared" si="228"/>
        <v>0</v>
      </c>
      <c r="AH179" s="2">
        <f t="shared" ref="AH179:AI182" si="245">(EW179)</f>
        <v>0</v>
      </c>
      <c r="AI179" s="2">
        <f t="shared" si="245"/>
        <v>0</v>
      </c>
      <c r="AJ179" s="2">
        <f t="shared" si="229"/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97</v>
      </c>
      <c r="AU179" s="2">
        <v>51</v>
      </c>
      <c r="AV179" s="2">
        <v>1</v>
      </c>
      <c r="AW179" s="2">
        <v>1</v>
      </c>
      <c r="AX179" s="2"/>
      <c r="AY179" s="2"/>
      <c r="AZ179" s="2">
        <v>1</v>
      </c>
      <c r="BA179" s="2">
        <v>1</v>
      </c>
      <c r="BB179" s="2">
        <v>1</v>
      </c>
      <c r="BC179" s="2">
        <v>1</v>
      </c>
      <c r="BD179" s="2" t="s">
        <v>3</v>
      </c>
      <c r="BE179" s="2" t="s">
        <v>3</v>
      </c>
      <c r="BF179" s="2" t="s">
        <v>3</v>
      </c>
      <c r="BG179" s="2" t="s">
        <v>3</v>
      </c>
      <c r="BH179" s="2">
        <v>3</v>
      </c>
      <c r="BI179" s="2">
        <v>2</v>
      </c>
      <c r="BJ179" s="2" t="s">
        <v>3</v>
      </c>
      <c r="BK179" s="2"/>
      <c r="BL179" s="2"/>
      <c r="BM179" s="2">
        <v>108001</v>
      </c>
      <c r="BN179" s="2">
        <v>0</v>
      </c>
      <c r="BO179" s="2" t="s">
        <v>3</v>
      </c>
      <c r="BP179" s="2">
        <v>0</v>
      </c>
      <c r="BQ179" s="2">
        <v>3</v>
      </c>
      <c r="BR179" s="2">
        <v>0</v>
      </c>
      <c r="BS179" s="2">
        <v>1</v>
      </c>
      <c r="BT179" s="2">
        <v>1</v>
      </c>
      <c r="BU179" s="2">
        <v>1</v>
      </c>
      <c r="BV179" s="2">
        <v>1</v>
      </c>
      <c r="BW179" s="2">
        <v>1</v>
      </c>
      <c r="BX179" s="2">
        <v>1</v>
      </c>
      <c r="BY179" s="2" t="s">
        <v>3</v>
      </c>
      <c r="BZ179" s="2">
        <v>97</v>
      </c>
      <c r="CA179" s="2">
        <v>51</v>
      </c>
      <c r="CB179" s="2" t="s">
        <v>3</v>
      </c>
      <c r="CC179" s="2"/>
      <c r="CD179" s="2"/>
      <c r="CE179" s="2">
        <v>0</v>
      </c>
      <c r="CF179" s="2">
        <v>0</v>
      </c>
      <c r="CG179" s="2">
        <v>0</v>
      </c>
      <c r="CH179" s="2">
        <v>14</v>
      </c>
      <c r="CI179" s="2">
        <v>1</v>
      </c>
      <c r="CJ179" s="2">
        <v>0</v>
      </c>
      <c r="CK179" s="2">
        <v>0</v>
      </c>
      <c r="CL179" s="2">
        <v>0</v>
      </c>
      <c r="CM179" s="2">
        <v>0</v>
      </c>
      <c r="CN179" s="2" t="s">
        <v>3</v>
      </c>
      <c r="CO179" s="2">
        <v>0</v>
      </c>
      <c r="CP179" s="2">
        <f>0</f>
        <v>0</v>
      </c>
      <c r="CQ179" s="2">
        <f>0</f>
        <v>0</v>
      </c>
      <c r="CR179" s="2">
        <f>0</f>
        <v>0</v>
      </c>
      <c r="CS179" s="2">
        <f>0</f>
        <v>0</v>
      </c>
      <c r="CT179" s="2">
        <f>0</f>
        <v>0</v>
      </c>
      <c r="CU179" s="2">
        <f>0</f>
        <v>0</v>
      </c>
      <c r="CV179" s="2">
        <f>0</f>
        <v>0</v>
      </c>
      <c r="CW179" s="2">
        <f>0</f>
        <v>0</v>
      </c>
      <c r="CX179" s="2">
        <f>0</f>
        <v>0</v>
      </c>
      <c r="CY179" s="2">
        <f>0</f>
        <v>0</v>
      </c>
      <c r="CZ179" s="2">
        <f>0</f>
        <v>0</v>
      </c>
      <c r="DA179" s="2"/>
      <c r="DB179" s="2"/>
      <c r="DC179" s="2" t="s">
        <v>3</v>
      </c>
      <c r="DD179" s="2" t="s">
        <v>3</v>
      </c>
      <c r="DE179" s="2" t="s">
        <v>3</v>
      </c>
      <c r="DF179" s="2" t="s">
        <v>3</v>
      </c>
      <c r="DG179" s="2" t="s">
        <v>3</v>
      </c>
      <c r="DH179" s="2" t="s">
        <v>3</v>
      </c>
      <c r="DI179" s="2" t="s">
        <v>3</v>
      </c>
      <c r="DJ179" s="2" t="s">
        <v>3</v>
      </c>
      <c r="DK179" s="2" t="s">
        <v>3</v>
      </c>
      <c r="DL179" s="2" t="s">
        <v>3</v>
      </c>
      <c r="DM179" s="2" t="s">
        <v>3</v>
      </c>
      <c r="DN179" s="2">
        <v>0</v>
      </c>
      <c r="DO179" s="2">
        <v>0</v>
      </c>
      <c r="DP179" s="2">
        <v>1</v>
      </c>
      <c r="DQ179" s="2">
        <v>1</v>
      </c>
      <c r="DR179" s="2"/>
      <c r="DS179" s="2"/>
      <c r="DT179" s="2"/>
      <c r="DU179" s="2">
        <v>1013</v>
      </c>
      <c r="DV179" s="2" t="s">
        <v>143</v>
      </c>
      <c r="DW179" s="2" t="s">
        <v>143</v>
      </c>
      <c r="DX179" s="2">
        <v>1</v>
      </c>
      <c r="DY179" s="2"/>
      <c r="DZ179" s="2" t="s">
        <v>3</v>
      </c>
      <c r="EA179" s="2" t="s">
        <v>3</v>
      </c>
      <c r="EB179" s="2" t="s">
        <v>3</v>
      </c>
      <c r="EC179" s="2" t="s">
        <v>3</v>
      </c>
      <c r="ED179" s="2"/>
      <c r="EE179" s="2">
        <v>85678261</v>
      </c>
      <c r="EF179" s="2">
        <v>3</v>
      </c>
      <c r="EG179" s="2" t="s">
        <v>135</v>
      </c>
      <c r="EH179" s="2">
        <v>0</v>
      </c>
      <c r="EI179" s="2" t="s">
        <v>3</v>
      </c>
      <c r="EJ179" s="2">
        <v>2</v>
      </c>
      <c r="EK179" s="2">
        <v>108001</v>
      </c>
      <c r="EL179" s="2" t="s">
        <v>136</v>
      </c>
      <c r="EM179" s="2" t="s">
        <v>137</v>
      </c>
      <c r="EN179" s="2"/>
      <c r="EO179" s="2" t="s">
        <v>3</v>
      </c>
      <c r="EP179" s="2"/>
      <c r="EQ179" s="2">
        <v>0</v>
      </c>
      <c r="ER179" s="2">
        <v>0</v>
      </c>
      <c r="ES179" s="2">
        <v>0</v>
      </c>
      <c r="ET179" s="2">
        <v>0</v>
      </c>
      <c r="EU179" s="2">
        <v>0</v>
      </c>
      <c r="EV179" s="2">
        <v>0</v>
      </c>
      <c r="EW179" s="2">
        <v>0</v>
      </c>
      <c r="EX179" s="2">
        <v>0</v>
      </c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>
        <v>0</v>
      </c>
      <c r="FR179" s="2">
        <f t="shared" si="235"/>
        <v>0</v>
      </c>
      <c r="FS179" s="2">
        <v>0</v>
      </c>
      <c r="FT179" s="2"/>
      <c r="FU179" s="2"/>
      <c r="FV179" s="2"/>
      <c r="FW179" s="2"/>
      <c r="FX179" s="2">
        <v>97</v>
      </c>
      <c r="FY179" s="2">
        <v>51</v>
      </c>
      <c r="FZ179" s="2"/>
      <c r="GA179" s="2" t="s">
        <v>3</v>
      </c>
      <c r="GB179" s="2"/>
      <c r="GC179" s="2"/>
      <c r="GD179" s="2">
        <v>1</v>
      </c>
      <c r="GE179" s="2"/>
      <c r="GF179" s="2">
        <v>274903907</v>
      </c>
      <c r="GG179" s="2">
        <v>2</v>
      </c>
      <c r="GH179" s="2">
        <v>1</v>
      </c>
      <c r="GI179" s="2">
        <v>-2</v>
      </c>
      <c r="GJ179" s="2">
        <v>0</v>
      </c>
      <c r="GK179" s="2">
        <v>0</v>
      </c>
      <c r="GL179" s="2">
        <f t="shared" si="236"/>
        <v>0</v>
      </c>
      <c r="GM179" s="2">
        <f t="shared" si="237"/>
        <v>0</v>
      </c>
      <c r="GN179" s="2">
        <f t="shared" si="238"/>
        <v>0</v>
      </c>
      <c r="GO179" s="2">
        <f t="shared" si="239"/>
        <v>0</v>
      </c>
      <c r="GP179" s="2">
        <f t="shared" si="240"/>
        <v>0</v>
      </c>
      <c r="GQ179" s="2"/>
      <c r="GR179" s="2">
        <v>0</v>
      </c>
      <c r="GS179" s="2">
        <v>3</v>
      </c>
      <c r="GT179" s="2">
        <v>0</v>
      </c>
      <c r="GU179" s="2" t="s">
        <v>3</v>
      </c>
      <c r="GV179" s="2">
        <f t="shared" si="241"/>
        <v>0</v>
      </c>
      <c r="GW179" s="2">
        <v>1</v>
      </c>
      <c r="GX179" s="2">
        <f t="shared" si="242"/>
        <v>0</v>
      </c>
      <c r="GY179" s="2"/>
      <c r="GZ179" s="2"/>
      <c r="HA179" s="2">
        <v>0</v>
      </c>
      <c r="HB179" s="2">
        <v>0</v>
      </c>
      <c r="HC179" s="2">
        <f>0</f>
        <v>0</v>
      </c>
      <c r="HD179" s="2"/>
      <c r="HE179" s="2" t="s">
        <v>3</v>
      </c>
      <c r="HF179" s="2" t="s">
        <v>3</v>
      </c>
      <c r="HG179" s="2"/>
      <c r="HH179" s="2"/>
      <c r="HI179" s="2"/>
      <c r="HJ179" s="2"/>
      <c r="HK179" s="2"/>
      <c r="HL179" s="2"/>
      <c r="HM179" s="2" t="s">
        <v>3</v>
      </c>
      <c r="HN179" s="2" t="s">
        <v>138</v>
      </c>
      <c r="HO179" s="2" t="s">
        <v>139</v>
      </c>
      <c r="HP179" s="2" t="s">
        <v>136</v>
      </c>
      <c r="HQ179" s="2" t="s">
        <v>136</v>
      </c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>
        <v>0</v>
      </c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x14ac:dyDescent="0.2">
      <c r="A180">
        <v>18</v>
      </c>
      <c r="B180">
        <v>1</v>
      </c>
      <c r="C180">
        <v>274</v>
      </c>
      <c r="E180" t="s">
        <v>237</v>
      </c>
      <c r="F180" t="s">
        <v>141</v>
      </c>
      <c r="G180" t="s">
        <v>142</v>
      </c>
      <c r="H180" t="s">
        <v>143</v>
      </c>
      <c r="I180">
        <f>J180</f>
        <v>2</v>
      </c>
      <c r="J180">
        <v>2</v>
      </c>
      <c r="K180">
        <v>2</v>
      </c>
      <c r="L180">
        <v>0.8</v>
      </c>
      <c r="M180">
        <v>0.8</v>
      </c>
      <c r="N180">
        <f t="shared" si="221"/>
        <v>0</v>
      </c>
      <c r="O180">
        <f>ROUND(P180,2)</f>
        <v>0</v>
      </c>
      <c r="P180">
        <f>ROUND(ROUND(ROUND(SUMIF(SmtRes!AQ267:'SmtRes'!AQ274,"=1",SmtRes!CU267:'SmtRes'!CU274),2),2)*I180/100,2)</f>
        <v>0</v>
      </c>
      <c r="Q180">
        <f>ROUND(CR180*I180,2)</f>
        <v>0</v>
      </c>
      <c r="R180">
        <f>ROUND(CS180*I180,2)</f>
        <v>0</v>
      </c>
      <c r="S180">
        <f>ROUND(CT180*I180,2)</f>
        <v>0</v>
      </c>
      <c r="T180">
        <f t="shared" si="223"/>
        <v>0</v>
      </c>
      <c r="U180">
        <f>ROUND(CV180*I180,7)</f>
        <v>0</v>
      </c>
      <c r="V180">
        <f>ROUND(CW180*I180,7)</f>
        <v>0</v>
      </c>
      <c r="W180">
        <f t="shared" si="224"/>
        <v>0</v>
      </c>
      <c r="X180">
        <f t="shared" si="225"/>
        <v>0</v>
      </c>
      <c r="Y180">
        <f t="shared" si="226"/>
        <v>0</v>
      </c>
      <c r="AA180">
        <v>87105511</v>
      </c>
      <c r="AB180">
        <f t="shared" si="227"/>
        <v>0</v>
      </c>
      <c r="AC180">
        <f>ROUND((ES180),2)</f>
        <v>0</v>
      </c>
      <c r="AD180">
        <f>ROUND((((ET180)-(EU180))+AE180),2)</f>
        <v>0</v>
      </c>
      <c r="AE180">
        <f t="shared" si="244"/>
        <v>0</v>
      </c>
      <c r="AF180">
        <f t="shared" si="244"/>
        <v>0</v>
      </c>
      <c r="AG180">
        <f t="shared" si="228"/>
        <v>0</v>
      </c>
      <c r="AH180">
        <f t="shared" si="245"/>
        <v>0</v>
      </c>
      <c r="AI180">
        <f t="shared" si="245"/>
        <v>0</v>
      </c>
      <c r="AJ180">
        <f t="shared" si="229"/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97</v>
      </c>
      <c r="AU180">
        <v>51</v>
      </c>
      <c r="AV180">
        <v>1</v>
      </c>
      <c r="AW180">
        <v>1</v>
      </c>
      <c r="AZ180">
        <v>1</v>
      </c>
      <c r="BA180">
        <v>1</v>
      </c>
      <c r="BB180">
        <v>1</v>
      </c>
      <c r="BC180">
        <v>1</v>
      </c>
      <c r="BD180" t="s">
        <v>3</v>
      </c>
      <c r="BE180" t="s">
        <v>3</v>
      </c>
      <c r="BF180" t="s">
        <v>3</v>
      </c>
      <c r="BG180" t="s">
        <v>3</v>
      </c>
      <c r="BH180">
        <v>3</v>
      </c>
      <c r="BI180">
        <v>2</v>
      </c>
      <c r="BJ180" t="s">
        <v>3</v>
      </c>
      <c r="BM180">
        <v>108001</v>
      </c>
      <c r="BN180">
        <v>0</v>
      </c>
      <c r="BO180" t="s">
        <v>3</v>
      </c>
      <c r="BP180">
        <v>0</v>
      </c>
      <c r="BQ180">
        <v>3</v>
      </c>
      <c r="BR180">
        <v>0</v>
      </c>
      <c r="BS180">
        <v>1</v>
      </c>
      <c r="BT180">
        <v>1</v>
      </c>
      <c r="BU180">
        <v>1</v>
      </c>
      <c r="BV180">
        <v>1</v>
      </c>
      <c r="BW180">
        <v>1</v>
      </c>
      <c r="BX180">
        <v>1</v>
      </c>
      <c r="BY180" t="s">
        <v>3</v>
      </c>
      <c r="BZ180">
        <v>97</v>
      </c>
      <c r="CA180">
        <v>51</v>
      </c>
      <c r="CB180" t="s">
        <v>3</v>
      </c>
      <c r="CE180">
        <v>0</v>
      </c>
      <c r="CF180">
        <v>0</v>
      </c>
      <c r="CG180">
        <v>0</v>
      </c>
      <c r="CH180">
        <v>14</v>
      </c>
      <c r="CI180">
        <v>1</v>
      </c>
      <c r="CJ180">
        <v>0</v>
      </c>
      <c r="CK180">
        <v>0</v>
      </c>
      <c r="CL180">
        <v>0</v>
      </c>
      <c r="CM180">
        <v>0</v>
      </c>
      <c r="CN180" t="s">
        <v>3</v>
      </c>
      <c r="CO180">
        <v>0</v>
      </c>
      <c r="CP180">
        <f>0</f>
        <v>0</v>
      </c>
      <c r="CQ180">
        <f>0</f>
        <v>0</v>
      </c>
      <c r="CR180">
        <f>0</f>
        <v>0</v>
      </c>
      <c r="CS180">
        <f>0</f>
        <v>0</v>
      </c>
      <c r="CT180">
        <f>0</f>
        <v>0</v>
      </c>
      <c r="CU180">
        <f>0</f>
        <v>0</v>
      </c>
      <c r="CV180">
        <f>0</f>
        <v>0</v>
      </c>
      <c r="CW180">
        <f>0</f>
        <v>0</v>
      </c>
      <c r="CX180">
        <f>0</f>
        <v>0</v>
      </c>
      <c r="CY180">
        <f>0</f>
        <v>0</v>
      </c>
      <c r="CZ180">
        <f>0</f>
        <v>0</v>
      </c>
      <c r="DC180" t="s">
        <v>3</v>
      </c>
      <c r="DD180" t="s">
        <v>3</v>
      </c>
      <c r="DE180" t="s">
        <v>3</v>
      </c>
      <c r="DF180" t="s">
        <v>3</v>
      </c>
      <c r="DG180" t="s">
        <v>3</v>
      </c>
      <c r="DH180" t="s">
        <v>3</v>
      </c>
      <c r="DI180" t="s">
        <v>3</v>
      </c>
      <c r="DJ180" t="s">
        <v>3</v>
      </c>
      <c r="DK180" t="s">
        <v>3</v>
      </c>
      <c r="DL180" t="s">
        <v>3</v>
      </c>
      <c r="DM180" t="s">
        <v>3</v>
      </c>
      <c r="DN180">
        <v>0</v>
      </c>
      <c r="DO180">
        <v>0</v>
      </c>
      <c r="DP180">
        <v>1</v>
      </c>
      <c r="DQ180">
        <v>1</v>
      </c>
      <c r="DU180">
        <v>1013</v>
      </c>
      <c r="DV180" t="s">
        <v>143</v>
      </c>
      <c r="DW180" t="s">
        <v>143</v>
      </c>
      <c r="DX180">
        <v>1</v>
      </c>
      <c r="DZ180" t="s">
        <v>3</v>
      </c>
      <c r="EA180" t="s">
        <v>3</v>
      </c>
      <c r="EB180" t="s">
        <v>3</v>
      </c>
      <c r="EC180" t="s">
        <v>3</v>
      </c>
      <c r="EE180">
        <v>85678261</v>
      </c>
      <c r="EF180">
        <v>3</v>
      </c>
      <c r="EG180" t="s">
        <v>135</v>
      </c>
      <c r="EH180">
        <v>0</v>
      </c>
      <c r="EI180" t="s">
        <v>3</v>
      </c>
      <c r="EJ180">
        <v>2</v>
      </c>
      <c r="EK180">
        <v>108001</v>
      </c>
      <c r="EL180" t="s">
        <v>136</v>
      </c>
      <c r="EM180" t="s">
        <v>137</v>
      </c>
      <c r="EO180" t="s">
        <v>3</v>
      </c>
      <c r="EQ180">
        <v>0</v>
      </c>
      <c r="ER180">
        <v>0</v>
      </c>
      <c r="ES180">
        <v>0</v>
      </c>
      <c r="ET180">
        <v>0</v>
      </c>
      <c r="EU180">
        <v>0</v>
      </c>
      <c r="EV180">
        <v>0</v>
      </c>
      <c r="EW180">
        <v>0</v>
      </c>
      <c r="EX180">
        <v>0</v>
      </c>
      <c r="FQ180">
        <v>0</v>
      </c>
      <c r="FR180">
        <f t="shared" si="235"/>
        <v>0</v>
      </c>
      <c r="FS180">
        <v>0</v>
      </c>
      <c r="FX180">
        <v>97</v>
      </c>
      <c r="FY180">
        <v>51</v>
      </c>
      <c r="GA180" t="s">
        <v>3</v>
      </c>
      <c r="GD180">
        <v>1</v>
      </c>
      <c r="GF180">
        <v>274903907</v>
      </c>
      <c r="GG180">
        <v>2</v>
      </c>
      <c r="GH180">
        <v>1</v>
      </c>
      <c r="GI180">
        <v>-2</v>
      </c>
      <c r="GJ180">
        <v>0</v>
      </c>
      <c r="GK180">
        <v>0</v>
      </c>
      <c r="GL180">
        <f t="shared" si="236"/>
        <v>0</v>
      </c>
      <c r="GM180">
        <f t="shared" si="237"/>
        <v>0</v>
      </c>
      <c r="GN180">
        <f t="shared" si="238"/>
        <v>0</v>
      </c>
      <c r="GO180">
        <f t="shared" si="239"/>
        <v>0</v>
      </c>
      <c r="GP180">
        <f t="shared" si="240"/>
        <v>0</v>
      </c>
      <c r="GR180">
        <v>0</v>
      </c>
      <c r="GS180">
        <v>3</v>
      </c>
      <c r="GT180">
        <v>0</v>
      </c>
      <c r="GU180" t="s">
        <v>3</v>
      </c>
      <c r="GV180">
        <f t="shared" si="241"/>
        <v>0</v>
      </c>
      <c r="GW180">
        <v>1</v>
      </c>
      <c r="GX180">
        <f t="shared" si="242"/>
        <v>0</v>
      </c>
      <c r="HA180">
        <v>0</v>
      </c>
      <c r="HB180">
        <v>0</v>
      </c>
      <c r="HC180">
        <f>0</f>
        <v>0</v>
      </c>
      <c r="HE180" t="s">
        <v>3</v>
      </c>
      <c r="HF180" t="s">
        <v>3</v>
      </c>
      <c r="HM180" t="s">
        <v>3</v>
      </c>
      <c r="HN180" t="s">
        <v>138</v>
      </c>
      <c r="HO180" t="s">
        <v>139</v>
      </c>
      <c r="HP180" t="s">
        <v>136</v>
      </c>
      <c r="HQ180" t="s">
        <v>136</v>
      </c>
      <c r="IK180">
        <v>0</v>
      </c>
    </row>
    <row r="181" spans="1:255" x14ac:dyDescent="0.2">
      <c r="A181" s="2">
        <v>17</v>
      </c>
      <c r="B181" s="2">
        <v>1</v>
      </c>
      <c r="C181" s="2"/>
      <c r="D181" s="2"/>
      <c r="E181" s="2" t="s">
        <v>238</v>
      </c>
      <c r="F181" s="2" t="s">
        <v>239</v>
      </c>
      <c r="G181" s="2" t="s">
        <v>240</v>
      </c>
      <c r="H181" s="2" t="s">
        <v>241</v>
      </c>
      <c r="I181" s="2">
        <v>0</v>
      </c>
      <c r="J181" s="2">
        <v>0</v>
      </c>
      <c r="K181" s="2">
        <v>0</v>
      </c>
      <c r="L181" s="2">
        <v>10</v>
      </c>
      <c r="M181" s="2">
        <v>10</v>
      </c>
      <c r="N181" s="2">
        <f t="shared" si="221"/>
        <v>0</v>
      </c>
      <c r="O181" s="2">
        <f>ROUND(CP181,2)</f>
        <v>0</v>
      </c>
      <c r="P181" s="2">
        <f>ROUND(CQ181*I181,2)</f>
        <v>0</v>
      </c>
      <c r="Q181" s="2">
        <f>ROUND(CR181*I181,2)</f>
        <v>0</v>
      </c>
      <c r="R181" s="2">
        <f>ROUND(CS181*I181,2)</f>
        <v>0</v>
      </c>
      <c r="S181" s="2">
        <f>ROUND(CT181*I181,2)</f>
        <v>0</v>
      </c>
      <c r="T181" s="2">
        <f t="shared" si="223"/>
        <v>0</v>
      </c>
      <c r="U181" s="2">
        <f>ROUND(CV181*I181,7)</f>
        <v>0</v>
      </c>
      <c r="V181" s="2">
        <f>ROUND(CW181*I181,7)</f>
        <v>0</v>
      </c>
      <c r="W181" s="2">
        <f t="shared" si="224"/>
        <v>0</v>
      </c>
      <c r="X181" s="2">
        <f t="shared" si="225"/>
        <v>0</v>
      </c>
      <c r="Y181" s="2">
        <f t="shared" si="226"/>
        <v>0</v>
      </c>
      <c r="Z181" s="2"/>
      <c r="AA181" s="2">
        <v>87105575</v>
      </c>
      <c r="AB181" s="2">
        <f t="shared" si="227"/>
        <v>518.26</v>
      </c>
      <c r="AC181" s="2">
        <f>ROUND((ES181),2)</f>
        <v>518.26</v>
      </c>
      <c r="AD181" s="2">
        <f>ROUND((ET181),2)</f>
        <v>0</v>
      </c>
      <c r="AE181" s="2">
        <f t="shared" si="244"/>
        <v>0</v>
      </c>
      <c r="AF181" s="2">
        <f t="shared" si="244"/>
        <v>0</v>
      </c>
      <c r="AG181" s="2">
        <f t="shared" si="228"/>
        <v>0</v>
      </c>
      <c r="AH181" s="2">
        <f t="shared" si="245"/>
        <v>0</v>
      </c>
      <c r="AI181" s="2">
        <f t="shared" si="245"/>
        <v>0</v>
      </c>
      <c r="AJ181" s="2">
        <f t="shared" si="229"/>
        <v>0</v>
      </c>
      <c r="AK181" s="2">
        <v>518.26</v>
      </c>
      <c r="AL181" s="2">
        <v>518.26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1</v>
      </c>
      <c r="AW181" s="2">
        <v>1</v>
      </c>
      <c r="AX181" s="2"/>
      <c r="AY181" s="2"/>
      <c r="AZ181" s="2">
        <v>1</v>
      </c>
      <c r="BA181" s="2">
        <v>1</v>
      </c>
      <c r="BB181" s="2">
        <v>1</v>
      </c>
      <c r="BC181" s="2">
        <v>1</v>
      </c>
      <c r="BD181" s="2" t="s">
        <v>3</v>
      </c>
      <c r="BE181" s="2" t="s">
        <v>3</v>
      </c>
      <c r="BF181" s="2" t="s">
        <v>3</v>
      </c>
      <c r="BG181" s="2" t="s">
        <v>3</v>
      </c>
      <c r="BH181" s="2">
        <v>3</v>
      </c>
      <c r="BI181" s="2">
        <v>1</v>
      </c>
      <c r="BJ181" s="2" t="s">
        <v>239</v>
      </c>
      <c r="BK181" s="2"/>
      <c r="BL181" s="2"/>
      <c r="BM181" s="2">
        <v>900</v>
      </c>
      <c r="BN181" s="2">
        <v>0</v>
      </c>
      <c r="BO181" s="2" t="s">
        <v>3</v>
      </c>
      <c r="BP181" s="2">
        <v>0</v>
      </c>
      <c r="BQ181" s="2">
        <v>90</v>
      </c>
      <c r="BR181" s="2">
        <v>0</v>
      </c>
      <c r="BS181" s="2">
        <v>1</v>
      </c>
      <c r="BT181" s="2">
        <v>1</v>
      </c>
      <c r="BU181" s="2">
        <v>1</v>
      </c>
      <c r="BV181" s="2">
        <v>1</v>
      </c>
      <c r="BW181" s="2">
        <v>1</v>
      </c>
      <c r="BX181" s="2">
        <v>1</v>
      </c>
      <c r="BY181" s="2" t="s">
        <v>3</v>
      </c>
      <c r="BZ181" s="2">
        <v>0</v>
      </c>
      <c r="CA181" s="2">
        <v>0</v>
      </c>
      <c r="CB181" s="2" t="s">
        <v>3</v>
      </c>
      <c r="CC181" s="2"/>
      <c r="CD181" s="2"/>
      <c r="CE181" s="2">
        <v>0</v>
      </c>
      <c r="CF181" s="2">
        <v>0</v>
      </c>
      <c r="CG181" s="2">
        <v>0</v>
      </c>
      <c r="CH181" s="2">
        <v>15</v>
      </c>
      <c r="CI181" s="2">
        <v>0</v>
      </c>
      <c r="CJ181" s="2">
        <v>0</v>
      </c>
      <c r="CK181" s="2">
        <v>0</v>
      </c>
      <c r="CL181" s="2">
        <v>0</v>
      </c>
      <c r="CM181" s="2">
        <v>0</v>
      </c>
      <c r="CN181" s="2" t="s">
        <v>3</v>
      </c>
      <c r="CO181" s="2">
        <v>0</v>
      </c>
      <c r="CP181" s="2">
        <f>(P181+Q181+S181+R181)</f>
        <v>0</v>
      </c>
      <c r="CQ181" s="2">
        <f>ROUND(AL181,2)</f>
        <v>518.26</v>
      </c>
      <c r="CR181" s="2">
        <f>ROUND(AM181,2)</f>
        <v>0</v>
      </c>
      <c r="CS181" s="2">
        <f>ROUND(AN181*BS181,2)</f>
        <v>0</v>
      </c>
      <c r="CT181" s="2">
        <f>ROUND(AO181*BA181,2)</f>
        <v>0</v>
      </c>
      <c r="CU181" s="2">
        <f t="shared" ref="CU181:CX182" si="246">AG181</f>
        <v>0</v>
      </c>
      <c r="CV181" s="2">
        <f t="shared" si="246"/>
        <v>0</v>
      </c>
      <c r="CW181" s="2">
        <f t="shared" si="246"/>
        <v>0</v>
      </c>
      <c r="CX181" s="2">
        <f t="shared" si="246"/>
        <v>0</v>
      </c>
      <c r="CY181" s="2">
        <f>0</f>
        <v>0</v>
      </c>
      <c r="CZ181" s="2">
        <f>0</f>
        <v>0</v>
      </c>
      <c r="DA181" s="2"/>
      <c r="DB181" s="2"/>
      <c r="DC181" s="2" t="s">
        <v>3</v>
      </c>
      <c r="DD181" s="2" t="s">
        <v>3</v>
      </c>
      <c r="DE181" s="2" t="s">
        <v>3</v>
      </c>
      <c r="DF181" s="2" t="s">
        <v>3</v>
      </c>
      <c r="DG181" s="2" t="s">
        <v>3</v>
      </c>
      <c r="DH181" s="2" t="s">
        <v>3</v>
      </c>
      <c r="DI181" s="2" t="s">
        <v>3</v>
      </c>
      <c r="DJ181" s="2" t="s">
        <v>3</v>
      </c>
      <c r="DK181" s="2" t="s">
        <v>3</v>
      </c>
      <c r="DL181" s="2" t="s">
        <v>3</v>
      </c>
      <c r="DM181" s="2" t="s">
        <v>3</v>
      </c>
      <c r="DN181" s="2">
        <v>0</v>
      </c>
      <c r="DO181" s="2">
        <v>0</v>
      </c>
      <c r="DP181" s="2">
        <v>1</v>
      </c>
      <c r="DQ181" s="2">
        <v>1</v>
      </c>
      <c r="DR181" s="2"/>
      <c r="DS181" s="2"/>
      <c r="DT181" s="2"/>
      <c r="DU181" s="2">
        <v>1003</v>
      </c>
      <c r="DV181" s="2" t="s">
        <v>241</v>
      </c>
      <c r="DW181" s="2" t="s">
        <v>241</v>
      </c>
      <c r="DX181" s="2">
        <v>1</v>
      </c>
      <c r="DY181" s="2"/>
      <c r="DZ181" s="2" t="s">
        <v>3</v>
      </c>
      <c r="EA181" s="2" t="s">
        <v>3</v>
      </c>
      <c r="EB181" s="2" t="s">
        <v>3</v>
      </c>
      <c r="EC181" s="2" t="s">
        <v>3</v>
      </c>
      <c r="ED181" s="2"/>
      <c r="EE181" s="2">
        <v>85678820</v>
      </c>
      <c r="EF181" s="2">
        <v>90</v>
      </c>
      <c r="EG181" s="2" t="s">
        <v>242</v>
      </c>
      <c r="EH181" s="2">
        <v>0</v>
      </c>
      <c r="EI181" s="2" t="s">
        <v>3</v>
      </c>
      <c r="EJ181" s="2">
        <v>1</v>
      </c>
      <c r="EK181" s="2">
        <v>900</v>
      </c>
      <c r="EL181" s="2" t="s">
        <v>242</v>
      </c>
      <c r="EM181" s="2" t="s">
        <v>243</v>
      </c>
      <c r="EN181" s="2"/>
      <c r="EO181" s="2" t="s">
        <v>3</v>
      </c>
      <c r="EP181" s="2"/>
      <c r="EQ181" s="2">
        <v>16</v>
      </c>
      <c r="ER181" s="2">
        <v>0</v>
      </c>
      <c r="ES181" s="2">
        <v>518.26</v>
      </c>
      <c r="ET181" s="2">
        <v>0</v>
      </c>
      <c r="EU181" s="2">
        <v>0</v>
      </c>
      <c r="EV181" s="2">
        <v>0</v>
      </c>
      <c r="EW181" s="2">
        <v>0</v>
      </c>
      <c r="EX181" s="2">
        <v>0</v>
      </c>
      <c r="EY181" s="2">
        <v>0</v>
      </c>
      <c r="EZ181" s="2">
        <v>5</v>
      </c>
      <c r="FA181" s="2"/>
      <c r="FB181" s="2"/>
      <c r="FC181" s="2">
        <v>0</v>
      </c>
      <c r="FD181" s="2">
        <v>18</v>
      </c>
      <c r="FE181" s="2"/>
      <c r="FF181" s="2">
        <v>518.26</v>
      </c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>
        <v>0</v>
      </c>
      <c r="FR181" s="2">
        <f t="shared" si="235"/>
        <v>0</v>
      </c>
      <c r="FS181" s="2">
        <v>0</v>
      </c>
      <c r="FT181" s="2"/>
      <c r="FU181" s="2"/>
      <c r="FV181" s="2"/>
      <c r="FW181" s="2"/>
      <c r="FX181" s="2">
        <v>0</v>
      </c>
      <c r="FY181" s="2">
        <v>0</v>
      </c>
      <c r="FZ181" s="2"/>
      <c r="GA181" s="2" t="s">
        <v>3</v>
      </c>
      <c r="GB181" s="2"/>
      <c r="GC181" s="2"/>
      <c r="GD181" s="2">
        <v>1</v>
      </c>
      <c r="GE181" s="2"/>
      <c r="GF181" s="2">
        <v>1583074819</v>
      </c>
      <c r="GG181" s="2">
        <v>2</v>
      </c>
      <c r="GH181" s="2">
        <v>3</v>
      </c>
      <c r="GI181" s="2">
        <v>-2</v>
      </c>
      <c r="GJ181" s="2">
        <v>0</v>
      </c>
      <c r="GK181" s="2">
        <v>0</v>
      </c>
      <c r="GL181" s="2">
        <f t="shared" si="236"/>
        <v>0</v>
      </c>
      <c r="GM181" s="2">
        <f t="shared" si="237"/>
        <v>0</v>
      </c>
      <c r="GN181" s="2">
        <f t="shared" si="238"/>
        <v>0</v>
      </c>
      <c r="GO181" s="2">
        <f t="shared" si="239"/>
        <v>0</v>
      </c>
      <c r="GP181" s="2">
        <f t="shared" si="240"/>
        <v>0</v>
      </c>
      <c r="GQ181" s="2"/>
      <c r="GR181" s="2">
        <v>1</v>
      </c>
      <c r="GS181" s="2">
        <v>1</v>
      </c>
      <c r="GT181" s="2">
        <v>0</v>
      </c>
      <c r="GU181" s="2" t="s">
        <v>3</v>
      </c>
      <c r="GV181" s="2">
        <f t="shared" si="241"/>
        <v>0</v>
      </c>
      <c r="GW181" s="2">
        <v>1</v>
      </c>
      <c r="GX181" s="2">
        <f t="shared" si="242"/>
        <v>0</v>
      </c>
      <c r="GY181" s="2"/>
      <c r="GZ181" s="2"/>
      <c r="HA181" s="2">
        <v>0</v>
      </c>
      <c r="HB181" s="2">
        <v>0</v>
      </c>
      <c r="HC181" s="2">
        <f>GV181*GW181</f>
        <v>0</v>
      </c>
      <c r="HD181" s="2"/>
      <c r="HE181" s="2" t="s">
        <v>3</v>
      </c>
      <c r="HF181" s="2" t="s">
        <v>3</v>
      </c>
      <c r="HG181" s="2">
        <f>ROUND(ROUND(AL181,2)*I181,2)</f>
        <v>0</v>
      </c>
      <c r="HH181" s="2"/>
      <c r="HI181" s="2"/>
      <c r="HJ181" s="2"/>
      <c r="HK181" s="2"/>
      <c r="HL181" s="2"/>
      <c r="HM181" s="2" t="s">
        <v>3</v>
      </c>
      <c r="HN181" s="2" t="s">
        <v>3</v>
      </c>
      <c r="HO181" s="2" t="s">
        <v>3</v>
      </c>
      <c r="HP181" s="2" t="s">
        <v>3</v>
      </c>
      <c r="HQ181" s="2" t="s">
        <v>3</v>
      </c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>
        <v>0</v>
      </c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x14ac:dyDescent="0.2">
      <c r="A182">
        <v>17</v>
      </c>
      <c r="B182">
        <v>1</v>
      </c>
      <c r="E182" t="s">
        <v>238</v>
      </c>
      <c r="F182" t="s">
        <v>239</v>
      </c>
      <c r="G182" t="s">
        <v>240</v>
      </c>
      <c r="H182" t="s">
        <v>241</v>
      </c>
      <c r="I182">
        <v>0</v>
      </c>
      <c r="J182">
        <v>0</v>
      </c>
      <c r="K182">
        <v>0</v>
      </c>
      <c r="L182">
        <v>10</v>
      </c>
      <c r="M182">
        <v>10</v>
      </c>
      <c r="N182">
        <f t="shared" si="221"/>
        <v>0</v>
      </c>
      <c r="O182">
        <f>ROUND(CP182,2)</f>
        <v>0</v>
      </c>
      <c r="P182">
        <f>ROUND(CQ182*I182,2)</f>
        <v>0</v>
      </c>
      <c r="Q182">
        <f>ROUND(CR182*I182,2)</f>
        <v>0</v>
      </c>
      <c r="R182">
        <f>ROUND(CS182*I182,2)</f>
        <v>0</v>
      </c>
      <c r="S182">
        <f>ROUND(CT182*I182,2)</f>
        <v>0</v>
      </c>
      <c r="T182">
        <f t="shared" si="223"/>
        <v>0</v>
      </c>
      <c r="U182">
        <f>ROUND(CV182*I182,7)</f>
        <v>0</v>
      </c>
      <c r="V182">
        <f>ROUND(CW182*I182,7)</f>
        <v>0</v>
      </c>
      <c r="W182">
        <f t="shared" si="224"/>
        <v>0</v>
      </c>
      <c r="X182">
        <f t="shared" si="225"/>
        <v>0</v>
      </c>
      <c r="Y182">
        <f t="shared" si="226"/>
        <v>0</v>
      </c>
      <c r="AA182">
        <v>87105511</v>
      </c>
      <c r="AB182">
        <f t="shared" si="227"/>
        <v>518.26</v>
      </c>
      <c r="AC182">
        <f>ROUND((ES182),2)</f>
        <v>518.26</v>
      </c>
      <c r="AD182">
        <f>ROUND((ET182),2)</f>
        <v>0</v>
      </c>
      <c r="AE182">
        <f t="shared" si="244"/>
        <v>0</v>
      </c>
      <c r="AF182">
        <f t="shared" si="244"/>
        <v>0</v>
      </c>
      <c r="AG182">
        <f t="shared" si="228"/>
        <v>0</v>
      </c>
      <c r="AH182">
        <f t="shared" si="245"/>
        <v>0</v>
      </c>
      <c r="AI182">
        <f t="shared" si="245"/>
        <v>0</v>
      </c>
      <c r="AJ182">
        <f t="shared" si="229"/>
        <v>0</v>
      </c>
      <c r="AK182">
        <v>518.26</v>
      </c>
      <c r="AL182">
        <v>518.26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1</v>
      </c>
      <c r="AW182">
        <v>1</v>
      </c>
      <c r="AZ182">
        <v>1</v>
      </c>
      <c r="BA182">
        <v>1</v>
      </c>
      <c r="BB182">
        <v>1</v>
      </c>
      <c r="BC182">
        <v>1</v>
      </c>
      <c r="BD182" t="s">
        <v>3</v>
      </c>
      <c r="BE182" t="s">
        <v>3</v>
      </c>
      <c r="BF182" t="s">
        <v>3</v>
      </c>
      <c r="BG182" t="s">
        <v>3</v>
      </c>
      <c r="BH182">
        <v>3</v>
      </c>
      <c r="BI182">
        <v>1</v>
      </c>
      <c r="BJ182" t="s">
        <v>239</v>
      </c>
      <c r="BM182">
        <v>900</v>
      </c>
      <c r="BN182">
        <v>0</v>
      </c>
      <c r="BO182" t="s">
        <v>3</v>
      </c>
      <c r="BP182">
        <v>0</v>
      </c>
      <c r="BQ182">
        <v>90</v>
      </c>
      <c r="BR182">
        <v>0</v>
      </c>
      <c r="BS182">
        <v>1</v>
      </c>
      <c r="BT182">
        <v>1</v>
      </c>
      <c r="BU182">
        <v>1</v>
      </c>
      <c r="BV182">
        <v>1</v>
      </c>
      <c r="BW182">
        <v>1</v>
      </c>
      <c r="BX182">
        <v>1</v>
      </c>
      <c r="BY182" t="s">
        <v>3</v>
      </c>
      <c r="BZ182">
        <v>0</v>
      </c>
      <c r="CA182">
        <v>0</v>
      </c>
      <c r="CB182" t="s">
        <v>3</v>
      </c>
      <c r="CE182">
        <v>0</v>
      </c>
      <c r="CF182">
        <v>0</v>
      </c>
      <c r="CG182">
        <v>0</v>
      </c>
      <c r="CH182">
        <v>15</v>
      </c>
      <c r="CI182">
        <v>0</v>
      </c>
      <c r="CJ182">
        <v>0</v>
      </c>
      <c r="CK182">
        <v>0</v>
      </c>
      <c r="CL182">
        <v>0</v>
      </c>
      <c r="CM182">
        <v>0</v>
      </c>
      <c r="CN182" t="s">
        <v>3</v>
      </c>
      <c r="CO182">
        <v>0</v>
      </c>
      <c r="CP182">
        <f>(P182+Q182+S182+R182)</f>
        <v>0</v>
      </c>
      <c r="CQ182">
        <f>ROUND(AL182,2)</f>
        <v>518.26</v>
      </c>
      <c r="CR182">
        <f>ROUND(AM182,2)</f>
        <v>0</v>
      </c>
      <c r="CS182">
        <f>ROUND(AN182*BS182,2)</f>
        <v>0</v>
      </c>
      <c r="CT182">
        <f>ROUND(AO182*BA182,2)</f>
        <v>0</v>
      </c>
      <c r="CU182">
        <f t="shared" si="246"/>
        <v>0</v>
      </c>
      <c r="CV182">
        <f t="shared" si="246"/>
        <v>0</v>
      </c>
      <c r="CW182">
        <f t="shared" si="246"/>
        <v>0</v>
      </c>
      <c r="CX182">
        <f t="shared" si="246"/>
        <v>0</v>
      </c>
      <c r="CY182">
        <f>0</f>
        <v>0</v>
      </c>
      <c r="CZ182">
        <f>0</f>
        <v>0</v>
      </c>
      <c r="DC182" t="s">
        <v>3</v>
      </c>
      <c r="DD182" t="s">
        <v>3</v>
      </c>
      <c r="DE182" t="s">
        <v>3</v>
      </c>
      <c r="DF182" t="s">
        <v>3</v>
      </c>
      <c r="DG182" t="s">
        <v>3</v>
      </c>
      <c r="DH182" t="s">
        <v>3</v>
      </c>
      <c r="DI182" t="s">
        <v>3</v>
      </c>
      <c r="DJ182" t="s">
        <v>3</v>
      </c>
      <c r="DK182" t="s">
        <v>3</v>
      </c>
      <c r="DL182" t="s">
        <v>3</v>
      </c>
      <c r="DM182" t="s">
        <v>3</v>
      </c>
      <c r="DN182">
        <v>0</v>
      </c>
      <c r="DO182">
        <v>0</v>
      </c>
      <c r="DP182">
        <v>1</v>
      </c>
      <c r="DQ182">
        <v>1</v>
      </c>
      <c r="DU182">
        <v>1003</v>
      </c>
      <c r="DV182" t="s">
        <v>241</v>
      </c>
      <c r="DW182" t="s">
        <v>241</v>
      </c>
      <c r="DX182">
        <v>1</v>
      </c>
      <c r="DZ182" t="s">
        <v>3</v>
      </c>
      <c r="EA182" t="s">
        <v>3</v>
      </c>
      <c r="EB182" t="s">
        <v>3</v>
      </c>
      <c r="EC182" t="s">
        <v>3</v>
      </c>
      <c r="EE182">
        <v>85678820</v>
      </c>
      <c r="EF182">
        <v>90</v>
      </c>
      <c r="EG182" t="s">
        <v>242</v>
      </c>
      <c r="EH182">
        <v>0</v>
      </c>
      <c r="EI182" t="s">
        <v>3</v>
      </c>
      <c r="EJ182">
        <v>1</v>
      </c>
      <c r="EK182">
        <v>900</v>
      </c>
      <c r="EL182" t="s">
        <v>242</v>
      </c>
      <c r="EM182" t="s">
        <v>243</v>
      </c>
      <c r="EO182" t="s">
        <v>3</v>
      </c>
      <c r="EQ182">
        <v>16</v>
      </c>
      <c r="ER182">
        <v>0</v>
      </c>
      <c r="ES182">
        <v>518.26</v>
      </c>
      <c r="ET182">
        <v>0</v>
      </c>
      <c r="EU182">
        <v>0</v>
      </c>
      <c r="EV182">
        <v>0</v>
      </c>
      <c r="EW182">
        <v>0</v>
      </c>
      <c r="EX182">
        <v>0</v>
      </c>
      <c r="EY182">
        <v>0</v>
      </c>
      <c r="EZ182">
        <v>5</v>
      </c>
      <c r="FC182">
        <v>0</v>
      </c>
      <c r="FD182">
        <v>18</v>
      </c>
      <c r="FF182">
        <v>518.26</v>
      </c>
      <c r="FQ182">
        <v>0</v>
      </c>
      <c r="FR182">
        <f t="shared" si="235"/>
        <v>0</v>
      </c>
      <c r="FS182">
        <v>0</v>
      </c>
      <c r="FX182">
        <v>0</v>
      </c>
      <c r="FY182">
        <v>0</v>
      </c>
      <c r="GA182" t="s">
        <v>3</v>
      </c>
      <c r="GD182">
        <v>1</v>
      </c>
      <c r="GF182">
        <v>1583074819</v>
      </c>
      <c r="GG182">
        <v>2</v>
      </c>
      <c r="GH182">
        <v>3</v>
      </c>
      <c r="GI182">
        <v>-2</v>
      </c>
      <c r="GJ182">
        <v>0</v>
      </c>
      <c r="GK182">
        <v>0</v>
      </c>
      <c r="GL182">
        <f t="shared" si="236"/>
        <v>0</v>
      </c>
      <c r="GM182">
        <f t="shared" si="237"/>
        <v>0</v>
      </c>
      <c r="GN182">
        <f t="shared" si="238"/>
        <v>0</v>
      </c>
      <c r="GO182">
        <f t="shared" si="239"/>
        <v>0</v>
      </c>
      <c r="GP182">
        <f t="shared" si="240"/>
        <v>0</v>
      </c>
      <c r="GR182">
        <v>1</v>
      </c>
      <c r="GS182">
        <v>1</v>
      </c>
      <c r="GT182">
        <v>0</v>
      </c>
      <c r="GU182" t="s">
        <v>3</v>
      </c>
      <c r="GV182">
        <f t="shared" si="241"/>
        <v>0</v>
      </c>
      <c r="GW182">
        <v>1</v>
      </c>
      <c r="GX182">
        <f t="shared" si="242"/>
        <v>0</v>
      </c>
      <c r="HA182">
        <v>0</v>
      </c>
      <c r="HB182">
        <v>0</v>
      </c>
      <c r="HC182">
        <f>GV182*GW182</f>
        <v>0</v>
      </c>
      <c r="HE182" t="s">
        <v>3</v>
      </c>
      <c r="HF182" t="s">
        <v>3</v>
      </c>
      <c r="HG182">
        <f>ROUND(ROUND(AL182,2)*I182,2)</f>
        <v>0</v>
      </c>
      <c r="HM182" t="s">
        <v>3</v>
      </c>
      <c r="HN182" t="s">
        <v>3</v>
      </c>
      <c r="HO182" t="s">
        <v>3</v>
      </c>
      <c r="HP182" t="s">
        <v>3</v>
      </c>
      <c r="HQ182" t="s">
        <v>3</v>
      </c>
      <c r="IK182">
        <v>0</v>
      </c>
    </row>
    <row r="183" spans="1:255" x14ac:dyDescent="0.2">
      <c r="A183" s="2">
        <v>17</v>
      </c>
      <c r="B183" s="2">
        <v>1</v>
      </c>
      <c r="C183" s="2">
        <f>ROW(SmtRes!A282)</f>
        <v>282</v>
      </c>
      <c r="D183" s="2">
        <f>ROW(EtalonRes!A282)</f>
        <v>282</v>
      </c>
      <c r="E183" s="2" t="s">
        <v>244</v>
      </c>
      <c r="F183" s="2" t="s">
        <v>245</v>
      </c>
      <c r="G183" s="2" t="s">
        <v>246</v>
      </c>
      <c r="H183" s="2" t="s">
        <v>247</v>
      </c>
      <c r="I183" s="2">
        <v>0</v>
      </c>
      <c r="J183" s="2">
        <v>0</v>
      </c>
      <c r="K183" s="2">
        <v>0</v>
      </c>
      <c r="L183" s="2">
        <v>0.04</v>
      </c>
      <c r="M183" s="2">
        <v>0.04</v>
      </c>
      <c r="N183" s="2">
        <f t="shared" si="221"/>
        <v>0</v>
      </c>
      <c r="O183" s="2">
        <f>ROUND(CP183,2)</f>
        <v>0</v>
      </c>
      <c r="P183" s="2">
        <f>SUMIF(SmtRes!AQ275:'SmtRes'!AQ282,"=1",SmtRes!DF275:'SmtRes'!DF282)</f>
        <v>0</v>
      </c>
      <c r="Q183" s="2">
        <f>SUMIF(SmtRes!AQ275:'SmtRes'!AQ282,"=1",SmtRes!DG275:'SmtRes'!DG282)</f>
        <v>0</v>
      </c>
      <c r="R183" s="2">
        <f>SUMIF(SmtRes!AQ275:'SmtRes'!AQ282,"=1",SmtRes!DH275:'SmtRes'!DH282)</f>
        <v>0</v>
      </c>
      <c r="S183" s="2">
        <f>SUMIF(SmtRes!AQ275:'SmtRes'!AQ282,"=1",SmtRes!DI275:'SmtRes'!DI282)</f>
        <v>0</v>
      </c>
      <c r="T183" s="2">
        <f t="shared" si="223"/>
        <v>0</v>
      </c>
      <c r="U183" s="2">
        <f>SUMIF(SmtRes!AQ275:'SmtRes'!AQ282,"=1",SmtRes!CV275:'SmtRes'!CV282)</f>
        <v>0</v>
      </c>
      <c r="V183" s="2">
        <f>SUMIF(SmtRes!AQ275:'SmtRes'!AQ282,"=1",SmtRes!CW275:'SmtRes'!CW282)</f>
        <v>0</v>
      </c>
      <c r="W183" s="2">
        <f t="shared" si="224"/>
        <v>0</v>
      </c>
      <c r="X183" s="2">
        <f t="shared" si="225"/>
        <v>0</v>
      </c>
      <c r="Y183" s="2">
        <f t="shared" si="226"/>
        <v>0</v>
      </c>
      <c r="Z183" s="2"/>
      <c r="AA183" s="2">
        <v>87105575</v>
      </c>
      <c r="AB183" s="2">
        <f t="shared" si="227"/>
        <v>15399.35</v>
      </c>
      <c r="AC183" s="2">
        <f>ROUND((SUM(SmtRes!BQ275:'SmtRes'!BQ282)),2)</f>
        <v>1916.5</v>
      </c>
      <c r="AD183" s="2">
        <f>ROUND((((SUM(SmtRes!BR275:'SmtRes'!BR282))-(SUM(SmtRes!BS275:'SmtRes'!BS282)))+AE183),2)</f>
        <v>388.28</v>
      </c>
      <c r="AE183" s="2">
        <f>ROUND((SUM(SmtRes!BS275:'SmtRes'!BS282)),2)</f>
        <v>247.29</v>
      </c>
      <c r="AF183" s="2">
        <f>ROUND((SUM(SmtRes!BT275:'SmtRes'!BT282)),2)</f>
        <v>13094.57</v>
      </c>
      <c r="AG183" s="2">
        <f t="shared" si="228"/>
        <v>0</v>
      </c>
      <c r="AH183" s="2">
        <f>(SUM(SmtRes!BU275:'SmtRes'!BU282))</f>
        <v>16.5</v>
      </c>
      <c r="AI183" s="2">
        <f>(SUM(SmtRes!BV275:'SmtRes'!BV282))</f>
        <v>0.26</v>
      </c>
      <c r="AJ183" s="2">
        <f t="shared" si="229"/>
        <v>0</v>
      </c>
      <c r="AK183" s="2">
        <v>15646.6412</v>
      </c>
      <c r="AL183" s="2">
        <v>1916.4979999999998</v>
      </c>
      <c r="AM183" s="2">
        <v>388.28570000000002</v>
      </c>
      <c r="AN183" s="2">
        <v>247.29250000000002</v>
      </c>
      <c r="AO183" s="2">
        <v>13094.565000000001</v>
      </c>
      <c r="AP183" s="2">
        <v>0</v>
      </c>
      <c r="AQ183" s="2">
        <v>16.5</v>
      </c>
      <c r="AR183" s="2">
        <v>0.26</v>
      </c>
      <c r="AS183" s="2">
        <v>0</v>
      </c>
      <c r="AT183" s="2">
        <v>97</v>
      </c>
      <c r="AU183" s="2">
        <v>51</v>
      </c>
      <c r="AV183" s="2">
        <v>1</v>
      </c>
      <c r="AW183" s="2">
        <v>1</v>
      </c>
      <c r="AX183" s="2"/>
      <c r="AY183" s="2"/>
      <c r="AZ183" s="2">
        <v>1</v>
      </c>
      <c r="BA183" s="2">
        <v>1</v>
      </c>
      <c r="BB183" s="2">
        <v>1</v>
      </c>
      <c r="BC183" s="2">
        <v>1</v>
      </c>
      <c r="BD183" s="2" t="s">
        <v>3</v>
      </c>
      <c r="BE183" s="2" t="s">
        <v>3</v>
      </c>
      <c r="BF183" s="2" t="s">
        <v>3</v>
      </c>
      <c r="BG183" s="2" t="s">
        <v>3</v>
      </c>
      <c r="BH183" s="2">
        <v>0</v>
      </c>
      <c r="BI183" s="2">
        <v>2</v>
      </c>
      <c r="BJ183" s="2" t="s">
        <v>248</v>
      </c>
      <c r="BK183" s="2"/>
      <c r="BL183" s="2"/>
      <c r="BM183" s="2">
        <v>108001</v>
      </c>
      <c r="BN183" s="2">
        <v>0</v>
      </c>
      <c r="BO183" s="2" t="s">
        <v>3</v>
      </c>
      <c r="BP183" s="2">
        <v>0</v>
      </c>
      <c r="BQ183" s="2">
        <v>3</v>
      </c>
      <c r="BR183" s="2">
        <v>0</v>
      </c>
      <c r="BS183" s="2">
        <v>1</v>
      </c>
      <c r="BT183" s="2">
        <v>1</v>
      </c>
      <c r="BU183" s="2">
        <v>1</v>
      </c>
      <c r="BV183" s="2">
        <v>1</v>
      </c>
      <c r="BW183" s="2">
        <v>1</v>
      </c>
      <c r="BX183" s="2">
        <v>1</v>
      </c>
      <c r="BY183" s="2" t="s">
        <v>3</v>
      </c>
      <c r="BZ183" s="2">
        <v>97</v>
      </c>
      <c r="CA183" s="2">
        <v>51</v>
      </c>
      <c r="CB183" s="2" t="s">
        <v>3</v>
      </c>
      <c r="CC183" s="2"/>
      <c r="CD183" s="2"/>
      <c r="CE183" s="2">
        <v>0</v>
      </c>
      <c r="CF183" s="2">
        <v>0</v>
      </c>
      <c r="CG183" s="2">
        <v>0</v>
      </c>
      <c r="CH183" s="2">
        <v>16</v>
      </c>
      <c r="CI183" s="2">
        <v>0</v>
      </c>
      <c r="CJ183" s="2">
        <v>0</v>
      </c>
      <c r="CK183" s="2">
        <v>0</v>
      </c>
      <c r="CL183" s="2">
        <v>0</v>
      </c>
      <c r="CM183" s="2">
        <v>0</v>
      </c>
      <c r="CN183" s="2" t="s">
        <v>3</v>
      </c>
      <c r="CO183" s="2">
        <v>0</v>
      </c>
      <c r="CP183" s="2">
        <f>(P183+Q183+S183+R183)</f>
        <v>0</v>
      </c>
      <c r="CQ183" s="2">
        <f>SUMIF(SmtRes!AQ275:'SmtRes'!AQ282,"=1",SmtRes!AA275:'SmtRes'!AA282)</f>
        <v>1260.8400000000001</v>
      </c>
      <c r="CR183" s="2">
        <f>SUMIF(SmtRes!AQ275:'SmtRes'!AQ282,"=1",SmtRes!AB275:'SmtRes'!AB282)</f>
        <v>2302.6</v>
      </c>
      <c r="CS183" s="2">
        <f>SUMIF(SmtRes!AQ275:'SmtRes'!AQ282,"=1",SmtRes!AC275:'SmtRes'!AC282)</f>
        <v>1902.25</v>
      </c>
      <c r="CT183" s="2">
        <f>SUMIF(SmtRes!AQ275:'SmtRes'!AQ282,"=1",SmtRes!AD275:'SmtRes'!AD282)</f>
        <v>793.61</v>
      </c>
      <c r="CU183" s="2">
        <f>AG183</f>
        <v>0</v>
      </c>
      <c r="CV183" s="2">
        <f>SUMIF(SmtRes!AQ275:'SmtRes'!AQ282,"=1",SmtRes!BU275:'SmtRes'!BU282)</f>
        <v>16.5</v>
      </c>
      <c r="CW183" s="2">
        <f>SUMIF(SmtRes!AQ275:'SmtRes'!AQ282,"=1",SmtRes!BV275:'SmtRes'!BV282)</f>
        <v>0.26</v>
      </c>
      <c r="CX183" s="2">
        <f>AJ183</f>
        <v>0</v>
      </c>
      <c r="CY183" s="2">
        <f>(((S183+R183)*AT183)/100)</f>
        <v>0</v>
      </c>
      <c r="CZ183" s="2">
        <f>(((S183+R183)*AU183)/100)</f>
        <v>0</v>
      </c>
      <c r="DA183" s="2"/>
      <c r="DB183" s="2"/>
      <c r="DC183" s="2" t="s">
        <v>3</v>
      </c>
      <c r="DD183" s="2" t="s">
        <v>3</v>
      </c>
      <c r="DE183" s="2" t="s">
        <v>3</v>
      </c>
      <c r="DF183" s="2" t="s">
        <v>3</v>
      </c>
      <c r="DG183" s="2" t="s">
        <v>3</v>
      </c>
      <c r="DH183" s="2" t="s">
        <v>3</v>
      </c>
      <c r="DI183" s="2" t="s">
        <v>3</v>
      </c>
      <c r="DJ183" s="2" t="s">
        <v>3</v>
      </c>
      <c r="DK183" s="2" t="s">
        <v>3</v>
      </c>
      <c r="DL183" s="2" t="s">
        <v>3</v>
      </c>
      <c r="DM183" s="2" t="s">
        <v>3</v>
      </c>
      <c r="DN183" s="2">
        <v>0</v>
      </c>
      <c r="DO183" s="2">
        <v>0</v>
      </c>
      <c r="DP183" s="2">
        <v>1</v>
      </c>
      <c r="DQ183" s="2">
        <v>1</v>
      </c>
      <c r="DR183" s="2"/>
      <c r="DS183" s="2"/>
      <c r="DT183" s="2"/>
      <c r="DU183" s="2">
        <v>1003</v>
      </c>
      <c r="DV183" s="2" t="s">
        <v>247</v>
      </c>
      <c r="DW183" s="2" t="s">
        <v>247</v>
      </c>
      <c r="DX183" s="2">
        <v>100</v>
      </c>
      <c r="DY183" s="2"/>
      <c r="DZ183" s="2" t="s">
        <v>3</v>
      </c>
      <c r="EA183" s="2" t="s">
        <v>3</v>
      </c>
      <c r="EB183" s="2" t="s">
        <v>3</v>
      </c>
      <c r="EC183" s="2" t="s">
        <v>3</v>
      </c>
      <c r="ED183" s="2"/>
      <c r="EE183" s="2">
        <v>85678261</v>
      </c>
      <c r="EF183" s="2">
        <v>3</v>
      </c>
      <c r="EG183" s="2" t="s">
        <v>135</v>
      </c>
      <c r="EH183" s="2">
        <v>0</v>
      </c>
      <c r="EI183" s="2" t="s">
        <v>3</v>
      </c>
      <c r="EJ183" s="2">
        <v>2</v>
      </c>
      <c r="EK183" s="2">
        <v>108001</v>
      </c>
      <c r="EL183" s="2" t="s">
        <v>136</v>
      </c>
      <c r="EM183" s="2" t="s">
        <v>137</v>
      </c>
      <c r="EN183" s="2"/>
      <c r="EO183" s="2" t="s">
        <v>3</v>
      </c>
      <c r="EP183" s="2"/>
      <c r="EQ183" s="2">
        <v>0</v>
      </c>
      <c r="ER183" s="2">
        <v>0</v>
      </c>
      <c r="ES183" s="2">
        <v>0</v>
      </c>
      <c r="ET183" s="2">
        <v>0</v>
      </c>
      <c r="EU183" s="2">
        <v>0</v>
      </c>
      <c r="EV183" s="2">
        <v>0</v>
      </c>
      <c r="EW183" s="2">
        <v>16.5</v>
      </c>
      <c r="EX183" s="2">
        <v>0.26</v>
      </c>
      <c r="EY183" s="2">
        <v>0</v>
      </c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>
        <v>0</v>
      </c>
      <c r="FR183" s="2">
        <f t="shared" si="235"/>
        <v>0</v>
      </c>
      <c r="FS183" s="2">
        <v>0</v>
      </c>
      <c r="FT183" s="2"/>
      <c r="FU183" s="2"/>
      <c r="FV183" s="2"/>
      <c r="FW183" s="2"/>
      <c r="FX183" s="2">
        <v>97</v>
      </c>
      <c r="FY183" s="2">
        <v>51</v>
      </c>
      <c r="FZ183" s="2"/>
      <c r="GA183" s="2" t="s">
        <v>3</v>
      </c>
      <c r="GB183" s="2"/>
      <c r="GC183" s="2"/>
      <c r="GD183" s="2">
        <v>1</v>
      </c>
      <c r="GE183" s="2"/>
      <c r="GF183" s="2">
        <v>-1815355656</v>
      </c>
      <c r="GG183" s="2">
        <v>2</v>
      </c>
      <c r="GH183" s="2">
        <v>1</v>
      </c>
      <c r="GI183" s="2">
        <v>-2</v>
      </c>
      <c r="GJ183" s="2">
        <v>0</v>
      </c>
      <c r="GK183" s="2">
        <v>0</v>
      </c>
      <c r="GL183" s="2">
        <f t="shared" si="236"/>
        <v>0</v>
      </c>
      <c r="GM183" s="2">
        <f t="shared" si="237"/>
        <v>0</v>
      </c>
      <c r="GN183" s="2">
        <f t="shared" si="238"/>
        <v>0</v>
      </c>
      <c r="GO183" s="2">
        <f t="shared" si="239"/>
        <v>0</v>
      </c>
      <c r="GP183" s="2">
        <f t="shared" si="240"/>
        <v>0</v>
      </c>
      <c r="GQ183" s="2"/>
      <c r="GR183" s="2">
        <v>0</v>
      </c>
      <c r="GS183" s="2">
        <v>3</v>
      </c>
      <c r="GT183" s="2">
        <v>0</v>
      </c>
      <c r="GU183" s="2" t="s">
        <v>3</v>
      </c>
      <c r="GV183" s="2">
        <f t="shared" si="241"/>
        <v>0</v>
      </c>
      <c r="GW183" s="2">
        <v>1</v>
      </c>
      <c r="GX183" s="2">
        <f t="shared" si="242"/>
        <v>0</v>
      </c>
      <c r="GY183" s="2"/>
      <c r="GZ183" s="2"/>
      <c r="HA183" s="2">
        <v>0</v>
      </c>
      <c r="HB183" s="2">
        <v>0</v>
      </c>
      <c r="HC183" s="2">
        <f>GV183*GW183</f>
        <v>0</v>
      </c>
      <c r="HD183" s="2"/>
      <c r="HE183" s="2" t="s">
        <v>3</v>
      </c>
      <c r="HF183" s="2" t="s">
        <v>3</v>
      </c>
      <c r="HG183" s="2"/>
      <c r="HH183" s="2"/>
      <c r="HI183" s="2"/>
      <c r="HJ183" s="2"/>
      <c r="HK183" s="2"/>
      <c r="HL183" s="2"/>
      <c r="HM183" s="2" t="s">
        <v>3</v>
      </c>
      <c r="HN183" s="2" t="s">
        <v>138</v>
      </c>
      <c r="HO183" s="2" t="s">
        <v>139</v>
      </c>
      <c r="HP183" s="2" t="s">
        <v>136</v>
      </c>
      <c r="HQ183" s="2" t="s">
        <v>136</v>
      </c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>
        <v>0</v>
      </c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x14ac:dyDescent="0.2">
      <c r="A184">
        <v>17</v>
      </c>
      <c r="B184">
        <v>1</v>
      </c>
      <c r="C184">
        <f>ROW(SmtRes!A290)</f>
        <v>290</v>
      </c>
      <c r="D184">
        <f>ROW(EtalonRes!A290)</f>
        <v>290</v>
      </c>
      <c r="E184" t="s">
        <v>244</v>
      </c>
      <c r="F184" t="s">
        <v>245</v>
      </c>
      <c r="G184" t="s">
        <v>246</v>
      </c>
      <c r="H184" t="s">
        <v>247</v>
      </c>
      <c r="I184">
        <v>0</v>
      </c>
      <c r="J184">
        <v>0</v>
      </c>
      <c r="K184">
        <v>0</v>
      </c>
      <c r="L184">
        <v>0.04</v>
      </c>
      <c r="M184">
        <v>0.04</v>
      </c>
      <c r="N184">
        <f t="shared" si="221"/>
        <v>0</v>
      </c>
      <c r="O184">
        <f>ROUND(CP184,2)</f>
        <v>0</v>
      </c>
      <c r="P184">
        <f>SUMIF(SmtRes!AQ283:'SmtRes'!AQ290,"=1",SmtRes!DF283:'SmtRes'!DF290)</f>
        <v>0</v>
      </c>
      <c r="Q184">
        <f>SUMIF(SmtRes!AQ283:'SmtRes'!AQ290,"=1",SmtRes!DG283:'SmtRes'!DG290)</f>
        <v>0</v>
      </c>
      <c r="R184">
        <f>SUMIF(SmtRes!AQ283:'SmtRes'!AQ290,"=1",SmtRes!DH283:'SmtRes'!DH290)</f>
        <v>0</v>
      </c>
      <c r="S184">
        <f>SUMIF(SmtRes!AQ283:'SmtRes'!AQ290,"=1",SmtRes!DI283:'SmtRes'!DI290)</f>
        <v>0</v>
      </c>
      <c r="T184">
        <f t="shared" si="223"/>
        <v>0</v>
      </c>
      <c r="U184">
        <f>SUMIF(SmtRes!AQ283:'SmtRes'!AQ290,"=1",SmtRes!CV283:'SmtRes'!CV290)</f>
        <v>0</v>
      </c>
      <c r="V184">
        <f>SUMIF(SmtRes!AQ283:'SmtRes'!AQ290,"=1",SmtRes!CW283:'SmtRes'!CW290)</f>
        <v>0</v>
      </c>
      <c r="W184">
        <f t="shared" si="224"/>
        <v>0</v>
      </c>
      <c r="X184">
        <f t="shared" si="225"/>
        <v>0</v>
      </c>
      <c r="Y184">
        <f t="shared" si="226"/>
        <v>0</v>
      </c>
      <c r="AA184">
        <v>87105511</v>
      </c>
      <c r="AB184">
        <f t="shared" si="227"/>
        <v>15399.35</v>
      </c>
      <c r="AC184">
        <f>ROUND((SUM(SmtRes!BQ283:'SmtRes'!BQ290)),2)</f>
        <v>1916.5</v>
      </c>
      <c r="AD184">
        <f>ROUND((((SUM(SmtRes!BR283:'SmtRes'!BR290))-(SUM(SmtRes!BS283:'SmtRes'!BS290)))+AE184),2)</f>
        <v>388.28</v>
      </c>
      <c r="AE184">
        <f>ROUND((SUM(SmtRes!BS283:'SmtRes'!BS290)),2)</f>
        <v>247.29</v>
      </c>
      <c r="AF184">
        <f>ROUND((SUM(SmtRes!BT283:'SmtRes'!BT290)),2)</f>
        <v>13094.57</v>
      </c>
      <c r="AG184">
        <f t="shared" si="228"/>
        <v>0</v>
      </c>
      <c r="AH184">
        <f>(SUM(SmtRes!BU283:'SmtRes'!BU290))</f>
        <v>16.5</v>
      </c>
      <c r="AI184">
        <f>(SUM(SmtRes!BV283:'SmtRes'!BV290))</f>
        <v>0.26</v>
      </c>
      <c r="AJ184">
        <f t="shared" si="229"/>
        <v>0</v>
      </c>
      <c r="AK184">
        <v>15646.6412</v>
      </c>
      <c r="AL184">
        <v>1916.4979999999998</v>
      </c>
      <c r="AM184">
        <v>388.28570000000002</v>
      </c>
      <c r="AN184">
        <v>247.29250000000002</v>
      </c>
      <c r="AO184">
        <v>13094.565000000001</v>
      </c>
      <c r="AP184">
        <v>0</v>
      </c>
      <c r="AQ184">
        <v>16.5</v>
      </c>
      <c r="AR184">
        <v>0.26</v>
      </c>
      <c r="AS184">
        <v>0</v>
      </c>
      <c r="AT184">
        <v>97</v>
      </c>
      <c r="AU184">
        <v>51</v>
      </c>
      <c r="AV184">
        <v>1</v>
      </c>
      <c r="AW184">
        <v>1</v>
      </c>
      <c r="AZ184">
        <v>1</v>
      </c>
      <c r="BA184">
        <v>1</v>
      </c>
      <c r="BB184">
        <v>1</v>
      </c>
      <c r="BC184">
        <v>1</v>
      </c>
      <c r="BD184" t="s">
        <v>3</v>
      </c>
      <c r="BE184" t="s">
        <v>3</v>
      </c>
      <c r="BF184" t="s">
        <v>3</v>
      </c>
      <c r="BG184" t="s">
        <v>3</v>
      </c>
      <c r="BH184">
        <v>0</v>
      </c>
      <c r="BI184">
        <v>2</v>
      </c>
      <c r="BJ184" t="s">
        <v>248</v>
      </c>
      <c r="BM184">
        <v>108001</v>
      </c>
      <c r="BN184">
        <v>0</v>
      </c>
      <c r="BO184" t="s">
        <v>3</v>
      </c>
      <c r="BP184">
        <v>0</v>
      </c>
      <c r="BQ184">
        <v>3</v>
      </c>
      <c r="BR184">
        <v>0</v>
      </c>
      <c r="BS184">
        <v>1</v>
      </c>
      <c r="BT184">
        <v>1</v>
      </c>
      <c r="BU184">
        <v>1</v>
      </c>
      <c r="BV184">
        <v>1</v>
      </c>
      <c r="BW184">
        <v>1</v>
      </c>
      <c r="BX184">
        <v>1</v>
      </c>
      <c r="BY184" t="s">
        <v>3</v>
      </c>
      <c r="BZ184">
        <v>97</v>
      </c>
      <c r="CA184">
        <v>51</v>
      </c>
      <c r="CB184" t="s">
        <v>3</v>
      </c>
      <c r="CE184">
        <v>0</v>
      </c>
      <c r="CF184">
        <v>0</v>
      </c>
      <c r="CG184">
        <v>0</v>
      </c>
      <c r="CH184">
        <v>16</v>
      </c>
      <c r="CI184">
        <v>0</v>
      </c>
      <c r="CJ184">
        <v>0</v>
      </c>
      <c r="CK184">
        <v>0</v>
      </c>
      <c r="CL184">
        <v>0</v>
      </c>
      <c r="CM184">
        <v>0</v>
      </c>
      <c r="CN184" t="s">
        <v>3</v>
      </c>
      <c r="CO184">
        <v>0</v>
      </c>
      <c r="CP184">
        <f>(P184+Q184+S184+R184)</f>
        <v>0</v>
      </c>
      <c r="CQ184">
        <f>SUMIF(SmtRes!AQ283:'SmtRes'!AQ290,"=1",SmtRes!AA283:'SmtRes'!AA290)</f>
        <v>1260.8400000000001</v>
      </c>
      <c r="CR184">
        <f>SUMIF(SmtRes!AQ283:'SmtRes'!AQ290,"=1",SmtRes!AB283:'SmtRes'!AB290)</f>
        <v>2302.6</v>
      </c>
      <c r="CS184">
        <f>SUMIF(SmtRes!AQ283:'SmtRes'!AQ290,"=1",SmtRes!AC283:'SmtRes'!AC290)</f>
        <v>1902.25</v>
      </c>
      <c r="CT184">
        <f>SUMIF(SmtRes!AQ283:'SmtRes'!AQ290,"=1",SmtRes!AD283:'SmtRes'!AD290)</f>
        <v>793.61</v>
      </c>
      <c r="CU184">
        <f>AG184</f>
        <v>0</v>
      </c>
      <c r="CV184">
        <f>SUMIF(SmtRes!AQ283:'SmtRes'!AQ290,"=1",SmtRes!BU283:'SmtRes'!BU290)</f>
        <v>16.5</v>
      </c>
      <c r="CW184">
        <f>SUMIF(SmtRes!AQ283:'SmtRes'!AQ290,"=1",SmtRes!BV283:'SmtRes'!BV290)</f>
        <v>0.26</v>
      </c>
      <c r="CX184">
        <f>AJ184</f>
        <v>0</v>
      </c>
      <c r="CY184">
        <f>(((S184+R184)*AT184)/100)</f>
        <v>0</v>
      </c>
      <c r="CZ184">
        <f>(((S184+R184)*AU184)/100)</f>
        <v>0</v>
      </c>
      <c r="DC184" t="s">
        <v>3</v>
      </c>
      <c r="DD184" t="s">
        <v>3</v>
      </c>
      <c r="DE184" t="s">
        <v>3</v>
      </c>
      <c r="DF184" t="s">
        <v>3</v>
      </c>
      <c r="DG184" t="s">
        <v>3</v>
      </c>
      <c r="DH184" t="s">
        <v>3</v>
      </c>
      <c r="DI184" t="s">
        <v>3</v>
      </c>
      <c r="DJ184" t="s">
        <v>3</v>
      </c>
      <c r="DK184" t="s">
        <v>3</v>
      </c>
      <c r="DL184" t="s">
        <v>3</v>
      </c>
      <c r="DM184" t="s">
        <v>3</v>
      </c>
      <c r="DN184">
        <v>0</v>
      </c>
      <c r="DO184">
        <v>0</v>
      </c>
      <c r="DP184">
        <v>1</v>
      </c>
      <c r="DQ184">
        <v>1</v>
      </c>
      <c r="DU184">
        <v>1003</v>
      </c>
      <c r="DV184" t="s">
        <v>247</v>
      </c>
      <c r="DW184" t="s">
        <v>247</v>
      </c>
      <c r="DX184">
        <v>100</v>
      </c>
      <c r="DZ184" t="s">
        <v>3</v>
      </c>
      <c r="EA184" t="s">
        <v>3</v>
      </c>
      <c r="EB184" t="s">
        <v>3</v>
      </c>
      <c r="EC184" t="s">
        <v>3</v>
      </c>
      <c r="EE184">
        <v>85678261</v>
      </c>
      <c r="EF184">
        <v>3</v>
      </c>
      <c r="EG184" t="s">
        <v>135</v>
      </c>
      <c r="EH184">
        <v>0</v>
      </c>
      <c r="EI184" t="s">
        <v>3</v>
      </c>
      <c r="EJ184">
        <v>2</v>
      </c>
      <c r="EK184">
        <v>108001</v>
      </c>
      <c r="EL184" t="s">
        <v>136</v>
      </c>
      <c r="EM184" t="s">
        <v>137</v>
      </c>
      <c r="EO184" t="s">
        <v>3</v>
      </c>
      <c r="EQ184">
        <v>0</v>
      </c>
      <c r="ER184">
        <v>0</v>
      </c>
      <c r="ES184">
        <v>0</v>
      </c>
      <c r="ET184">
        <v>0</v>
      </c>
      <c r="EU184">
        <v>0</v>
      </c>
      <c r="EV184">
        <v>0</v>
      </c>
      <c r="EW184">
        <v>16.5</v>
      </c>
      <c r="EX184">
        <v>0.26</v>
      </c>
      <c r="EY184">
        <v>0</v>
      </c>
      <c r="FQ184">
        <v>0</v>
      </c>
      <c r="FR184">
        <f t="shared" si="235"/>
        <v>0</v>
      </c>
      <c r="FS184">
        <v>0</v>
      </c>
      <c r="FX184">
        <v>97</v>
      </c>
      <c r="FY184">
        <v>51</v>
      </c>
      <c r="GA184" t="s">
        <v>3</v>
      </c>
      <c r="GD184">
        <v>1</v>
      </c>
      <c r="GF184">
        <v>-1815355656</v>
      </c>
      <c r="GG184">
        <v>2</v>
      </c>
      <c r="GH184">
        <v>1</v>
      </c>
      <c r="GI184">
        <v>-2</v>
      </c>
      <c r="GJ184">
        <v>0</v>
      </c>
      <c r="GK184">
        <v>0</v>
      </c>
      <c r="GL184">
        <f t="shared" si="236"/>
        <v>0</v>
      </c>
      <c r="GM184">
        <f t="shared" si="237"/>
        <v>0</v>
      </c>
      <c r="GN184">
        <f t="shared" si="238"/>
        <v>0</v>
      </c>
      <c r="GO184">
        <f t="shared" si="239"/>
        <v>0</v>
      </c>
      <c r="GP184">
        <f t="shared" si="240"/>
        <v>0</v>
      </c>
      <c r="GR184">
        <v>0</v>
      </c>
      <c r="GS184">
        <v>3</v>
      </c>
      <c r="GT184">
        <v>0</v>
      </c>
      <c r="GU184" t="s">
        <v>3</v>
      </c>
      <c r="GV184">
        <f t="shared" si="241"/>
        <v>0</v>
      </c>
      <c r="GW184">
        <v>1</v>
      </c>
      <c r="GX184">
        <f t="shared" si="242"/>
        <v>0</v>
      </c>
      <c r="HA184">
        <v>0</v>
      </c>
      <c r="HB184">
        <v>0</v>
      </c>
      <c r="HC184">
        <f>GV184*GW184</f>
        <v>0</v>
      </c>
      <c r="HE184" t="s">
        <v>3</v>
      </c>
      <c r="HF184" t="s">
        <v>3</v>
      </c>
      <c r="HM184" t="s">
        <v>3</v>
      </c>
      <c r="HN184" t="s">
        <v>138</v>
      </c>
      <c r="HO184" t="s">
        <v>139</v>
      </c>
      <c r="HP184" t="s">
        <v>136</v>
      </c>
      <c r="HQ184" t="s">
        <v>136</v>
      </c>
      <c r="IK184">
        <v>0</v>
      </c>
    </row>
    <row r="185" spans="1:255" x14ac:dyDescent="0.2">
      <c r="A185" s="2">
        <v>18</v>
      </c>
      <c r="B185" s="2">
        <v>1</v>
      </c>
      <c r="C185" s="2">
        <v>282</v>
      </c>
      <c r="D185" s="2"/>
      <c r="E185" s="2" t="s">
        <v>249</v>
      </c>
      <c r="F185" s="2" t="s">
        <v>141</v>
      </c>
      <c r="G185" s="2" t="s">
        <v>142</v>
      </c>
      <c r="H185" s="2" t="s">
        <v>143</v>
      </c>
      <c r="I185" s="2">
        <f>J185</f>
        <v>2</v>
      </c>
      <c r="J185" s="2">
        <v>2</v>
      </c>
      <c r="K185" s="2">
        <v>2</v>
      </c>
      <c r="L185" s="2">
        <v>0.08</v>
      </c>
      <c r="M185" s="2">
        <v>0.08</v>
      </c>
      <c r="N185" s="2">
        <f t="shared" si="221"/>
        <v>0</v>
      </c>
      <c r="O185" s="2">
        <f>ROUND(P185,2)</f>
        <v>0</v>
      </c>
      <c r="P185" s="2">
        <f>ROUND(ROUND(ROUND(SUMIF(SmtRes!AQ283:'SmtRes'!AQ290,"=1",SmtRes!CU283:'SmtRes'!CU290),2),2)*I185/100,2)</f>
        <v>0</v>
      </c>
      <c r="Q185" s="2">
        <f>ROUND(CR185*I185,2)</f>
        <v>0</v>
      </c>
      <c r="R185" s="2">
        <f>ROUND(CS185*I185,2)</f>
        <v>0</v>
      </c>
      <c r="S185" s="2">
        <f>ROUND(CT185*I185,2)</f>
        <v>0</v>
      </c>
      <c r="T185" s="2">
        <f t="shared" si="223"/>
        <v>0</v>
      </c>
      <c r="U185" s="2">
        <f>ROUND(CV185*I185,7)</f>
        <v>0</v>
      </c>
      <c r="V185" s="2">
        <f>ROUND(CW185*I185,7)</f>
        <v>0</v>
      </c>
      <c r="W185" s="2">
        <f t="shared" si="224"/>
        <v>0</v>
      </c>
      <c r="X185" s="2">
        <f t="shared" si="225"/>
        <v>0</v>
      </c>
      <c r="Y185" s="2">
        <f t="shared" si="226"/>
        <v>0</v>
      </c>
      <c r="Z185" s="2"/>
      <c r="AA185" s="2">
        <v>87105575</v>
      </c>
      <c r="AB185" s="2">
        <f t="shared" si="227"/>
        <v>0</v>
      </c>
      <c r="AC185" s="2">
        <f>ROUND((ES185),2)</f>
        <v>0</v>
      </c>
      <c r="AD185" s="2">
        <f>ROUND((((ET185)-(EU185))+AE185),2)</f>
        <v>0</v>
      </c>
      <c r="AE185" s="2">
        <f t="shared" ref="AE185:AF188" si="247">ROUND((EU185),2)</f>
        <v>0</v>
      </c>
      <c r="AF185" s="2">
        <f t="shared" si="247"/>
        <v>0</v>
      </c>
      <c r="AG185" s="2">
        <f t="shared" si="228"/>
        <v>0</v>
      </c>
      <c r="AH185" s="2">
        <f t="shared" ref="AH185:AI188" si="248">(EW185)</f>
        <v>0</v>
      </c>
      <c r="AI185" s="2">
        <f t="shared" si="248"/>
        <v>0</v>
      </c>
      <c r="AJ185" s="2">
        <f t="shared" si="229"/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97</v>
      </c>
      <c r="AU185" s="2">
        <v>51</v>
      </c>
      <c r="AV185" s="2">
        <v>1</v>
      </c>
      <c r="AW185" s="2">
        <v>1</v>
      </c>
      <c r="AX185" s="2"/>
      <c r="AY185" s="2"/>
      <c r="AZ185" s="2">
        <v>1</v>
      </c>
      <c r="BA185" s="2">
        <v>1</v>
      </c>
      <c r="BB185" s="2">
        <v>1</v>
      </c>
      <c r="BC185" s="2">
        <v>1</v>
      </c>
      <c r="BD185" s="2" t="s">
        <v>3</v>
      </c>
      <c r="BE185" s="2" t="s">
        <v>3</v>
      </c>
      <c r="BF185" s="2" t="s">
        <v>3</v>
      </c>
      <c r="BG185" s="2" t="s">
        <v>3</v>
      </c>
      <c r="BH185" s="2">
        <v>3</v>
      </c>
      <c r="BI185" s="2">
        <v>2</v>
      </c>
      <c r="BJ185" s="2" t="s">
        <v>3</v>
      </c>
      <c r="BK185" s="2"/>
      <c r="BL185" s="2"/>
      <c r="BM185" s="2">
        <v>108001</v>
      </c>
      <c r="BN185" s="2">
        <v>0</v>
      </c>
      <c r="BO185" s="2" t="s">
        <v>3</v>
      </c>
      <c r="BP185" s="2">
        <v>0</v>
      </c>
      <c r="BQ185" s="2">
        <v>3</v>
      </c>
      <c r="BR185" s="2">
        <v>0</v>
      </c>
      <c r="BS185" s="2">
        <v>1</v>
      </c>
      <c r="BT185" s="2">
        <v>1</v>
      </c>
      <c r="BU185" s="2">
        <v>1</v>
      </c>
      <c r="BV185" s="2">
        <v>1</v>
      </c>
      <c r="BW185" s="2">
        <v>1</v>
      </c>
      <c r="BX185" s="2">
        <v>1</v>
      </c>
      <c r="BY185" s="2" t="s">
        <v>3</v>
      </c>
      <c r="BZ185" s="2">
        <v>97</v>
      </c>
      <c r="CA185" s="2">
        <v>51</v>
      </c>
      <c r="CB185" s="2" t="s">
        <v>3</v>
      </c>
      <c r="CC185" s="2"/>
      <c r="CD185" s="2"/>
      <c r="CE185" s="2">
        <v>0</v>
      </c>
      <c r="CF185" s="2">
        <v>0</v>
      </c>
      <c r="CG185" s="2">
        <v>0</v>
      </c>
      <c r="CH185" s="2">
        <v>16</v>
      </c>
      <c r="CI185" s="2">
        <v>1</v>
      </c>
      <c r="CJ185" s="2">
        <v>0</v>
      </c>
      <c r="CK185" s="2">
        <v>0</v>
      </c>
      <c r="CL185" s="2">
        <v>0</v>
      </c>
      <c r="CM185" s="2">
        <v>0</v>
      </c>
      <c r="CN185" s="2" t="s">
        <v>3</v>
      </c>
      <c r="CO185" s="2">
        <v>0</v>
      </c>
      <c r="CP185" s="2">
        <f>0</f>
        <v>0</v>
      </c>
      <c r="CQ185" s="2">
        <f>0</f>
        <v>0</v>
      </c>
      <c r="CR185" s="2">
        <f>0</f>
        <v>0</v>
      </c>
      <c r="CS185" s="2">
        <f>0</f>
        <v>0</v>
      </c>
      <c r="CT185" s="2">
        <f>0</f>
        <v>0</v>
      </c>
      <c r="CU185" s="2">
        <f>0</f>
        <v>0</v>
      </c>
      <c r="CV185" s="2">
        <f>0</f>
        <v>0</v>
      </c>
      <c r="CW185" s="2">
        <f>0</f>
        <v>0</v>
      </c>
      <c r="CX185" s="2">
        <f>0</f>
        <v>0</v>
      </c>
      <c r="CY185" s="2">
        <f>0</f>
        <v>0</v>
      </c>
      <c r="CZ185" s="2">
        <f>0</f>
        <v>0</v>
      </c>
      <c r="DA185" s="2"/>
      <c r="DB185" s="2"/>
      <c r="DC185" s="2" t="s">
        <v>3</v>
      </c>
      <c r="DD185" s="2" t="s">
        <v>3</v>
      </c>
      <c r="DE185" s="2" t="s">
        <v>3</v>
      </c>
      <c r="DF185" s="2" t="s">
        <v>3</v>
      </c>
      <c r="DG185" s="2" t="s">
        <v>3</v>
      </c>
      <c r="DH185" s="2" t="s">
        <v>3</v>
      </c>
      <c r="DI185" s="2" t="s">
        <v>3</v>
      </c>
      <c r="DJ185" s="2" t="s">
        <v>3</v>
      </c>
      <c r="DK185" s="2" t="s">
        <v>3</v>
      </c>
      <c r="DL185" s="2" t="s">
        <v>3</v>
      </c>
      <c r="DM185" s="2" t="s">
        <v>3</v>
      </c>
      <c r="DN185" s="2">
        <v>0</v>
      </c>
      <c r="DO185" s="2">
        <v>0</v>
      </c>
      <c r="DP185" s="2">
        <v>1</v>
      </c>
      <c r="DQ185" s="2">
        <v>1</v>
      </c>
      <c r="DR185" s="2"/>
      <c r="DS185" s="2"/>
      <c r="DT185" s="2"/>
      <c r="DU185" s="2">
        <v>1013</v>
      </c>
      <c r="DV185" s="2" t="s">
        <v>143</v>
      </c>
      <c r="DW185" s="2" t="s">
        <v>143</v>
      </c>
      <c r="DX185" s="2">
        <v>1</v>
      </c>
      <c r="DY185" s="2"/>
      <c r="DZ185" s="2" t="s">
        <v>3</v>
      </c>
      <c r="EA185" s="2" t="s">
        <v>3</v>
      </c>
      <c r="EB185" s="2" t="s">
        <v>3</v>
      </c>
      <c r="EC185" s="2" t="s">
        <v>3</v>
      </c>
      <c r="ED185" s="2"/>
      <c r="EE185" s="2">
        <v>85678261</v>
      </c>
      <c r="EF185" s="2">
        <v>3</v>
      </c>
      <c r="EG185" s="2" t="s">
        <v>135</v>
      </c>
      <c r="EH185" s="2">
        <v>0</v>
      </c>
      <c r="EI185" s="2" t="s">
        <v>3</v>
      </c>
      <c r="EJ185" s="2">
        <v>2</v>
      </c>
      <c r="EK185" s="2">
        <v>108001</v>
      </c>
      <c r="EL185" s="2" t="s">
        <v>136</v>
      </c>
      <c r="EM185" s="2" t="s">
        <v>137</v>
      </c>
      <c r="EN185" s="2"/>
      <c r="EO185" s="2" t="s">
        <v>3</v>
      </c>
      <c r="EP185" s="2"/>
      <c r="EQ185" s="2">
        <v>0</v>
      </c>
      <c r="ER185" s="2">
        <v>0</v>
      </c>
      <c r="ES185" s="2">
        <v>0</v>
      </c>
      <c r="ET185" s="2">
        <v>0</v>
      </c>
      <c r="EU185" s="2">
        <v>0</v>
      </c>
      <c r="EV185" s="2">
        <v>0</v>
      </c>
      <c r="EW185" s="2">
        <v>0</v>
      </c>
      <c r="EX185" s="2">
        <v>0</v>
      </c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>
        <v>0</v>
      </c>
      <c r="FR185" s="2">
        <f t="shared" si="235"/>
        <v>0</v>
      </c>
      <c r="FS185" s="2">
        <v>0</v>
      </c>
      <c r="FT185" s="2"/>
      <c r="FU185" s="2"/>
      <c r="FV185" s="2"/>
      <c r="FW185" s="2"/>
      <c r="FX185" s="2">
        <v>97</v>
      </c>
      <c r="FY185" s="2">
        <v>51</v>
      </c>
      <c r="FZ185" s="2"/>
      <c r="GA185" s="2" t="s">
        <v>3</v>
      </c>
      <c r="GB185" s="2"/>
      <c r="GC185" s="2"/>
      <c r="GD185" s="2">
        <v>1</v>
      </c>
      <c r="GE185" s="2"/>
      <c r="GF185" s="2">
        <v>274903907</v>
      </c>
      <c r="GG185" s="2">
        <v>2</v>
      </c>
      <c r="GH185" s="2">
        <v>1</v>
      </c>
      <c r="GI185" s="2">
        <v>-2</v>
      </c>
      <c r="GJ185" s="2">
        <v>0</v>
      </c>
      <c r="GK185" s="2">
        <v>0</v>
      </c>
      <c r="GL185" s="2">
        <f t="shared" si="236"/>
        <v>0</v>
      </c>
      <c r="GM185" s="2">
        <f t="shared" si="237"/>
        <v>0</v>
      </c>
      <c r="GN185" s="2">
        <f t="shared" si="238"/>
        <v>0</v>
      </c>
      <c r="GO185" s="2">
        <f t="shared" si="239"/>
        <v>0</v>
      </c>
      <c r="GP185" s="2">
        <f t="shared" si="240"/>
        <v>0</v>
      </c>
      <c r="GQ185" s="2"/>
      <c r="GR185" s="2">
        <v>0</v>
      </c>
      <c r="GS185" s="2">
        <v>3</v>
      </c>
      <c r="GT185" s="2">
        <v>0</v>
      </c>
      <c r="GU185" s="2" t="s">
        <v>3</v>
      </c>
      <c r="GV185" s="2">
        <f t="shared" si="241"/>
        <v>0</v>
      </c>
      <c r="GW185" s="2">
        <v>1</v>
      </c>
      <c r="GX185" s="2">
        <f t="shared" si="242"/>
        <v>0</v>
      </c>
      <c r="GY185" s="2"/>
      <c r="GZ185" s="2"/>
      <c r="HA185" s="2">
        <v>0</v>
      </c>
      <c r="HB185" s="2">
        <v>0</v>
      </c>
      <c r="HC185" s="2">
        <f>0</f>
        <v>0</v>
      </c>
      <c r="HD185" s="2"/>
      <c r="HE185" s="2" t="s">
        <v>3</v>
      </c>
      <c r="HF185" s="2" t="s">
        <v>3</v>
      </c>
      <c r="HG185" s="2"/>
      <c r="HH185" s="2"/>
      <c r="HI185" s="2"/>
      <c r="HJ185" s="2"/>
      <c r="HK185" s="2"/>
      <c r="HL185" s="2"/>
      <c r="HM185" s="2" t="s">
        <v>3</v>
      </c>
      <c r="HN185" s="2" t="s">
        <v>138</v>
      </c>
      <c r="HO185" s="2" t="s">
        <v>139</v>
      </c>
      <c r="HP185" s="2" t="s">
        <v>136</v>
      </c>
      <c r="HQ185" s="2" t="s">
        <v>136</v>
      </c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>
        <v>0</v>
      </c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x14ac:dyDescent="0.2">
      <c r="A186">
        <v>18</v>
      </c>
      <c r="B186">
        <v>1</v>
      </c>
      <c r="C186">
        <v>290</v>
      </c>
      <c r="E186" t="s">
        <v>249</v>
      </c>
      <c r="F186" t="s">
        <v>141</v>
      </c>
      <c r="G186" t="s">
        <v>142</v>
      </c>
      <c r="H186" t="s">
        <v>143</v>
      </c>
      <c r="I186">
        <f>J186</f>
        <v>2</v>
      </c>
      <c r="J186">
        <v>2</v>
      </c>
      <c r="K186">
        <v>2</v>
      </c>
      <c r="L186">
        <v>0.08</v>
      </c>
      <c r="M186">
        <v>0.08</v>
      </c>
      <c r="N186">
        <f t="shared" si="221"/>
        <v>0</v>
      </c>
      <c r="O186">
        <f>ROUND(P186,2)</f>
        <v>0</v>
      </c>
      <c r="P186">
        <f>ROUND(ROUND(ROUND(SUMIF(SmtRes!AQ283:'SmtRes'!AQ290,"=1",SmtRes!CU283:'SmtRes'!CU290),2),2)*I186/100,2)</f>
        <v>0</v>
      </c>
      <c r="Q186">
        <f>ROUND(CR186*I186,2)</f>
        <v>0</v>
      </c>
      <c r="R186">
        <f>ROUND(CS186*I186,2)</f>
        <v>0</v>
      </c>
      <c r="S186">
        <f>ROUND(CT186*I186,2)</f>
        <v>0</v>
      </c>
      <c r="T186">
        <f t="shared" si="223"/>
        <v>0</v>
      </c>
      <c r="U186">
        <f>ROUND(CV186*I186,7)</f>
        <v>0</v>
      </c>
      <c r="V186">
        <f>ROUND(CW186*I186,7)</f>
        <v>0</v>
      </c>
      <c r="W186">
        <f t="shared" si="224"/>
        <v>0</v>
      </c>
      <c r="X186">
        <f t="shared" si="225"/>
        <v>0</v>
      </c>
      <c r="Y186">
        <f t="shared" si="226"/>
        <v>0</v>
      </c>
      <c r="AA186">
        <v>87105511</v>
      </c>
      <c r="AB186">
        <f t="shared" si="227"/>
        <v>0</v>
      </c>
      <c r="AC186">
        <f>ROUND((ES186),2)</f>
        <v>0</v>
      </c>
      <c r="AD186">
        <f>ROUND((((ET186)-(EU186))+AE186),2)</f>
        <v>0</v>
      </c>
      <c r="AE186">
        <f t="shared" si="247"/>
        <v>0</v>
      </c>
      <c r="AF186">
        <f t="shared" si="247"/>
        <v>0</v>
      </c>
      <c r="AG186">
        <f t="shared" si="228"/>
        <v>0</v>
      </c>
      <c r="AH186">
        <f t="shared" si="248"/>
        <v>0</v>
      </c>
      <c r="AI186">
        <f t="shared" si="248"/>
        <v>0</v>
      </c>
      <c r="AJ186">
        <f t="shared" si="229"/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97</v>
      </c>
      <c r="AU186">
        <v>51</v>
      </c>
      <c r="AV186">
        <v>1</v>
      </c>
      <c r="AW186">
        <v>1</v>
      </c>
      <c r="AZ186">
        <v>1</v>
      </c>
      <c r="BA186">
        <v>1</v>
      </c>
      <c r="BB186">
        <v>1</v>
      </c>
      <c r="BC186">
        <v>1</v>
      </c>
      <c r="BD186" t="s">
        <v>3</v>
      </c>
      <c r="BE186" t="s">
        <v>3</v>
      </c>
      <c r="BF186" t="s">
        <v>3</v>
      </c>
      <c r="BG186" t="s">
        <v>3</v>
      </c>
      <c r="BH186">
        <v>3</v>
      </c>
      <c r="BI186">
        <v>2</v>
      </c>
      <c r="BJ186" t="s">
        <v>3</v>
      </c>
      <c r="BM186">
        <v>108001</v>
      </c>
      <c r="BN186">
        <v>0</v>
      </c>
      <c r="BO186" t="s">
        <v>3</v>
      </c>
      <c r="BP186">
        <v>0</v>
      </c>
      <c r="BQ186">
        <v>3</v>
      </c>
      <c r="BR186">
        <v>0</v>
      </c>
      <c r="BS186">
        <v>1</v>
      </c>
      <c r="BT186">
        <v>1</v>
      </c>
      <c r="BU186">
        <v>1</v>
      </c>
      <c r="BV186">
        <v>1</v>
      </c>
      <c r="BW186">
        <v>1</v>
      </c>
      <c r="BX186">
        <v>1</v>
      </c>
      <c r="BY186" t="s">
        <v>3</v>
      </c>
      <c r="BZ186">
        <v>97</v>
      </c>
      <c r="CA186">
        <v>51</v>
      </c>
      <c r="CB186" t="s">
        <v>3</v>
      </c>
      <c r="CE186">
        <v>0</v>
      </c>
      <c r="CF186">
        <v>0</v>
      </c>
      <c r="CG186">
        <v>0</v>
      </c>
      <c r="CH186">
        <v>16</v>
      </c>
      <c r="CI186">
        <v>1</v>
      </c>
      <c r="CJ186">
        <v>0</v>
      </c>
      <c r="CK186">
        <v>0</v>
      </c>
      <c r="CL186">
        <v>0</v>
      </c>
      <c r="CM186">
        <v>0</v>
      </c>
      <c r="CN186" t="s">
        <v>3</v>
      </c>
      <c r="CO186">
        <v>0</v>
      </c>
      <c r="CP186">
        <f>0</f>
        <v>0</v>
      </c>
      <c r="CQ186">
        <f>0</f>
        <v>0</v>
      </c>
      <c r="CR186">
        <f>0</f>
        <v>0</v>
      </c>
      <c r="CS186">
        <f>0</f>
        <v>0</v>
      </c>
      <c r="CT186">
        <f>0</f>
        <v>0</v>
      </c>
      <c r="CU186">
        <f>0</f>
        <v>0</v>
      </c>
      <c r="CV186">
        <f>0</f>
        <v>0</v>
      </c>
      <c r="CW186">
        <f>0</f>
        <v>0</v>
      </c>
      <c r="CX186">
        <f>0</f>
        <v>0</v>
      </c>
      <c r="CY186">
        <f>0</f>
        <v>0</v>
      </c>
      <c r="CZ186">
        <f>0</f>
        <v>0</v>
      </c>
      <c r="DC186" t="s">
        <v>3</v>
      </c>
      <c r="DD186" t="s">
        <v>3</v>
      </c>
      <c r="DE186" t="s">
        <v>3</v>
      </c>
      <c r="DF186" t="s">
        <v>3</v>
      </c>
      <c r="DG186" t="s">
        <v>3</v>
      </c>
      <c r="DH186" t="s">
        <v>3</v>
      </c>
      <c r="DI186" t="s">
        <v>3</v>
      </c>
      <c r="DJ186" t="s">
        <v>3</v>
      </c>
      <c r="DK186" t="s">
        <v>3</v>
      </c>
      <c r="DL186" t="s">
        <v>3</v>
      </c>
      <c r="DM186" t="s">
        <v>3</v>
      </c>
      <c r="DN186">
        <v>0</v>
      </c>
      <c r="DO186">
        <v>0</v>
      </c>
      <c r="DP186">
        <v>1</v>
      </c>
      <c r="DQ186">
        <v>1</v>
      </c>
      <c r="DU186">
        <v>1013</v>
      </c>
      <c r="DV186" t="s">
        <v>143</v>
      </c>
      <c r="DW186" t="s">
        <v>143</v>
      </c>
      <c r="DX186">
        <v>1</v>
      </c>
      <c r="DZ186" t="s">
        <v>3</v>
      </c>
      <c r="EA186" t="s">
        <v>3</v>
      </c>
      <c r="EB186" t="s">
        <v>3</v>
      </c>
      <c r="EC186" t="s">
        <v>3</v>
      </c>
      <c r="EE186">
        <v>85678261</v>
      </c>
      <c r="EF186">
        <v>3</v>
      </c>
      <c r="EG186" t="s">
        <v>135</v>
      </c>
      <c r="EH186">
        <v>0</v>
      </c>
      <c r="EI186" t="s">
        <v>3</v>
      </c>
      <c r="EJ186">
        <v>2</v>
      </c>
      <c r="EK186">
        <v>108001</v>
      </c>
      <c r="EL186" t="s">
        <v>136</v>
      </c>
      <c r="EM186" t="s">
        <v>137</v>
      </c>
      <c r="EO186" t="s">
        <v>3</v>
      </c>
      <c r="EQ186">
        <v>0</v>
      </c>
      <c r="ER186">
        <v>0</v>
      </c>
      <c r="ES186">
        <v>0</v>
      </c>
      <c r="ET186">
        <v>0</v>
      </c>
      <c r="EU186">
        <v>0</v>
      </c>
      <c r="EV186">
        <v>0</v>
      </c>
      <c r="EW186">
        <v>0</v>
      </c>
      <c r="EX186">
        <v>0</v>
      </c>
      <c r="FQ186">
        <v>0</v>
      </c>
      <c r="FR186">
        <f t="shared" si="235"/>
        <v>0</v>
      </c>
      <c r="FS186">
        <v>0</v>
      </c>
      <c r="FX186">
        <v>97</v>
      </c>
      <c r="FY186">
        <v>51</v>
      </c>
      <c r="GA186" t="s">
        <v>3</v>
      </c>
      <c r="GD186">
        <v>1</v>
      </c>
      <c r="GF186">
        <v>274903907</v>
      </c>
      <c r="GG186">
        <v>2</v>
      </c>
      <c r="GH186">
        <v>1</v>
      </c>
      <c r="GI186">
        <v>-2</v>
      </c>
      <c r="GJ186">
        <v>0</v>
      </c>
      <c r="GK186">
        <v>0</v>
      </c>
      <c r="GL186">
        <f t="shared" si="236"/>
        <v>0</v>
      </c>
      <c r="GM186">
        <f t="shared" si="237"/>
        <v>0</v>
      </c>
      <c r="GN186">
        <f t="shared" si="238"/>
        <v>0</v>
      </c>
      <c r="GO186">
        <f t="shared" si="239"/>
        <v>0</v>
      </c>
      <c r="GP186">
        <f t="shared" si="240"/>
        <v>0</v>
      </c>
      <c r="GR186">
        <v>0</v>
      </c>
      <c r="GS186">
        <v>3</v>
      </c>
      <c r="GT186">
        <v>0</v>
      </c>
      <c r="GU186" t="s">
        <v>3</v>
      </c>
      <c r="GV186">
        <f t="shared" si="241"/>
        <v>0</v>
      </c>
      <c r="GW186">
        <v>1</v>
      </c>
      <c r="GX186">
        <f t="shared" si="242"/>
        <v>0</v>
      </c>
      <c r="HA186">
        <v>0</v>
      </c>
      <c r="HB186">
        <v>0</v>
      </c>
      <c r="HC186">
        <f>0</f>
        <v>0</v>
      </c>
      <c r="HE186" t="s">
        <v>3</v>
      </c>
      <c r="HF186" t="s">
        <v>3</v>
      </c>
      <c r="HM186" t="s">
        <v>3</v>
      </c>
      <c r="HN186" t="s">
        <v>138</v>
      </c>
      <c r="HO186" t="s">
        <v>139</v>
      </c>
      <c r="HP186" t="s">
        <v>136</v>
      </c>
      <c r="HQ186" t="s">
        <v>136</v>
      </c>
      <c r="IK186">
        <v>0</v>
      </c>
    </row>
    <row r="187" spans="1:255" x14ac:dyDescent="0.2">
      <c r="A187" s="2">
        <v>17</v>
      </c>
      <c r="B187" s="2">
        <v>1</v>
      </c>
      <c r="C187" s="2"/>
      <c r="D187" s="2"/>
      <c r="E187" s="2" t="s">
        <v>250</v>
      </c>
      <c r="F187" s="2" t="s">
        <v>251</v>
      </c>
      <c r="G187" s="2" t="s">
        <v>252</v>
      </c>
      <c r="H187" s="2" t="s">
        <v>241</v>
      </c>
      <c r="I187" s="2">
        <v>0</v>
      </c>
      <c r="J187" s="2">
        <v>0</v>
      </c>
      <c r="K187" s="2">
        <v>0</v>
      </c>
      <c r="L187" s="2">
        <v>32.799999999999997</v>
      </c>
      <c r="M187" s="2">
        <v>32.799999999999997</v>
      </c>
      <c r="N187" s="2">
        <f t="shared" si="221"/>
        <v>0</v>
      </c>
      <c r="O187" s="2">
        <f>ROUND(CP187,2)</f>
        <v>0</v>
      </c>
      <c r="P187" s="2">
        <f>ROUND(CQ187*I187,2)</f>
        <v>0</v>
      </c>
      <c r="Q187" s="2">
        <f>ROUND(CR187*I187,2)</f>
        <v>0</v>
      </c>
      <c r="R187" s="2">
        <f>ROUND(CS187*I187,2)</f>
        <v>0</v>
      </c>
      <c r="S187" s="2">
        <f>ROUND(CT187*I187,2)</f>
        <v>0</v>
      </c>
      <c r="T187" s="2">
        <f t="shared" si="223"/>
        <v>0</v>
      </c>
      <c r="U187" s="2">
        <f>ROUND(CV187*I187,7)</f>
        <v>0</v>
      </c>
      <c r="V187" s="2">
        <f>ROUND(CW187*I187,7)</f>
        <v>0</v>
      </c>
      <c r="W187" s="2">
        <f t="shared" si="224"/>
        <v>0</v>
      </c>
      <c r="X187" s="2">
        <f t="shared" si="225"/>
        <v>0</v>
      </c>
      <c r="Y187" s="2">
        <f t="shared" si="226"/>
        <v>0</v>
      </c>
      <c r="Z187" s="2"/>
      <c r="AA187" s="2">
        <v>87105575</v>
      </c>
      <c r="AB187" s="2">
        <f t="shared" si="227"/>
        <v>90.8</v>
      </c>
      <c r="AC187" s="2">
        <f>ROUND((ES187),2)</f>
        <v>90.8</v>
      </c>
      <c r="AD187" s="2">
        <f>ROUND((ET187),2)</f>
        <v>0</v>
      </c>
      <c r="AE187" s="2">
        <f t="shared" si="247"/>
        <v>0</v>
      </c>
      <c r="AF187" s="2">
        <f t="shared" si="247"/>
        <v>0</v>
      </c>
      <c r="AG187" s="2">
        <f t="shared" si="228"/>
        <v>0</v>
      </c>
      <c r="AH187" s="2">
        <f t="shared" si="248"/>
        <v>0</v>
      </c>
      <c r="AI187" s="2">
        <f t="shared" si="248"/>
        <v>0</v>
      </c>
      <c r="AJ187" s="2">
        <f t="shared" si="229"/>
        <v>0</v>
      </c>
      <c r="AK187" s="2">
        <v>90.8</v>
      </c>
      <c r="AL187" s="2">
        <v>90.8</v>
      </c>
      <c r="AM187" s="2">
        <v>0</v>
      </c>
      <c r="AN187" s="2">
        <v>0</v>
      </c>
      <c r="AO187" s="2">
        <v>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1</v>
      </c>
      <c r="AW187" s="2">
        <v>1</v>
      </c>
      <c r="AX187" s="2"/>
      <c r="AY187" s="2"/>
      <c r="AZ187" s="2">
        <v>1</v>
      </c>
      <c r="BA187" s="2">
        <v>1</v>
      </c>
      <c r="BB187" s="2">
        <v>1</v>
      </c>
      <c r="BC187" s="2">
        <v>1</v>
      </c>
      <c r="BD187" s="2" t="s">
        <v>3</v>
      </c>
      <c r="BE187" s="2" t="s">
        <v>3</v>
      </c>
      <c r="BF187" s="2" t="s">
        <v>3</v>
      </c>
      <c r="BG187" s="2" t="s">
        <v>3</v>
      </c>
      <c r="BH187" s="2">
        <v>3</v>
      </c>
      <c r="BI187" s="2">
        <v>1</v>
      </c>
      <c r="BJ187" s="2" t="s">
        <v>251</v>
      </c>
      <c r="BK187" s="2"/>
      <c r="BL187" s="2"/>
      <c r="BM187" s="2">
        <v>900</v>
      </c>
      <c r="BN187" s="2">
        <v>0</v>
      </c>
      <c r="BO187" s="2" t="s">
        <v>3</v>
      </c>
      <c r="BP187" s="2">
        <v>0</v>
      </c>
      <c r="BQ187" s="2">
        <v>90</v>
      </c>
      <c r="BR187" s="2">
        <v>0</v>
      </c>
      <c r="BS187" s="2">
        <v>1</v>
      </c>
      <c r="BT187" s="2">
        <v>1</v>
      </c>
      <c r="BU187" s="2">
        <v>1</v>
      </c>
      <c r="BV187" s="2">
        <v>1</v>
      </c>
      <c r="BW187" s="2">
        <v>1</v>
      </c>
      <c r="BX187" s="2">
        <v>1</v>
      </c>
      <c r="BY187" s="2" t="s">
        <v>3</v>
      </c>
      <c r="BZ187" s="2">
        <v>0</v>
      </c>
      <c r="CA187" s="2">
        <v>0</v>
      </c>
      <c r="CB187" s="2" t="s">
        <v>3</v>
      </c>
      <c r="CC187" s="2"/>
      <c r="CD187" s="2"/>
      <c r="CE187" s="2">
        <v>0</v>
      </c>
      <c r="CF187" s="2">
        <v>0</v>
      </c>
      <c r="CG187" s="2">
        <v>0</v>
      </c>
      <c r="CH187" s="2">
        <v>17</v>
      </c>
      <c r="CI187" s="2">
        <v>0</v>
      </c>
      <c r="CJ187" s="2">
        <v>0</v>
      </c>
      <c r="CK187" s="2">
        <v>0</v>
      </c>
      <c r="CL187" s="2">
        <v>0</v>
      </c>
      <c r="CM187" s="2">
        <v>0</v>
      </c>
      <c r="CN187" s="2" t="s">
        <v>3</v>
      </c>
      <c r="CO187" s="2">
        <v>0</v>
      </c>
      <c r="CP187" s="2">
        <f>(P187+Q187+S187+R187)</f>
        <v>0</v>
      </c>
      <c r="CQ187" s="2">
        <f>ROUND(AL187,2)</f>
        <v>90.8</v>
      </c>
      <c r="CR187" s="2">
        <f>ROUND(AM187,2)</f>
        <v>0</v>
      </c>
      <c r="CS187" s="2">
        <f>ROUND(AN187*BS187,2)</f>
        <v>0</v>
      </c>
      <c r="CT187" s="2">
        <f>ROUND(AO187*BA187,2)</f>
        <v>0</v>
      </c>
      <c r="CU187" s="2">
        <f t="shared" ref="CU187:CX188" si="249">AG187</f>
        <v>0</v>
      </c>
      <c r="CV187" s="2">
        <f t="shared" si="249"/>
        <v>0</v>
      </c>
      <c r="CW187" s="2">
        <f t="shared" si="249"/>
        <v>0</v>
      </c>
      <c r="CX187" s="2">
        <f t="shared" si="249"/>
        <v>0</v>
      </c>
      <c r="CY187" s="2">
        <f>0</f>
        <v>0</v>
      </c>
      <c r="CZ187" s="2">
        <f>0</f>
        <v>0</v>
      </c>
      <c r="DA187" s="2"/>
      <c r="DB187" s="2"/>
      <c r="DC187" s="2" t="s">
        <v>3</v>
      </c>
      <c r="DD187" s="2" t="s">
        <v>3</v>
      </c>
      <c r="DE187" s="2" t="s">
        <v>3</v>
      </c>
      <c r="DF187" s="2" t="s">
        <v>3</v>
      </c>
      <c r="DG187" s="2" t="s">
        <v>3</v>
      </c>
      <c r="DH187" s="2" t="s">
        <v>3</v>
      </c>
      <c r="DI187" s="2" t="s">
        <v>3</v>
      </c>
      <c r="DJ187" s="2" t="s">
        <v>3</v>
      </c>
      <c r="DK187" s="2" t="s">
        <v>3</v>
      </c>
      <c r="DL187" s="2" t="s">
        <v>3</v>
      </c>
      <c r="DM187" s="2" t="s">
        <v>3</v>
      </c>
      <c r="DN187" s="2">
        <v>0</v>
      </c>
      <c r="DO187" s="2">
        <v>0</v>
      </c>
      <c r="DP187" s="2">
        <v>1</v>
      </c>
      <c r="DQ187" s="2">
        <v>1</v>
      </c>
      <c r="DR187" s="2"/>
      <c r="DS187" s="2"/>
      <c r="DT187" s="2"/>
      <c r="DU187" s="2">
        <v>1003</v>
      </c>
      <c r="DV187" s="2" t="s">
        <v>241</v>
      </c>
      <c r="DW187" s="2" t="s">
        <v>241</v>
      </c>
      <c r="DX187" s="2">
        <v>1</v>
      </c>
      <c r="DY187" s="2"/>
      <c r="DZ187" s="2" t="s">
        <v>3</v>
      </c>
      <c r="EA187" s="2" t="s">
        <v>3</v>
      </c>
      <c r="EB187" s="2" t="s">
        <v>3</v>
      </c>
      <c r="EC187" s="2" t="s">
        <v>3</v>
      </c>
      <c r="ED187" s="2"/>
      <c r="EE187" s="2">
        <v>85678820</v>
      </c>
      <c r="EF187" s="2">
        <v>90</v>
      </c>
      <c r="EG187" s="2" t="s">
        <v>242</v>
      </c>
      <c r="EH187" s="2">
        <v>0</v>
      </c>
      <c r="EI187" s="2" t="s">
        <v>3</v>
      </c>
      <c r="EJ187" s="2">
        <v>1</v>
      </c>
      <c r="EK187" s="2">
        <v>900</v>
      </c>
      <c r="EL187" s="2" t="s">
        <v>242</v>
      </c>
      <c r="EM187" s="2" t="s">
        <v>243</v>
      </c>
      <c r="EN187" s="2"/>
      <c r="EO187" s="2" t="s">
        <v>3</v>
      </c>
      <c r="EP187" s="2"/>
      <c r="EQ187" s="2">
        <v>16</v>
      </c>
      <c r="ER187" s="2">
        <v>0</v>
      </c>
      <c r="ES187" s="2">
        <v>90.8</v>
      </c>
      <c r="ET187" s="2">
        <v>0</v>
      </c>
      <c r="EU187" s="2">
        <v>0</v>
      </c>
      <c r="EV187" s="2">
        <v>0</v>
      </c>
      <c r="EW187" s="2">
        <v>0</v>
      </c>
      <c r="EX187" s="2">
        <v>0</v>
      </c>
      <c r="EY187" s="2">
        <v>0</v>
      </c>
      <c r="EZ187" s="2">
        <v>5</v>
      </c>
      <c r="FA187" s="2"/>
      <c r="FB187" s="2"/>
      <c r="FC187" s="2">
        <v>0</v>
      </c>
      <c r="FD187" s="2">
        <v>18</v>
      </c>
      <c r="FE187" s="2"/>
      <c r="FF187" s="2">
        <v>90.8</v>
      </c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>
        <v>0</v>
      </c>
      <c r="FR187" s="2">
        <f t="shared" si="235"/>
        <v>0</v>
      </c>
      <c r="FS187" s="2">
        <v>0</v>
      </c>
      <c r="FT187" s="2"/>
      <c r="FU187" s="2"/>
      <c r="FV187" s="2"/>
      <c r="FW187" s="2"/>
      <c r="FX187" s="2">
        <v>0</v>
      </c>
      <c r="FY187" s="2">
        <v>0</v>
      </c>
      <c r="FZ187" s="2"/>
      <c r="GA187" s="2" t="s">
        <v>3</v>
      </c>
      <c r="GB187" s="2"/>
      <c r="GC187" s="2"/>
      <c r="GD187" s="2">
        <v>1</v>
      </c>
      <c r="GE187" s="2"/>
      <c r="GF187" s="2">
        <v>185161661</v>
      </c>
      <c r="GG187" s="2">
        <v>2</v>
      </c>
      <c r="GH187" s="2">
        <v>3</v>
      </c>
      <c r="GI187" s="2">
        <v>-2</v>
      </c>
      <c r="GJ187" s="2">
        <v>0</v>
      </c>
      <c r="GK187" s="2">
        <v>0</v>
      </c>
      <c r="GL187" s="2">
        <f t="shared" si="236"/>
        <v>0</v>
      </c>
      <c r="GM187" s="2">
        <f t="shared" si="237"/>
        <v>0</v>
      </c>
      <c r="GN187" s="2">
        <f t="shared" si="238"/>
        <v>0</v>
      </c>
      <c r="GO187" s="2">
        <f t="shared" si="239"/>
        <v>0</v>
      </c>
      <c r="GP187" s="2">
        <f t="shared" si="240"/>
        <v>0</v>
      </c>
      <c r="GQ187" s="2"/>
      <c r="GR187" s="2">
        <v>1</v>
      </c>
      <c r="GS187" s="2">
        <v>1</v>
      </c>
      <c r="GT187" s="2">
        <v>0</v>
      </c>
      <c r="GU187" s="2" t="s">
        <v>3</v>
      </c>
      <c r="GV187" s="2">
        <f t="shared" si="241"/>
        <v>0</v>
      </c>
      <c r="GW187" s="2">
        <v>1</v>
      </c>
      <c r="GX187" s="2">
        <f t="shared" si="242"/>
        <v>0</v>
      </c>
      <c r="GY187" s="2"/>
      <c r="GZ187" s="2"/>
      <c r="HA187" s="2">
        <v>0</v>
      </c>
      <c r="HB187" s="2">
        <v>0</v>
      </c>
      <c r="HC187" s="2">
        <f>GV187*GW187</f>
        <v>0</v>
      </c>
      <c r="HD187" s="2"/>
      <c r="HE187" s="2" t="s">
        <v>3</v>
      </c>
      <c r="HF187" s="2" t="s">
        <v>3</v>
      </c>
      <c r="HG187" s="2">
        <f>ROUND(ROUND(AL187,2)*I187,2)</f>
        <v>0</v>
      </c>
      <c r="HH187" s="2"/>
      <c r="HI187" s="2"/>
      <c r="HJ187" s="2"/>
      <c r="HK187" s="2"/>
      <c r="HL187" s="2"/>
      <c r="HM187" s="2" t="s">
        <v>3</v>
      </c>
      <c r="HN187" s="2" t="s">
        <v>3</v>
      </c>
      <c r="HO187" s="2" t="s">
        <v>3</v>
      </c>
      <c r="HP187" s="2" t="s">
        <v>3</v>
      </c>
      <c r="HQ187" s="2" t="s">
        <v>3</v>
      </c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>
        <v>0</v>
      </c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 spans="1:255" x14ac:dyDescent="0.2">
      <c r="A188">
        <v>17</v>
      </c>
      <c r="B188">
        <v>1</v>
      </c>
      <c r="E188" t="s">
        <v>250</v>
      </c>
      <c r="F188" t="s">
        <v>251</v>
      </c>
      <c r="G188" t="s">
        <v>252</v>
      </c>
      <c r="H188" t="s">
        <v>241</v>
      </c>
      <c r="I188">
        <v>0</v>
      </c>
      <c r="J188">
        <v>0</v>
      </c>
      <c r="K188">
        <v>0</v>
      </c>
      <c r="L188">
        <v>32.799999999999997</v>
      </c>
      <c r="M188">
        <v>32.799999999999997</v>
      </c>
      <c r="N188">
        <f t="shared" si="221"/>
        <v>0</v>
      </c>
      <c r="O188">
        <f>ROUND(CP188,2)</f>
        <v>0</v>
      </c>
      <c r="P188">
        <f>ROUND(CQ188*I188,2)</f>
        <v>0</v>
      </c>
      <c r="Q188">
        <f>ROUND(CR188*I188,2)</f>
        <v>0</v>
      </c>
      <c r="R188">
        <f>ROUND(CS188*I188,2)</f>
        <v>0</v>
      </c>
      <c r="S188">
        <f>ROUND(CT188*I188,2)</f>
        <v>0</v>
      </c>
      <c r="T188">
        <f t="shared" si="223"/>
        <v>0</v>
      </c>
      <c r="U188">
        <f>ROUND(CV188*I188,7)</f>
        <v>0</v>
      </c>
      <c r="V188">
        <f>ROUND(CW188*I188,7)</f>
        <v>0</v>
      </c>
      <c r="W188">
        <f t="shared" si="224"/>
        <v>0</v>
      </c>
      <c r="X188">
        <f t="shared" si="225"/>
        <v>0</v>
      </c>
      <c r="Y188">
        <f t="shared" si="226"/>
        <v>0</v>
      </c>
      <c r="AA188">
        <v>87105511</v>
      </c>
      <c r="AB188">
        <f t="shared" si="227"/>
        <v>90.8</v>
      </c>
      <c r="AC188">
        <f>ROUND((ES188),2)</f>
        <v>90.8</v>
      </c>
      <c r="AD188">
        <f>ROUND((ET188),2)</f>
        <v>0</v>
      </c>
      <c r="AE188">
        <f t="shared" si="247"/>
        <v>0</v>
      </c>
      <c r="AF188">
        <f t="shared" si="247"/>
        <v>0</v>
      </c>
      <c r="AG188">
        <f t="shared" si="228"/>
        <v>0</v>
      </c>
      <c r="AH188">
        <f t="shared" si="248"/>
        <v>0</v>
      </c>
      <c r="AI188">
        <f t="shared" si="248"/>
        <v>0</v>
      </c>
      <c r="AJ188">
        <f t="shared" si="229"/>
        <v>0</v>
      </c>
      <c r="AK188">
        <v>90.8</v>
      </c>
      <c r="AL188">
        <v>90.8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1</v>
      </c>
      <c r="AW188">
        <v>1</v>
      </c>
      <c r="AZ188">
        <v>1</v>
      </c>
      <c r="BA188">
        <v>1</v>
      </c>
      <c r="BB188">
        <v>1</v>
      </c>
      <c r="BC188">
        <v>1</v>
      </c>
      <c r="BD188" t="s">
        <v>3</v>
      </c>
      <c r="BE188" t="s">
        <v>3</v>
      </c>
      <c r="BF188" t="s">
        <v>3</v>
      </c>
      <c r="BG188" t="s">
        <v>3</v>
      </c>
      <c r="BH188">
        <v>3</v>
      </c>
      <c r="BI188">
        <v>1</v>
      </c>
      <c r="BJ188" t="s">
        <v>251</v>
      </c>
      <c r="BM188">
        <v>900</v>
      </c>
      <c r="BN188">
        <v>0</v>
      </c>
      <c r="BO188" t="s">
        <v>3</v>
      </c>
      <c r="BP188">
        <v>0</v>
      </c>
      <c r="BQ188">
        <v>90</v>
      </c>
      <c r="BR188">
        <v>0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 t="s">
        <v>3</v>
      </c>
      <c r="BZ188">
        <v>0</v>
      </c>
      <c r="CA188">
        <v>0</v>
      </c>
      <c r="CB188" t="s">
        <v>3</v>
      </c>
      <c r="CE188">
        <v>0</v>
      </c>
      <c r="CF188">
        <v>0</v>
      </c>
      <c r="CG188">
        <v>0</v>
      </c>
      <c r="CH188">
        <v>17</v>
      </c>
      <c r="CI188">
        <v>0</v>
      </c>
      <c r="CJ188">
        <v>0</v>
      </c>
      <c r="CK188">
        <v>0</v>
      </c>
      <c r="CL188">
        <v>0</v>
      </c>
      <c r="CM188">
        <v>0</v>
      </c>
      <c r="CN188" t="s">
        <v>3</v>
      </c>
      <c r="CO188">
        <v>0</v>
      </c>
      <c r="CP188">
        <f>(P188+Q188+S188+R188)</f>
        <v>0</v>
      </c>
      <c r="CQ188">
        <f>ROUND(AL188,2)</f>
        <v>90.8</v>
      </c>
      <c r="CR188">
        <f>ROUND(AM188,2)</f>
        <v>0</v>
      </c>
      <c r="CS188">
        <f>ROUND(AN188*BS188,2)</f>
        <v>0</v>
      </c>
      <c r="CT188">
        <f>ROUND(AO188*BA188,2)</f>
        <v>0</v>
      </c>
      <c r="CU188">
        <f t="shared" si="249"/>
        <v>0</v>
      </c>
      <c r="CV188">
        <f t="shared" si="249"/>
        <v>0</v>
      </c>
      <c r="CW188">
        <f t="shared" si="249"/>
        <v>0</v>
      </c>
      <c r="CX188">
        <f t="shared" si="249"/>
        <v>0</v>
      </c>
      <c r="CY188">
        <f>0</f>
        <v>0</v>
      </c>
      <c r="CZ188">
        <f>0</f>
        <v>0</v>
      </c>
      <c r="DC188" t="s">
        <v>3</v>
      </c>
      <c r="DD188" t="s">
        <v>3</v>
      </c>
      <c r="DE188" t="s">
        <v>3</v>
      </c>
      <c r="DF188" t="s">
        <v>3</v>
      </c>
      <c r="DG188" t="s">
        <v>3</v>
      </c>
      <c r="DH188" t="s">
        <v>3</v>
      </c>
      <c r="DI188" t="s">
        <v>3</v>
      </c>
      <c r="DJ188" t="s">
        <v>3</v>
      </c>
      <c r="DK188" t="s">
        <v>3</v>
      </c>
      <c r="DL188" t="s">
        <v>3</v>
      </c>
      <c r="DM188" t="s">
        <v>3</v>
      </c>
      <c r="DN188">
        <v>0</v>
      </c>
      <c r="DO188">
        <v>0</v>
      </c>
      <c r="DP188">
        <v>1</v>
      </c>
      <c r="DQ188">
        <v>1</v>
      </c>
      <c r="DU188">
        <v>1003</v>
      </c>
      <c r="DV188" t="s">
        <v>241</v>
      </c>
      <c r="DW188" t="s">
        <v>241</v>
      </c>
      <c r="DX188">
        <v>1</v>
      </c>
      <c r="DZ188" t="s">
        <v>3</v>
      </c>
      <c r="EA188" t="s">
        <v>3</v>
      </c>
      <c r="EB188" t="s">
        <v>3</v>
      </c>
      <c r="EC188" t="s">
        <v>3</v>
      </c>
      <c r="EE188">
        <v>85678820</v>
      </c>
      <c r="EF188">
        <v>90</v>
      </c>
      <c r="EG188" t="s">
        <v>242</v>
      </c>
      <c r="EH188">
        <v>0</v>
      </c>
      <c r="EI188" t="s">
        <v>3</v>
      </c>
      <c r="EJ188">
        <v>1</v>
      </c>
      <c r="EK188">
        <v>900</v>
      </c>
      <c r="EL188" t="s">
        <v>242</v>
      </c>
      <c r="EM188" t="s">
        <v>243</v>
      </c>
      <c r="EO188" t="s">
        <v>3</v>
      </c>
      <c r="EQ188">
        <v>16</v>
      </c>
      <c r="ER188">
        <v>0</v>
      </c>
      <c r="ES188">
        <v>90.8</v>
      </c>
      <c r="ET188">
        <v>0</v>
      </c>
      <c r="EU188">
        <v>0</v>
      </c>
      <c r="EV188">
        <v>0</v>
      </c>
      <c r="EW188">
        <v>0</v>
      </c>
      <c r="EX188">
        <v>0</v>
      </c>
      <c r="EY188">
        <v>0</v>
      </c>
      <c r="EZ188">
        <v>5</v>
      </c>
      <c r="FC188">
        <v>0</v>
      </c>
      <c r="FD188">
        <v>18</v>
      </c>
      <c r="FF188">
        <v>90.8</v>
      </c>
      <c r="FQ188">
        <v>0</v>
      </c>
      <c r="FR188">
        <f t="shared" si="235"/>
        <v>0</v>
      </c>
      <c r="FS188">
        <v>0</v>
      </c>
      <c r="FX188">
        <v>0</v>
      </c>
      <c r="FY188">
        <v>0</v>
      </c>
      <c r="GA188" t="s">
        <v>3</v>
      </c>
      <c r="GD188">
        <v>1</v>
      </c>
      <c r="GF188">
        <v>185161661</v>
      </c>
      <c r="GG188">
        <v>2</v>
      </c>
      <c r="GH188">
        <v>3</v>
      </c>
      <c r="GI188">
        <v>-2</v>
      </c>
      <c r="GJ188">
        <v>0</v>
      </c>
      <c r="GK188">
        <v>0</v>
      </c>
      <c r="GL188">
        <f t="shared" si="236"/>
        <v>0</v>
      </c>
      <c r="GM188">
        <f t="shared" si="237"/>
        <v>0</v>
      </c>
      <c r="GN188">
        <f t="shared" si="238"/>
        <v>0</v>
      </c>
      <c r="GO188">
        <f t="shared" si="239"/>
        <v>0</v>
      </c>
      <c r="GP188">
        <f t="shared" si="240"/>
        <v>0</v>
      </c>
      <c r="GR188">
        <v>1</v>
      </c>
      <c r="GS188">
        <v>1</v>
      </c>
      <c r="GT188">
        <v>0</v>
      </c>
      <c r="GU188" t="s">
        <v>3</v>
      </c>
      <c r="GV188">
        <f t="shared" si="241"/>
        <v>0</v>
      </c>
      <c r="GW188">
        <v>1</v>
      </c>
      <c r="GX188">
        <f t="shared" si="242"/>
        <v>0</v>
      </c>
      <c r="HA188">
        <v>0</v>
      </c>
      <c r="HB188">
        <v>0</v>
      </c>
      <c r="HC188">
        <f>GV188*GW188</f>
        <v>0</v>
      </c>
      <c r="HE188" t="s">
        <v>3</v>
      </c>
      <c r="HF188" t="s">
        <v>3</v>
      </c>
      <c r="HG188">
        <f>ROUND(ROUND(AL188,2)*I188,2)</f>
        <v>0</v>
      </c>
      <c r="HM188" t="s">
        <v>3</v>
      </c>
      <c r="HN188" t="s">
        <v>3</v>
      </c>
      <c r="HO188" t="s">
        <v>3</v>
      </c>
      <c r="HP188" t="s">
        <v>3</v>
      </c>
      <c r="HQ188" t="s">
        <v>3</v>
      </c>
      <c r="IK188">
        <v>0</v>
      </c>
    </row>
    <row r="189" spans="1:255" x14ac:dyDescent="0.2">
      <c r="A189" s="2">
        <v>17</v>
      </c>
      <c r="B189" s="2">
        <v>1</v>
      </c>
      <c r="C189" s="2">
        <f>ROW(SmtRes!A299)</f>
        <v>299</v>
      </c>
      <c r="D189" s="2">
        <f>ROW(EtalonRes!A299)</f>
        <v>299</v>
      </c>
      <c r="E189" s="2" t="s">
        <v>253</v>
      </c>
      <c r="F189" s="2" t="s">
        <v>131</v>
      </c>
      <c r="G189" s="2" t="s">
        <v>132</v>
      </c>
      <c r="H189" s="2" t="s">
        <v>133</v>
      </c>
      <c r="I189" s="2">
        <v>0</v>
      </c>
      <c r="J189" s="2">
        <v>0</v>
      </c>
      <c r="K189" s="2">
        <v>0</v>
      </c>
      <c r="L189" s="2">
        <v>0.16</v>
      </c>
      <c r="M189" s="2">
        <v>0.16</v>
      </c>
      <c r="N189" s="2">
        <f t="shared" si="221"/>
        <v>0</v>
      </c>
      <c r="O189" s="2">
        <f>ROUND(CP189,2)</f>
        <v>0</v>
      </c>
      <c r="P189" s="2">
        <f>SUMIF(SmtRes!AQ291:'SmtRes'!AQ299,"=1",SmtRes!DF291:'SmtRes'!DF299)</f>
        <v>0</v>
      </c>
      <c r="Q189" s="2">
        <f>SUMIF(SmtRes!AQ291:'SmtRes'!AQ299,"=1",SmtRes!DG291:'SmtRes'!DG299)</f>
        <v>0</v>
      </c>
      <c r="R189" s="2">
        <f>SUMIF(SmtRes!AQ291:'SmtRes'!AQ299,"=1",SmtRes!DH291:'SmtRes'!DH299)</f>
        <v>0</v>
      </c>
      <c r="S189" s="2">
        <f>SUMIF(SmtRes!AQ291:'SmtRes'!AQ299,"=1",SmtRes!DI291:'SmtRes'!DI299)</f>
        <v>0</v>
      </c>
      <c r="T189" s="2">
        <f t="shared" si="223"/>
        <v>0</v>
      </c>
      <c r="U189" s="2">
        <f>SUMIF(SmtRes!AQ291:'SmtRes'!AQ299,"=1",SmtRes!CV291:'SmtRes'!CV299)</f>
        <v>0</v>
      </c>
      <c r="V189" s="2">
        <f>SUMIF(SmtRes!AQ291:'SmtRes'!AQ299,"=1",SmtRes!CW291:'SmtRes'!CW299)</f>
        <v>0</v>
      </c>
      <c r="W189" s="2">
        <f t="shared" si="224"/>
        <v>0</v>
      </c>
      <c r="X189" s="2">
        <f t="shared" si="225"/>
        <v>0</v>
      </c>
      <c r="Y189" s="2">
        <f t="shared" si="226"/>
        <v>0</v>
      </c>
      <c r="Z189" s="2"/>
      <c r="AA189" s="2">
        <v>87105575</v>
      </c>
      <c r="AB189" s="2">
        <f t="shared" si="227"/>
        <v>33672.550000000003</v>
      </c>
      <c r="AC189" s="2">
        <f>ROUND((0),2)</f>
        <v>0</v>
      </c>
      <c r="AD189" s="2">
        <f>ROUND((((SUM(SmtRes!BR291:'SmtRes'!BR299))-(SUM(SmtRes!BS291:'SmtRes'!BS299)))+AE189),2)</f>
        <v>226.8</v>
      </c>
      <c r="AE189" s="2">
        <f>ROUND((SUM(SmtRes!BS291:'SmtRes'!BS299)),2)</f>
        <v>190.23</v>
      </c>
      <c r="AF189" s="2">
        <f>ROUND((SUM(SmtRes!BT291:'SmtRes'!BT299)),2)</f>
        <v>33445.75</v>
      </c>
      <c r="AG189" s="2">
        <f t="shared" si="228"/>
        <v>0</v>
      </c>
      <c r="AH189" s="2">
        <f>(SUM(SmtRes!BU291:'SmtRes'!BU299))</f>
        <v>41.2</v>
      </c>
      <c r="AI189" s="2">
        <f>(SUM(SmtRes!BV291:'SmtRes'!BV299))</f>
        <v>0.2</v>
      </c>
      <c r="AJ189" s="2">
        <f t="shared" si="229"/>
        <v>0</v>
      </c>
      <c r="AK189" s="2">
        <v>33862.771999999997</v>
      </c>
      <c r="AL189" s="2">
        <v>0</v>
      </c>
      <c r="AM189" s="2">
        <v>226.79900000000004</v>
      </c>
      <c r="AN189" s="2">
        <v>190.22500000000002</v>
      </c>
      <c r="AO189" s="2">
        <v>33445.748</v>
      </c>
      <c r="AP189" s="2">
        <v>0</v>
      </c>
      <c r="AQ189" s="2">
        <v>41.2</v>
      </c>
      <c r="AR189" s="2">
        <v>0.2</v>
      </c>
      <c r="AS189" s="2">
        <v>0</v>
      </c>
      <c r="AT189" s="2">
        <v>97</v>
      </c>
      <c r="AU189" s="2">
        <v>51</v>
      </c>
      <c r="AV189" s="2">
        <v>1</v>
      </c>
      <c r="AW189" s="2">
        <v>1</v>
      </c>
      <c r="AX189" s="2"/>
      <c r="AY189" s="2"/>
      <c r="AZ189" s="2">
        <v>1</v>
      </c>
      <c r="BA189" s="2">
        <v>1</v>
      </c>
      <c r="BB189" s="2">
        <v>1</v>
      </c>
      <c r="BC189" s="2">
        <v>1</v>
      </c>
      <c r="BD189" s="2" t="s">
        <v>3</v>
      </c>
      <c r="BE189" s="2" t="s">
        <v>3</v>
      </c>
      <c r="BF189" s="2" t="s">
        <v>3</v>
      </c>
      <c r="BG189" s="2" t="s">
        <v>3</v>
      </c>
      <c r="BH189" s="2">
        <v>0</v>
      </c>
      <c r="BI189" s="2">
        <v>2</v>
      </c>
      <c r="BJ189" s="2" t="s">
        <v>134</v>
      </c>
      <c r="BK189" s="2"/>
      <c r="BL189" s="2"/>
      <c r="BM189" s="2">
        <v>108001</v>
      </c>
      <c r="BN189" s="2">
        <v>0</v>
      </c>
      <c r="BO189" s="2" t="s">
        <v>3</v>
      </c>
      <c r="BP189" s="2">
        <v>0</v>
      </c>
      <c r="BQ189" s="2">
        <v>3</v>
      </c>
      <c r="BR189" s="2">
        <v>0</v>
      </c>
      <c r="BS189" s="2">
        <v>1</v>
      </c>
      <c r="BT189" s="2">
        <v>1</v>
      </c>
      <c r="BU189" s="2">
        <v>1</v>
      </c>
      <c r="BV189" s="2">
        <v>1</v>
      </c>
      <c r="BW189" s="2">
        <v>1</v>
      </c>
      <c r="BX189" s="2">
        <v>1</v>
      </c>
      <c r="BY189" s="2" t="s">
        <v>3</v>
      </c>
      <c r="BZ189" s="2">
        <v>97</v>
      </c>
      <c r="CA189" s="2">
        <v>51</v>
      </c>
      <c r="CB189" s="2" t="s">
        <v>3</v>
      </c>
      <c r="CC189" s="2"/>
      <c r="CD189" s="2"/>
      <c r="CE189" s="2">
        <v>0</v>
      </c>
      <c r="CF189" s="2">
        <v>0</v>
      </c>
      <c r="CG189" s="2">
        <v>0</v>
      </c>
      <c r="CH189" s="2">
        <v>18</v>
      </c>
      <c r="CI189" s="2">
        <v>0</v>
      </c>
      <c r="CJ189" s="2">
        <v>0</v>
      </c>
      <c r="CK189" s="2">
        <v>0</v>
      </c>
      <c r="CL189" s="2">
        <v>0</v>
      </c>
      <c r="CM189" s="2">
        <v>0</v>
      </c>
      <c r="CN189" s="2" t="s">
        <v>3</v>
      </c>
      <c r="CO189" s="2">
        <v>0</v>
      </c>
      <c r="CP189" s="2">
        <f>(P189+Q189+S189+R189)</f>
        <v>0</v>
      </c>
      <c r="CQ189" s="2">
        <f>SUMIF(SmtRes!AQ291:'SmtRes'!AQ299,"=1",SmtRes!AA291:'SmtRes'!AA299)</f>
        <v>52144.76</v>
      </c>
      <c r="CR189" s="2">
        <f>SUMIF(SmtRes!AQ291:'SmtRes'!AQ299,"=1",SmtRes!AB291:'SmtRes'!AB299)</f>
        <v>2302.6</v>
      </c>
      <c r="CS189" s="2">
        <f>SUMIF(SmtRes!AQ291:'SmtRes'!AQ299,"=1",SmtRes!AC291:'SmtRes'!AC299)</f>
        <v>1902.25</v>
      </c>
      <c r="CT189" s="2">
        <f>SUMIF(SmtRes!AQ291:'SmtRes'!AQ299,"=1",SmtRes!AD291:'SmtRes'!AD299)</f>
        <v>811.79</v>
      </c>
      <c r="CU189" s="2">
        <f>AG189</f>
        <v>0</v>
      </c>
      <c r="CV189" s="2">
        <f>SUMIF(SmtRes!AQ291:'SmtRes'!AQ299,"=1",SmtRes!BU291:'SmtRes'!BU299)</f>
        <v>41.2</v>
      </c>
      <c r="CW189" s="2">
        <f>SUMIF(SmtRes!AQ291:'SmtRes'!AQ299,"=1",SmtRes!BV291:'SmtRes'!BV299)</f>
        <v>0.2</v>
      </c>
      <c r="CX189" s="2">
        <f>AJ189</f>
        <v>0</v>
      </c>
      <c r="CY189" s="2">
        <f>(((S189+R189)*AT189)/100)</f>
        <v>0</v>
      </c>
      <c r="CZ189" s="2">
        <f>(((S189+R189)*AU189)/100)</f>
        <v>0</v>
      </c>
      <c r="DA189" s="2"/>
      <c r="DB189" s="2"/>
      <c r="DC189" s="2" t="s">
        <v>3</v>
      </c>
      <c r="DD189" s="2" t="s">
        <v>3</v>
      </c>
      <c r="DE189" s="2" t="s">
        <v>3</v>
      </c>
      <c r="DF189" s="2" t="s">
        <v>3</v>
      </c>
      <c r="DG189" s="2" t="s">
        <v>3</v>
      </c>
      <c r="DH189" s="2" t="s">
        <v>3</v>
      </c>
      <c r="DI189" s="2" t="s">
        <v>3</v>
      </c>
      <c r="DJ189" s="2" t="s">
        <v>3</v>
      </c>
      <c r="DK189" s="2" t="s">
        <v>3</v>
      </c>
      <c r="DL189" s="2" t="s">
        <v>3</v>
      </c>
      <c r="DM189" s="2" t="s">
        <v>3</v>
      </c>
      <c r="DN189" s="2">
        <v>0</v>
      </c>
      <c r="DO189" s="2">
        <v>0</v>
      </c>
      <c r="DP189" s="2">
        <v>1</v>
      </c>
      <c r="DQ189" s="2">
        <v>1</v>
      </c>
      <c r="DR189" s="2"/>
      <c r="DS189" s="2"/>
      <c r="DT189" s="2"/>
      <c r="DU189" s="2">
        <v>1013</v>
      </c>
      <c r="DV189" s="2" t="s">
        <v>133</v>
      </c>
      <c r="DW189" s="2" t="s">
        <v>133</v>
      </c>
      <c r="DX189" s="2">
        <v>1</v>
      </c>
      <c r="DY189" s="2"/>
      <c r="DZ189" s="2" t="s">
        <v>3</v>
      </c>
      <c r="EA189" s="2" t="s">
        <v>3</v>
      </c>
      <c r="EB189" s="2" t="s">
        <v>3</v>
      </c>
      <c r="EC189" s="2" t="s">
        <v>3</v>
      </c>
      <c r="ED189" s="2"/>
      <c r="EE189" s="2">
        <v>85678261</v>
      </c>
      <c r="EF189" s="2">
        <v>3</v>
      </c>
      <c r="EG189" s="2" t="s">
        <v>135</v>
      </c>
      <c r="EH189" s="2">
        <v>0</v>
      </c>
      <c r="EI189" s="2" t="s">
        <v>3</v>
      </c>
      <c r="EJ189" s="2">
        <v>2</v>
      </c>
      <c r="EK189" s="2">
        <v>108001</v>
      </c>
      <c r="EL189" s="2" t="s">
        <v>136</v>
      </c>
      <c r="EM189" s="2" t="s">
        <v>137</v>
      </c>
      <c r="EN189" s="2"/>
      <c r="EO189" s="2" t="s">
        <v>3</v>
      </c>
      <c r="EP189" s="2"/>
      <c r="EQ189" s="2">
        <v>0</v>
      </c>
      <c r="ER189" s="2">
        <v>0</v>
      </c>
      <c r="ES189" s="2">
        <v>0</v>
      </c>
      <c r="ET189" s="2">
        <v>0</v>
      </c>
      <c r="EU189" s="2">
        <v>0</v>
      </c>
      <c r="EV189" s="2">
        <v>0</v>
      </c>
      <c r="EW189" s="2">
        <v>41.2</v>
      </c>
      <c r="EX189" s="2">
        <v>0.2</v>
      </c>
      <c r="EY189" s="2">
        <v>0</v>
      </c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>
        <v>0</v>
      </c>
      <c r="FR189" s="2">
        <f t="shared" si="235"/>
        <v>0</v>
      </c>
      <c r="FS189" s="2">
        <v>0</v>
      </c>
      <c r="FT189" s="2"/>
      <c r="FU189" s="2"/>
      <c r="FV189" s="2"/>
      <c r="FW189" s="2"/>
      <c r="FX189" s="2">
        <v>97</v>
      </c>
      <c r="FY189" s="2">
        <v>51</v>
      </c>
      <c r="FZ189" s="2"/>
      <c r="GA189" s="2" t="s">
        <v>3</v>
      </c>
      <c r="GB189" s="2"/>
      <c r="GC189" s="2"/>
      <c r="GD189" s="2">
        <v>1</v>
      </c>
      <c r="GE189" s="2"/>
      <c r="GF189" s="2">
        <v>1145402398</v>
      </c>
      <c r="GG189" s="2">
        <v>2</v>
      </c>
      <c r="GH189" s="2">
        <v>1</v>
      </c>
      <c r="GI189" s="2">
        <v>-2</v>
      </c>
      <c r="GJ189" s="2">
        <v>0</v>
      </c>
      <c r="GK189" s="2">
        <v>0</v>
      </c>
      <c r="GL189" s="2">
        <f t="shared" si="236"/>
        <v>0</v>
      </c>
      <c r="GM189" s="2">
        <f t="shared" si="237"/>
        <v>0</v>
      </c>
      <c r="GN189" s="2">
        <f t="shared" si="238"/>
        <v>0</v>
      </c>
      <c r="GO189" s="2">
        <f t="shared" si="239"/>
        <v>0</v>
      </c>
      <c r="GP189" s="2">
        <f t="shared" si="240"/>
        <v>0</v>
      </c>
      <c r="GQ189" s="2"/>
      <c r="GR189" s="2">
        <v>0</v>
      </c>
      <c r="GS189" s="2">
        <v>3</v>
      </c>
      <c r="GT189" s="2">
        <v>0</v>
      </c>
      <c r="GU189" s="2" t="s">
        <v>3</v>
      </c>
      <c r="GV189" s="2">
        <f t="shared" si="241"/>
        <v>0</v>
      </c>
      <c r="GW189" s="2">
        <v>1</v>
      </c>
      <c r="GX189" s="2">
        <f t="shared" si="242"/>
        <v>0</v>
      </c>
      <c r="GY189" s="2"/>
      <c r="GZ189" s="2"/>
      <c r="HA189" s="2">
        <v>0</v>
      </c>
      <c r="HB189" s="2">
        <v>0</v>
      </c>
      <c r="HC189" s="2">
        <f>GV189*GW189</f>
        <v>0</v>
      </c>
      <c r="HD189" s="2"/>
      <c r="HE189" s="2" t="s">
        <v>3</v>
      </c>
      <c r="HF189" s="2" t="s">
        <v>3</v>
      </c>
      <c r="HG189" s="2"/>
      <c r="HH189" s="2"/>
      <c r="HI189" s="2"/>
      <c r="HJ189" s="2"/>
      <c r="HK189" s="2"/>
      <c r="HL189" s="2"/>
      <c r="HM189" s="2" t="s">
        <v>3</v>
      </c>
      <c r="HN189" s="2" t="s">
        <v>138</v>
      </c>
      <c r="HO189" s="2" t="s">
        <v>139</v>
      </c>
      <c r="HP189" s="2" t="s">
        <v>136</v>
      </c>
      <c r="HQ189" s="2" t="s">
        <v>136</v>
      </c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>
        <v>0</v>
      </c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 spans="1:255" x14ac:dyDescent="0.2">
      <c r="A190">
        <v>17</v>
      </c>
      <c r="B190">
        <v>1</v>
      </c>
      <c r="C190">
        <f>ROW(SmtRes!A308)</f>
        <v>308</v>
      </c>
      <c r="D190">
        <f>ROW(EtalonRes!A308)</f>
        <v>308</v>
      </c>
      <c r="E190" t="s">
        <v>253</v>
      </c>
      <c r="F190" t="s">
        <v>131</v>
      </c>
      <c r="G190" t="s">
        <v>132</v>
      </c>
      <c r="H190" t="s">
        <v>133</v>
      </c>
      <c r="I190">
        <v>0</v>
      </c>
      <c r="J190">
        <v>0</v>
      </c>
      <c r="K190">
        <v>0</v>
      </c>
      <c r="L190">
        <v>0.16</v>
      </c>
      <c r="M190">
        <v>0.16</v>
      </c>
      <c r="N190">
        <f t="shared" si="221"/>
        <v>0</v>
      </c>
      <c r="O190">
        <f>ROUND(CP190,2)</f>
        <v>0</v>
      </c>
      <c r="P190">
        <f>SUMIF(SmtRes!AQ300:'SmtRes'!AQ308,"=1",SmtRes!DF300:'SmtRes'!DF308)</f>
        <v>0</v>
      </c>
      <c r="Q190">
        <f>SUMIF(SmtRes!AQ300:'SmtRes'!AQ308,"=1",SmtRes!DG300:'SmtRes'!DG308)</f>
        <v>0</v>
      </c>
      <c r="R190">
        <f>SUMIF(SmtRes!AQ300:'SmtRes'!AQ308,"=1",SmtRes!DH300:'SmtRes'!DH308)</f>
        <v>0</v>
      </c>
      <c r="S190">
        <f>SUMIF(SmtRes!AQ300:'SmtRes'!AQ308,"=1",SmtRes!DI300:'SmtRes'!DI308)</f>
        <v>0</v>
      </c>
      <c r="T190">
        <f t="shared" si="223"/>
        <v>0</v>
      </c>
      <c r="U190">
        <f>SUMIF(SmtRes!AQ300:'SmtRes'!AQ308,"=1",SmtRes!CV300:'SmtRes'!CV308)</f>
        <v>0</v>
      </c>
      <c r="V190">
        <f>SUMIF(SmtRes!AQ300:'SmtRes'!AQ308,"=1",SmtRes!CW300:'SmtRes'!CW308)</f>
        <v>0</v>
      </c>
      <c r="W190">
        <f t="shared" si="224"/>
        <v>0</v>
      </c>
      <c r="X190">
        <f t="shared" si="225"/>
        <v>0</v>
      </c>
      <c r="Y190">
        <f t="shared" si="226"/>
        <v>0</v>
      </c>
      <c r="AA190">
        <v>87105511</v>
      </c>
      <c r="AB190">
        <f t="shared" si="227"/>
        <v>33672.550000000003</v>
      </c>
      <c r="AC190">
        <f>ROUND((0),2)</f>
        <v>0</v>
      </c>
      <c r="AD190">
        <f>ROUND((((SUM(SmtRes!BR300:'SmtRes'!BR308))-(SUM(SmtRes!BS300:'SmtRes'!BS308)))+AE190),2)</f>
        <v>226.8</v>
      </c>
      <c r="AE190">
        <f>ROUND((SUM(SmtRes!BS300:'SmtRes'!BS308)),2)</f>
        <v>190.23</v>
      </c>
      <c r="AF190">
        <f>ROUND((SUM(SmtRes!BT300:'SmtRes'!BT308)),2)</f>
        <v>33445.75</v>
      </c>
      <c r="AG190">
        <f t="shared" si="228"/>
        <v>0</v>
      </c>
      <c r="AH190">
        <f>(SUM(SmtRes!BU300:'SmtRes'!BU308))</f>
        <v>41.2</v>
      </c>
      <c r="AI190">
        <f>(SUM(SmtRes!BV300:'SmtRes'!BV308))</f>
        <v>0.2</v>
      </c>
      <c r="AJ190">
        <f t="shared" si="229"/>
        <v>0</v>
      </c>
      <c r="AK190">
        <v>33862.771999999997</v>
      </c>
      <c r="AL190">
        <v>0</v>
      </c>
      <c r="AM190">
        <v>226.79900000000004</v>
      </c>
      <c r="AN190">
        <v>190.22500000000002</v>
      </c>
      <c r="AO190">
        <v>33445.748</v>
      </c>
      <c r="AP190">
        <v>0</v>
      </c>
      <c r="AQ190">
        <v>41.2</v>
      </c>
      <c r="AR190">
        <v>0.2</v>
      </c>
      <c r="AS190">
        <v>0</v>
      </c>
      <c r="AT190">
        <v>97</v>
      </c>
      <c r="AU190">
        <v>51</v>
      </c>
      <c r="AV190">
        <v>1</v>
      </c>
      <c r="AW190">
        <v>1</v>
      </c>
      <c r="AZ190">
        <v>1</v>
      </c>
      <c r="BA190">
        <v>1</v>
      </c>
      <c r="BB190">
        <v>1</v>
      </c>
      <c r="BC190">
        <v>1</v>
      </c>
      <c r="BD190" t="s">
        <v>3</v>
      </c>
      <c r="BE190" t="s">
        <v>3</v>
      </c>
      <c r="BF190" t="s">
        <v>3</v>
      </c>
      <c r="BG190" t="s">
        <v>3</v>
      </c>
      <c r="BH190">
        <v>0</v>
      </c>
      <c r="BI190">
        <v>2</v>
      </c>
      <c r="BJ190" t="s">
        <v>134</v>
      </c>
      <c r="BM190">
        <v>108001</v>
      </c>
      <c r="BN190">
        <v>0</v>
      </c>
      <c r="BO190" t="s">
        <v>3</v>
      </c>
      <c r="BP190">
        <v>0</v>
      </c>
      <c r="BQ190">
        <v>3</v>
      </c>
      <c r="BR190">
        <v>0</v>
      </c>
      <c r="BS190">
        <v>1</v>
      </c>
      <c r="BT190">
        <v>1</v>
      </c>
      <c r="BU190">
        <v>1</v>
      </c>
      <c r="BV190">
        <v>1</v>
      </c>
      <c r="BW190">
        <v>1</v>
      </c>
      <c r="BX190">
        <v>1</v>
      </c>
      <c r="BY190" t="s">
        <v>3</v>
      </c>
      <c r="BZ190">
        <v>97</v>
      </c>
      <c r="CA190">
        <v>51</v>
      </c>
      <c r="CB190" t="s">
        <v>3</v>
      </c>
      <c r="CE190">
        <v>0</v>
      </c>
      <c r="CF190">
        <v>0</v>
      </c>
      <c r="CG190">
        <v>0</v>
      </c>
      <c r="CH190">
        <v>18</v>
      </c>
      <c r="CI190">
        <v>0</v>
      </c>
      <c r="CJ190">
        <v>0</v>
      </c>
      <c r="CK190">
        <v>0</v>
      </c>
      <c r="CL190">
        <v>0</v>
      </c>
      <c r="CM190">
        <v>0</v>
      </c>
      <c r="CN190" t="s">
        <v>3</v>
      </c>
      <c r="CO190">
        <v>0</v>
      </c>
      <c r="CP190">
        <f>(P190+Q190+S190+R190)</f>
        <v>0</v>
      </c>
      <c r="CQ190">
        <f>SUMIF(SmtRes!AQ300:'SmtRes'!AQ308,"=1",SmtRes!AA300:'SmtRes'!AA308)</f>
        <v>52144.76</v>
      </c>
      <c r="CR190">
        <f>SUMIF(SmtRes!AQ300:'SmtRes'!AQ308,"=1",SmtRes!AB300:'SmtRes'!AB308)</f>
        <v>2302.6</v>
      </c>
      <c r="CS190">
        <f>SUMIF(SmtRes!AQ300:'SmtRes'!AQ308,"=1",SmtRes!AC300:'SmtRes'!AC308)</f>
        <v>1902.25</v>
      </c>
      <c r="CT190">
        <f>SUMIF(SmtRes!AQ300:'SmtRes'!AQ308,"=1",SmtRes!AD300:'SmtRes'!AD308)</f>
        <v>811.79</v>
      </c>
      <c r="CU190">
        <f>AG190</f>
        <v>0</v>
      </c>
      <c r="CV190">
        <f>SUMIF(SmtRes!AQ300:'SmtRes'!AQ308,"=1",SmtRes!BU300:'SmtRes'!BU308)</f>
        <v>41.2</v>
      </c>
      <c r="CW190">
        <f>SUMIF(SmtRes!AQ300:'SmtRes'!AQ308,"=1",SmtRes!BV300:'SmtRes'!BV308)</f>
        <v>0.2</v>
      </c>
      <c r="CX190">
        <f>AJ190</f>
        <v>0</v>
      </c>
      <c r="CY190">
        <f>(((S190+R190)*AT190)/100)</f>
        <v>0</v>
      </c>
      <c r="CZ190">
        <f>(((S190+R190)*AU190)/100)</f>
        <v>0</v>
      </c>
      <c r="DC190" t="s">
        <v>3</v>
      </c>
      <c r="DD190" t="s">
        <v>3</v>
      </c>
      <c r="DE190" t="s">
        <v>3</v>
      </c>
      <c r="DF190" t="s">
        <v>3</v>
      </c>
      <c r="DG190" t="s">
        <v>3</v>
      </c>
      <c r="DH190" t="s">
        <v>3</v>
      </c>
      <c r="DI190" t="s">
        <v>3</v>
      </c>
      <c r="DJ190" t="s">
        <v>3</v>
      </c>
      <c r="DK190" t="s">
        <v>3</v>
      </c>
      <c r="DL190" t="s">
        <v>3</v>
      </c>
      <c r="DM190" t="s">
        <v>3</v>
      </c>
      <c r="DN190">
        <v>0</v>
      </c>
      <c r="DO190">
        <v>0</v>
      </c>
      <c r="DP190">
        <v>1</v>
      </c>
      <c r="DQ190">
        <v>1</v>
      </c>
      <c r="DU190">
        <v>1013</v>
      </c>
      <c r="DV190" t="s">
        <v>133</v>
      </c>
      <c r="DW190" t="s">
        <v>133</v>
      </c>
      <c r="DX190">
        <v>1</v>
      </c>
      <c r="DZ190" t="s">
        <v>3</v>
      </c>
      <c r="EA190" t="s">
        <v>3</v>
      </c>
      <c r="EB190" t="s">
        <v>3</v>
      </c>
      <c r="EC190" t="s">
        <v>3</v>
      </c>
      <c r="EE190">
        <v>85678261</v>
      </c>
      <c r="EF190">
        <v>3</v>
      </c>
      <c r="EG190" t="s">
        <v>135</v>
      </c>
      <c r="EH190">
        <v>0</v>
      </c>
      <c r="EI190" t="s">
        <v>3</v>
      </c>
      <c r="EJ190">
        <v>2</v>
      </c>
      <c r="EK190">
        <v>108001</v>
      </c>
      <c r="EL190" t="s">
        <v>136</v>
      </c>
      <c r="EM190" t="s">
        <v>137</v>
      </c>
      <c r="EO190" t="s">
        <v>3</v>
      </c>
      <c r="EQ190">
        <v>0</v>
      </c>
      <c r="ER190">
        <v>0</v>
      </c>
      <c r="ES190">
        <v>0</v>
      </c>
      <c r="ET190">
        <v>0</v>
      </c>
      <c r="EU190">
        <v>0</v>
      </c>
      <c r="EV190">
        <v>0</v>
      </c>
      <c r="EW190">
        <v>41.2</v>
      </c>
      <c r="EX190">
        <v>0.2</v>
      </c>
      <c r="EY190">
        <v>0</v>
      </c>
      <c r="FQ190">
        <v>0</v>
      </c>
      <c r="FR190">
        <f t="shared" si="235"/>
        <v>0</v>
      </c>
      <c r="FS190">
        <v>0</v>
      </c>
      <c r="FX190">
        <v>97</v>
      </c>
      <c r="FY190">
        <v>51</v>
      </c>
      <c r="GA190" t="s">
        <v>3</v>
      </c>
      <c r="GD190">
        <v>1</v>
      </c>
      <c r="GF190">
        <v>1145402398</v>
      </c>
      <c r="GG190">
        <v>2</v>
      </c>
      <c r="GH190">
        <v>1</v>
      </c>
      <c r="GI190">
        <v>-2</v>
      </c>
      <c r="GJ190">
        <v>0</v>
      </c>
      <c r="GK190">
        <v>0</v>
      </c>
      <c r="GL190">
        <f t="shared" si="236"/>
        <v>0</v>
      </c>
      <c r="GM190">
        <f t="shared" si="237"/>
        <v>0</v>
      </c>
      <c r="GN190">
        <f t="shared" si="238"/>
        <v>0</v>
      </c>
      <c r="GO190">
        <f t="shared" si="239"/>
        <v>0</v>
      </c>
      <c r="GP190">
        <f t="shared" si="240"/>
        <v>0</v>
      </c>
      <c r="GR190">
        <v>0</v>
      </c>
      <c r="GS190">
        <v>3</v>
      </c>
      <c r="GT190">
        <v>0</v>
      </c>
      <c r="GU190" t="s">
        <v>3</v>
      </c>
      <c r="GV190">
        <f t="shared" si="241"/>
        <v>0</v>
      </c>
      <c r="GW190">
        <v>1</v>
      </c>
      <c r="GX190">
        <f t="shared" si="242"/>
        <v>0</v>
      </c>
      <c r="HA190">
        <v>0</v>
      </c>
      <c r="HB190">
        <v>0</v>
      </c>
      <c r="HC190">
        <f>GV190*GW190</f>
        <v>0</v>
      </c>
      <c r="HE190" t="s">
        <v>3</v>
      </c>
      <c r="HF190" t="s">
        <v>3</v>
      </c>
      <c r="HM190" t="s">
        <v>3</v>
      </c>
      <c r="HN190" t="s">
        <v>138</v>
      </c>
      <c r="HO190" t="s">
        <v>139</v>
      </c>
      <c r="HP190" t="s">
        <v>136</v>
      </c>
      <c r="HQ190" t="s">
        <v>136</v>
      </c>
      <c r="IK190">
        <v>0</v>
      </c>
    </row>
    <row r="191" spans="1:255" x14ac:dyDescent="0.2">
      <c r="A191" s="2">
        <v>18</v>
      </c>
      <c r="B191" s="2">
        <v>1</v>
      </c>
      <c r="C191" s="2">
        <v>299</v>
      </c>
      <c r="D191" s="2"/>
      <c r="E191" s="2" t="s">
        <v>254</v>
      </c>
      <c r="F191" s="2" t="s">
        <v>141</v>
      </c>
      <c r="G191" s="2" t="s">
        <v>142</v>
      </c>
      <c r="H191" s="2" t="s">
        <v>143</v>
      </c>
      <c r="I191" s="2">
        <f>J191</f>
        <v>2</v>
      </c>
      <c r="J191" s="2">
        <v>2</v>
      </c>
      <c r="K191" s="2">
        <v>2</v>
      </c>
      <c r="L191" s="2">
        <v>0.32</v>
      </c>
      <c r="M191" s="2">
        <v>0.32</v>
      </c>
      <c r="N191" s="2">
        <f t="shared" si="221"/>
        <v>0</v>
      </c>
      <c r="O191" s="2">
        <f>ROUND(P191,2)</f>
        <v>0</v>
      </c>
      <c r="P191" s="2">
        <f>ROUND(ROUND(ROUND(SUMIF(SmtRes!AQ300:'SmtRes'!AQ308,"=1",SmtRes!CU300:'SmtRes'!CU308),2),2)*I191/100,2)</f>
        <v>0</v>
      </c>
      <c r="Q191" s="2">
        <f>ROUND(CR191*I191,2)</f>
        <v>0</v>
      </c>
      <c r="R191" s="2">
        <f>ROUND(CS191*I191,2)</f>
        <v>0</v>
      </c>
      <c r="S191" s="2">
        <f>ROUND(CT191*I191,2)</f>
        <v>0</v>
      </c>
      <c r="T191" s="2">
        <f t="shared" si="223"/>
        <v>0</v>
      </c>
      <c r="U191" s="2">
        <f>ROUND(CV191*I191,7)</f>
        <v>0</v>
      </c>
      <c r="V191" s="2">
        <f>ROUND(CW191*I191,7)</f>
        <v>0</v>
      </c>
      <c r="W191" s="2">
        <f t="shared" si="224"/>
        <v>0</v>
      </c>
      <c r="X191" s="2">
        <f t="shared" si="225"/>
        <v>0</v>
      </c>
      <c r="Y191" s="2">
        <f t="shared" si="226"/>
        <v>0</v>
      </c>
      <c r="Z191" s="2"/>
      <c r="AA191" s="2">
        <v>87105575</v>
      </c>
      <c r="AB191" s="2">
        <f t="shared" si="227"/>
        <v>0</v>
      </c>
      <c r="AC191" s="2">
        <f>ROUND((ES191),2)</f>
        <v>0</v>
      </c>
      <c r="AD191" s="2">
        <f>ROUND((((ET191)-(EU191))+AE191),2)</f>
        <v>0</v>
      </c>
      <c r="AE191" s="2">
        <f t="shared" ref="AE191:AF194" si="250">ROUND((EU191),2)</f>
        <v>0</v>
      </c>
      <c r="AF191" s="2">
        <f t="shared" si="250"/>
        <v>0</v>
      </c>
      <c r="AG191" s="2">
        <f t="shared" si="228"/>
        <v>0</v>
      </c>
      <c r="AH191" s="2">
        <f t="shared" ref="AH191:AI194" si="251">(EW191)</f>
        <v>0</v>
      </c>
      <c r="AI191" s="2">
        <f t="shared" si="251"/>
        <v>0</v>
      </c>
      <c r="AJ191" s="2">
        <f t="shared" si="229"/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97</v>
      </c>
      <c r="AU191" s="2">
        <v>51</v>
      </c>
      <c r="AV191" s="2">
        <v>1</v>
      </c>
      <c r="AW191" s="2">
        <v>1</v>
      </c>
      <c r="AX191" s="2"/>
      <c r="AY191" s="2"/>
      <c r="AZ191" s="2">
        <v>1</v>
      </c>
      <c r="BA191" s="2">
        <v>1</v>
      </c>
      <c r="BB191" s="2">
        <v>1</v>
      </c>
      <c r="BC191" s="2">
        <v>1</v>
      </c>
      <c r="BD191" s="2" t="s">
        <v>3</v>
      </c>
      <c r="BE191" s="2" t="s">
        <v>3</v>
      </c>
      <c r="BF191" s="2" t="s">
        <v>3</v>
      </c>
      <c r="BG191" s="2" t="s">
        <v>3</v>
      </c>
      <c r="BH191" s="2">
        <v>3</v>
      </c>
      <c r="BI191" s="2">
        <v>2</v>
      </c>
      <c r="BJ191" s="2" t="s">
        <v>3</v>
      </c>
      <c r="BK191" s="2"/>
      <c r="BL191" s="2"/>
      <c r="BM191" s="2">
        <v>108001</v>
      </c>
      <c r="BN191" s="2">
        <v>0</v>
      </c>
      <c r="BO191" s="2" t="s">
        <v>3</v>
      </c>
      <c r="BP191" s="2">
        <v>0</v>
      </c>
      <c r="BQ191" s="2">
        <v>3</v>
      </c>
      <c r="BR191" s="2">
        <v>0</v>
      </c>
      <c r="BS191" s="2">
        <v>1</v>
      </c>
      <c r="BT191" s="2">
        <v>1</v>
      </c>
      <c r="BU191" s="2">
        <v>1</v>
      </c>
      <c r="BV191" s="2">
        <v>1</v>
      </c>
      <c r="BW191" s="2">
        <v>1</v>
      </c>
      <c r="BX191" s="2">
        <v>1</v>
      </c>
      <c r="BY191" s="2" t="s">
        <v>3</v>
      </c>
      <c r="BZ191" s="2">
        <v>97</v>
      </c>
      <c r="CA191" s="2">
        <v>51</v>
      </c>
      <c r="CB191" s="2" t="s">
        <v>3</v>
      </c>
      <c r="CC191" s="2"/>
      <c r="CD191" s="2"/>
      <c r="CE191" s="2">
        <v>0</v>
      </c>
      <c r="CF191" s="2">
        <v>0</v>
      </c>
      <c r="CG191" s="2">
        <v>0</v>
      </c>
      <c r="CH191" s="2">
        <v>18</v>
      </c>
      <c r="CI191" s="2">
        <v>1</v>
      </c>
      <c r="CJ191" s="2">
        <v>0</v>
      </c>
      <c r="CK191" s="2">
        <v>0</v>
      </c>
      <c r="CL191" s="2">
        <v>0</v>
      </c>
      <c r="CM191" s="2">
        <v>0</v>
      </c>
      <c r="CN191" s="2" t="s">
        <v>3</v>
      </c>
      <c r="CO191" s="2">
        <v>0</v>
      </c>
      <c r="CP191" s="2">
        <f>0</f>
        <v>0</v>
      </c>
      <c r="CQ191" s="2">
        <f>0</f>
        <v>0</v>
      </c>
      <c r="CR191" s="2">
        <f>0</f>
        <v>0</v>
      </c>
      <c r="CS191" s="2">
        <f>0</f>
        <v>0</v>
      </c>
      <c r="CT191" s="2">
        <f>0</f>
        <v>0</v>
      </c>
      <c r="CU191" s="2">
        <f>0</f>
        <v>0</v>
      </c>
      <c r="CV191" s="2">
        <f>0</f>
        <v>0</v>
      </c>
      <c r="CW191" s="2">
        <f>0</f>
        <v>0</v>
      </c>
      <c r="CX191" s="2">
        <f>0</f>
        <v>0</v>
      </c>
      <c r="CY191" s="2">
        <f>0</f>
        <v>0</v>
      </c>
      <c r="CZ191" s="2">
        <f>0</f>
        <v>0</v>
      </c>
      <c r="DA191" s="2"/>
      <c r="DB191" s="2"/>
      <c r="DC191" s="2" t="s">
        <v>3</v>
      </c>
      <c r="DD191" s="2" t="s">
        <v>3</v>
      </c>
      <c r="DE191" s="2" t="s">
        <v>3</v>
      </c>
      <c r="DF191" s="2" t="s">
        <v>3</v>
      </c>
      <c r="DG191" s="2" t="s">
        <v>3</v>
      </c>
      <c r="DH191" s="2" t="s">
        <v>3</v>
      </c>
      <c r="DI191" s="2" t="s">
        <v>3</v>
      </c>
      <c r="DJ191" s="2" t="s">
        <v>3</v>
      </c>
      <c r="DK191" s="2" t="s">
        <v>3</v>
      </c>
      <c r="DL191" s="2" t="s">
        <v>3</v>
      </c>
      <c r="DM191" s="2" t="s">
        <v>3</v>
      </c>
      <c r="DN191" s="2">
        <v>0</v>
      </c>
      <c r="DO191" s="2">
        <v>0</v>
      </c>
      <c r="DP191" s="2">
        <v>1</v>
      </c>
      <c r="DQ191" s="2">
        <v>1</v>
      </c>
      <c r="DR191" s="2"/>
      <c r="DS191" s="2"/>
      <c r="DT191" s="2"/>
      <c r="DU191" s="2">
        <v>1013</v>
      </c>
      <c r="DV191" s="2" t="s">
        <v>143</v>
      </c>
      <c r="DW191" s="2" t="s">
        <v>143</v>
      </c>
      <c r="DX191" s="2">
        <v>1</v>
      </c>
      <c r="DY191" s="2"/>
      <c r="DZ191" s="2" t="s">
        <v>3</v>
      </c>
      <c r="EA191" s="2" t="s">
        <v>3</v>
      </c>
      <c r="EB191" s="2" t="s">
        <v>3</v>
      </c>
      <c r="EC191" s="2" t="s">
        <v>3</v>
      </c>
      <c r="ED191" s="2"/>
      <c r="EE191" s="2">
        <v>85678261</v>
      </c>
      <c r="EF191" s="2">
        <v>3</v>
      </c>
      <c r="EG191" s="2" t="s">
        <v>135</v>
      </c>
      <c r="EH191" s="2">
        <v>0</v>
      </c>
      <c r="EI191" s="2" t="s">
        <v>3</v>
      </c>
      <c r="EJ191" s="2">
        <v>2</v>
      </c>
      <c r="EK191" s="2">
        <v>108001</v>
      </c>
      <c r="EL191" s="2" t="s">
        <v>136</v>
      </c>
      <c r="EM191" s="2" t="s">
        <v>137</v>
      </c>
      <c r="EN191" s="2"/>
      <c r="EO191" s="2" t="s">
        <v>3</v>
      </c>
      <c r="EP191" s="2"/>
      <c r="EQ191" s="2">
        <v>0</v>
      </c>
      <c r="ER191" s="2">
        <v>0</v>
      </c>
      <c r="ES191" s="2">
        <v>0</v>
      </c>
      <c r="ET191" s="2">
        <v>0</v>
      </c>
      <c r="EU191" s="2">
        <v>0</v>
      </c>
      <c r="EV191" s="2">
        <v>0</v>
      </c>
      <c r="EW191" s="2">
        <v>0</v>
      </c>
      <c r="EX191" s="2">
        <v>0</v>
      </c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>
        <v>0</v>
      </c>
      <c r="FR191" s="2">
        <f t="shared" si="235"/>
        <v>0</v>
      </c>
      <c r="FS191" s="2">
        <v>0</v>
      </c>
      <c r="FT191" s="2"/>
      <c r="FU191" s="2"/>
      <c r="FV191" s="2"/>
      <c r="FW191" s="2"/>
      <c r="FX191" s="2">
        <v>97</v>
      </c>
      <c r="FY191" s="2">
        <v>51</v>
      </c>
      <c r="FZ191" s="2"/>
      <c r="GA191" s="2" t="s">
        <v>3</v>
      </c>
      <c r="GB191" s="2"/>
      <c r="GC191" s="2"/>
      <c r="GD191" s="2">
        <v>1</v>
      </c>
      <c r="GE191" s="2"/>
      <c r="GF191" s="2">
        <v>274903907</v>
      </c>
      <c r="GG191" s="2">
        <v>2</v>
      </c>
      <c r="GH191" s="2">
        <v>1</v>
      </c>
      <c r="GI191" s="2">
        <v>-2</v>
      </c>
      <c r="GJ191" s="2">
        <v>0</v>
      </c>
      <c r="GK191" s="2">
        <v>0</v>
      </c>
      <c r="GL191" s="2">
        <f t="shared" si="236"/>
        <v>0</v>
      </c>
      <c r="GM191" s="2">
        <f t="shared" si="237"/>
        <v>0</v>
      </c>
      <c r="GN191" s="2">
        <f t="shared" si="238"/>
        <v>0</v>
      </c>
      <c r="GO191" s="2">
        <f t="shared" si="239"/>
        <v>0</v>
      </c>
      <c r="GP191" s="2">
        <f t="shared" si="240"/>
        <v>0</v>
      </c>
      <c r="GQ191" s="2"/>
      <c r="GR191" s="2">
        <v>0</v>
      </c>
      <c r="GS191" s="2">
        <v>3</v>
      </c>
      <c r="GT191" s="2">
        <v>0</v>
      </c>
      <c r="GU191" s="2" t="s">
        <v>3</v>
      </c>
      <c r="GV191" s="2">
        <f t="shared" si="241"/>
        <v>0</v>
      </c>
      <c r="GW191" s="2">
        <v>1</v>
      </c>
      <c r="GX191" s="2">
        <f t="shared" si="242"/>
        <v>0</v>
      </c>
      <c r="GY191" s="2"/>
      <c r="GZ191" s="2"/>
      <c r="HA191" s="2">
        <v>0</v>
      </c>
      <c r="HB191" s="2">
        <v>0</v>
      </c>
      <c r="HC191" s="2">
        <f>0</f>
        <v>0</v>
      </c>
      <c r="HD191" s="2"/>
      <c r="HE191" s="2" t="s">
        <v>3</v>
      </c>
      <c r="HF191" s="2" t="s">
        <v>3</v>
      </c>
      <c r="HG191" s="2"/>
      <c r="HH191" s="2"/>
      <c r="HI191" s="2"/>
      <c r="HJ191" s="2"/>
      <c r="HK191" s="2"/>
      <c r="HL191" s="2"/>
      <c r="HM191" s="2" t="s">
        <v>3</v>
      </c>
      <c r="HN191" s="2" t="s">
        <v>138</v>
      </c>
      <c r="HO191" s="2" t="s">
        <v>139</v>
      </c>
      <c r="HP191" s="2" t="s">
        <v>136</v>
      </c>
      <c r="HQ191" s="2" t="s">
        <v>136</v>
      </c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>
        <v>0</v>
      </c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 spans="1:255" x14ac:dyDescent="0.2">
      <c r="A192">
        <v>18</v>
      </c>
      <c r="B192">
        <v>1</v>
      </c>
      <c r="C192">
        <v>308</v>
      </c>
      <c r="E192" t="s">
        <v>254</v>
      </c>
      <c r="F192" t="s">
        <v>141</v>
      </c>
      <c r="G192" t="s">
        <v>142</v>
      </c>
      <c r="H192" t="s">
        <v>143</v>
      </c>
      <c r="I192">
        <f>J192</f>
        <v>2</v>
      </c>
      <c r="J192">
        <v>2</v>
      </c>
      <c r="K192">
        <v>2</v>
      </c>
      <c r="L192">
        <v>0.32</v>
      </c>
      <c r="M192">
        <v>0.32</v>
      </c>
      <c r="N192">
        <f t="shared" si="221"/>
        <v>0</v>
      </c>
      <c r="O192">
        <f>ROUND(P192,2)</f>
        <v>0</v>
      </c>
      <c r="P192">
        <f>ROUND(ROUND(ROUND(SUMIF(SmtRes!AQ300:'SmtRes'!AQ308,"=1",SmtRes!CU300:'SmtRes'!CU308),2),2)*I192/100,2)</f>
        <v>0</v>
      </c>
      <c r="Q192">
        <f>ROUND(CR192*I192,2)</f>
        <v>0</v>
      </c>
      <c r="R192">
        <f>ROUND(CS192*I192,2)</f>
        <v>0</v>
      </c>
      <c r="S192">
        <f>ROUND(CT192*I192,2)</f>
        <v>0</v>
      </c>
      <c r="T192">
        <f t="shared" si="223"/>
        <v>0</v>
      </c>
      <c r="U192">
        <f>ROUND(CV192*I192,7)</f>
        <v>0</v>
      </c>
      <c r="V192">
        <f>ROUND(CW192*I192,7)</f>
        <v>0</v>
      </c>
      <c r="W192">
        <f t="shared" si="224"/>
        <v>0</v>
      </c>
      <c r="X192">
        <f t="shared" si="225"/>
        <v>0</v>
      </c>
      <c r="Y192">
        <f t="shared" si="226"/>
        <v>0</v>
      </c>
      <c r="AA192">
        <v>87105511</v>
      </c>
      <c r="AB192">
        <f t="shared" si="227"/>
        <v>0</v>
      </c>
      <c r="AC192">
        <f>ROUND((ES192),2)</f>
        <v>0</v>
      </c>
      <c r="AD192">
        <f>ROUND((((ET192)-(EU192))+AE192),2)</f>
        <v>0</v>
      </c>
      <c r="AE192">
        <f t="shared" si="250"/>
        <v>0</v>
      </c>
      <c r="AF192">
        <f t="shared" si="250"/>
        <v>0</v>
      </c>
      <c r="AG192">
        <f t="shared" si="228"/>
        <v>0</v>
      </c>
      <c r="AH192">
        <f t="shared" si="251"/>
        <v>0</v>
      </c>
      <c r="AI192">
        <f t="shared" si="251"/>
        <v>0</v>
      </c>
      <c r="AJ192">
        <f t="shared" si="229"/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97</v>
      </c>
      <c r="AU192">
        <v>51</v>
      </c>
      <c r="AV192">
        <v>1</v>
      </c>
      <c r="AW192">
        <v>1</v>
      </c>
      <c r="AZ192">
        <v>1</v>
      </c>
      <c r="BA192">
        <v>1</v>
      </c>
      <c r="BB192">
        <v>1</v>
      </c>
      <c r="BC192">
        <v>1</v>
      </c>
      <c r="BD192" t="s">
        <v>3</v>
      </c>
      <c r="BE192" t="s">
        <v>3</v>
      </c>
      <c r="BF192" t="s">
        <v>3</v>
      </c>
      <c r="BG192" t="s">
        <v>3</v>
      </c>
      <c r="BH192">
        <v>3</v>
      </c>
      <c r="BI192">
        <v>2</v>
      </c>
      <c r="BJ192" t="s">
        <v>3</v>
      </c>
      <c r="BM192">
        <v>108001</v>
      </c>
      <c r="BN192">
        <v>0</v>
      </c>
      <c r="BO192" t="s">
        <v>3</v>
      </c>
      <c r="BP192">
        <v>0</v>
      </c>
      <c r="BQ192">
        <v>3</v>
      </c>
      <c r="BR192">
        <v>0</v>
      </c>
      <c r="BS192">
        <v>1</v>
      </c>
      <c r="BT192">
        <v>1</v>
      </c>
      <c r="BU192">
        <v>1</v>
      </c>
      <c r="BV192">
        <v>1</v>
      </c>
      <c r="BW192">
        <v>1</v>
      </c>
      <c r="BX192">
        <v>1</v>
      </c>
      <c r="BY192" t="s">
        <v>3</v>
      </c>
      <c r="BZ192">
        <v>97</v>
      </c>
      <c r="CA192">
        <v>51</v>
      </c>
      <c r="CB192" t="s">
        <v>3</v>
      </c>
      <c r="CE192">
        <v>0</v>
      </c>
      <c r="CF192">
        <v>0</v>
      </c>
      <c r="CG192">
        <v>0</v>
      </c>
      <c r="CH192">
        <v>18</v>
      </c>
      <c r="CI192">
        <v>1</v>
      </c>
      <c r="CJ192">
        <v>0</v>
      </c>
      <c r="CK192">
        <v>0</v>
      </c>
      <c r="CL192">
        <v>0</v>
      </c>
      <c r="CM192">
        <v>0</v>
      </c>
      <c r="CN192" t="s">
        <v>3</v>
      </c>
      <c r="CO192">
        <v>0</v>
      </c>
      <c r="CP192">
        <f>0</f>
        <v>0</v>
      </c>
      <c r="CQ192">
        <f>0</f>
        <v>0</v>
      </c>
      <c r="CR192">
        <f>0</f>
        <v>0</v>
      </c>
      <c r="CS192">
        <f>0</f>
        <v>0</v>
      </c>
      <c r="CT192">
        <f>0</f>
        <v>0</v>
      </c>
      <c r="CU192">
        <f>0</f>
        <v>0</v>
      </c>
      <c r="CV192">
        <f>0</f>
        <v>0</v>
      </c>
      <c r="CW192">
        <f>0</f>
        <v>0</v>
      </c>
      <c r="CX192">
        <f>0</f>
        <v>0</v>
      </c>
      <c r="CY192">
        <f>0</f>
        <v>0</v>
      </c>
      <c r="CZ192">
        <f>0</f>
        <v>0</v>
      </c>
      <c r="DC192" t="s">
        <v>3</v>
      </c>
      <c r="DD192" t="s">
        <v>3</v>
      </c>
      <c r="DE192" t="s">
        <v>3</v>
      </c>
      <c r="DF192" t="s">
        <v>3</v>
      </c>
      <c r="DG192" t="s">
        <v>3</v>
      </c>
      <c r="DH192" t="s">
        <v>3</v>
      </c>
      <c r="DI192" t="s">
        <v>3</v>
      </c>
      <c r="DJ192" t="s">
        <v>3</v>
      </c>
      <c r="DK192" t="s">
        <v>3</v>
      </c>
      <c r="DL192" t="s">
        <v>3</v>
      </c>
      <c r="DM192" t="s">
        <v>3</v>
      </c>
      <c r="DN192">
        <v>0</v>
      </c>
      <c r="DO192">
        <v>0</v>
      </c>
      <c r="DP192">
        <v>1</v>
      </c>
      <c r="DQ192">
        <v>1</v>
      </c>
      <c r="DU192">
        <v>1013</v>
      </c>
      <c r="DV192" t="s">
        <v>143</v>
      </c>
      <c r="DW192" t="s">
        <v>143</v>
      </c>
      <c r="DX192">
        <v>1</v>
      </c>
      <c r="DZ192" t="s">
        <v>3</v>
      </c>
      <c r="EA192" t="s">
        <v>3</v>
      </c>
      <c r="EB192" t="s">
        <v>3</v>
      </c>
      <c r="EC192" t="s">
        <v>3</v>
      </c>
      <c r="EE192">
        <v>85678261</v>
      </c>
      <c r="EF192">
        <v>3</v>
      </c>
      <c r="EG192" t="s">
        <v>135</v>
      </c>
      <c r="EH192">
        <v>0</v>
      </c>
      <c r="EI192" t="s">
        <v>3</v>
      </c>
      <c r="EJ192">
        <v>2</v>
      </c>
      <c r="EK192">
        <v>108001</v>
      </c>
      <c r="EL192" t="s">
        <v>136</v>
      </c>
      <c r="EM192" t="s">
        <v>137</v>
      </c>
      <c r="EO192" t="s">
        <v>3</v>
      </c>
      <c r="EQ192">
        <v>0</v>
      </c>
      <c r="ER192">
        <v>0</v>
      </c>
      <c r="ES192">
        <v>0</v>
      </c>
      <c r="ET192">
        <v>0</v>
      </c>
      <c r="EU192">
        <v>0</v>
      </c>
      <c r="EV192">
        <v>0</v>
      </c>
      <c r="EW192">
        <v>0</v>
      </c>
      <c r="EX192">
        <v>0</v>
      </c>
      <c r="FQ192">
        <v>0</v>
      </c>
      <c r="FR192">
        <f t="shared" si="235"/>
        <v>0</v>
      </c>
      <c r="FS192">
        <v>0</v>
      </c>
      <c r="FX192">
        <v>97</v>
      </c>
      <c r="FY192">
        <v>51</v>
      </c>
      <c r="GA192" t="s">
        <v>3</v>
      </c>
      <c r="GD192">
        <v>1</v>
      </c>
      <c r="GF192">
        <v>274903907</v>
      </c>
      <c r="GG192">
        <v>2</v>
      </c>
      <c r="GH192">
        <v>1</v>
      </c>
      <c r="GI192">
        <v>-2</v>
      </c>
      <c r="GJ192">
        <v>0</v>
      </c>
      <c r="GK192">
        <v>0</v>
      </c>
      <c r="GL192">
        <f t="shared" si="236"/>
        <v>0</v>
      </c>
      <c r="GM192">
        <f t="shared" si="237"/>
        <v>0</v>
      </c>
      <c r="GN192">
        <f t="shared" si="238"/>
        <v>0</v>
      </c>
      <c r="GO192">
        <f t="shared" si="239"/>
        <v>0</v>
      </c>
      <c r="GP192">
        <f t="shared" si="240"/>
        <v>0</v>
      </c>
      <c r="GR192">
        <v>0</v>
      </c>
      <c r="GS192">
        <v>3</v>
      </c>
      <c r="GT192">
        <v>0</v>
      </c>
      <c r="GU192" t="s">
        <v>3</v>
      </c>
      <c r="GV192">
        <f t="shared" si="241"/>
        <v>0</v>
      </c>
      <c r="GW192">
        <v>1</v>
      </c>
      <c r="GX192">
        <f t="shared" si="242"/>
        <v>0</v>
      </c>
      <c r="HA192">
        <v>0</v>
      </c>
      <c r="HB192">
        <v>0</v>
      </c>
      <c r="HC192">
        <f>0</f>
        <v>0</v>
      </c>
      <c r="HE192" t="s">
        <v>3</v>
      </c>
      <c r="HF192" t="s">
        <v>3</v>
      </c>
      <c r="HM192" t="s">
        <v>3</v>
      </c>
      <c r="HN192" t="s">
        <v>138</v>
      </c>
      <c r="HO192" t="s">
        <v>139</v>
      </c>
      <c r="HP192" t="s">
        <v>136</v>
      </c>
      <c r="HQ192" t="s">
        <v>136</v>
      </c>
      <c r="IK192">
        <v>0</v>
      </c>
    </row>
    <row r="193" spans="1:255" x14ac:dyDescent="0.2">
      <c r="A193" s="2">
        <v>18</v>
      </c>
      <c r="B193" s="2">
        <v>1</v>
      </c>
      <c r="C193" s="2">
        <v>298</v>
      </c>
      <c r="D193" s="2"/>
      <c r="E193" s="2" t="s">
        <v>255</v>
      </c>
      <c r="F193" s="2" t="s">
        <v>145</v>
      </c>
      <c r="G193" s="2" t="s">
        <v>146</v>
      </c>
      <c r="H193" s="2" t="s">
        <v>133</v>
      </c>
      <c r="I193" s="2">
        <f>I189*J193</f>
        <v>0</v>
      </c>
      <c r="J193" s="2">
        <v>-1.02</v>
      </c>
      <c r="K193" s="2">
        <v>-1.02</v>
      </c>
      <c r="L193" s="2">
        <v>-0.16320000000000001</v>
      </c>
      <c r="M193" s="2">
        <v>-0.16320000000000001</v>
      </c>
      <c r="N193" s="2">
        <f t="shared" si="221"/>
        <v>0</v>
      </c>
      <c r="O193" s="2">
        <f>ROUND(CP193,2)</f>
        <v>0</v>
      </c>
      <c r="P193" s="2">
        <f>ROUND(CQ193*I193,2)</f>
        <v>0</v>
      </c>
      <c r="Q193" s="2">
        <f>ROUND(CR193*I193,2)</f>
        <v>0</v>
      </c>
      <c r="R193" s="2">
        <f>ROUND(CS193*I193,2)</f>
        <v>0</v>
      </c>
      <c r="S193" s="2">
        <f>ROUND(CT193*I193,2)</f>
        <v>0</v>
      </c>
      <c r="T193" s="2">
        <f t="shared" si="223"/>
        <v>0</v>
      </c>
      <c r="U193" s="2">
        <f>ROUND(CV193*I193,7)</f>
        <v>0</v>
      </c>
      <c r="V193" s="2">
        <f>ROUND(CW193*I193,7)</f>
        <v>0</v>
      </c>
      <c r="W193" s="2">
        <f t="shared" si="224"/>
        <v>0</v>
      </c>
      <c r="X193" s="2">
        <f t="shared" si="225"/>
        <v>0</v>
      </c>
      <c r="Y193" s="2">
        <f t="shared" si="226"/>
        <v>0</v>
      </c>
      <c r="Z193" s="2"/>
      <c r="AA193" s="2">
        <v>87105575</v>
      </c>
      <c r="AB193" s="2">
        <f t="shared" si="227"/>
        <v>896.51</v>
      </c>
      <c r="AC193" s="2">
        <f>ROUND((ES193),2)</f>
        <v>896.51</v>
      </c>
      <c r="AD193" s="2">
        <f>ROUND((((ET193)-(EU193))+AE193),2)</f>
        <v>0</v>
      </c>
      <c r="AE193" s="2">
        <f t="shared" si="250"/>
        <v>0</v>
      </c>
      <c r="AF193" s="2">
        <f t="shared" si="250"/>
        <v>0</v>
      </c>
      <c r="AG193" s="2">
        <f t="shared" si="228"/>
        <v>0</v>
      </c>
      <c r="AH193" s="2">
        <f t="shared" si="251"/>
        <v>0</v>
      </c>
      <c r="AI193" s="2">
        <f t="shared" si="251"/>
        <v>0</v>
      </c>
      <c r="AJ193" s="2">
        <f t="shared" si="229"/>
        <v>0</v>
      </c>
      <c r="AK193" s="2">
        <v>896.51</v>
      </c>
      <c r="AL193" s="2">
        <v>896.51</v>
      </c>
      <c r="AM193" s="2">
        <v>0</v>
      </c>
      <c r="AN193" s="2">
        <v>0</v>
      </c>
      <c r="AO193" s="2">
        <v>0</v>
      </c>
      <c r="AP193" s="2">
        <v>0</v>
      </c>
      <c r="AQ193" s="2">
        <v>0</v>
      </c>
      <c r="AR193" s="2">
        <v>0</v>
      </c>
      <c r="AS193" s="2">
        <v>0</v>
      </c>
      <c r="AT193" s="2">
        <v>97</v>
      </c>
      <c r="AU193" s="2">
        <v>51</v>
      </c>
      <c r="AV193" s="2">
        <v>1</v>
      </c>
      <c r="AW193" s="2">
        <v>1</v>
      </c>
      <c r="AX193" s="2"/>
      <c r="AY193" s="2"/>
      <c r="AZ193" s="2">
        <v>1</v>
      </c>
      <c r="BA193" s="2">
        <v>1</v>
      </c>
      <c r="BB193" s="2">
        <v>1</v>
      </c>
      <c r="BC193" s="2">
        <v>1</v>
      </c>
      <c r="BD193" s="2" t="s">
        <v>3</v>
      </c>
      <c r="BE193" s="2" t="s">
        <v>3</v>
      </c>
      <c r="BF193" s="2" t="s">
        <v>3</v>
      </c>
      <c r="BG193" s="2" t="s">
        <v>3</v>
      </c>
      <c r="BH193" s="2">
        <v>3</v>
      </c>
      <c r="BI193" s="2">
        <v>2</v>
      </c>
      <c r="BJ193" s="2" t="s">
        <v>147</v>
      </c>
      <c r="BK193" s="2"/>
      <c r="BL193" s="2"/>
      <c r="BM193" s="2">
        <v>108001</v>
      </c>
      <c r="BN193" s="2">
        <v>0</v>
      </c>
      <c r="BO193" s="2" t="s">
        <v>3</v>
      </c>
      <c r="BP193" s="2">
        <v>0</v>
      </c>
      <c r="BQ193" s="2">
        <v>3</v>
      </c>
      <c r="BR193" s="2">
        <v>0</v>
      </c>
      <c r="BS193" s="2">
        <v>1</v>
      </c>
      <c r="BT193" s="2">
        <v>1</v>
      </c>
      <c r="BU193" s="2">
        <v>1</v>
      </c>
      <c r="BV193" s="2">
        <v>1</v>
      </c>
      <c r="BW193" s="2">
        <v>1</v>
      </c>
      <c r="BX193" s="2">
        <v>1</v>
      </c>
      <c r="BY193" s="2" t="s">
        <v>3</v>
      </c>
      <c r="BZ193" s="2">
        <v>97</v>
      </c>
      <c r="CA193" s="2">
        <v>51</v>
      </c>
      <c r="CB193" s="2" t="s">
        <v>3</v>
      </c>
      <c r="CC193" s="2"/>
      <c r="CD193" s="2"/>
      <c r="CE193" s="2">
        <v>0</v>
      </c>
      <c r="CF193" s="2">
        <v>0</v>
      </c>
      <c r="CG193" s="2">
        <v>0</v>
      </c>
      <c r="CH193" s="2">
        <v>18</v>
      </c>
      <c r="CI193" s="2">
        <v>2</v>
      </c>
      <c r="CJ193" s="2">
        <v>0</v>
      </c>
      <c r="CK193" s="2">
        <v>0</v>
      </c>
      <c r="CL193" s="2">
        <v>0</v>
      </c>
      <c r="CM193" s="2">
        <v>0</v>
      </c>
      <c r="CN193" s="2" t="s">
        <v>3</v>
      </c>
      <c r="CO193" s="2">
        <v>0</v>
      </c>
      <c r="CP193" s="2">
        <f>(P193+Q193+S193+R193)</f>
        <v>0</v>
      </c>
      <c r="CQ193" s="2">
        <f>ROUND(AL193*BC193,2)</f>
        <v>896.51</v>
      </c>
      <c r="CR193" s="2">
        <f>ROUND(AM193*BB193,2)</f>
        <v>0</v>
      </c>
      <c r="CS193" s="2">
        <f>ROUND(AN193*BS193,2)</f>
        <v>0</v>
      </c>
      <c r="CT193" s="2">
        <f>ROUND(AO193*BA193,2)</f>
        <v>0</v>
      </c>
      <c r="CU193" s="2">
        <f t="shared" ref="CU193:CX194" si="252">AG193</f>
        <v>0</v>
      </c>
      <c r="CV193" s="2">
        <f t="shared" si="252"/>
        <v>0</v>
      </c>
      <c r="CW193" s="2">
        <f t="shared" si="252"/>
        <v>0</v>
      </c>
      <c r="CX193" s="2">
        <f t="shared" si="252"/>
        <v>0</v>
      </c>
      <c r="CY193" s="2">
        <f>(((S193+R193)*AT193)/100)</f>
        <v>0</v>
      </c>
      <c r="CZ193" s="2">
        <f>(((S193+R193)*AU193)/100)</f>
        <v>0</v>
      </c>
      <c r="DA193" s="2"/>
      <c r="DB193" s="2"/>
      <c r="DC193" s="2" t="s">
        <v>3</v>
      </c>
      <c r="DD193" s="2" t="s">
        <v>3</v>
      </c>
      <c r="DE193" s="2" t="s">
        <v>3</v>
      </c>
      <c r="DF193" s="2" t="s">
        <v>3</v>
      </c>
      <c r="DG193" s="2" t="s">
        <v>3</v>
      </c>
      <c r="DH193" s="2" t="s">
        <v>3</v>
      </c>
      <c r="DI193" s="2" t="s">
        <v>3</v>
      </c>
      <c r="DJ193" s="2" t="s">
        <v>3</v>
      </c>
      <c r="DK193" s="2" t="s">
        <v>3</v>
      </c>
      <c r="DL193" s="2" t="s">
        <v>3</v>
      </c>
      <c r="DM193" s="2" t="s">
        <v>3</v>
      </c>
      <c r="DN193" s="2">
        <v>0</v>
      </c>
      <c r="DO193" s="2">
        <v>0</v>
      </c>
      <c r="DP193" s="2">
        <v>1</v>
      </c>
      <c r="DQ193" s="2">
        <v>1</v>
      </c>
      <c r="DR193" s="2"/>
      <c r="DS193" s="2"/>
      <c r="DT193" s="2"/>
      <c r="DU193" s="2">
        <v>1013</v>
      </c>
      <c r="DV193" s="2" t="s">
        <v>133</v>
      </c>
      <c r="DW193" s="2" t="s">
        <v>133</v>
      </c>
      <c r="DX193" s="2">
        <v>1</v>
      </c>
      <c r="DY193" s="2"/>
      <c r="DZ193" s="2" t="s">
        <v>3</v>
      </c>
      <c r="EA193" s="2" t="s">
        <v>3</v>
      </c>
      <c r="EB193" s="2" t="s">
        <v>3</v>
      </c>
      <c r="EC193" s="2" t="s">
        <v>3</v>
      </c>
      <c r="ED193" s="2"/>
      <c r="EE193" s="2">
        <v>85678261</v>
      </c>
      <c r="EF193" s="2">
        <v>3</v>
      </c>
      <c r="EG193" s="2" t="s">
        <v>135</v>
      </c>
      <c r="EH193" s="2">
        <v>0</v>
      </c>
      <c r="EI193" s="2" t="s">
        <v>3</v>
      </c>
      <c r="EJ193" s="2">
        <v>2</v>
      </c>
      <c r="EK193" s="2">
        <v>108001</v>
      </c>
      <c r="EL193" s="2" t="s">
        <v>136</v>
      </c>
      <c r="EM193" s="2" t="s">
        <v>137</v>
      </c>
      <c r="EN193" s="2"/>
      <c r="EO193" s="2" t="s">
        <v>3</v>
      </c>
      <c r="EP193" s="2"/>
      <c r="EQ193" s="2">
        <v>0</v>
      </c>
      <c r="ER193" s="2">
        <v>896.51</v>
      </c>
      <c r="ES193" s="2">
        <v>896.51</v>
      </c>
      <c r="ET193" s="2">
        <v>0</v>
      </c>
      <c r="EU193" s="2">
        <v>0</v>
      </c>
      <c r="EV193" s="2">
        <v>0</v>
      </c>
      <c r="EW193" s="2">
        <v>0</v>
      </c>
      <c r="EX193" s="2">
        <v>0</v>
      </c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>
        <v>0</v>
      </c>
      <c r="FR193" s="2">
        <f t="shared" si="235"/>
        <v>0</v>
      </c>
      <c r="FS193" s="2">
        <v>0</v>
      </c>
      <c r="FT193" s="2"/>
      <c r="FU193" s="2"/>
      <c r="FV193" s="2"/>
      <c r="FW193" s="2"/>
      <c r="FX193" s="2">
        <v>97</v>
      </c>
      <c r="FY193" s="2">
        <v>51</v>
      </c>
      <c r="FZ193" s="2"/>
      <c r="GA193" s="2" t="s">
        <v>3</v>
      </c>
      <c r="GB193" s="2"/>
      <c r="GC193" s="2"/>
      <c r="GD193" s="2">
        <v>1</v>
      </c>
      <c r="GE193" s="2"/>
      <c r="GF193" s="2">
        <v>-568563229</v>
      </c>
      <c r="GG193" s="2">
        <v>2</v>
      </c>
      <c r="GH193" s="2">
        <v>1</v>
      </c>
      <c r="GI193" s="2">
        <v>1</v>
      </c>
      <c r="GJ193" s="2">
        <v>0</v>
      </c>
      <c r="GK193" s="2">
        <v>0</v>
      </c>
      <c r="GL193" s="2">
        <f t="shared" si="236"/>
        <v>0</v>
      </c>
      <c r="GM193" s="2">
        <f t="shared" si="237"/>
        <v>0</v>
      </c>
      <c r="GN193" s="2">
        <f t="shared" si="238"/>
        <v>0</v>
      </c>
      <c r="GO193" s="2">
        <f t="shared" si="239"/>
        <v>0</v>
      </c>
      <c r="GP193" s="2">
        <f t="shared" si="240"/>
        <v>0</v>
      </c>
      <c r="GQ193" s="2"/>
      <c r="GR193" s="2">
        <v>0</v>
      </c>
      <c r="GS193" s="2">
        <v>3</v>
      </c>
      <c r="GT193" s="2">
        <v>0</v>
      </c>
      <c r="GU193" s="2" t="s">
        <v>3</v>
      </c>
      <c r="GV193" s="2">
        <f t="shared" si="241"/>
        <v>0</v>
      </c>
      <c r="GW193" s="2">
        <v>1</v>
      </c>
      <c r="GX193" s="2">
        <f t="shared" si="242"/>
        <v>0</v>
      </c>
      <c r="GY193" s="2"/>
      <c r="GZ193" s="2"/>
      <c r="HA193" s="2">
        <v>0</v>
      </c>
      <c r="HB193" s="2">
        <v>0</v>
      </c>
      <c r="HC193" s="2">
        <f>GV193*GW193</f>
        <v>0</v>
      </c>
      <c r="HD193" s="2"/>
      <c r="HE193" s="2" t="s">
        <v>3</v>
      </c>
      <c r="HF193" s="2" t="s">
        <v>3</v>
      </c>
      <c r="HG193" s="2"/>
      <c r="HH193" s="2"/>
      <c r="HI193" s="2"/>
      <c r="HJ193" s="2"/>
      <c r="HK193" s="2"/>
      <c r="HL193" s="2"/>
      <c r="HM193" s="2" t="s">
        <v>3</v>
      </c>
      <c r="HN193" s="2" t="s">
        <v>138</v>
      </c>
      <c r="HO193" s="2" t="s">
        <v>139</v>
      </c>
      <c r="HP193" s="2" t="s">
        <v>136</v>
      </c>
      <c r="HQ193" s="2" t="s">
        <v>136</v>
      </c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>
        <v>0</v>
      </c>
      <c r="IL193" s="2"/>
      <c r="IM193" s="2"/>
      <c r="IN193" s="2"/>
      <c r="IO193" s="2"/>
      <c r="IP193" s="2"/>
      <c r="IQ193" s="2"/>
      <c r="IR193" s="2"/>
      <c r="IS193" s="2"/>
      <c r="IT193" s="2"/>
      <c r="IU193" s="2"/>
    </row>
    <row r="194" spans="1:255" x14ac:dyDescent="0.2">
      <c r="A194">
        <v>18</v>
      </c>
      <c r="B194">
        <v>1</v>
      </c>
      <c r="C194">
        <v>307</v>
      </c>
      <c r="E194" t="s">
        <v>255</v>
      </c>
      <c r="F194" t="s">
        <v>145</v>
      </c>
      <c r="G194" t="s">
        <v>146</v>
      </c>
      <c r="H194" t="s">
        <v>133</v>
      </c>
      <c r="I194">
        <f>I190*J194</f>
        <v>0</v>
      </c>
      <c r="J194">
        <v>-1.02</v>
      </c>
      <c r="K194">
        <v>-1.02</v>
      </c>
      <c r="L194">
        <v>-0.16320000000000001</v>
      </c>
      <c r="M194">
        <v>-0.16320000000000001</v>
      </c>
      <c r="N194">
        <f t="shared" si="221"/>
        <v>0</v>
      </c>
      <c r="O194">
        <f>ROUND(CP194,2)</f>
        <v>0</v>
      </c>
      <c r="P194">
        <f>ROUND(CQ194*I194,2)</f>
        <v>0</v>
      </c>
      <c r="Q194">
        <f>ROUND(CR194*I194,2)</f>
        <v>0</v>
      </c>
      <c r="R194">
        <f>ROUND(CS194*I194,2)</f>
        <v>0</v>
      </c>
      <c r="S194">
        <f>ROUND(CT194*I194,2)</f>
        <v>0</v>
      </c>
      <c r="T194">
        <f t="shared" si="223"/>
        <v>0</v>
      </c>
      <c r="U194">
        <f>ROUND(CV194*I194,7)</f>
        <v>0</v>
      </c>
      <c r="V194">
        <f>ROUND(CW194*I194,7)</f>
        <v>0</v>
      </c>
      <c r="W194">
        <f t="shared" si="224"/>
        <v>0</v>
      </c>
      <c r="X194">
        <f t="shared" si="225"/>
        <v>0</v>
      </c>
      <c r="Y194">
        <f t="shared" si="226"/>
        <v>0</v>
      </c>
      <c r="AA194">
        <v>87105511</v>
      </c>
      <c r="AB194">
        <f t="shared" si="227"/>
        <v>896.51</v>
      </c>
      <c r="AC194">
        <f>ROUND((ES194),2)</f>
        <v>896.51</v>
      </c>
      <c r="AD194">
        <f>ROUND((((ET194)-(EU194))+AE194),2)</f>
        <v>0</v>
      </c>
      <c r="AE194">
        <f t="shared" si="250"/>
        <v>0</v>
      </c>
      <c r="AF194">
        <f t="shared" si="250"/>
        <v>0</v>
      </c>
      <c r="AG194">
        <f t="shared" si="228"/>
        <v>0</v>
      </c>
      <c r="AH194">
        <f t="shared" si="251"/>
        <v>0</v>
      </c>
      <c r="AI194">
        <f t="shared" si="251"/>
        <v>0</v>
      </c>
      <c r="AJ194">
        <f t="shared" si="229"/>
        <v>0</v>
      </c>
      <c r="AK194">
        <v>896.51</v>
      </c>
      <c r="AL194">
        <v>896.51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97</v>
      </c>
      <c r="AU194">
        <v>51</v>
      </c>
      <c r="AV194">
        <v>1</v>
      </c>
      <c r="AW194">
        <v>1</v>
      </c>
      <c r="AZ194">
        <v>1</v>
      </c>
      <c r="BA194">
        <v>1</v>
      </c>
      <c r="BB194">
        <v>1</v>
      </c>
      <c r="BC194">
        <v>1</v>
      </c>
      <c r="BD194" t="s">
        <v>3</v>
      </c>
      <c r="BE194" t="s">
        <v>3</v>
      </c>
      <c r="BF194" t="s">
        <v>3</v>
      </c>
      <c r="BG194" t="s">
        <v>3</v>
      </c>
      <c r="BH194">
        <v>3</v>
      </c>
      <c r="BI194">
        <v>2</v>
      </c>
      <c r="BJ194" t="s">
        <v>147</v>
      </c>
      <c r="BM194">
        <v>108001</v>
      </c>
      <c r="BN194">
        <v>0</v>
      </c>
      <c r="BO194" t="s">
        <v>3</v>
      </c>
      <c r="BP194">
        <v>0</v>
      </c>
      <c r="BQ194">
        <v>3</v>
      </c>
      <c r="BR194">
        <v>0</v>
      </c>
      <c r="BS194">
        <v>1</v>
      </c>
      <c r="BT194">
        <v>1</v>
      </c>
      <c r="BU194">
        <v>1</v>
      </c>
      <c r="BV194">
        <v>1</v>
      </c>
      <c r="BW194">
        <v>1</v>
      </c>
      <c r="BX194">
        <v>1</v>
      </c>
      <c r="BY194" t="s">
        <v>3</v>
      </c>
      <c r="BZ194">
        <v>97</v>
      </c>
      <c r="CA194">
        <v>51</v>
      </c>
      <c r="CB194" t="s">
        <v>3</v>
      </c>
      <c r="CE194">
        <v>0</v>
      </c>
      <c r="CF194">
        <v>0</v>
      </c>
      <c r="CG194">
        <v>0</v>
      </c>
      <c r="CH194">
        <v>18</v>
      </c>
      <c r="CI194">
        <v>2</v>
      </c>
      <c r="CJ194">
        <v>0</v>
      </c>
      <c r="CK194">
        <v>0</v>
      </c>
      <c r="CL194">
        <v>0</v>
      </c>
      <c r="CM194">
        <v>0</v>
      </c>
      <c r="CN194" t="s">
        <v>3</v>
      </c>
      <c r="CO194">
        <v>0</v>
      </c>
      <c r="CP194">
        <f>(P194+Q194+S194+R194)</f>
        <v>0</v>
      </c>
      <c r="CQ194">
        <f>ROUND(AL194*BC194,2)</f>
        <v>896.51</v>
      </c>
      <c r="CR194">
        <f>ROUND(AM194*BB194,2)</f>
        <v>0</v>
      </c>
      <c r="CS194">
        <f>ROUND(AN194*BS194,2)</f>
        <v>0</v>
      </c>
      <c r="CT194">
        <f>ROUND(AO194*BA194,2)</f>
        <v>0</v>
      </c>
      <c r="CU194">
        <f t="shared" si="252"/>
        <v>0</v>
      </c>
      <c r="CV194">
        <f t="shared" si="252"/>
        <v>0</v>
      </c>
      <c r="CW194">
        <f t="shared" si="252"/>
        <v>0</v>
      </c>
      <c r="CX194">
        <f t="shared" si="252"/>
        <v>0</v>
      </c>
      <c r="CY194">
        <f>(((S194+R194)*AT194)/100)</f>
        <v>0</v>
      </c>
      <c r="CZ194">
        <f>(((S194+R194)*AU194)/100)</f>
        <v>0</v>
      </c>
      <c r="DC194" t="s">
        <v>3</v>
      </c>
      <c r="DD194" t="s">
        <v>3</v>
      </c>
      <c r="DE194" t="s">
        <v>3</v>
      </c>
      <c r="DF194" t="s">
        <v>3</v>
      </c>
      <c r="DG194" t="s">
        <v>3</v>
      </c>
      <c r="DH194" t="s">
        <v>3</v>
      </c>
      <c r="DI194" t="s">
        <v>3</v>
      </c>
      <c r="DJ194" t="s">
        <v>3</v>
      </c>
      <c r="DK194" t="s">
        <v>3</v>
      </c>
      <c r="DL194" t="s">
        <v>3</v>
      </c>
      <c r="DM194" t="s">
        <v>3</v>
      </c>
      <c r="DN194">
        <v>0</v>
      </c>
      <c r="DO194">
        <v>0</v>
      </c>
      <c r="DP194">
        <v>1</v>
      </c>
      <c r="DQ194">
        <v>1</v>
      </c>
      <c r="DU194">
        <v>1013</v>
      </c>
      <c r="DV194" t="s">
        <v>133</v>
      </c>
      <c r="DW194" t="s">
        <v>133</v>
      </c>
      <c r="DX194">
        <v>1</v>
      </c>
      <c r="DZ194" t="s">
        <v>3</v>
      </c>
      <c r="EA194" t="s">
        <v>3</v>
      </c>
      <c r="EB194" t="s">
        <v>3</v>
      </c>
      <c r="EC194" t="s">
        <v>3</v>
      </c>
      <c r="EE194">
        <v>85678261</v>
      </c>
      <c r="EF194">
        <v>3</v>
      </c>
      <c r="EG194" t="s">
        <v>135</v>
      </c>
      <c r="EH194">
        <v>0</v>
      </c>
      <c r="EI194" t="s">
        <v>3</v>
      </c>
      <c r="EJ194">
        <v>2</v>
      </c>
      <c r="EK194">
        <v>108001</v>
      </c>
      <c r="EL194" t="s">
        <v>136</v>
      </c>
      <c r="EM194" t="s">
        <v>137</v>
      </c>
      <c r="EO194" t="s">
        <v>3</v>
      </c>
      <c r="EQ194">
        <v>0</v>
      </c>
      <c r="ER194">
        <v>896.51</v>
      </c>
      <c r="ES194">
        <v>896.51</v>
      </c>
      <c r="ET194">
        <v>0</v>
      </c>
      <c r="EU194">
        <v>0</v>
      </c>
      <c r="EV194">
        <v>0</v>
      </c>
      <c r="EW194">
        <v>0</v>
      </c>
      <c r="EX194">
        <v>0</v>
      </c>
      <c r="FQ194">
        <v>0</v>
      </c>
      <c r="FR194">
        <f t="shared" si="235"/>
        <v>0</v>
      </c>
      <c r="FS194">
        <v>0</v>
      </c>
      <c r="FX194">
        <v>97</v>
      </c>
      <c r="FY194">
        <v>51</v>
      </c>
      <c r="GA194" t="s">
        <v>3</v>
      </c>
      <c r="GD194">
        <v>1</v>
      </c>
      <c r="GF194">
        <v>-568563229</v>
      </c>
      <c r="GG194">
        <v>2</v>
      </c>
      <c r="GH194">
        <v>1</v>
      </c>
      <c r="GI194">
        <v>1</v>
      </c>
      <c r="GJ194">
        <v>0</v>
      </c>
      <c r="GK194">
        <v>0</v>
      </c>
      <c r="GL194">
        <f t="shared" si="236"/>
        <v>0</v>
      </c>
      <c r="GM194">
        <f t="shared" si="237"/>
        <v>0</v>
      </c>
      <c r="GN194">
        <f t="shared" si="238"/>
        <v>0</v>
      </c>
      <c r="GO194">
        <f t="shared" si="239"/>
        <v>0</v>
      </c>
      <c r="GP194">
        <f t="shared" si="240"/>
        <v>0</v>
      </c>
      <c r="GR194">
        <v>0</v>
      </c>
      <c r="GS194">
        <v>3</v>
      </c>
      <c r="GT194">
        <v>0</v>
      </c>
      <c r="GU194" t="s">
        <v>3</v>
      </c>
      <c r="GV194">
        <f t="shared" si="241"/>
        <v>0</v>
      </c>
      <c r="GW194">
        <v>1</v>
      </c>
      <c r="GX194">
        <f t="shared" si="242"/>
        <v>0</v>
      </c>
      <c r="HA194">
        <v>0</v>
      </c>
      <c r="HB194">
        <v>0</v>
      </c>
      <c r="HC194">
        <f>GV194*GW194</f>
        <v>0</v>
      </c>
      <c r="HE194" t="s">
        <v>3</v>
      </c>
      <c r="HF194" t="s">
        <v>3</v>
      </c>
      <c r="HM194" t="s">
        <v>3</v>
      </c>
      <c r="HN194" t="s">
        <v>138</v>
      </c>
      <c r="HO194" t="s">
        <v>139</v>
      </c>
      <c r="HP194" t="s">
        <v>136</v>
      </c>
      <c r="HQ194" t="s">
        <v>136</v>
      </c>
      <c r="IK194">
        <v>0</v>
      </c>
    </row>
    <row r="196" spans="1:255" x14ac:dyDescent="0.2">
      <c r="A196" s="3">
        <v>51</v>
      </c>
      <c r="B196" s="3">
        <f>B169</f>
        <v>1</v>
      </c>
      <c r="C196" s="3">
        <f>A169</f>
        <v>4</v>
      </c>
      <c r="D196" s="3">
        <f>ROW(A169)</f>
        <v>169</v>
      </c>
      <c r="E196" s="3"/>
      <c r="F196" s="3" t="str">
        <f>IF(F169&lt;&gt;"",F169,"")</f>
        <v>Новый раздел</v>
      </c>
      <c r="G196" s="3" t="str">
        <f>IF(G169&lt;&gt;"",G169,"")</f>
        <v>Заземление</v>
      </c>
      <c r="H196" s="3">
        <v>0</v>
      </c>
      <c r="I196" s="3"/>
      <c r="J196" s="3"/>
      <c r="K196" s="3"/>
      <c r="L196" s="3"/>
      <c r="M196" s="3"/>
      <c r="N196" s="3"/>
      <c r="O196" s="3">
        <f t="shared" ref="O196:T196" si="253">ROUND(AB196,2)</f>
        <v>0</v>
      </c>
      <c r="P196" s="3">
        <f t="shared" si="253"/>
        <v>0</v>
      </c>
      <c r="Q196" s="3">
        <f t="shared" si="253"/>
        <v>0</v>
      </c>
      <c r="R196" s="3">
        <f t="shared" si="253"/>
        <v>0</v>
      </c>
      <c r="S196" s="3">
        <f t="shared" si="253"/>
        <v>0</v>
      </c>
      <c r="T196" s="3">
        <f t="shared" si="253"/>
        <v>0</v>
      </c>
      <c r="U196" s="3">
        <f>AH196</f>
        <v>0</v>
      </c>
      <c r="V196" s="3">
        <f>AI196</f>
        <v>0</v>
      </c>
      <c r="W196" s="3">
        <f>ROUND(AJ196,2)</f>
        <v>0</v>
      </c>
      <c r="X196" s="3">
        <f>ROUND(AK196,2)</f>
        <v>0</v>
      </c>
      <c r="Y196" s="3">
        <f>ROUND(AL196,2)</f>
        <v>0</v>
      </c>
      <c r="Z196" s="3"/>
      <c r="AA196" s="3"/>
      <c r="AB196" s="3">
        <f>ROUND(SUMIF(AA173:AA194,"=87105575",O173:O194),2)</f>
        <v>0</v>
      </c>
      <c r="AC196" s="3">
        <f>ROUND(SUMIF(AA173:AA194,"=87105575",P173:P194),2)</f>
        <v>0</v>
      </c>
      <c r="AD196" s="3">
        <f>ROUND(SUMIF(AA173:AA194,"=87105575",Q173:Q194),2)</f>
        <v>0</v>
      </c>
      <c r="AE196" s="3">
        <f>ROUND(SUMIF(AA173:AA194,"=87105575",R173:R194),2)</f>
        <v>0</v>
      </c>
      <c r="AF196" s="3">
        <f>ROUND(SUMIF(AA173:AA194,"=87105575",S173:S194),2)</f>
        <v>0</v>
      </c>
      <c r="AG196" s="3">
        <f>ROUND(SUMIF(AA173:AA194,"=87105575",T173:T194),2)</f>
        <v>0</v>
      </c>
      <c r="AH196" s="3">
        <f>SUMIF(AA173:AA194,"=87105575",U173:U194)</f>
        <v>0</v>
      </c>
      <c r="AI196" s="3">
        <f>SUMIF(AA173:AA194,"=87105575",V173:V194)</f>
        <v>0</v>
      </c>
      <c r="AJ196" s="3">
        <f>ROUND(SUMIF(AA173:AA194,"=87105575",W173:W194),2)</f>
        <v>0</v>
      </c>
      <c r="AK196" s="3">
        <f>ROUND(SUMIF(AA173:AA194,"=87105575",X173:X194),2)</f>
        <v>0</v>
      </c>
      <c r="AL196" s="3">
        <f>ROUND(SUMIF(AA173:AA194,"=87105575",Y173:Y194),2)</f>
        <v>0</v>
      </c>
      <c r="AM196" s="3"/>
      <c r="AN196" s="3"/>
      <c r="AO196" s="3">
        <f t="shared" ref="AO196:BD196" si="254">ROUND(BX196,2)</f>
        <v>0</v>
      </c>
      <c r="AP196" s="3">
        <f t="shared" si="254"/>
        <v>0</v>
      </c>
      <c r="AQ196" s="3">
        <f t="shared" si="254"/>
        <v>0</v>
      </c>
      <c r="AR196" s="3">
        <f t="shared" si="254"/>
        <v>0</v>
      </c>
      <c r="AS196" s="3">
        <f t="shared" si="254"/>
        <v>0</v>
      </c>
      <c r="AT196" s="3">
        <f t="shared" si="254"/>
        <v>0</v>
      </c>
      <c r="AU196" s="3">
        <f t="shared" si="254"/>
        <v>0</v>
      </c>
      <c r="AV196" s="3">
        <f t="shared" si="254"/>
        <v>0</v>
      </c>
      <c r="AW196" s="3">
        <f t="shared" si="254"/>
        <v>0</v>
      </c>
      <c r="AX196" s="3">
        <f t="shared" si="254"/>
        <v>0</v>
      </c>
      <c r="AY196" s="3">
        <f t="shared" si="254"/>
        <v>0</v>
      </c>
      <c r="AZ196" s="3">
        <f t="shared" si="254"/>
        <v>0</v>
      </c>
      <c r="BA196" s="3">
        <f t="shared" si="254"/>
        <v>0</v>
      </c>
      <c r="BB196" s="3">
        <f t="shared" si="254"/>
        <v>0</v>
      </c>
      <c r="BC196" s="3">
        <f t="shared" si="254"/>
        <v>0</v>
      </c>
      <c r="BD196" s="3">
        <f t="shared" si="254"/>
        <v>0</v>
      </c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>
        <f>ROUND(SUMIF(AA173:AA194,"=87105575",FQ173:FQ194),2)</f>
        <v>0</v>
      </c>
      <c r="BY196" s="3">
        <f>ROUND(SUMIF(AA173:AA194,"=87105575",FR173:FR194),2)</f>
        <v>0</v>
      </c>
      <c r="BZ196" s="3">
        <f>ROUND(SUMIF(AA173:AA194,"=87105575",GL173:GL194),2)</f>
        <v>0</v>
      </c>
      <c r="CA196" s="3">
        <f>ROUND(SUMIF(AA173:AA194,"=87105575",GM173:GM194),2)</f>
        <v>0</v>
      </c>
      <c r="CB196" s="3">
        <f>ROUND(SUMIF(AA173:AA194,"=87105575",GN173:GN194),2)</f>
        <v>0</v>
      </c>
      <c r="CC196" s="3">
        <f>ROUND(SUMIF(AA173:AA194,"=87105575",GO173:GO194),2)</f>
        <v>0</v>
      </c>
      <c r="CD196" s="3">
        <f>ROUND(SUMIF(AA173:AA194,"=87105575",GP173:GP194),2)</f>
        <v>0</v>
      </c>
      <c r="CE196" s="3">
        <f>AC196-BX196</f>
        <v>0</v>
      </c>
      <c r="CF196" s="3">
        <f>AC196-BY196</f>
        <v>0</v>
      </c>
      <c r="CG196" s="3">
        <f>BX196-BZ196</f>
        <v>0</v>
      </c>
      <c r="CH196" s="3">
        <f>AC196-BX196-BY196+BZ196</f>
        <v>0</v>
      </c>
      <c r="CI196" s="3">
        <f>BY196-BZ196</f>
        <v>0</v>
      </c>
      <c r="CJ196" s="3">
        <f>ROUND(SUMIF(AA173:AA194,"=87105575",GX173:GX194),2)</f>
        <v>0</v>
      </c>
      <c r="CK196" s="3">
        <f>ROUND(SUMIF(AA173:AA194,"=87105575",GY173:GY194),2)</f>
        <v>0</v>
      </c>
      <c r="CL196" s="3">
        <f>ROUND(SUMIF(AA173:AA194,"=87105575",GZ173:GZ194),2)</f>
        <v>0</v>
      </c>
      <c r="CM196" s="3">
        <f>ROUND(SUMIF(AA173:AA194,"=87105575",HD173:HD194),2)</f>
        <v>0</v>
      </c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4">
        <f t="shared" ref="DG196:DL196" si="255">ROUND(DT196,2)</f>
        <v>0</v>
      </c>
      <c r="DH196" s="4">
        <f t="shared" si="255"/>
        <v>0</v>
      </c>
      <c r="DI196" s="4">
        <f t="shared" si="255"/>
        <v>0</v>
      </c>
      <c r="DJ196" s="4">
        <f t="shared" si="255"/>
        <v>0</v>
      </c>
      <c r="DK196" s="4">
        <f t="shared" si="255"/>
        <v>0</v>
      </c>
      <c r="DL196" s="4">
        <f t="shared" si="255"/>
        <v>0</v>
      </c>
      <c r="DM196" s="4">
        <f>DZ196</f>
        <v>0</v>
      </c>
      <c r="DN196" s="4">
        <f>EA196</f>
        <v>0</v>
      </c>
      <c r="DO196" s="4">
        <f>ROUND(EB196,2)</f>
        <v>0</v>
      </c>
      <c r="DP196" s="4">
        <f>ROUND(EC196,2)</f>
        <v>0</v>
      </c>
      <c r="DQ196" s="4">
        <f>ROUND(ED196,2)</f>
        <v>0</v>
      </c>
      <c r="DR196" s="4"/>
      <c r="DS196" s="4"/>
      <c r="DT196" s="4">
        <f>ROUND(SUMIF(AA173:AA194,"=87105511",O173:O194),2)</f>
        <v>0</v>
      </c>
      <c r="DU196" s="4">
        <f>ROUND(SUMIF(AA173:AA194,"=87105511",P173:P194),2)</f>
        <v>0</v>
      </c>
      <c r="DV196" s="4">
        <f>ROUND(SUMIF(AA173:AA194,"=87105511",Q173:Q194),2)</f>
        <v>0</v>
      </c>
      <c r="DW196" s="4">
        <f>ROUND(SUMIF(AA173:AA194,"=87105511",R173:R194),2)</f>
        <v>0</v>
      </c>
      <c r="DX196" s="4">
        <f>ROUND(SUMIF(AA173:AA194,"=87105511",S173:S194),2)</f>
        <v>0</v>
      </c>
      <c r="DY196" s="4">
        <f>ROUND(SUMIF(AA173:AA194,"=87105511",T173:T194),2)</f>
        <v>0</v>
      </c>
      <c r="DZ196" s="4">
        <f>SUMIF(AA173:AA194,"=87105511",U173:U194)</f>
        <v>0</v>
      </c>
      <c r="EA196" s="4">
        <f>SUMIF(AA173:AA194,"=87105511",V173:V194)</f>
        <v>0</v>
      </c>
      <c r="EB196" s="4">
        <f>ROUND(SUMIF(AA173:AA194,"=87105511",W173:W194),2)</f>
        <v>0</v>
      </c>
      <c r="EC196" s="4">
        <f>ROUND(SUMIF(AA173:AA194,"=87105511",X173:X194),2)</f>
        <v>0</v>
      </c>
      <c r="ED196" s="4">
        <f>ROUND(SUMIF(AA173:AA194,"=87105511",Y173:Y194),2)</f>
        <v>0</v>
      </c>
      <c r="EE196" s="4"/>
      <c r="EF196" s="4"/>
      <c r="EG196" s="4">
        <f t="shared" ref="EG196:EV196" si="256">ROUND(FP196,2)</f>
        <v>0</v>
      </c>
      <c r="EH196" s="4">
        <f t="shared" si="256"/>
        <v>0</v>
      </c>
      <c r="EI196" s="4">
        <f t="shared" si="256"/>
        <v>0</v>
      </c>
      <c r="EJ196" s="4">
        <f t="shared" si="256"/>
        <v>0</v>
      </c>
      <c r="EK196" s="4">
        <f t="shared" si="256"/>
        <v>0</v>
      </c>
      <c r="EL196" s="4">
        <f t="shared" si="256"/>
        <v>0</v>
      </c>
      <c r="EM196" s="4">
        <f t="shared" si="256"/>
        <v>0</v>
      </c>
      <c r="EN196" s="4">
        <f t="shared" si="256"/>
        <v>0</v>
      </c>
      <c r="EO196" s="4">
        <f t="shared" si="256"/>
        <v>0</v>
      </c>
      <c r="EP196" s="4">
        <f t="shared" si="256"/>
        <v>0</v>
      </c>
      <c r="EQ196" s="4">
        <f t="shared" si="256"/>
        <v>0</v>
      </c>
      <c r="ER196" s="4">
        <f t="shared" si="256"/>
        <v>0</v>
      </c>
      <c r="ES196" s="4">
        <f t="shared" si="256"/>
        <v>0</v>
      </c>
      <c r="ET196" s="4">
        <f t="shared" si="256"/>
        <v>0</v>
      </c>
      <c r="EU196" s="4">
        <f t="shared" si="256"/>
        <v>0</v>
      </c>
      <c r="EV196" s="4">
        <f t="shared" si="256"/>
        <v>0</v>
      </c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>
        <f>ROUND(SUMIF(AA173:AA194,"=87105511",FQ173:FQ194),2)</f>
        <v>0</v>
      </c>
      <c r="FQ196" s="4">
        <f>ROUND(SUMIF(AA173:AA194,"=87105511",FR173:FR194),2)</f>
        <v>0</v>
      </c>
      <c r="FR196" s="4">
        <f>ROUND(SUMIF(AA173:AA194,"=87105511",GL173:GL194),2)</f>
        <v>0</v>
      </c>
      <c r="FS196" s="4">
        <f>ROUND(SUMIF(AA173:AA194,"=87105511",GM173:GM194),2)</f>
        <v>0</v>
      </c>
      <c r="FT196" s="4">
        <f>ROUND(SUMIF(AA173:AA194,"=87105511",GN173:GN194),2)</f>
        <v>0</v>
      </c>
      <c r="FU196" s="4">
        <f>ROUND(SUMIF(AA173:AA194,"=87105511",GO173:GO194),2)</f>
        <v>0</v>
      </c>
      <c r="FV196" s="4">
        <f>ROUND(SUMIF(AA173:AA194,"=87105511",GP173:GP194),2)</f>
        <v>0</v>
      </c>
      <c r="FW196" s="4">
        <f>DU196-FP196</f>
        <v>0</v>
      </c>
      <c r="FX196" s="4">
        <f>DU196-FQ196</f>
        <v>0</v>
      </c>
      <c r="FY196" s="4">
        <f>FP196-FR196</f>
        <v>0</v>
      </c>
      <c r="FZ196" s="4">
        <f>DU196-FP196-FQ196+FR196</f>
        <v>0</v>
      </c>
      <c r="GA196" s="4">
        <f>FQ196-FR196</f>
        <v>0</v>
      </c>
      <c r="GB196" s="4">
        <f>ROUND(SUMIF(AA173:AA194,"=87105511",GX173:GX194),2)</f>
        <v>0</v>
      </c>
      <c r="GC196" s="4">
        <f>ROUND(SUMIF(AA173:AA194,"=87105511",GY173:GY194),2)</f>
        <v>0</v>
      </c>
      <c r="GD196" s="4">
        <f>ROUND(SUMIF(AA173:AA194,"=87105511",GZ173:GZ194),2)</f>
        <v>0</v>
      </c>
      <c r="GE196" s="4">
        <f>ROUND(SUMIF(AA173:AA194,"=87105511",HD173:HD194),2)</f>
        <v>0</v>
      </c>
      <c r="GF196" s="4"/>
      <c r="GG196" s="4"/>
      <c r="GH196" s="4"/>
      <c r="GI196" s="4"/>
      <c r="GJ196" s="4"/>
      <c r="GK196" s="4"/>
      <c r="GL196" s="4"/>
      <c r="GM196" s="4"/>
      <c r="GN196" s="4"/>
      <c r="GO196" s="4"/>
      <c r="GP196" s="4"/>
      <c r="GQ196" s="4"/>
      <c r="GR196" s="4"/>
      <c r="GS196" s="4"/>
      <c r="GT196" s="4"/>
      <c r="GU196" s="4"/>
      <c r="GV196" s="4"/>
      <c r="GW196" s="4"/>
      <c r="GX196" s="4">
        <v>0</v>
      </c>
    </row>
    <row r="198" spans="1:255" x14ac:dyDescent="0.2">
      <c r="A198" s="5">
        <v>50</v>
      </c>
      <c r="B198" s="5">
        <v>0</v>
      </c>
      <c r="C198" s="5">
        <v>0</v>
      </c>
      <c r="D198" s="5">
        <v>1</v>
      </c>
      <c r="E198" s="5">
        <v>201</v>
      </c>
      <c r="F198" s="5">
        <f>ROUND(Source!O196,O198)</f>
        <v>0</v>
      </c>
      <c r="G198" s="5" t="s">
        <v>163</v>
      </c>
      <c r="H198" s="5" t="s">
        <v>164</v>
      </c>
      <c r="I198" s="5"/>
      <c r="J198" s="5"/>
      <c r="K198" s="5">
        <v>201</v>
      </c>
      <c r="L198" s="5">
        <v>1</v>
      </c>
      <c r="M198" s="5">
        <v>3</v>
      </c>
      <c r="N198" s="5" t="s">
        <v>3</v>
      </c>
      <c r="O198" s="5">
        <v>2</v>
      </c>
      <c r="P198" s="5">
        <f>ROUND(Source!DG196,O198)</f>
        <v>0</v>
      </c>
      <c r="Q198" s="5"/>
      <c r="R198" s="5"/>
      <c r="S198" s="5"/>
      <c r="T198" s="5"/>
      <c r="U198" s="5"/>
      <c r="V198" s="5"/>
      <c r="W198" s="5">
        <v>0</v>
      </c>
      <c r="X198" s="5">
        <v>1</v>
      </c>
      <c r="Y198" s="5">
        <v>0</v>
      </c>
      <c r="Z198" s="5">
        <v>0</v>
      </c>
      <c r="AA198" s="5">
        <v>1</v>
      </c>
      <c r="AB198" s="5">
        <v>0</v>
      </c>
    </row>
    <row r="199" spans="1:255" x14ac:dyDescent="0.2">
      <c r="A199" s="5">
        <v>50</v>
      </c>
      <c r="B199" s="5">
        <v>0</v>
      </c>
      <c r="C199" s="5">
        <v>0</v>
      </c>
      <c r="D199" s="5">
        <v>1</v>
      </c>
      <c r="E199" s="5">
        <v>202</v>
      </c>
      <c r="F199" s="5">
        <f>ROUND(Source!P196,O199)</f>
        <v>0</v>
      </c>
      <c r="G199" s="5" t="s">
        <v>165</v>
      </c>
      <c r="H199" s="5" t="s">
        <v>166</v>
      </c>
      <c r="I199" s="5"/>
      <c r="J199" s="5"/>
      <c r="K199" s="5">
        <v>202</v>
      </c>
      <c r="L199" s="5">
        <v>2</v>
      </c>
      <c r="M199" s="5">
        <v>3</v>
      </c>
      <c r="N199" s="5" t="s">
        <v>3</v>
      </c>
      <c r="O199" s="5">
        <v>2</v>
      </c>
      <c r="P199" s="5">
        <f>ROUND(Source!DH196,O199)</f>
        <v>0</v>
      </c>
      <c r="Q199" s="5"/>
      <c r="R199" s="5"/>
      <c r="S199" s="5"/>
      <c r="T199" s="5"/>
      <c r="U199" s="5"/>
      <c r="V199" s="5"/>
      <c r="W199" s="5">
        <v>0</v>
      </c>
      <c r="X199" s="5">
        <v>1</v>
      </c>
      <c r="Y199" s="5">
        <v>0</v>
      </c>
      <c r="Z199" s="5">
        <v>0</v>
      </c>
      <c r="AA199" s="5">
        <v>1</v>
      </c>
      <c r="AB199" s="5">
        <v>0</v>
      </c>
    </row>
    <row r="200" spans="1:255" x14ac:dyDescent="0.2">
      <c r="A200" s="5">
        <v>50</v>
      </c>
      <c r="B200" s="5">
        <v>0</v>
      </c>
      <c r="C200" s="5">
        <v>0</v>
      </c>
      <c r="D200" s="5">
        <v>1</v>
      </c>
      <c r="E200" s="5">
        <v>222</v>
      </c>
      <c r="F200" s="5">
        <f>ROUND(Source!AO196,O200)</f>
        <v>0</v>
      </c>
      <c r="G200" s="5" t="s">
        <v>167</v>
      </c>
      <c r="H200" s="5" t="s">
        <v>168</v>
      </c>
      <c r="I200" s="5"/>
      <c r="J200" s="5"/>
      <c r="K200" s="5">
        <v>222</v>
      </c>
      <c r="L200" s="5">
        <v>3</v>
      </c>
      <c r="M200" s="5">
        <v>3</v>
      </c>
      <c r="N200" s="5" t="s">
        <v>3</v>
      </c>
      <c r="O200" s="5">
        <v>2</v>
      </c>
      <c r="P200" s="5">
        <f>ROUND(Source!EG196,O200)</f>
        <v>0</v>
      </c>
      <c r="Q200" s="5"/>
      <c r="R200" s="5"/>
      <c r="S200" s="5"/>
      <c r="T200" s="5"/>
      <c r="U200" s="5"/>
      <c r="V200" s="5"/>
      <c r="W200" s="5">
        <v>0</v>
      </c>
      <c r="X200" s="5">
        <v>1</v>
      </c>
      <c r="Y200" s="5">
        <v>0</v>
      </c>
      <c r="Z200" s="5">
        <v>0</v>
      </c>
      <c r="AA200" s="5">
        <v>1</v>
      </c>
      <c r="AB200" s="5">
        <v>0</v>
      </c>
    </row>
    <row r="201" spans="1:255" x14ac:dyDescent="0.2">
      <c r="A201" s="5">
        <v>50</v>
      </c>
      <c r="B201" s="5">
        <v>0</v>
      </c>
      <c r="C201" s="5">
        <v>0</v>
      </c>
      <c r="D201" s="5">
        <v>1</v>
      </c>
      <c r="E201" s="5">
        <v>225</v>
      </c>
      <c r="F201" s="5">
        <f>ROUND(Source!AV196,O201)</f>
        <v>0</v>
      </c>
      <c r="G201" s="5" t="s">
        <v>169</v>
      </c>
      <c r="H201" s="5" t="s">
        <v>170</v>
      </c>
      <c r="I201" s="5"/>
      <c r="J201" s="5"/>
      <c r="K201" s="5">
        <v>225</v>
      </c>
      <c r="L201" s="5">
        <v>4</v>
      </c>
      <c r="M201" s="5">
        <v>3</v>
      </c>
      <c r="N201" s="5" t="s">
        <v>3</v>
      </c>
      <c r="O201" s="5">
        <v>2</v>
      </c>
      <c r="P201" s="5">
        <f>ROUND(Source!EN196,O201)</f>
        <v>0</v>
      </c>
      <c r="Q201" s="5"/>
      <c r="R201" s="5"/>
      <c r="S201" s="5"/>
      <c r="T201" s="5"/>
      <c r="U201" s="5"/>
      <c r="V201" s="5"/>
      <c r="W201" s="5">
        <v>0</v>
      </c>
      <c r="X201" s="5">
        <v>1</v>
      </c>
      <c r="Y201" s="5">
        <v>0</v>
      </c>
      <c r="Z201" s="5">
        <v>0</v>
      </c>
      <c r="AA201" s="5">
        <v>1</v>
      </c>
      <c r="AB201" s="5">
        <v>0</v>
      </c>
    </row>
    <row r="202" spans="1:255" x14ac:dyDescent="0.2">
      <c r="A202" s="5">
        <v>50</v>
      </c>
      <c r="B202" s="5">
        <v>0</v>
      </c>
      <c r="C202" s="5">
        <v>0</v>
      </c>
      <c r="D202" s="5">
        <v>1</v>
      </c>
      <c r="E202" s="5">
        <v>226</v>
      </c>
      <c r="F202" s="5">
        <f>ROUND(Source!AW196,O202)</f>
        <v>0</v>
      </c>
      <c r="G202" s="5" t="s">
        <v>171</v>
      </c>
      <c r="H202" s="5" t="s">
        <v>172</v>
      </c>
      <c r="I202" s="5"/>
      <c r="J202" s="5"/>
      <c r="K202" s="5">
        <v>226</v>
      </c>
      <c r="L202" s="5">
        <v>5</v>
      </c>
      <c r="M202" s="5">
        <v>3</v>
      </c>
      <c r="N202" s="5" t="s">
        <v>3</v>
      </c>
      <c r="O202" s="5">
        <v>2</v>
      </c>
      <c r="P202" s="5">
        <f>ROUND(Source!EO196,O202)</f>
        <v>0</v>
      </c>
      <c r="Q202" s="5"/>
      <c r="R202" s="5"/>
      <c r="S202" s="5"/>
      <c r="T202" s="5"/>
      <c r="U202" s="5"/>
      <c r="V202" s="5"/>
      <c r="W202" s="5">
        <v>0</v>
      </c>
      <c r="X202" s="5">
        <v>1</v>
      </c>
      <c r="Y202" s="5">
        <v>0</v>
      </c>
      <c r="Z202" s="5">
        <v>0</v>
      </c>
      <c r="AA202" s="5">
        <v>1</v>
      </c>
      <c r="AB202" s="5">
        <v>0</v>
      </c>
    </row>
    <row r="203" spans="1:255" x14ac:dyDescent="0.2">
      <c r="A203" s="5">
        <v>50</v>
      </c>
      <c r="B203" s="5">
        <v>0</v>
      </c>
      <c r="C203" s="5">
        <v>0</v>
      </c>
      <c r="D203" s="5">
        <v>1</v>
      </c>
      <c r="E203" s="5">
        <v>227</v>
      </c>
      <c r="F203" s="5">
        <f>ROUND(Source!AX196,O203)</f>
        <v>0</v>
      </c>
      <c r="G203" s="5" t="s">
        <v>173</v>
      </c>
      <c r="H203" s="5" t="s">
        <v>174</v>
      </c>
      <c r="I203" s="5"/>
      <c r="J203" s="5"/>
      <c r="K203" s="5">
        <v>227</v>
      </c>
      <c r="L203" s="5">
        <v>6</v>
      </c>
      <c r="M203" s="5">
        <v>3</v>
      </c>
      <c r="N203" s="5" t="s">
        <v>3</v>
      </c>
      <c r="O203" s="5">
        <v>2</v>
      </c>
      <c r="P203" s="5">
        <f>ROUND(Source!EP196,O203)</f>
        <v>0</v>
      </c>
      <c r="Q203" s="5"/>
      <c r="R203" s="5"/>
      <c r="S203" s="5"/>
      <c r="T203" s="5"/>
      <c r="U203" s="5"/>
      <c r="V203" s="5"/>
      <c r="W203" s="5">
        <v>0</v>
      </c>
      <c r="X203" s="5">
        <v>1</v>
      </c>
      <c r="Y203" s="5">
        <v>0</v>
      </c>
      <c r="Z203" s="5">
        <v>0</v>
      </c>
      <c r="AA203" s="5">
        <v>1</v>
      </c>
      <c r="AB203" s="5">
        <v>0</v>
      </c>
    </row>
    <row r="204" spans="1:255" x14ac:dyDescent="0.2">
      <c r="A204" s="5">
        <v>50</v>
      </c>
      <c r="B204" s="5">
        <v>0</v>
      </c>
      <c r="C204" s="5">
        <v>0</v>
      </c>
      <c r="D204" s="5">
        <v>1</v>
      </c>
      <c r="E204" s="5">
        <v>228</v>
      </c>
      <c r="F204" s="5">
        <f>ROUND(Source!AY196,O204)</f>
        <v>0</v>
      </c>
      <c r="G204" s="5" t="s">
        <v>175</v>
      </c>
      <c r="H204" s="5" t="s">
        <v>176</v>
      </c>
      <c r="I204" s="5"/>
      <c r="J204" s="5"/>
      <c r="K204" s="5">
        <v>228</v>
      </c>
      <c r="L204" s="5">
        <v>7</v>
      </c>
      <c r="M204" s="5">
        <v>3</v>
      </c>
      <c r="N204" s="5" t="s">
        <v>3</v>
      </c>
      <c r="O204" s="5">
        <v>2</v>
      </c>
      <c r="P204" s="5">
        <f>ROUND(Source!EQ196,O204)</f>
        <v>0</v>
      </c>
      <c r="Q204" s="5"/>
      <c r="R204" s="5"/>
      <c r="S204" s="5"/>
      <c r="T204" s="5"/>
      <c r="U204" s="5"/>
      <c r="V204" s="5"/>
      <c r="W204" s="5">
        <v>0</v>
      </c>
      <c r="X204" s="5">
        <v>1</v>
      </c>
      <c r="Y204" s="5">
        <v>0</v>
      </c>
      <c r="Z204" s="5">
        <v>0</v>
      </c>
      <c r="AA204" s="5">
        <v>1</v>
      </c>
      <c r="AB204" s="5">
        <v>0</v>
      </c>
    </row>
    <row r="205" spans="1:255" x14ac:dyDescent="0.2">
      <c r="A205" s="5">
        <v>50</v>
      </c>
      <c r="B205" s="5">
        <v>0</v>
      </c>
      <c r="C205" s="5">
        <v>0</v>
      </c>
      <c r="D205" s="5">
        <v>1</v>
      </c>
      <c r="E205" s="5">
        <v>216</v>
      </c>
      <c r="F205" s="5">
        <f>ROUND(Source!AP196,O205)</f>
        <v>0</v>
      </c>
      <c r="G205" s="5" t="s">
        <v>177</v>
      </c>
      <c r="H205" s="5" t="s">
        <v>178</v>
      </c>
      <c r="I205" s="5"/>
      <c r="J205" s="5"/>
      <c r="K205" s="5">
        <v>216</v>
      </c>
      <c r="L205" s="5">
        <v>8</v>
      </c>
      <c r="M205" s="5">
        <v>3</v>
      </c>
      <c r="N205" s="5" t="s">
        <v>3</v>
      </c>
      <c r="O205" s="5">
        <v>2</v>
      </c>
      <c r="P205" s="5">
        <f>ROUND(Source!EH196,O205)</f>
        <v>0</v>
      </c>
      <c r="Q205" s="5"/>
      <c r="R205" s="5"/>
      <c r="S205" s="5"/>
      <c r="T205" s="5"/>
      <c r="U205" s="5"/>
      <c r="V205" s="5"/>
      <c r="W205" s="5">
        <v>0</v>
      </c>
      <c r="X205" s="5">
        <v>1</v>
      </c>
      <c r="Y205" s="5">
        <v>0</v>
      </c>
      <c r="Z205" s="5">
        <v>0</v>
      </c>
      <c r="AA205" s="5">
        <v>1</v>
      </c>
      <c r="AB205" s="5">
        <v>0</v>
      </c>
    </row>
    <row r="206" spans="1:255" x14ac:dyDescent="0.2">
      <c r="A206" s="5">
        <v>50</v>
      </c>
      <c r="B206" s="5">
        <v>0</v>
      </c>
      <c r="C206" s="5">
        <v>0</v>
      </c>
      <c r="D206" s="5">
        <v>1</v>
      </c>
      <c r="E206" s="5">
        <v>223</v>
      </c>
      <c r="F206" s="5">
        <f>ROUND(Source!AQ196,O206)</f>
        <v>0</v>
      </c>
      <c r="G206" s="5" t="s">
        <v>179</v>
      </c>
      <c r="H206" s="5" t="s">
        <v>180</v>
      </c>
      <c r="I206" s="5"/>
      <c r="J206" s="5"/>
      <c r="K206" s="5">
        <v>223</v>
      </c>
      <c r="L206" s="5">
        <v>9</v>
      </c>
      <c r="M206" s="5">
        <v>3</v>
      </c>
      <c r="N206" s="5" t="s">
        <v>3</v>
      </c>
      <c r="O206" s="5">
        <v>2</v>
      </c>
      <c r="P206" s="5">
        <f>ROUND(Source!EI196,O206)</f>
        <v>0</v>
      </c>
      <c r="Q206" s="5"/>
      <c r="R206" s="5"/>
      <c r="S206" s="5"/>
      <c r="T206" s="5"/>
      <c r="U206" s="5"/>
      <c r="V206" s="5"/>
      <c r="W206" s="5">
        <v>0</v>
      </c>
      <c r="X206" s="5">
        <v>1</v>
      </c>
      <c r="Y206" s="5">
        <v>0</v>
      </c>
      <c r="Z206" s="5">
        <v>0</v>
      </c>
      <c r="AA206" s="5">
        <v>1</v>
      </c>
      <c r="AB206" s="5">
        <v>0</v>
      </c>
    </row>
    <row r="207" spans="1:255" x14ac:dyDescent="0.2">
      <c r="A207" s="5">
        <v>50</v>
      </c>
      <c r="B207" s="5">
        <v>0</v>
      </c>
      <c r="C207" s="5">
        <v>0</v>
      </c>
      <c r="D207" s="5">
        <v>1</v>
      </c>
      <c r="E207" s="5">
        <v>229</v>
      </c>
      <c r="F207" s="5">
        <f>ROUND(Source!AZ196,O207)</f>
        <v>0</v>
      </c>
      <c r="G207" s="5" t="s">
        <v>181</v>
      </c>
      <c r="H207" s="5" t="s">
        <v>182</v>
      </c>
      <c r="I207" s="5"/>
      <c r="J207" s="5"/>
      <c r="K207" s="5">
        <v>229</v>
      </c>
      <c r="L207" s="5">
        <v>10</v>
      </c>
      <c r="M207" s="5">
        <v>3</v>
      </c>
      <c r="N207" s="5" t="s">
        <v>3</v>
      </c>
      <c r="O207" s="5">
        <v>2</v>
      </c>
      <c r="P207" s="5">
        <f>ROUND(Source!ER196,O207)</f>
        <v>0</v>
      </c>
      <c r="Q207" s="5"/>
      <c r="R207" s="5"/>
      <c r="S207" s="5"/>
      <c r="T207" s="5"/>
      <c r="U207" s="5"/>
      <c r="V207" s="5"/>
      <c r="W207" s="5">
        <v>0</v>
      </c>
      <c r="X207" s="5">
        <v>1</v>
      </c>
      <c r="Y207" s="5">
        <v>0</v>
      </c>
      <c r="Z207" s="5">
        <v>0</v>
      </c>
      <c r="AA207" s="5">
        <v>1</v>
      </c>
      <c r="AB207" s="5">
        <v>0</v>
      </c>
    </row>
    <row r="208" spans="1:255" x14ac:dyDescent="0.2">
      <c r="A208" s="5">
        <v>50</v>
      </c>
      <c r="B208" s="5">
        <v>0</v>
      </c>
      <c r="C208" s="5">
        <v>0</v>
      </c>
      <c r="D208" s="5">
        <v>1</v>
      </c>
      <c r="E208" s="5">
        <v>203</v>
      </c>
      <c r="F208" s="5">
        <f>ROUND(Source!Q196,O208)</f>
        <v>0</v>
      </c>
      <c r="G208" s="5" t="s">
        <v>183</v>
      </c>
      <c r="H208" s="5" t="s">
        <v>184</v>
      </c>
      <c r="I208" s="5"/>
      <c r="J208" s="5"/>
      <c r="K208" s="5">
        <v>203</v>
      </c>
      <c r="L208" s="5">
        <v>11</v>
      </c>
      <c r="M208" s="5">
        <v>3</v>
      </c>
      <c r="N208" s="5" t="s">
        <v>3</v>
      </c>
      <c r="O208" s="5">
        <v>2</v>
      </c>
      <c r="P208" s="5">
        <f>ROUND(Source!DI196,O208)</f>
        <v>0</v>
      </c>
      <c r="Q208" s="5"/>
      <c r="R208" s="5"/>
      <c r="S208" s="5"/>
      <c r="T208" s="5"/>
      <c r="U208" s="5"/>
      <c r="V208" s="5"/>
      <c r="W208" s="5">
        <v>0</v>
      </c>
      <c r="X208" s="5">
        <v>1</v>
      </c>
      <c r="Y208" s="5">
        <v>0</v>
      </c>
      <c r="Z208" s="5">
        <v>0</v>
      </c>
      <c r="AA208" s="5">
        <v>1</v>
      </c>
      <c r="AB208" s="5">
        <v>0</v>
      </c>
    </row>
    <row r="209" spans="1:28" x14ac:dyDescent="0.2">
      <c r="A209" s="5">
        <v>50</v>
      </c>
      <c r="B209" s="5">
        <v>0</v>
      </c>
      <c r="C209" s="5">
        <v>0</v>
      </c>
      <c r="D209" s="5">
        <v>1</v>
      </c>
      <c r="E209" s="5">
        <v>231</v>
      </c>
      <c r="F209" s="5">
        <f>ROUND(Source!BB196,O209)</f>
        <v>0</v>
      </c>
      <c r="G209" s="5" t="s">
        <v>185</v>
      </c>
      <c r="H209" s="5" t="s">
        <v>186</v>
      </c>
      <c r="I209" s="5"/>
      <c r="J209" s="5"/>
      <c r="K209" s="5">
        <v>231</v>
      </c>
      <c r="L209" s="5">
        <v>12</v>
      </c>
      <c r="M209" s="5">
        <v>3</v>
      </c>
      <c r="N209" s="5" t="s">
        <v>3</v>
      </c>
      <c r="O209" s="5">
        <v>2</v>
      </c>
      <c r="P209" s="5">
        <f>ROUND(Source!ET196,O209)</f>
        <v>0</v>
      </c>
      <c r="Q209" s="5"/>
      <c r="R209" s="5"/>
      <c r="S209" s="5"/>
      <c r="T209" s="5"/>
      <c r="U209" s="5"/>
      <c r="V209" s="5"/>
      <c r="W209" s="5">
        <v>0</v>
      </c>
      <c r="X209" s="5">
        <v>1</v>
      </c>
      <c r="Y209" s="5">
        <v>0</v>
      </c>
      <c r="Z209" s="5">
        <v>0</v>
      </c>
      <c r="AA209" s="5">
        <v>1</v>
      </c>
      <c r="AB209" s="5">
        <v>0</v>
      </c>
    </row>
    <row r="210" spans="1:28" x14ac:dyDescent="0.2">
      <c r="A210" s="5">
        <v>50</v>
      </c>
      <c r="B210" s="5">
        <v>0</v>
      </c>
      <c r="C210" s="5">
        <v>0</v>
      </c>
      <c r="D210" s="5">
        <v>1</v>
      </c>
      <c r="E210" s="5">
        <v>204</v>
      </c>
      <c r="F210" s="5">
        <f>ROUND(Source!R196,O210)</f>
        <v>0</v>
      </c>
      <c r="G210" s="5" t="s">
        <v>187</v>
      </c>
      <c r="H210" s="5" t="s">
        <v>188</v>
      </c>
      <c r="I210" s="5"/>
      <c r="J210" s="5"/>
      <c r="K210" s="5">
        <v>204</v>
      </c>
      <c r="L210" s="5">
        <v>13</v>
      </c>
      <c r="M210" s="5">
        <v>3</v>
      </c>
      <c r="N210" s="5" t="s">
        <v>3</v>
      </c>
      <c r="O210" s="5">
        <v>2</v>
      </c>
      <c r="P210" s="5">
        <f>ROUND(Source!DJ196,O210)</f>
        <v>0</v>
      </c>
      <c r="Q210" s="5"/>
      <c r="R210" s="5"/>
      <c r="S210" s="5"/>
      <c r="T210" s="5"/>
      <c r="U210" s="5"/>
      <c r="V210" s="5"/>
      <c r="W210" s="5">
        <v>0</v>
      </c>
      <c r="X210" s="5">
        <v>1</v>
      </c>
      <c r="Y210" s="5">
        <v>0</v>
      </c>
      <c r="Z210" s="5">
        <v>0</v>
      </c>
      <c r="AA210" s="5">
        <v>1</v>
      </c>
      <c r="AB210" s="5">
        <v>0</v>
      </c>
    </row>
    <row r="211" spans="1:28" x14ac:dyDescent="0.2">
      <c r="A211" s="5">
        <v>50</v>
      </c>
      <c r="B211" s="5">
        <v>0</v>
      </c>
      <c r="C211" s="5">
        <v>0</v>
      </c>
      <c r="D211" s="5">
        <v>1</v>
      </c>
      <c r="E211" s="5">
        <v>205</v>
      </c>
      <c r="F211" s="5">
        <f>ROUND(Source!S196,O211)</f>
        <v>0</v>
      </c>
      <c r="G211" s="5" t="s">
        <v>189</v>
      </c>
      <c r="H211" s="5" t="s">
        <v>190</v>
      </c>
      <c r="I211" s="5"/>
      <c r="J211" s="5"/>
      <c r="K211" s="5">
        <v>205</v>
      </c>
      <c r="L211" s="5">
        <v>14</v>
      </c>
      <c r="M211" s="5">
        <v>3</v>
      </c>
      <c r="N211" s="5" t="s">
        <v>3</v>
      </c>
      <c r="O211" s="5">
        <v>2</v>
      </c>
      <c r="P211" s="5">
        <f>ROUND(Source!DK196,O211)</f>
        <v>0</v>
      </c>
      <c r="Q211" s="5"/>
      <c r="R211" s="5"/>
      <c r="S211" s="5"/>
      <c r="T211" s="5"/>
      <c r="U211" s="5"/>
      <c r="V211" s="5"/>
      <c r="W211" s="5">
        <v>0</v>
      </c>
      <c r="X211" s="5">
        <v>1</v>
      </c>
      <c r="Y211" s="5">
        <v>0</v>
      </c>
      <c r="Z211" s="5">
        <v>0</v>
      </c>
      <c r="AA211" s="5">
        <v>1</v>
      </c>
      <c r="AB211" s="5">
        <v>0</v>
      </c>
    </row>
    <row r="212" spans="1:28" x14ac:dyDescent="0.2">
      <c r="A212" s="5">
        <v>50</v>
      </c>
      <c r="B212" s="5">
        <v>0</v>
      </c>
      <c r="C212" s="5">
        <v>0</v>
      </c>
      <c r="D212" s="5">
        <v>1</v>
      </c>
      <c r="E212" s="5">
        <v>232</v>
      </c>
      <c r="F212" s="5">
        <f>ROUND(Source!BC196,O212)</f>
        <v>0</v>
      </c>
      <c r="G212" s="5" t="s">
        <v>191</v>
      </c>
      <c r="H212" s="5" t="s">
        <v>192</v>
      </c>
      <c r="I212" s="5"/>
      <c r="J212" s="5"/>
      <c r="K212" s="5">
        <v>232</v>
      </c>
      <c r="L212" s="5">
        <v>15</v>
      </c>
      <c r="M212" s="5">
        <v>3</v>
      </c>
      <c r="N212" s="5" t="s">
        <v>3</v>
      </c>
      <c r="O212" s="5">
        <v>2</v>
      </c>
      <c r="P212" s="5">
        <f>ROUND(Source!EU196,O212)</f>
        <v>0</v>
      </c>
      <c r="Q212" s="5"/>
      <c r="R212" s="5"/>
      <c r="S212" s="5"/>
      <c r="T212" s="5"/>
      <c r="U212" s="5"/>
      <c r="V212" s="5"/>
      <c r="W212" s="5">
        <v>0</v>
      </c>
      <c r="X212" s="5">
        <v>1</v>
      </c>
      <c r="Y212" s="5">
        <v>0</v>
      </c>
      <c r="Z212" s="5">
        <v>0</v>
      </c>
      <c r="AA212" s="5">
        <v>1</v>
      </c>
      <c r="AB212" s="5">
        <v>0</v>
      </c>
    </row>
    <row r="213" spans="1:28" x14ac:dyDescent="0.2">
      <c r="A213" s="5">
        <v>50</v>
      </c>
      <c r="B213" s="5">
        <v>0</v>
      </c>
      <c r="C213" s="5">
        <v>0</v>
      </c>
      <c r="D213" s="5">
        <v>1</v>
      </c>
      <c r="E213" s="5">
        <v>214</v>
      </c>
      <c r="F213" s="5">
        <f>ROUND(Source!AS196,O213)</f>
        <v>0</v>
      </c>
      <c r="G213" s="5" t="s">
        <v>193</v>
      </c>
      <c r="H213" s="5" t="s">
        <v>194</v>
      </c>
      <c r="I213" s="5"/>
      <c r="J213" s="5"/>
      <c r="K213" s="5">
        <v>214</v>
      </c>
      <c r="L213" s="5">
        <v>16</v>
      </c>
      <c r="M213" s="5">
        <v>3</v>
      </c>
      <c r="N213" s="5" t="s">
        <v>3</v>
      </c>
      <c r="O213" s="5">
        <v>2</v>
      </c>
      <c r="P213" s="5">
        <f>ROUND(Source!EK196,O213)</f>
        <v>0</v>
      </c>
      <c r="Q213" s="5"/>
      <c r="R213" s="5"/>
      <c r="S213" s="5"/>
      <c r="T213" s="5"/>
      <c r="U213" s="5"/>
      <c r="V213" s="5"/>
      <c r="W213" s="5">
        <v>0</v>
      </c>
      <c r="X213" s="5">
        <v>1</v>
      </c>
      <c r="Y213" s="5">
        <v>0</v>
      </c>
      <c r="Z213" s="5">
        <v>0</v>
      </c>
      <c r="AA213" s="5">
        <v>1</v>
      </c>
      <c r="AB213" s="5">
        <v>0</v>
      </c>
    </row>
    <row r="214" spans="1:28" x14ac:dyDescent="0.2">
      <c r="A214" s="5">
        <v>50</v>
      </c>
      <c r="B214" s="5">
        <v>0</v>
      </c>
      <c r="C214" s="5">
        <v>0</v>
      </c>
      <c r="D214" s="5">
        <v>1</v>
      </c>
      <c r="E214" s="5">
        <v>215</v>
      </c>
      <c r="F214" s="5">
        <f>ROUND(Source!AT196,O214)</f>
        <v>0</v>
      </c>
      <c r="G214" s="5" t="s">
        <v>195</v>
      </c>
      <c r="H214" s="5" t="s">
        <v>196</v>
      </c>
      <c r="I214" s="5"/>
      <c r="J214" s="5"/>
      <c r="K214" s="5">
        <v>215</v>
      </c>
      <c r="L214" s="5">
        <v>17</v>
      </c>
      <c r="M214" s="5">
        <v>3</v>
      </c>
      <c r="N214" s="5" t="s">
        <v>3</v>
      </c>
      <c r="O214" s="5">
        <v>2</v>
      </c>
      <c r="P214" s="5">
        <f>ROUND(Source!EL196,O214)</f>
        <v>0</v>
      </c>
      <c r="Q214" s="5"/>
      <c r="R214" s="5"/>
      <c r="S214" s="5"/>
      <c r="T214" s="5"/>
      <c r="U214" s="5"/>
      <c r="V214" s="5"/>
      <c r="W214" s="5">
        <v>0</v>
      </c>
      <c r="X214" s="5">
        <v>1</v>
      </c>
      <c r="Y214" s="5">
        <v>0</v>
      </c>
      <c r="Z214" s="5">
        <v>0</v>
      </c>
      <c r="AA214" s="5">
        <v>1</v>
      </c>
      <c r="AB214" s="5">
        <v>0</v>
      </c>
    </row>
    <row r="215" spans="1:28" x14ac:dyDescent="0.2">
      <c r="A215" s="5">
        <v>50</v>
      </c>
      <c r="B215" s="5">
        <v>0</v>
      </c>
      <c r="C215" s="5">
        <v>0</v>
      </c>
      <c r="D215" s="5">
        <v>1</v>
      </c>
      <c r="E215" s="5">
        <v>217</v>
      </c>
      <c r="F215" s="5">
        <f>ROUND(Source!AU196,O215)</f>
        <v>0</v>
      </c>
      <c r="G215" s="5" t="s">
        <v>197</v>
      </c>
      <c r="H215" s="5" t="s">
        <v>198</v>
      </c>
      <c r="I215" s="5"/>
      <c r="J215" s="5"/>
      <c r="K215" s="5">
        <v>217</v>
      </c>
      <c r="L215" s="5">
        <v>18</v>
      </c>
      <c r="M215" s="5">
        <v>3</v>
      </c>
      <c r="N215" s="5" t="s">
        <v>3</v>
      </c>
      <c r="O215" s="5">
        <v>2</v>
      </c>
      <c r="P215" s="5">
        <f>ROUND(Source!EM196,O215)</f>
        <v>0</v>
      </c>
      <c r="Q215" s="5"/>
      <c r="R215" s="5"/>
      <c r="S215" s="5"/>
      <c r="T215" s="5"/>
      <c r="U215" s="5"/>
      <c r="V215" s="5"/>
      <c r="W215" s="5">
        <v>0</v>
      </c>
      <c r="X215" s="5">
        <v>1</v>
      </c>
      <c r="Y215" s="5">
        <v>0</v>
      </c>
      <c r="Z215" s="5">
        <v>0</v>
      </c>
      <c r="AA215" s="5">
        <v>1</v>
      </c>
      <c r="AB215" s="5">
        <v>0</v>
      </c>
    </row>
    <row r="216" spans="1:28" x14ac:dyDescent="0.2">
      <c r="A216" s="5">
        <v>50</v>
      </c>
      <c r="B216" s="5">
        <v>0</v>
      </c>
      <c r="C216" s="5">
        <v>0</v>
      </c>
      <c r="D216" s="5">
        <v>1</v>
      </c>
      <c r="E216" s="5">
        <v>230</v>
      </c>
      <c r="F216" s="5">
        <f>ROUND(Source!BA196,O216)</f>
        <v>0</v>
      </c>
      <c r="G216" s="5" t="s">
        <v>199</v>
      </c>
      <c r="H216" s="5" t="s">
        <v>200</v>
      </c>
      <c r="I216" s="5"/>
      <c r="J216" s="5"/>
      <c r="K216" s="5">
        <v>230</v>
      </c>
      <c r="L216" s="5">
        <v>19</v>
      </c>
      <c r="M216" s="5">
        <v>3</v>
      </c>
      <c r="N216" s="5" t="s">
        <v>3</v>
      </c>
      <c r="O216" s="5">
        <v>2</v>
      </c>
      <c r="P216" s="5">
        <f>ROUND(Source!ES196,O216)</f>
        <v>0</v>
      </c>
      <c r="Q216" s="5"/>
      <c r="R216" s="5"/>
      <c r="S216" s="5"/>
      <c r="T216" s="5"/>
      <c r="U216" s="5"/>
      <c r="V216" s="5"/>
      <c r="W216" s="5">
        <v>0</v>
      </c>
      <c r="X216" s="5">
        <v>1</v>
      </c>
      <c r="Y216" s="5">
        <v>0</v>
      </c>
      <c r="Z216" s="5">
        <v>0</v>
      </c>
      <c r="AA216" s="5">
        <v>1</v>
      </c>
      <c r="AB216" s="5">
        <v>0</v>
      </c>
    </row>
    <row r="217" spans="1:28" x14ac:dyDescent="0.2">
      <c r="A217" s="5">
        <v>50</v>
      </c>
      <c r="B217" s="5">
        <v>0</v>
      </c>
      <c r="C217" s="5">
        <v>0</v>
      </c>
      <c r="D217" s="5">
        <v>1</v>
      </c>
      <c r="E217" s="5">
        <v>206</v>
      </c>
      <c r="F217" s="5">
        <f>ROUND(Source!T196,O217)</f>
        <v>0</v>
      </c>
      <c r="G217" s="5" t="s">
        <v>201</v>
      </c>
      <c r="H217" s="5" t="s">
        <v>202</v>
      </c>
      <c r="I217" s="5"/>
      <c r="J217" s="5"/>
      <c r="K217" s="5">
        <v>206</v>
      </c>
      <c r="L217" s="5">
        <v>20</v>
      </c>
      <c r="M217" s="5">
        <v>3</v>
      </c>
      <c r="N217" s="5" t="s">
        <v>3</v>
      </c>
      <c r="O217" s="5">
        <v>2</v>
      </c>
      <c r="P217" s="5">
        <f>ROUND(Source!DL196,O217)</f>
        <v>0</v>
      </c>
      <c r="Q217" s="5"/>
      <c r="R217" s="5"/>
      <c r="S217" s="5"/>
      <c r="T217" s="5"/>
      <c r="U217" s="5"/>
      <c r="V217" s="5"/>
      <c r="W217" s="5">
        <v>0</v>
      </c>
      <c r="X217" s="5">
        <v>1</v>
      </c>
      <c r="Y217" s="5">
        <v>0</v>
      </c>
      <c r="Z217" s="5">
        <v>0</v>
      </c>
      <c r="AA217" s="5">
        <v>1</v>
      </c>
      <c r="AB217" s="5">
        <v>0</v>
      </c>
    </row>
    <row r="218" spans="1:28" x14ac:dyDescent="0.2">
      <c r="A218" s="5">
        <v>50</v>
      </c>
      <c r="B218" s="5">
        <v>0</v>
      </c>
      <c r="C218" s="5">
        <v>0</v>
      </c>
      <c r="D218" s="5">
        <v>1</v>
      </c>
      <c r="E218" s="5">
        <v>207</v>
      </c>
      <c r="F218" s="5">
        <f>ROUND(Source!U196,O218)</f>
        <v>0</v>
      </c>
      <c r="G218" s="5" t="s">
        <v>203</v>
      </c>
      <c r="H218" s="5" t="s">
        <v>204</v>
      </c>
      <c r="I218" s="5"/>
      <c r="J218" s="5"/>
      <c r="K218" s="5">
        <v>207</v>
      </c>
      <c r="L218" s="5">
        <v>21</v>
      </c>
      <c r="M218" s="5">
        <v>3</v>
      </c>
      <c r="N218" s="5" t="s">
        <v>3</v>
      </c>
      <c r="O218" s="5">
        <v>7</v>
      </c>
      <c r="P218" s="5">
        <f>ROUND(Source!DM196,O218)</f>
        <v>0</v>
      </c>
      <c r="Q218" s="5"/>
      <c r="R218" s="5"/>
      <c r="S218" s="5"/>
      <c r="T218" s="5"/>
      <c r="U218" s="5"/>
      <c r="V218" s="5"/>
      <c r="W218" s="5">
        <v>0</v>
      </c>
      <c r="X218" s="5">
        <v>1</v>
      </c>
      <c r="Y218" s="5">
        <v>0</v>
      </c>
      <c r="Z218" s="5">
        <v>0</v>
      </c>
      <c r="AA218" s="5">
        <v>1</v>
      </c>
      <c r="AB218" s="5">
        <v>0</v>
      </c>
    </row>
    <row r="219" spans="1:28" x14ac:dyDescent="0.2">
      <c r="A219" s="5">
        <v>50</v>
      </c>
      <c r="B219" s="5">
        <v>0</v>
      </c>
      <c r="C219" s="5">
        <v>0</v>
      </c>
      <c r="D219" s="5">
        <v>1</v>
      </c>
      <c r="E219" s="5">
        <v>208</v>
      </c>
      <c r="F219" s="5">
        <f>ROUND(Source!V196,O219)</f>
        <v>0</v>
      </c>
      <c r="G219" s="5" t="s">
        <v>205</v>
      </c>
      <c r="H219" s="5" t="s">
        <v>206</v>
      </c>
      <c r="I219" s="5"/>
      <c r="J219" s="5"/>
      <c r="K219" s="5">
        <v>208</v>
      </c>
      <c r="L219" s="5">
        <v>22</v>
      </c>
      <c r="M219" s="5">
        <v>3</v>
      </c>
      <c r="N219" s="5" t="s">
        <v>3</v>
      </c>
      <c r="O219" s="5">
        <v>7</v>
      </c>
      <c r="P219" s="5">
        <f>ROUND(Source!DN196,O219)</f>
        <v>0</v>
      </c>
      <c r="Q219" s="5"/>
      <c r="R219" s="5"/>
      <c r="S219" s="5"/>
      <c r="T219" s="5"/>
      <c r="U219" s="5"/>
      <c r="V219" s="5"/>
      <c r="W219" s="5">
        <v>0</v>
      </c>
      <c r="X219" s="5">
        <v>1</v>
      </c>
      <c r="Y219" s="5">
        <v>0</v>
      </c>
      <c r="Z219" s="5">
        <v>0</v>
      </c>
      <c r="AA219" s="5">
        <v>1</v>
      </c>
      <c r="AB219" s="5">
        <v>0</v>
      </c>
    </row>
    <row r="220" spans="1:28" x14ac:dyDescent="0.2">
      <c r="A220" s="5">
        <v>50</v>
      </c>
      <c r="B220" s="5">
        <v>0</v>
      </c>
      <c r="C220" s="5">
        <v>0</v>
      </c>
      <c r="D220" s="5">
        <v>1</v>
      </c>
      <c r="E220" s="5">
        <v>209</v>
      </c>
      <c r="F220" s="5">
        <f>ROUND(Source!W196,O220)</f>
        <v>0</v>
      </c>
      <c r="G220" s="5" t="s">
        <v>207</v>
      </c>
      <c r="H220" s="5" t="s">
        <v>208</v>
      </c>
      <c r="I220" s="5"/>
      <c r="J220" s="5"/>
      <c r="K220" s="5">
        <v>209</v>
      </c>
      <c r="L220" s="5">
        <v>23</v>
      </c>
      <c r="M220" s="5">
        <v>3</v>
      </c>
      <c r="N220" s="5" t="s">
        <v>3</v>
      </c>
      <c r="O220" s="5">
        <v>2</v>
      </c>
      <c r="P220" s="5">
        <f>ROUND(Source!DO196,O220)</f>
        <v>0</v>
      </c>
      <c r="Q220" s="5"/>
      <c r="R220" s="5"/>
      <c r="S220" s="5"/>
      <c r="T220" s="5"/>
      <c r="U220" s="5"/>
      <c r="V220" s="5"/>
      <c r="W220" s="5">
        <v>0</v>
      </c>
      <c r="X220" s="5">
        <v>1</v>
      </c>
      <c r="Y220" s="5">
        <v>0</v>
      </c>
      <c r="Z220" s="5">
        <v>0</v>
      </c>
      <c r="AA220" s="5">
        <v>1</v>
      </c>
      <c r="AB220" s="5">
        <v>0</v>
      </c>
    </row>
    <row r="221" spans="1:28" x14ac:dyDescent="0.2">
      <c r="A221" s="5">
        <v>50</v>
      </c>
      <c r="B221" s="5">
        <v>0</v>
      </c>
      <c r="C221" s="5">
        <v>0</v>
      </c>
      <c r="D221" s="5">
        <v>1</v>
      </c>
      <c r="E221" s="5">
        <v>233</v>
      </c>
      <c r="F221" s="5">
        <f>ROUND(Source!BD196,O221)</f>
        <v>0</v>
      </c>
      <c r="G221" s="5" t="s">
        <v>209</v>
      </c>
      <c r="H221" s="5" t="s">
        <v>210</v>
      </c>
      <c r="I221" s="5"/>
      <c r="J221" s="5"/>
      <c r="K221" s="5">
        <v>233</v>
      </c>
      <c r="L221" s="5">
        <v>24</v>
      </c>
      <c r="M221" s="5">
        <v>3</v>
      </c>
      <c r="N221" s="5" t="s">
        <v>3</v>
      </c>
      <c r="O221" s="5">
        <v>2</v>
      </c>
      <c r="P221" s="5">
        <f>ROUND(Source!EV196,O221)</f>
        <v>0</v>
      </c>
      <c r="Q221" s="5"/>
      <c r="R221" s="5"/>
      <c r="S221" s="5"/>
      <c r="T221" s="5"/>
      <c r="U221" s="5"/>
      <c r="V221" s="5"/>
      <c r="W221" s="5">
        <v>0</v>
      </c>
      <c r="X221" s="5">
        <v>1</v>
      </c>
      <c r="Y221" s="5">
        <v>0</v>
      </c>
      <c r="Z221" s="5">
        <v>0</v>
      </c>
      <c r="AA221" s="5">
        <v>1</v>
      </c>
      <c r="AB221" s="5">
        <v>0</v>
      </c>
    </row>
    <row r="222" spans="1:28" x14ac:dyDescent="0.2">
      <c r="A222" s="5">
        <v>50</v>
      </c>
      <c r="B222" s="5">
        <v>0</v>
      </c>
      <c r="C222" s="5">
        <v>0</v>
      </c>
      <c r="D222" s="5">
        <v>1</v>
      </c>
      <c r="E222" s="5">
        <v>210</v>
      </c>
      <c r="F222" s="5">
        <f>ROUND(Source!X196,O222)</f>
        <v>0</v>
      </c>
      <c r="G222" s="5" t="s">
        <v>211</v>
      </c>
      <c r="H222" s="5" t="s">
        <v>212</v>
      </c>
      <c r="I222" s="5"/>
      <c r="J222" s="5"/>
      <c r="K222" s="5">
        <v>210</v>
      </c>
      <c r="L222" s="5">
        <v>25</v>
      </c>
      <c r="M222" s="5">
        <v>3</v>
      </c>
      <c r="N222" s="5" t="s">
        <v>3</v>
      </c>
      <c r="O222" s="5">
        <v>2</v>
      </c>
      <c r="P222" s="5">
        <f>ROUND(Source!DP196,O222)</f>
        <v>0</v>
      </c>
      <c r="Q222" s="5"/>
      <c r="R222" s="5"/>
      <c r="S222" s="5"/>
      <c r="T222" s="5"/>
      <c r="U222" s="5"/>
      <c r="V222" s="5"/>
      <c r="W222" s="5">
        <v>0</v>
      </c>
      <c r="X222" s="5">
        <v>1</v>
      </c>
      <c r="Y222" s="5">
        <v>0</v>
      </c>
      <c r="Z222" s="5">
        <v>0</v>
      </c>
      <c r="AA222" s="5">
        <v>1</v>
      </c>
      <c r="AB222" s="5">
        <v>0</v>
      </c>
    </row>
    <row r="223" spans="1:28" x14ac:dyDescent="0.2">
      <c r="A223" s="5">
        <v>50</v>
      </c>
      <c r="B223" s="5">
        <v>0</v>
      </c>
      <c r="C223" s="5">
        <v>0</v>
      </c>
      <c r="D223" s="5">
        <v>1</v>
      </c>
      <c r="E223" s="5">
        <v>211</v>
      </c>
      <c r="F223" s="5">
        <f>ROUND(Source!Y196,O223)</f>
        <v>0</v>
      </c>
      <c r="G223" s="5" t="s">
        <v>213</v>
      </c>
      <c r="H223" s="5" t="s">
        <v>214</v>
      </c>
      <c r="I223" s="5"/>
      <c r="J223" s="5"/>
      <c r="K223" s="5">
        <v>211</v>
      </c>
      <c r="L223" s="5">
        <v>26</v>
      </c>
      <c r="M223" s="5">
        <v>3</v>
      </c>
      <c r="N223" s="5" t="s">
        <v>3</v>
      </c>
      <c r="O223" s="5">
        <v>2</v>
      </c>
      <c r="P223" s="5">
        <f>ROUND(Source!DQ196,O223)</f>
        <v>0</v>
      </c>
      <c r="Q223" s="5"/>
      <c r="R223" s="5"/>
      <c r="S223" s="5"/>
      <c r="T223" s="5"/>
      <c r="U223" s="5"/>
      <c r="V223" s="5"/>
      <c r="W223" s="5">
        <v>0</v>
      </c>
      <c r="X223" s="5">
        <v>1</v>
      </c>
      <c r="Y223" s="5">
        <v>0</v>
      </c>
      <c r="Z223" s="5">
        <v>0</v>
      </c>
      <c r="AA223" s="5">
        <v>1</v>
      </c>
      <c r="AB223" s="5">
        <v>0</v>
      </c>
    </row>
    <row r="224" spans="1:28" x14ac:dyDescent="0.2">
      <c r="A224" s="5">
        <v>50</v>
      </c>
      <c r="B224" s="5">
        <v>0</v>
      </c>
      <c r="C224" s="5">
        <v>0</v>
      </c>
      <c r="D224" s="5">
        <v>1</v>
      </c>
      <c r="E224" s="5">
        <v>224</v>
      </c>
      <c r="F224" s="5">
        <f>ROUND(Source!AR196,O224)</f>
        <v>0</v>
      </c>
      <c r="G224" s="5" t="s">
        <v>215</v>
      </c>
      <c r="H224" s="5" t="s">
        <v>216</v>
      </c>
      <c r="I224" s="5"/>
      <c r="J224" s="5"/>
      <c r="K224" s="5">
        <v>224</v>
      </c>
      <c r="L224" s="5">
        <v>27</v>
      </c>
      <c r="M224" s="5">
        <v>3</v>
      </c>
      <c r="N224" s="5" t="s">
        <v>3</v>
      </c>
      <c r="O224" s="5">
        <v>2</v>
      </c>
      <c r="P224" s="5">
        <f>ROUND(Source!EJ196,O224)</f>
        <v>0</v>
      </c>
      <c r="Q224" s="5"/>
      <c r="R224" s="5"/>
      <c r="S224" s="5"/>
      <c r="T224" s="5"/>
      <c r="U224" s="5"/>
      <c r="V224" s="5"/>
      <c r="W224" s="5">
        <v>0</v>
      </c>
      <c r="X224" s="5">
        <v>1</v>
      </c>
      <c r="Y224" s="5">
        <v>0</v>
      </c>
      <c r="Z224" s="5">
        <v>0</v>
      </c>
      <c r="AA224" s="5">
        <v>1</v>
      </c>
      <c r="AB224" s="5">
        <v>0</v>
      </c>
    </row>
    <row r="226" spans="1:255" x14ac:dyDescent="0.2">
      <c r="A226" s="1">
        <v>4</v>
      </c>
      <c r="B226" s="1">
        <v>1</v>
      </c>
      <c r="C226" s="1"/>
      <c r="D226" s="1">
        <f>ROW(A277)</f>
        <v>277</v>
      </c>
      <c r="E226" s="1"/>
      <c r="F226" s="1" t="s">
        <v>19</v>
      </c>
      <c r="G226" s="1" t="s">
        <v>256</v>
      </c>
      <c r="H226" s="1" t="s">
        <v>3</v>
      </c>
      <c r="I226" s="1">
        <v>0</v>
      </c>
      <c r="J226" s="1"/>
      <c r="K226" s="1">
        <v>0</v>
      </c>
      <c r="L226" s="1"/>
      <c r="M226" s="1" t="s">
        <v>3</v>
      </c>
      <c r="N226" s="1"/>
      <c r="O226" s="1"/>
      <c r="P226" s="1"/>
      <c r="Q226" s="1"/>
      <c r="R226" s="1"/>
      <c r="S226" s="1">
        <v>0</v>
      </c>
      <c r="T226" s="1">
        <v>0</v>
      </c>
      <c r="U226" s="1" t="s">
        <v>3</v>
      </c>
      <c r="V226" s="1">
        <v>0</v>
      </c>
      <c r="W226" s="1"/>
      <c r="X226" s="1"/>
      <c r="Y226" s="1"/>
      <c r="Z226" s="1"/>
      <c r="AA226" s="1"/>
      <c r="AB226" s="1" t="s">
        <v>3</v>
      </c>
      <c r="AC226" s="1" t="s">
        <v>3</v>
      </c>
      <c r="AD226" s="1" t="s">
        <v>3</v>
      </c>
      <c r="AE226" s="1" t="s">
        <v>3</v>
      </c>
      <c r="AF226" s="1" t="s">
        <v>3</v>
      </c>
      <c r="AG226" s="1" t="s">
        <v>3</v>
      </c>
      <c r="AH226" s="1"/>
      <c r="AI226" s="1"/>
      <c r="AJ226" s="1"/>
      <c r="AK226" s="1"/>
      <c r="AL226" s="1"/>
      <c r="AM226" s="1"/>
      <c r="AN226" s="1"/>
      <c r="AO226" s="1"/>
      <c r="AP226" s="1" t="s">
        <v>3</v>
      </c>
      <c r="AQ226" s="1" t="s">
        <v>3</v>
      </c>
      <c r="AR226" s="1" t="s">
        <v>3</v>
      </c>
      <c r="AS226" s="1"/>
      <c r="AT226" s="1"/>
      <c r="AU226" s="1"/>
      <c r="AV226" s="1"/>
      <c r="AW226" s="1"/>
      <c r="AX226" s="1"/>
      <c r="AY226" s="1"/>
      <c r="AZ226" s="1" t="s">
        <v>3</v>
      </c>
      <c r="BA226" s="1"/>
      <c r="BB226" s="1" t="s">
        <v>3</v>
      </c>
      <c r="BC226" s="1" t="s">
        <v>3</v>
      </c>
      <c r="BD226" s="1" t="s">
        <v>3</v>
      </c>
      <c r="BE226" s="1" t="s">
        <v>3</v>
      </c>
      <c r="BF226" s="1" t="s">
        <v>3</v>
      </c>
      <c r="BG226" s="1" t="s">
        <v>3</v>
      </c>
      <c r="BH226" s="1" t="s">
        <v>3</v>
      </c>
      <c r="BI226" s="1" t="s">
        <v>3</v>
      </c>
      <c r="BJ226" s="1" t="s">
        <v>3</v>
      </c>
      <c r="BK226" s="1" t="s">
        <v>3</v>
      </c>
      <c r="BL226" s="1" t="s">
        <v>3</v>
      </c>
      <c r="BM226" s="1" t="s">
        <v>3</v>
      </c>
      <c r="BN226" s="1" t="s">
        <v>3</v>
      </c>
      <c r="BO226" s="1" t="s">
        <v>3</v>
      </c>
      <c r="BP226" s="1" t="s">
        <v>3</v>
      </c>
      <c r="BQ226" s="1"/>
      <c r="BR226" s="1"/>
      <c r="BS226" s="1"/>
      <c r="BT226" s="1"/>
      <c r="BU226" s="1"/>
      <c r="BV226" s="1"/>
      <c r="BW226" s="1"/>
      <c r="BX226" s="1">
        <v>0</v>
      </c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>
        <v>0</v>
      </c>
    </row>
    <row r="228" spans="1:255" x14ac:dyDescent="0.2">
      <c r="A228" s="3">
        <v>52</v>
      </c>
      <c r="B228" s="3">
        <f t="shared" ref="B228:G228" si="257">B277</f>
        <v>1</v>
      </c>
      <c r="C228" s="3">
        <f t="shared" si="257"/>
        <v>4</v>
      </c>
      <c r="D228" s="3">
        <f t="shared" si="257"/>
        <v>226</v>
      </c>
      <c r="E228" s="3">
        <f t="shared" si="257"/>
        <v>0</v>
      </c>
      <c r="F228" s="3" t="str">
        <f t="shared" si="257"/>
        <v>Новый раздел</v>
      </c>
      <c r="G228" s="3" t="str">
        <f t="shared" si="257"/>
        <v>Материалы</v>
      </c>
      <c r="H228" s="3"/>
      <c r="I228" s="3"/>
      <c r="J228" s="3"/>
      <c r="K228" s="3"/>
      <c r="L228" s="3"/>
      <c r="M228" s="3"/>
      <c r="N228" s="3"/>
      <c r="O228" s="3">
        <f t="shared" ref="O228:AT228" si="258">O277</f>
        <v>82697.820000000007</v>
      </c>
      <c r="P228" s="3">
        <f t="shared" si="258"/>
        <v>82697.820000000007</v>
      </c>
      <c r="Q228" s="3">
        <f t="shared" si="258"/>
        <v>0</v>
      </c>
      <c r="R228" s="3">
        <f t="shared" si="258"/>
        <v>0</v>
      </c>
      <c r="S228" s="3">
        <f t="shared" si="258"/>
        <v>0</v>
      </c>
      <c r="T228" s="3">
        <f t="shared" si="258"/>
        <v>0</v>
      </c>
      <c r="U228" s="3">
        <f t="shared" si="258"/>
        <v>0</v>
      </c>
      <c r="V228" s="3">
        <f t="shared" si="258"/>
        <v>0</v>
      </c>
      <c r="W228" s="3">
        <f t="shared" si="258"/>
        <v>0</v>
      </c>
      <c r="X228" s="3">
        <f t="shared" si="258"/>
        <v>0</v>
      </c>
      <c r="Y228" s="3">
        <f t="shared" si="258"/>
        <v>0</v>
      </c>
      <c r="Z228" s="3">
        <f t="shared" si="258"/>
        <v>0</v>
      </c>
      <c r="AA228" s="3">
        <f t="shared" si="258"/>
        <v>0</v>
      </c>
      <c r="AB228" s="3">
        <f t="shared" si="258"/>
        <v>82697.820000000007</v>
      </c>
      <c r="AC228" s="3">
        <f t="shared" si="258"/>
        <v>82697.820000000007</v>
      </c>
      <c r="AD228" s="3">
        <f t="shared" si="258"/>
        <v>0</v>
      </c>
      <c r="AE228" s="3">
        <f t="shared" si="258"/>
        <v>0</v>
      </c>
      <c r="AF228" s="3">
        <f t="shared" si="258"/>
        <v>0</v>
      </c>
      <c r="AG228" s="3">
        <f t="shared" si="258"/>
        <v>0</v>
      </c>
      <c r="AH228" s="3">
        <f t="shared" si="258"/>
        <v>0</v>
      </c>
      <c r="AI228" s="3">
        <f t="shared" si="258"/>
        <v>0</v>
      </c>
      <c r="AJ228" s="3">
        <f t="shared" si="258"/>
        <v>0</v>
      </c>
      <c r="AK228" s="3">
        <f t="shared" si="258"/>
        <v>0</v>
      </c>
      <c r="AL228" s="3">
        <f t="shared" si="258"/>
        <v>0</v>
      </c>
      <c r="AM228" s="3">
        <f t="shared" si="258"/>
        <v>0</v>
      </c>
      <c r="AN228" s="3">
        <f t="shared" si="258"/>
        <v>0</v>
      </c>
      <c r="AO228" s="3">
        <f t="shared" si="258"/>
        <v>0</v>
      </c>
      <c r="AP228" s="3">
        <f t="shared" si="258"/>
        <v>0</v>
      </c>
      <c r="AQ228" s="3">
        <f t="shared" si="258"/>
        <v>0</v>
      </c>
      <c r="AR228" s="3">
        <f t="shared" si="258"/>
        <v>82697.820000000007</v>
      </c>
      <c r="AS228" s="3">
        <f t="shared" si="258"/>
        <v>82697.820000000007</v>
      </c>
      <c r="AT228" s="3">
        <f t="shared" si="258"/>
        <v>0</v>
      </c>
      <c r="AU228" s="3">
        <f t="shared" ref="AU228:BZ228" si="259">AU277</f>
        <v>0</v>
      </c>
      <c r="AV228" s="3">
        <f t="shared" si="259"/>
        <v>82697.820000000007</v>
      </c>
      <c r="AW228" s="3">
        <f t="shared" si="259"/>
        <v>82697.820000000007</v>
      </c>
      <c r="AX228" s="3">
        <f t="shared" si="259"/>
        <v>0</v>
      </c>
      <c r="AY228" s="3">
        <f t="shared" si="259"/>
        <v>82697.820000000007</v>
      </c>
      <c r="AZ228" s="3">
        <f t="shared" si="259"/>
        <v>0</v>
      </c>
      <c r="BA228" s="3">
        <f t="shared" si="259"/>
        <v>0</v>
      </c>
      <c r="BB228" s="3">
        <f t="shared" si="259"/>
        <v>0</v>
      </c>
      <c r="BC228" s="3">
        <f t="shared" si="259"/>
        <v>0</v>
      </c>
      <c r="BD228" s="3">
        <f t="shared" si="259"/>
        <v>0</v>
      </c>
      <c r="BE228" s="3">
        <f t="shared" si="259"/>
        <v>0</v>
      </c>
      <c r="BF228" s="3">
        <f t="shared" si="259"/>
        <v>0</v>
      </c>
      <c r="BG228" s="3">
        <f t="shared" si="259"/>
        <v>0</v>
      </c>
      <c r="BH228" s="3">
        <f t="shared" si="259"/>
        <v>0</v>
      </c>
      <c r="BI228" s="3">
        <f t="shared" si="259"/>
        <v>0</v>
      </c>
      <c r="BJ228" s="3">
        <f t="shared" si="259"/>
        <v>0</v>
      </c>
      <c r="BK228" s="3">
        <f t="shared" si="259"/>
        <v>0</v>
      </c>
      <c r="BL228" s="3">
        <f t="shared" si="259"/>
        <v>0</v>
      </c>
      <c r="BM228" s="3">
        <f t="shared" si="259"/>
        <v>0</v>
      </c>
      <c r="BN228" s="3">
        <f t="shared" si="259"/>
        <v>0</v>
      </c>
      <c r="BO228" s="3">
        <f t="shared" si="259"/>
        <v>0</v>
      </c>
      <c r="BP228" s="3">
        <f t="shared" si="259"/>
        <v>0</v>
      </c>
      <c r="BQ228" s="3">
        <f t="shared" si="259"/>
        <v>0</v>
      </c>
      <c r="BR228" s="3">
        <f t="shared" si="259"/>
        <v>0</v>
      </c>
      <c r="BS228" s="3">
        <f t="shared" si="259"/>
        <v>0</v>
      </c>
      <c r="BT228" s="3">
        <f t="shared" si="259"/>
        <v>0</v>
      </c>
      <c r="BU228" s="3">
        <f t="shared" si="259"/>
        <v>0</v>
      </c>
      <c r="BV228" s="3">
        <f t="shared" si="259"/>
        <v>0</v>
      </c>
      <c r="BW228" s="3">
        <f t="shared" si="259"/>
        <v>0</v>
      </c>
      <c r="BX228" s="3">
        <f t="shared" si="259"/>
        <v>0</v>
      </c>
      <c r="BY228" s="3">
        <f t="shared" si="259"/>
        <v>0</v>
      </c>
      <c r="BZ228" s="3">
        <f t="shared" si="259"/>
        <v>0</v>
      </c>
      <c r="CA228" s="3">
        <f t="shared" ref="CA228:DF228" si="260">CA277</f>
        <v>82697.820000000007</v>
      </c>
      <c r="CB228" s="3">
        <f t="shared" si="260"/>
        <v>82697.820000000007</v>
      </c>
      <c r="CC228" s="3">
        <f t="shared" si="260"/>
        <v>0</v>
      </c>
      <c r="CD228" s="3">
        <f t="shared" si="260"/>
        <v>0</v>
      </c>
      <c r="CE228" s="3">
        <f t="shared" si="260"/>
        <v>82697.820000000007</v>
      </c>
      <c r="CF228" s="3">
        <f t="shared" si="260"/>
        <v>82697.820000000007</v>
      </c>
      <c r="CG228" s="3">
        <f t="shared" si="260"/>
        <v>0</v>
      </c>
      <c r="CH228" s="3">
        <f t="shared" si="260"/>
        <v>82697.820000000007</v>
      </c>
      <c r="CI228" s="3">
        <f t="shared" si="260"/>
        <v>0</v>
      </c>
      <c r="CJ228" s="3">
        <f t="shared" si="260"/>
        <v>0</v>
      </c>
      <c r="CK228" s="3">
        <f t="shared" si="260"/>
        <v>0</v>
      </c>
      <c r="CL228" s="3">
        <f t="shared" si="260"/>
        <v>0</v>
      </c>
      <c r="CM228" s="3">
        <f t="shared" si="260"/>
        <v>0</v>
      </c>
      <c r="CN228" s="3">
        <f t="shared" si="260"/>
        <v>0</v>
      </c>
      <c r="CO228" s="3">
        <f t="shared" si="260"/>
        <v>0</v>
      </c>
      <c r="CP228" s="3">
        <f t="shared" si="260"/>
        <v>0</v>
      </c>
      <c r="CQ228" s="3">
        <f t="shared" si="260"/>
        <v>0</v>
      </c>
      <c r="CR228" s="3">
        <f t="shared" si="260"/>
        <v>0</v>
      </c>
      <c r="CS228" s="3">
        <f t="shared" si="260"/>
        <v>0</v>
      </c>
      <c r="CT228" s="3">
        <f t="shared" si="260"/>
        <v>0</v>
      </c>
      <c r="CU228" s="3">
        <f t="shared" si="260"/>
        <v>0</v>
      </c>
      <c r="CV228" s="3">
        <f t="shared" si="260"/>
        <v>0</v>
      </c>
      <c r="CW228" s="3">
        <f t="shared" si="260"/>
        <v>0</v>
      </c>
      <c r="CX228" s="3">
        <f t="shared" si="260"/>
        <v>0</v>
      </c>
      <c r="CY228" s="3">
        <f t="shared" si="260"/>
        <v>0</v>
      </c>
      <c r="CZ228" s="3">
        <f t="shared" si="260"/>
        <v>0</v>
      </c>
      <c r="DA228" s="3">
        <f t="shared" si="260"/>
        <v>0</v>
      </c>
      <c r="DB228" s="3">
        <f t="shared" si="260"/>
        <v>0</v>
      </c>
      <c r="DC228" s="3">
        <f t="shared" si="260"/>
        <v>0</v>
      </c>
      <c r="DD228" s="3">
        <f t="shared" si="260"/>
        <v>0</v>
      </c>
      <c r="DE228" s="3">
        <f t="shared" si="260"/>
        <v>0</v>
      </c>
      <c r="DF228" s="3">
        <f t="shared" si="260"/>
        <v>0</v>
      </c>
      <c r="DG228" s="4">
        <f t="shared" ref="DG228:EL228" si="261">DG277</f>
        <v>82697.820000000007</v>
      </c>
      <c r="DH228" s="4">
        <f t="shared" si="261"/>
        <v>82697.820000000007</v>
      </c>
      <c r="DI228" s="4">
        <f t="shared" si="261"/>
        <v>0</v>
      </c>
      <c r="DJ228" s="4">
        <f t="shared" si="261"/>
        <v>0</v>
      </c>
      <c r="DK228" s="4">
        <f t="shared" si="261"/>
        <v>0</v>
      </c>
      <c r="DL228" s="4">
        <f t="shared" si="261"/>
        <v>0</v>
      </c>
      <c r="DM228" s="4">
        <f t="shared" si="261"/>
        <v>0</v>
      </c>
      <c r="DN228" s="4">
        <f t="shared" si="261"/>
        <v>0</v>
      </c>
      <c r="DO228" s="4">
        <f t="shared" si="261"/>
        <v>0</v>
      </c>
      <c r="DP228" s="4">
        <f t="shared" si="261"/>
        <v>0</v>
      </c>
      <c r="DQ228" s="4">
        <f t="shared" si="261"/>
        <v>0</v>
      </c>
      <c r="DR228" s="4">
        <f t="shared" si="261"/>
        <v>0</v>
      </c>
      <c r="DS228" s="4">
        <f t="shared" si="261"/>
        <v>0</v>
      </c>
      <c r="DT228" s="4">
        <f t="shared" si="261"/>
        <v>82697.820000000007</v>
      </c>
      <c r="DU228" s="4">
        <f t="shared" si="261"/>
        <v>82697.820000000007</v>
      </c>
      <c r="DV228" s="4">
        <f t="shared" si="261"/>
        <v>0</v>
      </c>
      <c r="DW228" s="4">
        <f t="shared" si="261"/>
        <v>0</v>
      </c>
      <c r="DX228" s="4">
        <f t="shared" si="261"/>
        <v>0</v>
      </c>
      <c r="DY228" s="4">
        <f t="shared" si="261"/>
        <v>0</v>
      </c>
      <c r="DZ228" s="4">
        <f t="shared" si="261"/>
        <v>0</v>
      </c>
      <c r="EA228" s="4">
        <f t="shared" si="261"/>
        <v>0</v>
      </c>
      <c r="EB228" s="4">
        <f t="shared" si="261"/>
        <v>0</v>
      </c>
      <c r="EC228" s="4">
        <f t="shared" si="261"/>
        <v>0</v>
      </c>
      <c r="ED228" s="4">
        <f t="shared" si="261"/>
        <v>0</v>
      </c>
      <c r="EE228" s="4">
        <f t="shared" si="261"/>
        <v>0</v>
      </c>
      <c r="EF228" s="4">
        <f t="shared" si="261"/>
        <v>0</v>
      </c>
      <c r="EG228" s="4">
        <f t="shared" si="261"/>
        <v>0</v>
      </c>
      <c r="EH228" s="4">
        <f t="shared" si="261"/>
        <v>0</v>
      </c>
      <c r="EI228" s="4">
        <f t="shared" si="261"/>
        <v>0</v>
      </c>
      <c r="EJ228" s="4">
        <f t="shared" si="261"/>
        <v>82697.820000000007</v>
      </c>
      <c r="EK228" s="4">
        <f t="shared" si="261"/>
        <v>82697.820000000007</v>
      </c>
      <c r="EL228" s="4">
        <f t="shared" si="261"/>
        <v>0</v>
      </c>
      <c r="EM228" s="4">
        <f t="shared" ref="EM228:FR228" si="262">EM277</f>
        <v>0</v>
      </c>
      <c r="EN228" s="4">
        <f t="shared" si="262"/>
        <v>82697.820000000007</v>
      </c>
      <c r="EO228" s="4">
        <f t="shared" si="262"/>
        <v>82697.820000000007</v>
      </c>
      <c r="EP228" s="4">
        <f t="shared" si="262"/>
        <v>0</v>
      </c>
      <c r="EQ228" s="4">
        <f t="shared" si="262"/>
        <v>82697.820000000007</v>
      </c>
      <c r="ER228" s="4">
        <f t="shared" si="262"/>
        <v>0</v>
      </c>
      <c r="ES228" s="4">
        <f t="shared" si="262"/>
        <v>0</v>
      </c>
      <c r="ET228" s="4">
        <f t="shared" si="262"/>
        <v>0</v>
      </c>
      <c r="EU228" s="4">
        <f t="shared" si="262"/>
        <v>0</v>
      </c>
      <c r="EV228" s="4">
        <f t="shared" si="262"/>
        <v>0</v>
      </c>
      <c r="EW228" s="4">
        <f t="shared" si="262"/>
        <v>0</v>
      </c>
      <c r="EX228" s="4">
        <f t="shared" si="262"/>
        <v>0</v>
      </c>
      <c r="EY228" s="4">
        <f t="shared" si="262"/>
        <v>0</v>
      </c>
      <c r="EZ228" s="4">
        <f t="shared" si="262"/>
        <v>0</v>
      </c>
      <c r="FA228" s="4">
        <f t="shared" si="262"/>
        <v>0</v>
      </c>
      <c r="FB228" s="4">
        <f t="shared" si="262"/>
        <v>0</v>
      </c>
      <c r="FC228" s="4">
        <f t="shared" si="262"/>
        <v>0</v>
      </c>
      <c r="FD228" s="4">
        <f t="shared" si="262"/>
        <v>0</v>
      </c>
      <c r="FE228" s="4">
        <f t="shared" si="262"/>
        <v>0</v>
      </c>
      <c r="FF228" s="4">
        <f t="shared" si="262"/>
        <v>0</v>
      </c>
      <c r="FG228" s="4">
        <f t="shared" si="262"/>
        <v>0</v>
      </c>
      <c r="FH228" s="4">
        <f t="shared" si="262"/>
        <v>0</v>
      </c>
      <c r="FI228" s="4">
        <f t="shared" si="262"/>
        <v>0</v>
      </c>
      <c r="FJ228" s="4">
        <f t="shared" si="262"/>
        <v>0</v>
      </c>
      <c r="FK228" s="4">
        <f t="shared" si="262"/>
        <v>0</v>
      </c>
      <c r="FL228" s="4">
        <f t="shared" si="262"/>
        <v>0</v>
      </c>
      <c r="FM228" s="4">
        <f t="shared" si="262"/>
        <v>0</v>
      </c>
      <c r="FN228" s="4">
        <f t="shared" si="262"/>
        <v>0</v>
      </c>
      <c r="FO228" s="4">
        <f t="shared" si="262"/>
        <v>0</v>
      </c>
      <c r="FP228" s="4">
        <f t="shared" si="262"/>
        <v>0</v>
      </c>
      <c r="FQ228" s="4">
        <f t="shared" si="262"/>
        <v>0</v>
      </c>
      <c r="FR228" s="4">
        <f t="shared" si="262"/>
        <v>0</v>
      </c>
      <c r="FS228" s="4">
        <f t="shared" ref="FS228:GX228" si="263">FS277</f>
        <v>82697.820000000007</v>
      </c>
      <c r="FT228" s="4">
        <f t="shared" si="263"/>
        <v>82697.820000000007</v>
      </c>
      <c r="FU228" s="4">
        <f t="shared" si="263"/>
        <v>0</v>
      </c>
      <c r="FV228" s="4">
        <f t="shared" si="263"/>
        <v>0</v>
      </c>
      <c r="FW228" s="4">
        <f t="shared" si="263"/>
        <v>82697.820000000007</v>
      </c>
      <c r="FX228" s="4">
        <f t="shared" si="263"/>
        <v>82697.820000000007</v>
      </c>
      <c r="FY228" s="4">
        <f t="shared" si="263"/>
        <v>0</v>
      </c>
      <c r="FZ228" s="4">
        <f t="shared" si="263"/>
        <v>82697.820000000007</v>
      </c>
      <c r="GA228" s="4">
        <f t="shared" si="263"/>
        <v>0</v>
      </c>
      <c r="GB228" s="4">
        <f t="shared" si="263"/>
        <v>0</v>
      </c>
      <c r="GC228" s="4">
        <f t="shared" si="263"/>
        <v>0</v>
      </c>
      <c r="GD228" s="4">
        <f t="shared" si="263"/>
        <v>0</v>
      </c>
      <c r="GE228" s="4">
        <f t="shared" si="263"/>
        <v>0</v>
      </c>
      <c r="GF228" s="4">
        <f t="shared" si="263"/>
        <v>0</v>
      </c>
      <c r="GG228" s="4">
        <f t="shared" si="263"/>
        <v>0</v>
      </c>
      <c r="GH228" s="4">
        <f t="shared" si="263"/>
        <v>0</v>
      </c>
      <c r="GI228" s="4">
        <f t="shared" si="263"/>
        <v>0</v>
      </c>
      <c r="GJ228" s="4">
        <f t="shared" si="263"/>
        <v>0</v>
      </c>
      <c r="GK228" s="4">
        <f t="shared" si="263"/>
        <v>0</v>
      </c>
      <c r="GL228" s="4">
        <f t="shared" si="263"/>
        <v>0</v>
      </c>
      <c r="GM228" s="4">
        <f t="shared" si="263"/>
        <v>0</v>
      </c>
      <c r="GN228" s="4">
        <f t="shared" si="263"/>
        <v>0</v>
      </c>
      <c r="GO228" s="4">
        <f t="shared" si="263"/>
        <v>0</v>
      </c>
      <c r="GP228" s="4">
        <f t="shared" si="263"/>
        <v>0</v>
      </c>
      <c r="GQ228" s="4">
        <f t="shared" si="263"/>
        <v>0</v>
      </c>
      <c r="GR228" s="4">
        <f t="shared" si="263"/>
        <v>0</v>
      </c>
      <c r="GS228" s="4">
        <f t="shared" si="263"/>
        <v>0</v>
      </c>
      <c r="GT228" s="4">
        <f t="shared" si="263"/>
        <v>0</v>
      </c>
      <c r="GU228" s="4">
        <f t="shared" si="263"/>
        <v>0</v>
      </c>
      <c r="GV228" s="4">
        <f t="shared" si="263"/>
        <v>0</v>
      </c>
      <c r="GW228" s="4">
        <f t="shared" si="263"/>
        <v>0</v>
      </c>
      <c r="GX228" s="4">
        <f t="shared" si="263"/>
        <v>0</v>
      </c>
    </row>
    <row r="230" spans="1:255" x14ac:dyDescent="0.2">
      <c r="A230" s="2">
        <v>17</v>
      </c>
      <c r="B230" s="2">
        <v>1</v>
      </c>
      <c r="C230" s="2"/>
      <c r="D230" s="2"/>
      <c r="E230" s="2" t="s">
        <v>257</v>
      </c>
      <c r="F230" s="2" t="s">
        <v>258</v>
      </c>
      <c r="G230" s="2" t="s">
        <v>259</v>
      </c>
      <c r="H230" s="2" t="s">
        <v>260</v>
      </c>
      <c r="I230" s="2">
        <v>0</v>
      </c>
      <c r="J230" s="2">
        <v>0</v>
      </c>
      <c r="K230" s="2">
        <v>0</v>
      </c>
      <c r="L230" s="2">
        <v>11</v>
      </c>
      <c r="M230" s="2">
        <v>11</v>
      </c>
      <c r="N230" s="2">
        <f t="shared" ref="N230:N275" si="264">ROUND(L230-M230,4)</f>
        <v>0</v>
      </c>
      <c r="O230" s="2">
        <f t="shared" ref="O230:O275" si="265">ROUND(CP230,2)</f>
        <v>0</v>
      </c>
      <c r="P230" s="2">
        <f t="shared" ref="P230:P275" si="266">ROUND(CQ230*I230,2)</f>
        <v>0</v>
      </c>
      <c r="Q230" s="2">
        <f t="shared" ref="Q230:Q275" si="267">ROUND(CR230*I230,2)</f>
        <v>0</v>
      </c>
      <c r="R230" s="2">
        <f t="shared" ref="R230:R275" si="268">ROUND(CS230*I230,2)</f>
        <v>0</v>
      </c>
      <c r="S230" s="2">
        <f t="shared" ref="S230:S275" si="269">ROUND(CT230*I230,2)</f>
        <v>0</v>
      </c>
      <c r="T230" s="2">
        <f t="shared" ref="T230:T275" si="270">ROUND(CU230*I230,2)</f>
        <v>0</v>
      </c>
      <c r="U230" s="2">
        <f t="shared" ref="U230:U275" si="271">ROUND(CV230*I230,7)</f>
        <v>0</v>
      </c>
      <c r="V230" s="2">
        <f t="shared" ref="V230:V275" si="272">ROUND(CW230*I230,7)</f>
        <v>0</v>
      </c>
      <c r="W230" s="2">
        <f t="shared" ref="W230:W275" si="273">ROUND(CX230*I230,2)</f>
        <v>0</v>
      </c>
      <c r="X230" s="2">
        <f t="shared" ref="X230:X275" si="274">ROUND(CY230,2)</f>
        <v>0</v>
      </c>
      <c r="Y230" s="2">
        <f t="shared" ref="Y230:Y275" si="275">ROUND(CZ230,2)</f>
        <v>0</v>
      </c>
      <c r="Z230" s="2"/>
      <c r="AA230" s="2">
        <v>87105575</v>
      </c>
      <c r="AB230" s="2">
        <f t="shared" ref="AB230:AB275" si="276">ROUND((AC230+AD230+AF230),2)</f>
        <v>12593.29</v>
      </c>
      <c r="AC230" s="2">
        <f t="shared" ref="AC230:AC275" si="277">ROUND((ES230),2)</f>
        <v>12593.29</v>
      </c>
      <c r="AD230" s="2">
        <f>ROUND((((ET230)-(EU230))+AE230),2)</f>
        <v>0</v>
      </c>
      <c r="AE230" s="2">
        <f t="shared" ref="AE230:AE275" si="278">ROUND((EU230),2)</f>
        <v>0</v>
      </c>
      <c r="AF230" s="2">
        <f t="shared" ref="AF230:AF275" si="279">ROUND((EV230),2)</f>
        <v>0</v>
      </c>
      <c r="AG230" s="2">
        <f t="shared" ref="AG230:AG275" si="280">ROUND((AP230),2)</f>
        <v>0</v>
      </c>
      <c r="AH230" s="2">
        <f t="shared" ref="AH230:AH275" si="281">(EW230)</f>
        <v>0</v>
      </c>
      <c r="AI230" s="2">
        <f t="shared" ref="AI230:AI275" si="282">(EX230)</f>
        <v>0</v>
      </c>
      <c r="AJ230" s="2">
        <f t="shared" ref="AJ230:AJ275" si="283">(AS230)</f>
        <v>0</v>
      </c>
      <c r="AK230" s="2">
        <v>12593.29</v>
      </c>
      <c r="AL230" s="2">
        <v>12593.29</v>
      </c>
      <c r="AM230" s="2">
        <v>0</v>
      </c>
      <c r="AN230" s="2">
        <v>0</v>
      </c>
      <c r="AO230" s="2">
        <v>0</v>
      </c>
      <c r="AP230" s="2">
        <v>0</v>
      </c>
      <c r="AQ230" s="2">
        <v>0</v>
      </c>
      <c r="AR230" s="2">
        <v>0</v>
      </c>
      <c r="AS230" s="2">
        <v>0</v>
      </c>
      <c r="AT230" s="2">
        <v>0</v>
      </c>
      <c r="AU230" s="2">
        <v>0</v>
      </c>
      <c r="AV230" s="2">
        <v>1</v>
      </c>
      <c r="AW230" s="2">
        <v>1</v>
      </c>
      <c r="AX230" s="2"/>
      <c r="AY230" s="2"/>
      <c r="AZ230" s="2">
        <v>1</v>
      </c>
      <c r="BA230" s="2">
        <v>1</v>
      </c>
      <c r="BB230" s="2">
        <v>1</v>
      </c>
      <c r="BC230" s="2">
        <v>1</v>
      </c>
      <c r="BD230" s="2" t="s">
        <v>3</v>
      </c>
      <c r="BE230" s="2" t="s">
        <v>3</v>
      </c>
      <c r="BF230" s="2" t="s">
        <v>3</v>
      </c>
      <c r="BG230" s="2" t="s">
        <v>3</v>
      </c>
      <c r="BH230" s="2">
        <v>3</v>
      </c>
      <c r="BI230" s="2">
        <v>1</v>
      </c>
      <c r="BJ230" s="2" t="s">
        <v>3</v>
      </c>
      <c r="BK230" s="2"/>
      <c r="BL230" s="2"/>
      <c r="BM230" s="2">
        <v>1100</v>
      </c>
      <c r="BN230" s="2">
        <v>0</v>
      </c>
      <c r="BO230" s="2" t="s">
        <v>3</v>
      </c>
      <c r="BP230" s="2">
        <v>0</v>
      </c>
      <c r="BQ230" s="2">
        <v>8</v>
      </c>
      <c r="BR230" s="2">
        <v>0</v>
      </c>
      <c r="BS230" s="2">
        <v>1</v>
      </c>
      <c r="BT230" s="2">
        <v>1</v>
      </c>
      <c r="BU230" s="2">
        <v>1</v>
      </c>
      <c r="BV230" s="2">
        <v>1</v>
      </c>
      <c r="BW230" s="2">
        <v>1</v>
      </c>
      <c r="BX230" s="2">
        <v>1</v>
      </c>
      <c r="BY230" s="2" t="s">
        <v>3</v>
      </c>
      <c r="BZ230" s="2">
        <v>0</v>
      </c>
      <c r="CA230" s="2">
        <v>0</v>
      </c>
      <c r="CB230" s="2" t="s">
        <v>3</v>
      </c>
      <c r="CC230" s="2"/>
      <c r="CD230" s="2"/>
      <c r="CE230" s="2">
        <v>0</v>
      </c>
      <c r="CF230" s="2">
        <v>0</v>
      </c>
      <c r="CG230" s="2">
        <v>0</v>
      </c>
      <c r="CH230" s="2">
        <v>19</v>
      </c>
      <c r="CI230" s="2">
        <v>0</v>
      </c>
      <c r="CJ230" s="2">
        <v>0</v>
      </c>
      <c r="CK230" s="2">
        <v>0</v>
      </c>
      <c r="CL230" s="2">
        <v>0</v>
      </c>
      <c r="CM230" s="2">
        <v>0</v>
      </c>
      <c r="CN230" s="2" t="s">
        <v>3</v>
      </c>
      <c r="CO230" s="2">
        <v>0</v>
      </c>
      <c r="CP230" s="2">
        <f t="shared" ref="CP230:CP275" si="284">(P230+Q230+S230+R230)</f>
        <v>0</v>
      </c>
      <c r="CQ230" s="2">
        <f t="shared" ref="CQ230:CQ275" si="285">ROUND(AL230,2)</f>
        <v>12593.29</v>
      </c>
      <c r="CR230" s="2">
        <f t="shared" ref="CR230:CR275" si="286">ROUND(AM230,2)</f>
        <v>0</v>
      </c>
      <c r="CS230" s="2">
        <f t="shared" ref="CS230:CS275" si="287">ROUND(AN230*BS230,2)</f>
        <v>0</v>
      </c>
      <c r="CT230" s="2">
        <f t="shared" ref="CT230:CT275" si="288">ROUND(AO230*BA230,2)</f>
        <v>0</v>
      </c>
      <c r="CU230" s="2">
        <f t="shared" ref="CU230:CU275" si="289">AG230</f>
        <v>0</v>
      </c>
      <c r="CV230" s="2">
        <f t="shared" ref="CV230:CV275" si="290">AH230</f>
        <v>0</v>
      </c>
      <c r="CW230" s="2">
        <f t="shared" ref="CW230:CW275" si="291">AI230</f>
        <v>0</v>
      </c>
      <c r="CX230" s="2">
        <f t="shared" ref="CX230:CX275" si="292">AJ230</f>
        <v>0</v>
      </c>
      <c r="CY230" s="2">
        <f>(((S230+R230)*AT230)/100)</f>
        <v>0</v>
      </c>
      <c r="CZ230" s="2">
        <f>(((S230+R230)*AU230)/100)</f>
        <v>0</v>
      </c>
      <c r="DA230" s="2"/>
      <c r="DB230" s="2"/>
      <c r="DC230" s="2" t="s">
        <v>3</v>
      </c>
      <c r="DD230" s="2" t="s">
        <v>3</v>
      </c>
      <c r="DE230" s="2" t="s">
        <v>3</v>
      </c>
      <c r="DF230" s="2" t="s">
        <v>3</v>
      </c>
      <c r="DG230" s="2" t="s">
        <v>3</v>
      </c>
      <c r="DH230" s="2" t="s">
        <v>3</v>
      </c>
      <c r="DI230" s="2" t="s">
        <v>3</v>
      </c>
      <c r="DJ230" s="2" t="s">
        <v>3</v>
      </c>
      <c r="DK230" s="2" t="s">
        <v>3</v>
      </c>
      <c r="DL230" s="2" t="s">
        <v>3</v>
      </c>
      <c r="DM230" s="2" t="s">
        <v>3</v>
      </c>
      <c r="DN230" s="2">
        <v>0</v>
      </c>
      <c r="DO230" s="2">
        <v>0</v>
      </c>
      <c r="DP230" s="2">
        <v>1</v>
      </c>
      <c r="DQ230" s="2">
        <v>1</v>
      </c>
      <c r="DR230" s="2"/>
      <c r="DS230" s="2"/>
      <c r="DT230" s="2"/>
      <c r="DU230" s="2">
        <v>1010</v>
      </c>
      <c r="DV230" s="2" t="s">
        <v>260</v>
      </c>
      <c r="DW230" s="2" t="s">
        <v>260</v>
      </c>
      <c r="DX230" s="2">
        <v>1</v>
      </c>
      <c r="DY230" s="2"/>
      <c r="DZ230" s="2" t="s">
        <v>3</v>
      </c>
      <c r="EA230" s="2" t="s">
        <v>3</v>
      </c>
      <c r="EB230" s="2" t="s">
        <v>3</v>
      </c>
      <c r="EC230" s="2" t="s">
        <v>3</v>
      </c>
      <c r="ED230" s="2"/>
      <c r="EE230" s="2">
        <v>85678563</v>
      </c>
      <c r="EF230" s="2">
        <v>8</v>
      </c>
      <c r="EG230" s="2" t="s">
        <v>261</v>
      </c>
      <c r="EH230" s="2">
        <v>0</v>
      </c>
      <c r="EI230" s="2" t="s">
        <v>3</v>
      </c>
      <c r="EJ230" s="2">
        <v>1</v>
      </c>
      <c r="EK230" s="2">
        <v>1100</v>
      </c>
      <c r="EL230" s="2" t="s">
        <v>262</v>
      </c>
      <c r="EM230" s="2" t="s">
        <v>263</v>
      </c>
      <c r="EN230" s="2"/>
      <c r="EO230" s="2" t="s">
        <v>3</v>
      </c>
      <c r="EP230" s="2"/>
      <c r="EQ230" s="2">
        <v>0</v>
      </c>
      <c r="ER230" s="2">
        <v>12593.29</v>
      </c>
      <c r="ES230" s="2">
        <v>12593.29</v>
      </c>
      <c r="ET230" s="2">
        <v>0</v>
      </c>
      <c r="EU230" s="2">
        <v>0</v>
      </c>
      <c r="EV230" s="2">
        <v>0</v>
      </c>
      <c r="EW230" s="2">
        <v>0</v>
      </c>
      <c r="EX230" s="2">
        <v>0</v>
      </c>
      <c r="EY230" s="2">
        <v>0</v>
      </c>
      <c r="EZ230" s="2">
        <v>5</v>
      </c>
      <c r="FA230" s="2"/>
      <c r="FB230" s="2"/>
      <c r="FC230" s="2">
        <v>0</v>
      </c>
      <c r="FD230" s="2">
        <v>18</v>
      </c>
      <c r="FE230" s="2"/>
      <c r="FF230" s="2">
        <v>11986.76</v>
      </c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>
        <v>0</v>
      </c>
      <c r="FR230" s="2">
        <f t="shared" ref="FR230:FR275" si="293">ROUND(IF(BI230=3,GM230,0),2)</f>
        <v>0</v>
      </c>
      <c r="FS230" s="2">
        <v>0</v>
      </c>
      <c r="FT230" s="2"/>
      <c r="FU230" s="2"/>
      <c r="FV230" s="2"/>
      <c r="FW230" s="2"/>
      <c r="FX230" s="2">
        <v>0</v>
      </c>
      <c r="FY230" s="2">
        <v>0</v>
      </c>
      <c r="FZ230" s="2"/>
      <c r="GA230" s="2" t="s">
        <v>264</v>
      </c>
      <c r="GB230" s="2"/>
      <c r="GC230" s="2"/>
      <c r="GD230" s="2">
        <v>1</v>
      </c>
      <c r="GE230" s="2"/>
      <c r="GF230" s="2">
        <v>-233762339</v>
      </c>
      <c r="GG230" s="2">
        <v>2</v>
      </c>
      <c r="GH230" s="2">
        <v>3</v>
      </c>
      <c r="GI230" s="2">
        <v>-2</v>
      </c>
      <c r="GJ230" s="2">
        <v>0</v>
      </c>
      <c r="GK230" s="2">
        <v>0</v>
      </c>
      <c r="GL230" s="2">
        <f t="shared" ref="GL230:GL275" si="294">ROUND(IF(AND(BH230=3,BI230=3,FS230&lt;&gt;0),P230,0),2)</f>
        <v>0</v>
      </c>
      <c r="GM230" s="2">
        <f t="shared" ref="GM230:GM275" si="295">ROUND(O230+X230+Y230,2)+GX230</f>
        <v>0</v>
      </c>
      <c r="GN230" s="2">
        <f t="shared" ref="GN230:GN275" si="296">IF(OR(BI230=0,BI230=1),GM230-GX230,0)</f>
        <v>0</v>
      </c>
      <c r="GO230" s="2">
        <f t="shared" ref="GO230:GO275" si="297">IF(BI230=2,GM230-GX230,0)</f>
        <v>0</v>
      </c>
      <c r="GP230" s="2">
        <f t="shared" ref="GP230:GP275" si="298">IF(BI230=4,GM230-GX230,0)</f>
        <v>0</v>
      </c>
      <c r="GQ230" s="2"/>
      <c r="GR230" s="2">
        <v>1</v>
      </c>
      <c r="GS230" s="2">
        <v>1</v>
      </c>
      <c r="GT230" s="2">
        <v>0</v>
      </c>
      <c r="GU230" s="2" t="s">
        <v>3</v>
      </c>
      <c r="GV230" s="2">
        <f t="shared" ref="GV230:GV275" si="299">ROUND((GT230),2)</f>
        <v>0</v>
      </c>
      <c r="GW230" s="2">
        <v>1</v>
      </c>
      <c r="GX230" s="2">
        <f t="shared" ref="GX230:GX275" si="300">ROUND(HC230*I230,2)</f>
        <v>0</v>
      </c>
      <c r="GY230" s="2"/>
      <c r="GZ230" s="2"/>
      <c r="HA230" s="2">
        <v>0</v>
      </c>
      <c r="HB230" s="2">
        <v>0</v>
      </c>
      <c r="HC230" s="2">
        <f t="shared" ref="HC230:HC275" si="301">GV230*GW230</f>
        <v>0</v>
      </c>
      <c r="HD230" s="2"/>
      <c r="HE230" s="2" t="s">
        <v>35</v>
      </c>
      <c r="HF230" s="2" t="s">
        <v>31</v>
      </c>
      <c r="HG230" s="2">
        <f t="shared" ref="HG230:HG275" si="302">ROUND(ROUND(AL230,2)*I230,2)</f>
        <v>0</v>
      </c>
      <c r="HH230" s="2"/>
      <c r="HI230" s="2"/>
      <c r="HJ230" s="2"/>
      <c r="HK230" s="2"/>
      <c r="HL230" s="2"/>
      <c r="HM230" s="2" t="s">
        <v>3</v>
      </c>
      <c r="HN230" s="2" t="s">
        <v>3</v>
      </c>
      <c r="HO230" s="2" t="s">
        <v>3</v>
      </c>
      <c r="HP230" s="2" t="s">
        <v>3</v>
      </c>
      <c r="HQ230" s="2" t="s">
        <v>3</v>
      </c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>
        <v>0</v>
      </c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x14ac:dyDescent="0.2">
      <c r="A231">
        <v>17</v>
      </c>
      <c r="B231">
        <v>1</v>
      </c>
      <c r="E231" t="s">
        <v>257</v>
      </c>
      <c r="F231" t="s">
        <v>258</v>
      </c>
      <c r="G231" t="s">
        <v>259</v>
      </c>
      <c r="H231" t="s">
        <v>260</v>
      </c>
      <c r="I231">
        <v>0</v>
      </c>
      <c r="J231">
        <v>0</v>
      </c>
      <c r="K231">
        <v>0</v>
      </c>
      <c r="L231">
        <v>11</v>
      </c>
      <c r="M231">
        <v>11</v>
      </c>
      <c r="N231">
        <f t="shared" si="264"/>
        <v>0</v>
      </c>
      <c r="O231">
        <f t="shared" si="265"/>
        <v>0</v>
      </c>
      <c r="P231">
        <f t="shared" si="266"/>
        <v>0</v>
      </c>
      <c r="Q231">
        <f t="shared" si="267"/>
        <v>0</v>
      </c>
      <c r="R231">
        <f t="shared" si="268"/>
        <v>0</v>
      </c>
      <c r="S231">
        <f t="shared" si="269"/>
        <v>0</v>
      </c>
      <c r="T231">
        <f t="shared" si="270"/>
        <v>0</v>
      </c>
      <c r="U231">
        <f t="shared" si="271"/>
        <v>0</v>
      </c>
      <c r="V231">
        <f t="shared" si="272"/>
        <v>0</v>
      </c>
      <c r="W231">
        <f t="shared" si="273"/>
        <v>0</v>
      </c>
      <c r="X231">
        <f t="shared" si="274"/>
        <v>0</v>
      </c>
      <c r="Y231">
        <f t="shared" si="275"/>
        <v>0</v>
      </c>
      <c r="AA231">
        <v>87105511</v>
      </c>
      <c r="AB231">
        <f t="shared" si="276"/>
        <v>12593.29</v>
      </c>
      <c r="AC231">
        <f t="shared" si="277"/>
        <v>12593.29</v>
      </c>
      <c r="AD231">
        <f>ROUND((((ET231)-(EU231))+AE231),2)</f>
        <v>0</v>
      </c>
      <c r="AE231">
        <f t="shared" si="278"/>
        <v>0</v>
      </c>
      <c r="AF231">
        <f t="shared" si="279"/>
        <v>0</v>
      </c>
      <c r="AG231">
        <f t="shared" si="280"/>
        <v>0</v>
      </c>
      <c r="AH231">
        <f t="shared" si="281"/>
        <v>0</v>
      </c>
      <c r="AI231">
        <f t="shared" si="282"/>
        <v>0</v>
      </c>
      <c r="AJ231">
        <f t="shared" si="283"/>
        <v>0</v>
      </c>
      <c r="AK231">
        <v>12593.29</v>
      </c>
      <c r="AL231">
        <v>12593.29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1</v>
      </c>
      <c r="AW231">
        <v>1</v>
      </c>
      <c r="AZ231">
        <v>1</v>
      </c>
      <c r="BA231">
        <v>1</v>
      </c>
      <c r="BB231">
        <v>1</v>
      </c>
      <c r="BC231">
        <v>1</v>
      </c>
      <c r="BD231" t="s">
        <v>3</v>
      </c>
      <c r="BE231" t="s">
        <v>3</v>
      </c>
      <c r="BF231" t="s">
        <v>3</v>
      </c>
      <c r="BG231" t="s">
        <v>3</v>
      </c>
      <c r="BH231">
        <v>3</v>
      </c>
      <c r="BI231">
        <v>1</v>
      </c>
      <c r="BJ231" t="s">
        <v>3</v>
      </c>
      <c r="BM231">
        <v>1100</v>
      </c>
      <c r="BN231">
        <v>0</v>
      </c>
      <c r="BO231" t="s">
        <v>3</v>
      </c>
      <c r="BP231">
        <v>0</v>
      </c>
      <c r="BQ231">
        <v>8</v>
      </c>
      <c r="BR231">
        <v>0</v>
      </c>
      <c r="BS231">
        <v>1</v>
      </c>
      <c r="BT231">
        <v>1</v>
      </c>
      <c r="BU231">
        <v>1</v>
      </c>
      <c r="BV231">
        <v>1</v>
      </c>
      <c r="BW231">
        <v>1</v>
      </c>
      <c r="BX231">
        <v>1</v>
      </c>
      <c r="BY231" t="s">
        <v>3</v>
      </c>
      <c r="BZ231">
        <v>0</v>
      </c>
      <c r="CA231">
        <v>0</v>
      </c>
      <c r="CB231" t="s">
        <v>3</v>
      </c>
      <c r="CE231">
        <v>0</v>
      </c>
      <c r="CF231">
        <v>0</v>
      </c>
      <c r="CG231">
        <v>0</v>
      </c>
      <c r="CH231">
        <v>19</v>
      </c>
      <c r="CI231">
        <v>0</v>
      </c>
      <c r="CJ231">
        <v>0</v>
      </c>
      <c r="CK231">
        <v>0</v>
      </c>
      <c r="CL231">
        <v>0</v>
      </c>
      <c r="CM231">
        <v>0</v>
      </c>
      <c r="CN231" t="s">
        <v>3</v>
      </c>
      <c r="CO231">
        <v>0</v>
      </c>
      <c r="CP231">
        <f t="shared" si="284"/>
        <v>0</v>
      </c>
      <c r="CQ231">
        <f t="shared" si="285"/>
        <v>12593.29</v>
      </c>
      <c r="CR231">
        <f t="shared" si="286"/>
        <v>0</v>
      </c>
      <c r="CS231">
        <f t="shared" si="287"/>
        <v>0</v>
      </c>
      <c r="CT231">
        <f t="shared" si="288"/>
        <v>0</v>
      </c>
      <c r="CU231">
        <f t="shared" si="289"/>
        <v>0</v>
      </c>
      <c r="CV231">
        <f t="shared" si="290"/>
        <v>0</v>
      </c>
      <c r="CW231">
        <f t="shared" si="291"/>
        <v>0</v>
      </c>
      <c r="CX231">
        <f t="shared" si="292"/>
        <v>0</v>
      </c>
      <c r="CY231">
        <f>(((S231+R231)*AT231)/100)</f>
        <v>0</v>
      </c>
      <c r="CZ231">
        <f>(((S231+R231)*AU231)/100)</f>
        <v>0</v>
      </c>
      <c r="DC231" t="s">
        <v>3</v>
      </c>
      <c r="DD231" t="s">
        <v>3</v>
      </c>
      <c r="DE231" t="s">
        <v>3</v>
      </c>
      <c r="DF231" t="s">
        <v>3</v>
      </c>
      <c r="DG231" t="s">
        <v>3</v>
      </c>
      <c r="DH231" t="s">
        <v>3</v>
      </c>
      <c r="DI231" t="s">
        <v>3</v>
      </c>
      <c r="DJ231" t="s">
        <v>3</v>
      </c>
      <c r="DK231" t="s">
        <v>3</v>
      </c>
      <c r="DL231" t="s">
        <v>3</v>
      </c>
      <c r="DM231" t="s">
        <v>3</v>
      </c>
      <c r="DN231">
        <v>0</v>
      </c>
      <c r="DO231">
        <v>0</v>
      </c>
      <c r="DP231">
        <v>1</v>
      </c>
      <c r="DQ231">
        <v>1</v>
      </c>
      <c r="DU231">
        <v>1010</v>
      </c>
      <c r="DV231" t="s">
        <v>260</v>
      </c>
      <c r="DW231" t="s">
        <v>260</v>
      </c>
      <c r="DX231">
        <v>1</v>
      </c>
      <c r="DZ231" t="s">
        <v>3</v>
      </c>
      <c r="EA231" t="s">
        <v>3</v>
      </c>
      <c r="EB231" t="s">
        <v>3</v>
      </c>
      <c r="EC231" t="s">
        <v>3</v>
      </c>
      <c r="EE231">
        <v>85678563</v>
      </c>
      <c r="EF231">
        <v>8</v>
      </c>
      <c r="EG231" t="s">
        <v>261</v>
      </c>
      <c r="EH231">
        <v>0</v>
      </c>
      <c r="EI231" t="s">
        <v>3</v>
      </c>
      <c r="EJ231">
        <v>1</v>
      </c>
      <c r="EK231">
        <v>1100</v>
      </c>
      <c r="EL231" t="s">
        <v>262</v>
      </c>
      <c r="EM231" t="s">
        <v>263</v>
      </c>
      <c r="EO231" t="s">
        <v>3</v>
      </c>
      <c r="EQ231">
        <v>0</v>
      </c>
      <c r="ER231">
        <v>12593.29</v>
      </c>
      <c r="ES231">
        <v>12593.29</v>
      </c>
      <c r="ET231">
        <v>0</v>
      </c>
      <c r="EU231">
        <v>0</v>
      </c>
      <c r="EV231">
        <v>0</v>
      </c>
      <c r="EW231">
        <v>0</v>
      </c>
      <c r="EX231">
        <v>0</v>
      </c>
      <c r="EY231">
        <v>0</v>
      </c>
      <c r="EZ231">
        <v>5</v>
      </c>
      <c r="FC231">
        <v>0</v>
      </c>
      <c r="FD231">
        <v>18</v>
      </c>
      <c r="FF231">
        <v>11986.76</v>
      </c>
      <c r="FQ231">
        <v>0</v>
      </c>
      <c r="FR231">
        <f t="shared" si="293"/>
        <v>0</v>
      </c>
      <c r="FS231">
        <v>0</v>
      </c>
      <c r="FX231">
        <v>0</v>
      </c>
      <c r="FY231">
        <v>0</v>
      </c>
      <c r="GA231" t="s">
        <v>264</v>
      </c>
      <c r="GD231">
        <v>1</v>
      </c>
      <c r="GF231">
        <v>-233762339</v>
      </c>
      <c r="GG231">
        <v>2</v>
      </c>
      <c r="GH231">
        <v>3</v>
      </c>
      <c r="GI231">
        <v>-2</v>
      </c>
      <c r="GJ231">
        <v>0</v>
      </c>
      <c r="GK231">
        <v>0</v>
      </c>
      <c r="GL231">
        <f t="shared" si="294"/>
        <v>0</v>
      </c>
      <c r="GM231">
        <f t="shared" si="295"/>
        <v>0</v>
      </c>
      <c r="GN231">
        <f t="shared" si="296"/>
        <v>0</v>
      </c>
      <c r="GO231">
        <f t="shared" si="297"/>
        <v>0</v>
      </c>
      <c r="GP231">
        <f t="shared" si="298"/>
        <v>0</v>
      </c>
      <c r="GR231">
        <v>1</v>
      </c>
      <c r="GS231">
        <v>1</v>
      </c>
      <c r="GT231">
        <v>0</v>
      </c>
      <c r="GU231" t="s">
        <v>3</v>
      </c>
      <c r="GV231">
        <f t="shared" si="299"/>
        <v>0</v>
      </c>
      <c r="GW231">
        <v>1</v>
      </c>
      <c r="GX231">
        <f t="shared" si="300"/>
        <v>0</v>
      </c>
      <c r="HA231">
        <v>0</v>
      </c>
      <c r="HB231">
        <v>0</v>
      </c>
      <c r="HC231">
        <f t="shared" si="301"/>
        <v>0</v>
      </c>
      <c r="HE231" t="s">
        <v>35</v>
      </c>
      <c r="HF231" t="s">
        <v>31</v>
      </c>
      <c r="HG231">
        <f t="shared" si="302"/>
        <v>0</v>
      </c>
      <c r="HM231" t="s">
        <v>3</v>
      </c>
      <c r="HN231" t="s">
        <v>3</v>
      </c>
      <c r="HO231" t="s">
        <v>3</v>
      </c>
      <c r="HP231" t="s">
        <v>3</v>
      </c>
      <c r="HQ231" t="s">
        <v>3</v>
      </c>
      <c r="IK231">
        <v>0</v>
      </c>
    </row>
    <row r="232" spans="1:255" x14ac:dyDescent="0.2">
      <c r="A232" s="2">
        <v>17</v>
      </c>
      <c r="B232" s="2">
        <v>1</v>
      </c>
      <c r="C232" s="2"/>
      <c r="D232" s="2"/>
      <c r="E232" s="2" t="s">
        <v>265</v>
      </c>
      <c r="F232" s="2" t="s">
        <v>258</v>
      </c>
      <c r="G232" s="2" t="s">
        <v>266</v>
      </c>
      <c r="H232" s="2" t="s">
        <v>241</v>
      </c>
      <c r="I232" s="2">
        <v>95.9</v>
      </c>
      <c r="J232" s="2">
        <v>0</v>
      </c>
      <c r="K232" s="2">
        <v>95.9</v>
      </c>
      <c r="L232" s="2">
        <v>137</v>
      </c>
      <c r="M232" s="2">
        <v>41.1</v>
      </c>
      <c r="N232" s="2">
        <f t="shared" si="264"/>
        <v>95.9</v>
      </c>
      <c r="O232" s="2">
        <f t="shared" si="265"/>
        <v>49166.97</v>
      </c>
      <c r="P232" s="2">
        <f t="shared" si="266"/>
        <v>49166.97</v>
      </c>
      <c r="Q232" s="2">
        <f t="shared" si="267"/>
        <v>0</v>
      </c>
      <c r="R232" s="2">
        <f t="shared" si="268"/>
        <v>0</v>
      </c>
      <c r="S232" s="2">
        <f t="shared" si="269"/>
        <v>0</v>
      </c>
      <c r="T232" s="2">
        <f t="shared" si="270"/>
        <v>0</v>
      </c>
      <c r="U232" s="2">
        <f t="shared" si="271"/>
        <v>0</v>
      </c>
      <c r="V232" s="2">
        <f t="shared" si="272"/>
        <v>0</v>
      </c>
      <c r="W232" s="2">
        <f t="shared" si="273"/>
        <v>0</v>
      </c>
      <c r="X232" s="2">
        <f t="shared" si="274"/>
        <v>0</v>
      </c>
      <c r="Y232" s="2">
        <f t="shared" si="275"/>
        <v>0</v>
      </c>
      <c r="Z232" s="2"/>
      <c r="AA232" s="2">
        <v>87105575</v>
      </c>
      <c r="AB232" s="2">
        <f t="shared" si="276"/>
        <v>512.69000000000005</v>
      </c>
      <c r="AC232" s="2">
        <f t="shared" si="277"/>
        <v>512.69000000000005</v>
      </c>
      <c r="AD232" s="2">
        <f>ROUND((((ET232)-(EU232))+AE232),2)</f>
        <v>0</v>
      </c>
      <c r="AE232" s="2">
        <f t="shared" si="278"/>
        <v>0</v>
      </c>
      <c r="AF232" s="2">
        <f t="shared" si="279"/>
        <v>0</v>
      </c>
      <c r="AG232" s="2">
        <f t="shared" si="280"/>
        <v>0</v>
      </c>
      <c r="AH232" s="2">
        <f t="shared" si="281"/>
        <v>0</v>
      </c>
      <c r="AI232" s="2">
        <f t="shared" si="282"/>
        <v>0</v>
      </c>
      <c r="AJ232" s="2">
        <f t="shared" si="283"/>
        <v>0</v>
      </c>
      <c r="AK232" s="2">
        <v>512.68999999999994</v>
      </c>
      <c r="AL232" s="2">
        <v>512.68999999999994</v>
      </c>
      <c r="AM232" s="2">
        <v>0</v>
      </c>
      <c r="AN232" s="2">
        <v>0</v>
      </c>
      <c r="AO232" s="2">
        <v>0</v>
      </c>
      <c r="AP232" s="2">
        <v>0</v>
      </c>
      <c r="AQ232" s="2">
        <v>0</v>
      </c>
      <c r="AR232" s="2">
        <v>0</v>
      </c>
      <c r="AS232" s="2">
        <v>0</v>
      </c>
      <c r="AT232" s="2">
        <v>0</v>
      </c>
      <c r="AU232" s="2">
        <v>0</v>
      </c>
      <c r="AV232" s="2">
        <v>1</v>
      </c>
      <c r="AW232" s="2">
        <v>1</v>
      </c>
      <c r="AX232" s="2"/>
      <c r="AY232" s="2"/>
      <c r="AZ232" s="2">
        <v>1</v>
      </c>
      <c r="BA232" s="2">
        <v>1</v>
      </c>
      <c r="BB232" s="2">
        <v>1</v>
      </c>
      <c r="BC232" s="2">
        <v>1</v>
      </c>
      <c r="BD232" s="2" t="s">
        <v>3</v>
      </c>
      <c r="BE232" s="2" t="s">
        <v>3</v>
      </c>
      <c r="BF232" s="2" t="s">
        <v>3</v>
      </c>
      <c r="BG232" s="2" t="s">
        <v>3</v>
      </c>
      <c r="BH232" s="2">
        <v>3</v>
      </c>
      <c r="BI232" s="2">
        <v>1</v>
      </c>
      <c r="BJ232" s="2" t="s">
        <v>3</v>
      </c>
      <c r="BK232" s="2"/>
      <c r="BL232" s="2"/>
      <c r="BM232" s="2">
        <v>1100</v>
      </c>
      <c r="BN232" s="2">
        <v>0</v>
      </c>
      <c r="BO232" s="2" t="s">
        <v>3</v>
      </c>
      <c r="BP232" s="2">
        <v>0</v>
      </c>
      <c r="BQ232" s="2">
        <v>8</v>
      </c>
      <c r="BR232" s="2">
        <v>0</v>
      </c>
      <c r="BS232" s="2">
        <v>1</v>
      </c>
      <c r="BT232" s="2">
        <v>1</v>
      </c>
      <c r="BU232" s="2">
        <v>1</v>
      </c>
      <c r="BV232" s="2">
        <v>1</v>
      </c>
      <c r="BW232" s="2">
        <v>1</v>
      </c>
      <c r="BX232" s="2">
        <v>1</v>
      </c>
      <c r="BY232" s="2" t="s">
        <v>3</v>
      </c>
      <c r="BZ232" s="2">
        <v>0</v>
      </c>
      <c r="CA232" s="2">
        <v>0</v>
      </c>
      <c r="CB232" s="2" t="s">
        <v>3</v>
      </c>
      <c r="CC232" s="2"/>
      <c r="CD232" s="2"/>
      <c r="CE232" s="2">
        <v>0</v>
      </c>
      <c r="CF232" s="2">
        <v>0</v>
      </c>
      <c r="CG232" s="2">
        <v>0</v>
      </c>
      <c r="CH232" s="2">
        <v>20</v>
      </c>
      <c r="CI232" s="2">
        <v>0</v>
      </c>
      <c r="CJ232" s="2">
        <v>0</v>
      </c>
      <c r="CK232" s="2">
        <v>0</v>
      </c>
      <c r="CL232" s="2">
        <v>0</v>
      </c>
      <c r="CM232" s="2">
        <v>0</v>
      </c>
      <c r="CN232" s="2" t="s">
        <v>3</v>
      </c>
      <c r="CO232" s="2">
        <v>0</v>
      </c>
      <c r="CP232" s="2">
        <f t="shared" si="284"/>
        <v>49166.97</v>
      </c>
      <c r="CQ232" s="2">
        <f t="shared" si="285"/>
        <v>512.69000000000005</v>
      </c>
      <c r="CR232" s="2">
        <f t="shared" si="286"/>
        <v>0</v>
      </c>
      <c r="CS232" s="2">
        <f t="shared" si="287"/>
        <v>0</v>
      </c>
      <c r="CT232" s="2">
        <f t="shared" si="288"/>
        <v>0</v>
      </c>
      <c r="CU232" s="2">
        <f t="shared" si="289"/>
        <v>0</v>
      </c>
      <c r="CV232" s="2">
        <f t="shared" si="290"/>
        <v>0</v>
      </c>
      <c r="CW232" s="2">
        <f t="shared" si="291"/>
        <v>0</v>
      </c>
      <c r="CX232" s="2">
        <f t="shared" si="292"/>
        <v>0</v>
      </c>
      <c r="CY232" s="2">
        <f>(((S232+R232)*AT232)/100)</f>
        <v>0</v>
      </c>
      <c r="CZ232" s="2">
        <f>(((S232+R232)*AU232)/100)</f>
        <v>0</v>
      </c>
      <c r="DA232" s="2"/>
      <c r="DB232" s="2"/>
      <c r="DC232" s="2" t="s">
        <v>3</v>
      </c>
      <c r="DD232" s="2" t="s">
        <v>3</v>
      </c>
      <c r="DE232" s="2" t="s">
        <v>3</v>
      </c>
      <c r="DF232" s="2" t="s">
        <v>3</v>
      </c>
      <c r="DG232" s="2" t="s">
        <v>3</v>
      </c>
      <c r="DH232" s="2" t="s">
        <v>3</v>
      </c>
      <c r="DI232" s="2" t="s">
        <v>3</v>
      </c>
      <c r="DJ232" s="2" t="s">
        <v>3</v>
      </c>
      <c r="DK232" s="2" t="s">
        <v>3</v>
      </c>
      <c r="DL232" s="2" t="s">
        <v>3</v>
      </c>
      <c r="DM232" s="2" t="s">
        <v>3</v>
      </c>
      <c r="DN232" s="2">
        <v>0</v>
      </c>
      <c r="DO232" s="2">
        <v>0</v>
      </c>
      <c r="DP232" s="2">
        <v>1</v>
      </c>
      <c r="DQ232" s="2">
        <v>1</v>
      </c>
      <c r="DR232" s="2"/>
      <c r="DS232" s="2"/>
      <c r="DT232" s="2"/>
      <c r="DU232" s="2">
        <v>1003</v>
      </c>
      <c r="DV232" s="2" t="s">
        <v>241</v>
      </c>
      <c r="DW232" s="2" t="s">
        <v>241</v>
      </c>
      <c r="DX232" s="2">
        <v>1</v>
      </c>
      <c r="DY232" s="2"/>
      <c r="DZ232" s="2" t="s">
        <v>3</v>
      </c>
      <c r="EA232" s="2" t="s">
        <v>3</v>
      </c>
      <c r="EB232" s="2" t="s">
        <v>3</v>
      </c>
      <c r="EC232" s="2" t="s">
        <v>3</v>
      </c>
      <c r="ED232" s="2"/>
      <c r="EE232" s="2">
        <v>85678563</v>
      </c>
      <c r="EF232" s="2">
        <v>8</v>
      </c>
      <c r="EG232" s="2" t="s">
        <v>261</v>
      </c>
      <c r="EH232" s="2">
        <v>0</v>
      </c>
      <c r="EI232" s="2" t="s">
        <v>3</v>
      </c>
      <c r="EJ232" s="2">
        <v>1</v>
      </c>
      <c r="EK232" s="2">
        <v>1100</v>
      </c>
      <c r="EL232" s="2" t="s">
        <v>262</v>
      </c>
      <c r="EM232" s="2" t="s">
        <v>263</v>
      </c>
      <c r="EN232" s="2"/>
      <c r="EO232" s="2" t="s">
        <v>3</v>
      </c>
      <c r="EP232" s="2"/>
      <c r="EQ232" s="2">
        <v>0</v>
      </c>
      <c r="ER232" s="2">
        <v>512.68999999999994</v>
      </c>
      <c r="ES232" s="2">
        <v>512.68999999999994</v>
      </c>
      <c r="ET232" s="2">
        <v>0</v>
      </c>
      <c r="EU232" s="2">
        <v>0</v>
      </c>
      <c r="EV232" s="2">
        <v>0</v>
      </c>
      <c r="EW232" s="2">
        <v>0</v>
      </c>
      <c r="EX232" s="2">
        <v>0</v>
      </c>
      <c r="EY232" s="2">
        <v>0</v>
      </c>
      <c r="EZ232" s="2">
        <v>5</v>
      </c>
      <c r="FA232" s="2"/>
      <c r="FB232" s="2"/>
      <c r="FC232" s="2">
        <v>0</v>
      </c>
      <c r="FD232" s="2">
        <v>18</v>
      </c>
      <c r="FE232" s="2"/>
      <c r="FF232" s="2">
        <v>488</v>
      </c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>
        <v>0</v>
      </c>
      <c r="FR232" s="2">
        <f t="shared" si="293"/>
        <v>0</v>
      </c>
      <c r="FS232" s="2">
        <v>0</v>
      </c>
      <c r="FT232" s="2"/>
      <c r="FU232" s="2"/>
      <c r="FV232" s="2"/>
      <c r="FW232" s="2"/>
      <c r="FX232" s="2">
        <v>0</v>
      </c>
      <c r="FY232" s="2">
        <v>0</v>
      </c>
      <c r="FZ232" s="2"/>
      <c r="GA232" s="2" t="s">
        <v>267</v>
      </c>
      <c r="GB232" s="2"/>
      <c r="GC232" s="2"/>
      <c r="GD232" s="2">
        <v>1</v>
      </c>
      <c r="GE232" s="2"/>
      <c r="GF232" s="2">
        <v>-648273396</v>
      </c>
      <c r="GG232" s="2">
        <v>2</v>
      </c>
      <c r="GH232" s="2">
        <v>3</v>
      </c>
      <c r="GI232" s="2">
        <v>-2</v>
      </c>
      <c r="GJ232" s="2">
        <v>0</v>
      </c>
      <c r="GK232" s="2">
        <v>0</v>
      </c>
      <c r="GL232" s="2">
        <f t="shared" si="294"/>
        <v>0</v>
      </c>
      <c r="GM232" s="2">
        <f t="shared" si="295"/>
        <v>49166.97</v>
      </c>
      <c r="GN232" s="2">
        <f t="shared" si="296"/>
        <v>49166.97</v>
      </c>
      <c r="GO232" s="2">
        <f t="shared" si="297"/>
        <v>0</v>
      </c>
      <c r="GP232" s="2">
        <f t="shared" si="298"/>
        <v>0</v>
      </c>
      <c r="GQ232" s="2"/>
      <c r="GR232" s="2">
        <v>1</v>
      </c>
      <c r="GS232" s="2">
        <v>1</v>
      </c>
      <c r="GT232" s="2">
        <v>0</v>
      </c>
      <c r="GU232" s="2" t="s">
        <v>3</v>
      </c>
      <c r="GV232" s="2">
        <f t="shared" si="299"/>
        <v>0</v>
      </c>
      <c r="GW232" s="2">
        <v>1</v>
      </c>
      <c r="GX232" s="2">
        <f t="shared" si="300"/>
        <v>0</v>
      </c>
      <c r="GY232" s="2"/>
      <c r="GZ232" s="2"/>
      <c r="HA232" s="2">
        <v>0</v>
      </c>
      <c r="HB232" s="2">
        <v>0</v>
      </c>
      <c r="HC232" s="2">
        <f t="shared" si="301"/>
        <v>0</v>
      </c>
      <c r="HD232" s="2"/>
      <c r="HE232" s="2" t="s">
        <v>35</v>
      </c>
      <c r="HF232" s="2" t="s">
        <v>31</v>
      </c>
      <c r="HG232" s="2">
        <f t="shared" si="302"/>
        <v>49166.97</v>
      </c>
      <c r="HH232" s="2"/>
      <c r="HI232" s="2"/>
      <c r="HJ232" s="2"/>
      <c r="HK232" s="2"/>
      <c r="HL232" s="2"/>
      <c r="HM232" s="2" t="s">
        <v>3</v>
      </c>
      <c r="HN232" s="2" t="s">
        <v>3</v>
      </c>
      <c r="HO232" s="2" t="s">
        <v>3</v>
      </c>
      <c r="HP232" s="2" t="s">
        <v>3</v>
      </c>
      <c r="HQ232" s="2" t="s">
        <v>3</v>
      </c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>
        <v>0</v>
      </c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x14ac:dyDescent="0.2">
      <c r="A233">
        <v>17</v>
      </c>
      <c r="B233">
        <v>1</v>
      </c>
      <c r="E233" t="s">
        <v>265</v>
      </c>
      <c r="F233" t="s">
        <v>258</v>
      </c>
      <c r="G233" t="s">
        <v>266</v>
      </c>
      <c r="H233" t="s">
        <v>241</v>
      </c>
      <c r="I233">
        <v>95.9</v>
      </c>
      <c r="J233">
        <v>0</v>
      </c>
      <c r="K233">
        <v>95.9</v>
      </c>
      <c r="L233">
        <v>137</v>
      </c>
      <c r="M233">
        <v>41.1</v>
      </c>
      <c r="N233">
        <f t="shared" si="264"/>
        <v>95.9</v>
      </c>
      <c r="O233">
        <f t="shared" si="265"/>
        <v>49166.97</v>
      </c>
      <c r="P233">
        <f t="shared" si="266"/>
        <v>49166.97</v>
      </c>
      <c r="Q233">
        <f t="shared" si="267"/>
        <v>0</v>
      </c>
      <c r="R233">
        <f t="shared" si="268"/>
        <v>0</v>
      </c>
      <c r="S233">
        <f t="shared" si="269"/>
        <v>0</v>
      </c>
      <c r="T233">
        <f t="shared" si="270"/>
        <v>0</v>
      </c>
      <c r="U233">
        <f t="shared" si="271"/>
        <v>0</v>
      </c>
      <c r="V233">
        <f t="shared" si="272"/>
        <v>0</v>
      </c>
      <c r="W233">
        <f t="shared" si="273"/>
        <v>0</v>
      </c>
      <c r="X233">
        <f t="shared" si="274"/>
        <v>0</v>
      </c>
      <c r="Y233">
        <f t="shared" si="275"/>
        <v>0</v>
      </c>
      <c r="AA233">
        <v>87105511</v>
      </c>
      <c r="AB233">
        <f t="shared" si="276"/>
        <v>512.69000000000005</v>
      </c>
      <c r="AC233">
        <f t="shared" si="277"/>
        <v>512.69000000000005</v>
      </c>
      <c r="AD233">
        <f>ROUND((((ET233)-(EU233))+AE233),2)</f>
        <v>0</v>
      </c>
      <c r="AE233">
        <f t="shared" si="278"/>
        <v>0</v>
      </c>
      <c r="AF233">
        <f t="shared" si="279"/>
        <v>0</v>
      </c>
      <c r="AG233">
        <f t="shared" si="280"/>
        <v>0</v>
      </c>
      <c r="AH233">
        <f t="shared" si="281"/>
        <v>0</v>
      </c>
      <c r="AI233">
        <f t="shared" si="282"/>
        <v>0</v>
      </c>
      <c r="AJ233">
        <f t="shared" si="283"/>
        <v>0</v>
      </c>
      <c r="AK233">
        <v>512.68999999999994</v>
      </c>
      <c r="AL233">
        <v>512.68999999999994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1</v>
      </c>
      <c r="AW233">
        <v>1</v>
      </c>
      <c r="AZ233">
        <v>1</v>
      </c>
      <c r="BA233">
        <v>1</v>
      </c>
      <c r="BB233">
        <v>1</v>
      </c>
      <c r="BC233">
        <v>1</v>
      </c>
      <c r="BD233" t="s">
        <v>3</v>
      </c>
      <c r="BE233" t="s">
        <v>3</v>
      </c>
      <c r="BF233" t="s">
        <v>3</v>
      </c>
      <c r="BG233" t="s">
        <v>3</v>
      </c>
      <c r="BH233">
        <v>3</v>
      </c>
      <c r="BI233">
        <v>1</v>
      </c>
      <c r="BJ233" t="s">
        <v>3</v>
      </c>
      <c r="BM233">
        <v>1100</v>
      </c>
      <c r="BN233">
        <v>0</v>
      </c>
      <c r="BO233" t="s">
        <v>3</v>
      </c>
      <c r="BP233">
        <v>0</v>
      </c>
      <c r="BQ233">
        <v>8</v>
      </c>
      <c r="BR233">
        <v>0</v>
      </c>
      <c r="BS233">
        <v>1</v>
      </c>
      <c r="BT233">
        <v>1</v>
      </c>
      <c r="BU233">
        <v>1</v>
      </c>
      <c r="BV233">
        <v>1</v>
      </c>
      <c r="BW233">
        <v>1</v>
      </c>
      <c r="BX233">
        <v>1</v>
      </c>
      <c r="BY233" t="s">
        <v>3</v>
      </c>
      <c r="BZ233">
        <v>0</v>
      </c>
      <c r="CA233">
        <v>0</v>
      </c>
      <c r="CB233" t="s">
        <v>3</v>
      </c>
      <c r="CE233">
        <v>0</v>
      </c>
      <c r="CF233">
        <v>0</v>
      </c>
      <c r="CG233">
        <v>0</v>
      </c>
      <c r="CH233">
        <v>20</v>
      </c>
      <c r="CI233">
        <v>0</v>
      </c>
      <c r="CJ233">
        <v>0</v>
      </c>
      <c r="CK233">
        <v>0</v>
      </c>
      <c r="CL233">
        <v>0</v>
      </c>
      <c r="CM233">
        <v>0</v>
      </c>
      <c r="CN233" t="s">
        <v>3</v>
      </c>
      <c r="CO233">
        <v>0</v>
      </c>
      <c r="CP233">
        <f t="shared" si="284"/>
        <v>49166.97</v>
      </c>
      <c r="CQ233">
        <f t="shared" si="285"/>
        <v>512.69000000000005</v>
      </c>
      <c r="CR233">
        <f t="shared" si="286"/>
        <v>0</v>
      </c>
      <c r="CS233">
        <f t="shared" si="287"/>
        <v>0</v>
      </c>
      <c r="CT233">
        <f t="shared" si="288"/>
        <v>0</v>
      </c>
      <c r="CU233">
        <f t="shared" si="289"/>
        <v>0</v>
      </c>
      <c r="CV233">
        <f t="shared" si="290"/>
        <v>0</v>
      </c>
      <c r="CW233">
        <f t="shared" si="291"/>
        <v>0</v>
      </c>
      <c r="CX233">
        <f t="shared" si="292"/>
        <v>0</v>
      </c>
      <c r="CY233">
        <f>(((S233+R233)*AT233)/100)</f>
        <v>0</v>
      </c>
      <c r="CZ233">
        <f>(((S233+R233)*AU233)/100)</f>
        <v>0</v>
      </c>
      <c r="DC233" t="s">
        <v>3</v>
      </c>
      <c r="DD233" t="s">
        <v>3</v>
      </c>
      <c r="DE233" t="s">
        <v>3</v>
      </c>
      <c r="DF233" t="s">
        <v>3</v>
      </c>
      <c r="DG233" t="s">
        <v>3</v>
      </c>
      <c r="DH233" t="s">
        <v>3</v>
      </c>
      <c r="DI233" t="s">
        <v>3</v>
      </c>
      <c r="DJ233" t="s">
        <v>3</v>
      </c>
      <c r="DK233" t="s">
        <v>3</v>
      </c>
      <c r="DL233" t="s">
        <v>3</v>
      </c>
      <c r="DM233" t="s">
        <v>3</v>
      </c>
      <c r="DN233">
        <v>0</v>
      </c>
      <c r="DO233">
        <v>0</v>
      </c>
      <c r="DP233">
        <v>1</v>
      </c>
      <c r="DQ233">
        <v>1</v>
      </c>
      <c r="DU233">
        <v>1003</v>
      </c>
      <c r="DV233" t="s">
        <v>241</v>
      </c>
      <c r="DW233" t="s">
        <v>241</v>
      </c>
      <c r="DX233">
        <v>1</v>
      </c>
      <c r="DZ233" t="s">
        <v>3</v>
      </c>
      <c r="EA233" t="s">
        <v>3</v>
      </c>
      <c r="EB233" t="s">
        <v>3</v>
      </c>
      <c r="EC233" t="s">
        <v>3</v>
      </c>
      <c r="EE233">
        <v>85678563</v>
      </c>
      <c r="EF233">
        <v>8</v>
      </c>
      <c r="EG233" t="s">
        <v>261</v>
      </c>
      <c r="EH233">
        <v>0</v>
      </c>
      <c r="EI233" t="s">
        <v>3</v>
      </c>
      <c r="EJ233">
        <v>1</v>
      </c>
      <c r="EK233">
        <v>1100</v>
      </c>
      <c r="EL233" t="s">
        <v>262</v>
      </c>
      <c r="EM233" t="s">
        <v>263</v>
      </c>
      <c r="EO233" t="s">
        <v>3</v>
      </c>
      <c r="EQ233">
        <v>0</v>
      </c>
      <c r="ER233">
        <v>512.68999999999994</v>
      </c>
      <c r="ES233">
        <v>512.68999999999994</v>
      </c>
      <c r="ET233">
        <v>0</v>
      </c>
      <c r="EU233">
        <v>0</v>
      </c>
      <c r="EV233">
        <v>0</v>
      </c>
      <c r="EW233">
        <v>0</v>
      </c>
      <c r="EX233">
        <v>0</v>
      </c>
      <c r="EY233">
        <v>0</v>
      </c>
      <c r="EZ233">
        <v>5</v>
      </c>
      <c r="FC233">
        <v>0</v>
      </c>
      <c r="FD233">
        <v>18</v>
      </c>
      <c r="FF233">
        <v>488</v>
      </c>
      <c r="FQ233">
        <v>0</v>
      </c>
      <c r="FR233">
        <f t="shared" si="293"/>
        <v>0</v>
      </c>
      <c r="FS233">
        <v>0</v>
      </c>
      <c r="FX233">
        <v>0</v>
      </c>
      <c r="FY233">
        <v>0</v>
      </c>
      <c r="GA233" t="s">
        <v>267</v>
      </c>
      <c r="GD233">
        <v>1</v>
      </c>
      <c r="GF233">
        <v>-648273396</v>
      </c>
      <c r="GG233">
        <v>2</v>
      </c>
      <c r="GH233">
        <v>3</v>
      </c>
      <c r="GI233">
        <v>-2</v>
      </c>
      <c r="GJ233">
        <v>0</v>
      </c>
      <c r="GK233">
        <v>0</v>
      </c>
      <c r="GL233">
        <f t="shared" si="294"/>
        <v>0</v>
      </c>
      <c r="GM233">
        <f t="shared" si="295"/>
        <v>49166.97</v>
      </c>
      <c r="GN233">
        <f t="shared" si="296"/>
        <v>49166.97</v>
      </c>
      <c r="GO233">
        <f t="shared" si="297"/>
        <v>0</v>
      </c>
      <c r="GP233">
        <f t="shared" si="298"/>
        <v>0</v>
      </c>
      <c r="GR233">
        <v>1</v>
      </c>
      <c r="GS233">
        <v>1</v>
      </c>
      <c r="GT233">
        <v>0</v>
      </c>
      <c r="GU233" t="s">
        <v>3</v>
      </c>
      <c r="GV233">
        <f t="shared" si="299"/>
        <v>0</v>
      </c>
      <c r="GW233">
        <v>1</v>
      </c>
      <c r="GX233">
        <f t="shared" si="300"/>
        <v>0</v>
      </c>
      <c r="HA233">
        <v>0</v>
      </c>
      <c r="HB233">
        <v>0</v>
      </c>
      <c r="HC233">
        <f t="shared" si="301"/>
        <v>0</v>
      </c>
      <c r="HE233" t="s">
        <v>35</v>
      </c>
      <c r="HF233" t="s">
        <v>31</v>
      </c>
      <c r="HG233">
        <f t="shared" si="302"/>
        <v>49166.97</v>
      </c>
      <c r="HM233" t="s">
        <v>3</v>
      </c>
      <c r="HN233" t="s">
        <v>3</v>
      </c>
      <c r="HO233" t="s">
        <v>3</v>
      </c>
      <c r="HP233" t="s">
        <v>3</v>
      </c>
      <c r="HQ233" t="s">
        <v>3</v>
      </c>
      <c r="IK233">
        <v>0</v>
      </c>
    </row>
    <row r="234" spans="1:255" x14ac:dyDescent="0.2">
      <c r="A234" s="2">
        <v>17</v>
      </c>
      <c r="B234" s="2">
        <v>1</v>
      </c>
      <c r="C234" s="2"/>
      <c r="D234" s="2"/>
      <c r="E234" s="2" t="s">
        <v>268</v>
      </c>
      <c r="F234" s="2" t="s">
        <v>269</v>
      </c>
      <c r="G234" s="2" t="s">
        <v>270</v>
      </c>
      <c r="H234" s="2" t="s">
        <v>260</v>
      </c>
      <c r="I234" s="2">
        <v>0</v>
      </c>
      <c r="J234" s="2">
        <v>0</v>
      </c>
      <c r="K234" s="2">
        <v>0</v>
      </c>
      <c r="L234" s="2">
        <v>5</v>
      </c>
      <c r="M234" s="2">
        <v>5</v>
      </c>
      <c r="N234" s="2">
        <f t="shared" si="264"/>
        <v>0</v>
      </c>
      <c r="O234" s="2">
        <f t="shared" si="265"/>
        <v>0</v>
      </c>
      <c r="P234" s="2">
        <f t="shared" si="266"/>
        <v>0</v>
      </c>
      <c r="Q234" s="2">
        <f t="shared" si="267"/>
        <v>0</v>
      </c>
      <c r="R234" s="2">
        <f t="shared" si="268"/>
        <v>0</v>
      </c>
      <c r="S234" s="2">
        <f t="shared" si="269"/>
        <v>0</v>
      </c>
      <c r="T234" s="2">
        <f t="shared" si="270"/>
        <v>0</v>
      </c>
      <c r="U234" s="2">
        <f t="shared" si="271"/>
        <v>0</v>
      </c>
      <c r="V234" s="2">
        <f t="shared" si="272"/>
        <v>0</v>
      </c>
      <c r="W234" s="2">
        <f t="shared" si="273"/>
        <v>0</v>
      </c>
      <c r="X234" s="2">
        <f t="shared" si="274"/>
        <v>0</v>
      </c>
      <c r="Y234" s="2">
        <f t="shared" si="275"/>
        <v>0</v>
      </c>
      <c r="Z234" s="2"/>
      <c r="AA234" s="2">
        <v>87105575</v>
      </c>
      <c r="AB234" s="2">
        <f t="shared" si="276"/>
        <v>3076.65</v>
      </c>
      <c r="AC234" s="2">
        <f t="shared" si="277"/>
        <v>3076.65</v>
      </c>
      <c r="AD234" s="2">
        <f t="shared" ref="AD234:AD275" si="303">ROUND((ET234),2)</f>
        <v>0</v>
      </c>
      <c r="AE234" s="2">
        <f t="shared" si="278"/>
        <v>0</v>
      </c>
      <c r="AF234" s="2">
        <f t="shared" si="279"/>
        <v>0</v>
      </c>
      <c r="AG234" s="2">
        <f t="shared" si="280"/>
        <v>0</v>
      </c>
      <c r="AH234" s="2">
        <f t="shared" si="281"/>
        <v>0</v>
      </c>
      <c r="AI234" s="2">
        <f t="shared" si="282"/>
        <v>0</v>
      </c>
      <c r="AJ234" s="2">
        <f t="shared" si="283"/>
        <v>0</v>
      </c>
      <c r="AK234" s="2">
        <v>3076.65</v>
      </c>
      <c r="AL234" s="2">
        <v>3076.65</v>
      </c>
      <c r="AM234" s="2">
        <v>0</v>
      </c>
      <c r="AN234" s="2">
        <v>0</v>
      </c>
      <c r="AO234" s="2">
        <v>0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1</v>
      </c>
      <c r="AW234" s="2">
        <v>1</v>
      </c>
      <c r="AX234" s="2"/>
      <c r="AY234" s="2"/>
      <c r="AZ234" s="2">
        <v>1</v>
      </c>
      <c r="BA234" s="2">
        <v>1</v>
      </c>
      <c r="BB234" s="2">
        <v>1</v>
      </c>
      <c r="BC234" s="2">
        <v>1</v>
      </c>
      <c r="BD234" s="2" t="s">
        <v>3</v>
      </c>
      <c r="BE234" s="2" t="s">
        <v>3</v>
      </c>
      <c r="BF234" s="2" t="s">
        <v>3</v>
      </c>
      <c r="BG234" s="2" t="s">
        <v>3</v>
      </c>
      <c r="BH234" s="2">
        <v>3</v>
      </c>
      <c r="BI234" s="2">
        <v>1</v>
      </c>
      <c r="BJ234" s="2" t="s">
        <v>269</v>
      </c>
      <c r="BK234" s="2"/>
      <c r="BL234" s="2"/>
      <c r="BM234" s="2">
        <v>900</v>
      </c>
      <c r="BN234" s="2">
        <v>0</v>
      </c>
      <c r="BO234" s="2" t="s">
        <v>3</v>
      </c>
      <c r="BP234" s="2">
        <v>0</v>
      </c>
      <c r="BQ234" s="2">
        <v>90</v>
      </c>
      <c r="BR234" s="2">
        <v>0</v>
      </c>
      <c r="BS234" s="2">
        <v>1</v>
      </c>
      <c r="BT234" s="2">
        <v>1</v>
      </c>
      <c r="BU234" s="2">
        <v>1</v>
      </c>
      <c r="BV234" s="2">
        <v>1</v>
      </c>
      <c r="BW234" s="2">
        <v>1</v>
      </c>
      <c r="BX234" s="2">
        <v>1</v>
      </c>
      <c r="BY234" s="2" t="s">
        <v>3</v>
      </c>
      <c r="BZ234" s="2">
        <v>0</v>
      </c>
      <c r="CA234" s="2">
        <v>0</v>
      </c>
      <c r="CB234" s="2" t="s">
        <v>3</v>
      </c>
      <c r="CC234" s="2"/>
      <c r="CD234" s="2"/>
      <c r="CE234" s="2">
        <v>0</v>
      </c>
      <c r="CF234" s="2">
        <v>0</v>
      </c>
      <c r="CG234" s="2">
        <v>0</v>
      </c>
      <c r="CH234" s="2">
        <v>21</v>
      </c>
      <c r="CI234" s="2">
        <v>0</v>
      </c>
      <c r="CJ234" s="2">
        <v>0</v>
      </c>
      <c r="CK234" s="2">
        <v>0</v>
      </c>
      <c r="CL234" s="2">
        <v>0</v>
      </c>
      <c r="CM234" s="2">
        <v>0</v>
      </c>
      <c r="CN234" s="2" t="s">
        <v>3</v>
      </c>
      <c r="CO234" s="2">
        <v>0</v>
      </c>
      <c r="CP234" s="2">
        <f t="shared" si="284"/>
        <v>0</v>
      </c>
      <c r="CQ234" s="2">
        <f t="shared" si="285"/>
        <v>3076.65</v>
      </c>
      <c r="CR234" s="2">
        <f t="shared" si="286"/>
        <v>0</v>
      </c>
      <c r="CS234" s="2">
        <f t="shared" si="287"/>
        <v>0</v>
      </c>
      <c r="CT234" s="2">
        <f t="shared" si="288"/>
        <v>0</v>
      </c>
      <c r="CU234" s="2">
        <f t="shared" si="289"/>
        <v>0</v>
      </c>
      <c r="CV234" s="2">
        <f t="shared" si="290"/>
        <v>0</v>
      </c>
      <c r="CW234" s="2">
        <f t="shared" si="291"/>
        <v>0</v>
      </c>
      <c r="CX234" s="2">
        <f t="shared" si="292"/>
        <v>0</v>
      </c>
      <c r="CY234" s="2">
        <f>0</f>
        <v>0</v>
      </c>
      <c r="CZ234" s="2">
        <f>0</f>
        <v>0</v>
      </c>
      <c r="DA234" s="2"/>
      <c r="DB234" s="2"/>
      <c r="DC234" s="2" t="s">
        <v>3</v>
      </c>
      <c r="DD234" s="2" t="s">
        <v>3</v>
      </c>
      <c r="DE234" s="2" t="s">
        <v>3</v>
      </c>
      <c r="DF234" s="2" t="s">
        <v>3</v>
      </c>
      <c r="DG234" s="2" t="s">
        <v>3</v>
      </c>
      <c r="DH234" s="2" t="s">
        <v>3</v>
      </c>
      <c r="DI234" s="2" t="s">
        <v>3</v>
      </c>
      <c r="DJ234" s="2" t="s">
        <v>3</v>
      </c>
      <c r="DK234" s="2" t="s">
        <v>3</v>
      </c>
      <c r="DL234" s="2" t="s">
        <v>3</v>
      </c>
      <c r="DM234" s="2" t="s">
        <v>3</v>
      </c>
      <c r="DN234" s="2">
        <v>0</v>
      </c>
      <c r="DO234" s="2">
        <v>0</v>
      </c>
      <c r="DP234" s="2">
        <v>1</v>
      </c>
      <c r="DQ234" s="2">
        <v>1</v>
      </c>
      <c r="DR234" s="2"/>
      <c r="DS234" s="2"/>
      <c r="DT234" s="2"/>
      <c r="DU234" s="2">
        <v>1010</v>
      </c>
      <c r="DV234" s="2" t="s">
        <v>260</v>
      </c>
      <c r="DW234" s="2" t="s">
        <v>260</v>
      </c>
      <c r="DX234" s="2">
        <v>1</v>
      </c>
      <c r="DY234" s="2"/>
      <c r="DZ234" s="2" t="s">
        <v>3</v>
      </c>
      <c r="EA234" s="2" t="s">
        <v>3</v>
      </c>
      <c r="EB234" s="2" t="s">
        <v>3</v>
      </c>
      <c r="EC234" s="2" t="s">
        <v>3</v>
      </c>
      <c r="ED234" s="2"/>
      <c r="EE234" s="2">
        <v>85678820</v>
      </c>
      <c r="EF234" s="2">
        <v>90</v>
      </c>
      <c r="EG234" s="2" t="s">
        <v>242</v>
      </c>
      <c r="EH234" s="2">
        <v>0</v>
      </c>
      <c r="EI234" s="2" t="s">
        <v>3</v>
      </c>
      <c r="EJ234" s="2">
        <v>1</v>
      </c>
      <c r="EK234" s="2">
        <v>900</v>
      </c>
      <c r="EL234" s="2" t="s">
        <v>242</v>
      </c>
      <c r="EM234" s="2" t="s">
        <v>243</v>
      </c>
      <c r="EN234" s="2"/>
      <c r="EO234" s="2" t="s">
        <v>3</v>
      </c>
      <c r="EP234" s="2"/>
      <c r="EQ234" s="2">
        <v>16</v>
      </c>
      <c r="ER234" s="2">
        <v>0</v>
      </c>
      <c r="ES234" s="2">
        <v>3076.65</v>
      </c>
      <c r="ET234" s="2">
        <v>0</v>
      </c>
      <c r="EU234" s="2">
        <v>0</v>
      </c>
      <c r="EV234" s="2">
        <v>0</v>
      </c>
      <c r="EW234" s="2">
        <v>0</v>
      </c>
      <c r="EX234" s="2">
        <v>0</v>
      </c>
      <c r="EY234" s="2">
        <v>0</v>
      </c>
      <c r="EZ234" s="2">
        <v>5</v>
      </c>
      <c r="FA234" s="2"/>
      <c r="FB234" s="2"/>
      <c r="FC234" s="2">
        <v>0</v>
      </c>
      <c r="FD234" s="2">
        <v>18</v>
      </c>
      <c r="FE234" s="2"/>
      <c r="FF234" s="2">
        <v>3076.65</v>
      </c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>
        <v>0</v>
      </c>
      <c r="FR234" s="2">
        <f t="shared" si="293"/>
        <v>0</v>
      </c>
      <c r="FS234" s="2">
        <v>0</v>
      </c>
      <c r="FT234" s="2"/>
      <c r="FU234" s="2"/>
      <c r="FV234" s="2"/>
      <c r="FW234" s="2"/>
      <c r="FX234" s="2">
        <v>0</v>
      </c>
      <c r="FY234" s="2">
        <v>0</v>
      </c>
      <c r="FZ234" s="2"/>
      <c r="GA234" s="2" t="s">
        <v>3</v>
      </c>
      <c r="GB234" s="2"/>
      <c r="GC234" s="2"/>
      <c r="GD234" s="2">
        <v>1</v>
      </c>
      <c r="GE234" s="2"/>
      <c r="GF234" s="2">
        <v>1590606462</v>
      </c>
      <c r="GG234" s="2">
        <v>2</v>
      </c>
      <c r="GH234" s="2">
        <v>3</v>
      </c>
      <c r="GI234" s="2">
        <v>-2</v>
      </c>
      <c r="GJ234" s="2">
        <v>0</v>
      </c>
      <c r="GK234" s="2">
        <v>0</v>
      </c>
      <c r="GL234" s="2">
        <f t="shared" si="294"/>
        <v>0</v>
      </c>
      <c r="GM234" s="2">
        <f t="shared" si="295"/>
        <v>0</v>
      </c>
      <c r="GN234" s="2">
        <f t="shared" si="296"/>
        <v>0</v>
      </c>
      <c r="GO234" s="2">
        <f t="shared" si="297"/>
        <v>0</v>
      </c>
      <c r="GP234" s="2">
        <f t="shared" si="298"/>
        <v>0</v>
      </c>
      <c r="GQ234" s="2"/>
      <c r="GR234" s="2">
        <v>1</v>
      </c>
      <c r="GS234" s="2">
        <v>1</v>
      </c>
      <c r="GT234" s="2">
        <v>0</v>
      </c>
      <c r="GU234" s="2" t="s">
        <v>3</v>
      </c>
      <c r="GV234" s="2">
        <f t="shared" si="299"/>
        <v>0</v>
      </c>
      <c r="GW234" s="2">
        <v>1</v>
      </c>
      <c r="GX234" s="2">
        <f t="shared" si="300"/>
        <v>0</v>
      </c>
      <c r="GY234" s="2"/>
      <c r="GZ234" s="2"/>
      <c r="HA234" s="2">
        <v>0</v>
      </c>
      <c r="HB234" s="2">
        <v>0</v>
      </c>
      <c r="HC234" s="2">
        <f t="shared" si="301"/>
        <v>0</v>
      </c>
      <c r="HD234" s="2"/>
      <c r="HE234" s="2" t="s">
        <v>3</v>
      </c>
      <c r="HF234" s="2" t="s">
        <v>3</v>
      </c>
      <c r="HG234" s="2">
        <f t="shared" si="302"/>
        <v>0</v>
      </c>
      <c r="HH234" s="2"/>
      <c r="HI234" s="2"/>
      <c r="HJ234" s="2"/>
      <c r="HK234" s="2"/>
      <c r="HL234" s="2"/>
      <c r="HM234" s="2" t="s">
        <v>3</v>
      </c>
      <c r="HN234" s="2" t="s">
        <v>3</v>
      </c>
      <c r="HO234" s="2" t="s">
        <v>3</v>
      </c>
      <c r="HP234" s="2" t="s">
        <v>3</v>
      </c>
      <c r="HQ234" s="2" t="s">
        <v>3</v>
      </c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>
        <v>0</v>
      </c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x14ac:dyDescent="0.2">
      <c r="A235">
        <v>17</v>
      </c>
      <c r="B235">
        <v>1</v>
      </c>
      <c r="E235" t="s">
        <v>268</v>
      </c>
      <c r="F235" t="s">
        <v>269</v>
      </c>
      <c r="G235" t="s">
        <v>270</v>
      </c>
      <c r="H235" t="s">
        <v>260</v>
      </c>
      <c r="I235">
        <v>0</v>
      </c>
      <c r="J235">
        <v>0</v>
      </c>
      <c r="K235">
        <v>0</v>
      </c>
      <c r="L235">
        <v>5</v>
      </c>
      <c r="M235">
        <v>5</v>
      </c>
      <c r="N235">
        <f t="shared" si="264"/>
        <v>0</v>
      </c>
      <c r="O235">
        <f t="shared" si="265"/>
        <v>0</v>
      </c>
      <c r="P235">
        <f t="shared" si="266"/>
        <v>0</v>
      </c>
      <c r="Q235">
        <f t="shared" si="267"/>
        <v>0</v>
      </c>
      <c r="R235">
        <f t="shared" si="268"/>
        <v>0</v>
      </c>
      <c r="S235">
        <f t="shared" si="269"/>
        <v>0</v>
      </c>
      <c r="T235">
        <f t="shared" si="270"/>
        <v>0</v>
      </c>
      <c r="U235">
        <f t="shared" si="271"/>
        <v>0</v>
      </c>
      <c r="V235">
        <f t="shared" si="272"/>
        <v>0</v>
      </c>
      <c r="W235">
        <f t="shared" si="273"/>
        <v>0</v>
      </c>
      <c r="X235">
        <f t="shared" si="274"/>
        <v>0</v>
      </c>
      <c r="Y235">
        <f t="shared" si="275"/>
        <v>0</v>
      </c>
      <c r="AA235">
        <v>87105511</v>
      </c>
      <c r="AB235">
        <f t="shared" si="276"/>
        <v>3076.65</v>
      </c>
      <c r="AC235">
        <f t="shared" si="277"/>
        <v>3076.65</v>
      </c>
      <c r="AD235">
        <f t="shared" si="303"/>
        <v>0</v>
      </c>
      <c r="AE235">
        <f t="shared" si="278"/>
        <v>0</v>
      </c>
      <c r="AF235">
        <f t="shared" si="279"/>
        <v>0</v>
      </c>
      <c r="AG235">
        <f t="shared" si="280"/>
        <v>0</v>
      </c>
      <c r="AH235">
        <f t="shared" si="281"/>
        <v>0</v>
      </c>
      <c r="AI235">
        <f t="shared" si="282"/>
        <v>0</v>
      </c>
      <c r="AJ235">
        <f t="shared" si="283"/>
        <v>0</v>
      </c>
      <c r="AK235">
        <v>3076.65</v>
      </c>
      <c r="AL235">
        <v>3076.65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1</v>
      </c>
      <c r="AW235">
        <v>1</v>
      </c>
      <c r="AZ235">
        <v>1</v>
      </c>
      <c r="BA235">
        <v>1</v>
      </c>
      <c r="BB235">
        <v>1</v>
      </c>
      <c r="BC235">
        <v>1</v>
      </c>
      <c r="BD235" t="s">
        <v>3</v>
      </c>
      <c r="BE235" t="s">
        <v>3</v>
      </c>
      <c r="BF235" t="s">
        <v>3</v>
      </c>
      <c r="BG235" t="s">
        <v>3</v>
      </c>
      <c r="BH235">
        <v>3</v>
      </c>
      <c r="BI235">
        <v>1</v>
      </c>
      <c r="BJ235" t="s">
        <v>269</v>
      </c>
      <c r="BM235">
        <v>900</v>
      </c>
      <c r="BN235">
        <v>0</v>
      </c>
      <c r="BO235" t="s">
        <v>3</v>
      </c>
      <c r="BP235">
        <v>0</v>
      </c>
      <c r="BQ235">
        <v>90</v>
      </c>
      <c r="BR235">
        <v>0</v>
      </c>
      <c r="BS235">
        <v>1</v>
      </c>
      <c r="BT235">
        <v>1</v>
      </c>
      <c r="BU235">
        <v>1</v>
      </c>
      <c r="BV235">
        <v>1</v>
      </c>
      <c r="BW235">
        <v>1</v>
      </c>
      <c r="BX235">
        <v>1</v>
      </c>
      <c r="BY235" t="s">
        <v>3</v>
      </c>
      <c r="BZ235">
        <v>0</v>
      </c>
      <c r="CA235">
        <v>0</v>
      </c>
      <c r="CB235" t="s">
        <v>3</v>
      </c>
      <c r="CE235">
        <v>0</v>
      </c>
      <c r="CF235">
        <v>0</v>
      </c>
      <c r="CG235">
        <v>0</v>
      </c>
      <c r="CH235">
        <v>21</v>
      </c>
      <c r="CI235">
        <v>0</v>
      </c>
      <c r="CJ235">
        <v>0</v>
      </c>
      <c r="CK235">
        <v>0</v>
      </c>
      <c r="CL235">
        <v>0</v>
      </c>
      <c r="CM235">
        <v>0</v>
      </c>
      <c r="CN235" t="s">
        <v>3</v>
      </c>
      <c r="CO235">
        <v>0</v>
      </c>
      <c r="CP235">
        <f t="shared" si="284"/>
        <v>0</v>
      </c>
      <c r="CQ235">
        <f t="shared" si="285"/>
        <v>3076.65</v>
      </c>
      <c r="CR235">
        <f t="shared" si="286"/>
        <v>0</v>
      </c>
      <c r="CS235">
        <f t="shared" si="287"/>
        <v>0</v>
      </c>
      <c r="CT235">
        <f t="shared" si="288"/>
        <v>0</v>
      </c>
      <c r="CU235">
        <f t="shared" si="289"/>
        <v>0</v>
      </c>
      <c r="CV235">
        <f t="shared" si="290"/>
        <v>0</v>
      </c>
      <c r="CW235">
        <f t="shared" si="291"/>
        <v>0</v>
      </c>
      <c r="CX235">
        <f t="shared" si="292"/>
        <v>0</v>
      </c>
      <c r="CY235">
        <f>0</f>
        <v>0</v>
      </c>
      <c r="CZ235">
        <f>0</f>
        <v>0</v>
      </c>
      <c r="DC235" t="s">
        <v>3</v>
      </c>
      <c r="DD235" t="s">
        <v>3</v>
      </c>
      <c r="DE235" t="s">
        <v>3</v>
      </c>
      <c r="DF235" t="s">
        <v>3</v>
      </c>
      <c r="DG235" t="s">
        <v>3</v>
      </c>
      <c r="DH235" t="s">
        <v>3</v>
      </c>
      <c r="DI235" t="s">
        <v>3</v>
      </c>
      <c r="DJ235" t="s">
        <v>3</v>
      </c>
      <c r="DK235" t="s">
        <v>3</v>
      </c>
      <c r="DL235" t="s">
        <v>3</v>
      </c>
      <c r="DM235" t="s">
        <v>3</v>
      </c>
      <c r="DN235">
        <v>0</v>
      </c>
      <c r="DO235">
        <v>0</v>
      </c>
      <c r="DP235">
        <v>1</v>
      </c>
      <c r="DQ235">
        <v>1</v>
      </c>
      <c r="DU235">
        <v>1010</v>
      </c>
      <c r="DV235" t="s">
        <v>260</v>
      </c>
      <c r="DW235" t="s">
        <v>260</v>
      </c>
      <c r="DX235">
        <v>1</v>
      </c>
      <c r="DZ235" t="s">
        <v>3</v>
      </c>
      <c r="EA235" t="s">
        <v>3</v>
      </c>
      <c r="EB235" t="s">
        <v>3</v>
      </c>
      <c r="EC235" t="s">
        <v>3</v>
      </c>
      <c r="EE235">
        <v>85678820</v>
      </c>
      <c r="EF235">
        <v>90</v>
      </c>
      <c r="EG235" t="s">
        <v>242</v>
      </c>
      <c r="EH235">
        <v>0</v>
      </c>
      <c r="EI235" t="s">
        <v>3</v>
      </c>
      <c r="EJ235">
        <v>1</v>
      </c>
      <c r="EK235">
        <v>900</v>
      </c>
      <c r="EL235" t="s">
        <v>242</v>
      </c>
      <c r="EM235" t="s">
        <v>243</v>
      </c>
      <c r="EO235" t="s">
        <v>3</v>
      </c>
      <c r="EQ235">
        <v>16</v>
      </c>
      <c r="ER235">
        <v>0</v>
      </c>
      <c r="ES235">
        <v>3076.65</v>
      </c>
      <c r="ET235">
        <v>0</v>
      </c>
      <c r="EU235">
        <v>0</v>
      </c>
      <c r="EV235">
        <v>0</v>
      </c>
      <c r="EW235">
        <v>0</v>
      </c>
      <c r="EX235">
        <v>0</v>
      </c>
      <c r="EY235">
        <v>0</v>
      </c>
      <c r="EZ235">
        <v>5</v>
      </c>
      <c r="FC235">
        <v>0</v>
      </c>
      <c r="FD235">
        <v>18</v>
      </c>
      <c r="FF235">
        <v>3076.65</v>
      </c>
      <c r="FQ235">
        <v>0</v>
      </c>
      <c r="FR235">
        <f t="shared" si="293"/>
        <v>0</v>
      </c>
      <c r="FS235">
        <v>0</v>
      </c>
      <c r="FX235">
        <v>0</v>
      </c>
      <c r="FY235">
        <v>0</v>
      </c>
      <c r="GA235" t="s">
        <v>3</v>
      </c>
      <c r="GD235">
        <v>1</v>
      </c>
      <c r="GF235">
        <v>1590606462</v>
      </c>
      <c r="GG235">
        <v>2</v>
      </c>
      <c r="GH235">
        <v>3</v>
      </c>
      <c r="GI235">
        <v>-2</v>
      </c>
      <c r="GJ235">
        <v>0</v>
      </c>
      <c r="GK235">
        <v>0</v>
      </c>
      <c r="GL235">
        <f t="shared" si="294"/>
        <v>0</v>
      </c>
      <c r="GM235">
        <f t="shared" si="295"/>
        <v>0</v>
      </c>
      <c r="GN235">
        <f t="shared" si="296"/>
        <v>0</v>
      </c>
      <c r="GO235">
        <f t="shared" si="297"/>
        <v>0</v>
      </c>
      <c r="GP235">
        <f t="shared" si="298"/>
        <v>0</v>
      </c>
      <c r="GR235">
        <v>1</v>
      </c>
      <c r="GS235">
        <v>1</v>
      </c>
      <c r="GT235">
        <v>0</v>
      </c>
      <c r="GU235" t="s">
        <v>3</v>
      </c>
      <c r="GV235">
        <f t="shared" si="299"/>
        <v>0</v>
      </c>
      <c r="GW235">
        <v>1</v>
      </c>
      <c r="GX235">
        <f t="shared" si="300"/>
        <v>0</v>
      </c>
      <c r="HA235">
        <v>0</v>
      </c>
      <c r="HB235">
        <v>0</v>
      </c>
      <c r="HC235">
        <f t="shared" si="301"/>
        <v>0</v>
      </c>
      <c r="HE235" t="s">
        <v>3</v>
      </c>
      <c r="HF235" t="s">
        <v>3</v>
      </c>
      <c r="HG235">
        <f t="shared" si="302"/>
        <v>0</v>
      </c>
      <c r="HM235" t="s">
        <v>3</v>
      </c>
      <c r="HN235" t="s">
        <v>3</v>
      </c>
      <c r="HO235" t="s">
        <v>3</v>
      </c>
      <c r="HP235" t="s">
        <v>3</v>
      </c>
      <c r="HQ235" t="s">
        <v>3</v>
      </c>
      <c r="IK235">
        <v>0</v>
      </c>
    </row>
    <row r="236" spans="1:255" x14ac:dyDescent="0.2">
      <c r="A236" s="2">
        <v>17</v>
      </c>
      <c r="B236" s="2">
        <v>1</v>
      </c>
      <c r="C236" s="2"/>
      <c r="D236" s="2"/>
      <c r="E236" s="2" t="s">
        <v>271</v>
      </c>
      <c r="F236" s="2" t="s">
        <v>272</v>
      </c>
      <c r="G236" s="2" t="s">
        <v>273</v>
      </c>
      <c r="H236" s="2" t="s">
        <v>260</v>
      </c>
      <c r="I236" s="2">
        <v>2.8</v>
      </c>
      <c r="J236" s="2">
        <v>0</v>
      </c>
      <c r="K236" s="2">
        <v>2.8</v>
      </c>
      <c r="L236" s="2">
        <v>4</v>
      </c>
      <c r="M236" s="2">
        <v>1.2</v>
      </c>
      <c r="N236" s="2">
        <f t="shared" si="264"/>
        <v>2.8</v>
      </c>
      <c r="O236" s="2">
        <f t="shared" si="265"/>
        <v>5962.26</v>
      </c>
      <c r="P236" s="2">
        <f t="shared" si="266"/>
        <v>5962.26</v>
      </c>
      <c r="Q236" s="2">
        <f t="shared" si="267"/>
        <v>0</v>
      </c>
      <c r="R236" s="2">
        <f t="shared" si="268"/>
        <v>0</v>
      </c>
      <c r="S236" s="2">
        <f t="shared" si="269"/>
        <v>0</v>
      </c>
      <c r="T236" s="2">
        <f t="shared" si="270"/>
        <v>0</v>
      </c>
      <c r="U236" s="2">
        <f t="shared" si="271"/>
        <v>0</v>
      </c>
      <c r="V236" s="2">
        <f t="shared" si="272"/>
        <v>0</v>
      </c>
      <c r="W236" s="2">
        <f t="shared" si="273"/>
        <v>0</v>
      </c>
      <c r="X236" s="2">
        <f t="shared" si="274"/>
        <v>0</v>
      </c>
      <c r="Y236" s="2">
        <f t="shared" si="275"/>
        <v>0</v>
      </c>
      <c r="Z236" s="2"/>
      <c r="AA236" s="2">
        <v>87105575</v>
      </c>
      <c r="AB236" s="2">
        <f t="shared" si="276"/>
        <v>2129.38</v>
      </c>
      <c r="AC236" s="2">
        <f t="shared" si="277"/>
        <v>2129.38</v>
      </c>
      <c r="AD236" s="2">
        <f t="shared" si="303"/>
        <v>0</v>
      </c>
      <c r="AE236" s="2">
        <f t="shared" si="278"/>
        <v>0</v>
      </c>
      <c r="AF236" s="2">
        <f t="shared" si="279"/>
        <v>0</v>
      </c>
      <c r="AG236" s="2">
        <f t="shared" si="280"/>
        <v>0</v>
      </c>
      <c r="AH236" s="2">
        <f t="shared" si="281"/>
        <v>0</v>
      </c>
      <c r="AI236" s="2">
        <f t="shared" si="282"/>
        <v>0</v>
      </c>
      <c r="AJ236" s="2">
        <f t="shared" si="283"/>
        <v>0</v>
      </c>
      <c r="AK236" s="2">
        <v>2129.38</v>
      </c>
      <c r="AL236" s="2">
        <v>2129.38</v>
      </c>
      <c r="AM236" s="2">
        <v>0</v>
      </c>
      <c r="AN236" s="2">
        <v>0</v>
      </c>
      <c r="AO236" s="2">
        <v>0</v>
      </c>
      <c r="AP236" s="2">
        <v>0</v>
      </c>
      <c r="AQ236" s="2">
        <v>0</v>
      </c>
      <c r="AR236" s="2">
        <v>0</v>
      </c>
      <c r="AS236" s="2">
        <v>0</v>
      </c>
      <c r="AT236" s="2">
        <v>0</v>
      </c>
      <c r="AU236" s="2">
        <v>0</v>
      </c>
      <c r="AV236" s="2">
        <v>1</v>
      </c>
      <c r="AW236" s="2">
        <v>1</v>
      </c>
      <c r="AX236" s="2"/>
      <c r="AY236" s="2"/>
      <c r="AZ236" s="2">
        <v>1</v>
      </c>
      <c r="BA236" s="2">
        <v>1</v>
      </c>
      <c r="BB236" s="2">
        <v>1</v>
      </c>
      <c r="BC236" s="2">
        <v>1</v>
      </c>
      <c r="BD236" s="2" t="s">
        <v>3</v>
      </c>
      <c r="BE236" s="2" t="s">
        <v>3</v>
      </c>
      <c r="BF236" s="2" t="s">
        <v>3</v>
      </c>
      <c r="BG236" s="2" t="s">
        <v>3</v>
      </c>
      <c r="BH236" s="2">
        <v>3</v>
      </c>
      <c r="BI236" s="2">
        <v>1</v>
      </c>
      <c r="BJ236" s="2" t="s">
        <v>272</v>
      </c>
      <c r="BK236" s="2"/>
      <c r="BL236" s="2"/>
      <c r="BM236" s="2">
        <v>900</v>
      </c>
      <c r="BN236" s="2">
        <v>0</v>
      </c>
      <c r="BO236" s="2" t="s">
        <v>3</v>
      </c>
      <c r="BP236" s="2">
        <v>0</v>
      </c>
      <c r="BQ236" s="2">
        <v>90</v>
      </c>
      <c r="BR236" s="2">
        <v>0</v>
      </c>
      <c r="BS236" s="2">
        <v>1</v>
      </c>
      <c r="BT236" s="2">
        <v>1</v>
      </c>
      <c r="BU236" s="2">
        <v>1</v>
      </c>
      <c r="BV236" s="2">
        <v>1</v>
      </c>
      <c r="BW236" s="2">
        <v>1</v>
      </c>
      <c r="BX236" s="2">
        <v>1</v>
      </c>
      <c r="BY236" s="2" t="s">
        <v>3</v>
      </c>
      <c r="BZ236" s="2">
        <v>0</v>
      </c>
      <c r="CA236" s="2">
        <v>0</v>
      </c>
      <c r="CB236" s="2" t="s">
        <v>3</v>
      </c>
      <c r="CC236" s="2"/>
      <c r="CD236" s="2"/>
      <c r="CE236" s="2">
        <v>0</v>
      </c>
      <c r="CF236" s="2">
        <v>0</v>
      </c>
      <c r="CG236" s="2">
        <v>0</v>
      </c>
      <c r="CH236" s="2">
        <v>22</v>
      </c>
      <c r="CI236" s="2">
        <v>0</v>
      </c>
      <c r="CJ236" s="2">
        <v>0</v>
      </c>
      <c r="CK236" s="2">
        <v>0</v>
      </c>
      <c r="CL236" s="2">
        <v>0</v>
      </c>
      <c r="CM236" s="2">
        <v>0</v>
      </c>
      <c r="CN236" s="2" t="s">
        <v>3</v>
      </c>
      <c r="CO236" s="2">
        <v>0</v>
      </c>
      <c r="CP236" s="2">
        <f t="shared" si="284"/>
        <v>5962.26</v>
      </c>
      <c r="CQ236" s="2">
        <f t="shared" si="285"/>
        <v>2129.38</v>
      </c>
      <c r="CR236" s="2">
        <f t="shared" si="286"/>
        <v>0</v>
      </c>
      <c r="CS236" s="2">
        <f t="shared" si="287"/>
        <v>0</v>
      </c>
      <c r="CT236" s="2">
        <f t="shared" si="288"/>
        <v>0</v>
      </c>
      <c r="CU236" s="2">
        <f t="shared" si="289"/>
        <v>0</v>
      </c>
      <c r="CV236" s="2">
        <f t="shared" si="290"/>
        <v>0</v>
      </c>
      <c r="CW236" s="2">
        <f t="shared" si="291"/>
        <v>0</v>
      </c>
      <c r="CX236" s="2">
        <f t="shared" si="292"/>
        <v>0</v>
      </c>
      <c r="CY236" s="2">
        <f>0</f>
        <v>0</v>
      </c>
      <c r="CZ236" s="2">
        <f>0</f>
        <v>0</v>
      </c>
      <c r="DA236" s="2"/>
      <c r="DB236" s="2"/>
      <c r="DC236" s="2" t="s">
        <v>3</v>
      </c>
      <c r="DD236" s="2" t="s">
        <v>3</v>
      </c>
      <c r="DE236" s="2" t="s">
        <v>3</v>
      </c>
      <c r="DF236" s="2" t="s">
        <v>3</v>
      </c>
      <c r="DG236" s="2" t="s">
        <v>3</v>
      </c>
      <c r="DH236" s="2" t="s">
        <v>3</v>
      </c>
      <c r="DI236" s="2" t="s">
        <v>3</v>
      </c>
      <c r="DJ236" s="2" t="s">
        <v>3</v>
      </c>
      <c r="DK236" s="2" t="s">
        <v>3</v>
      </c>
      <c r="DL236" s="2" t="s">
        <v>3</v>
      </c>
      <c r="DM236" s="2" t="s">
        <v>3</v>
      </c>
      <c r="DN236" s="2">
        <v>0</v>
      </c>
      <c r="DO236" s="2">
        <v>0</v>
      </c>
      <c r="DP236" s="2">
        <v>1</v>
      </c>
      <c r="DQ236" s="2">
        <v>1</v>
      </c>
      <c r="DR236" s="2"/>
      <c r="DS236" s="2"/>
      <c r="DT236" s="2"/>
      <c r="DU236" s="2">
        <v>1010</v>
      </c>
      <c r="DV236" s="2" t="s">
        <v>260</v>
      </c>
      <c r="DW236" s="2" t="s">
        <v>260</v>
      </c>
      <c r="DX236" s="2">
        <v>1</v>
      </c>
      <c r="DY236" s="2"/>
      <c r="DZ236" s="2" t="s">
        <v>3</v>
      </c>
      <c r="EA236" s="2" t="s">
        <v>3</v>
      </c>
      <c r="EB236" s="2" t="s">
        <v>3</v>
      </c>
      <c r="EC236" s="2" t="s">
        <v>3</v>
      </c>
      <c r="ED236" s="2"/>
      <c r="EE236" s="2">
        <v>85678820</v>
      </c>
      <c r="EF236" s="2">
        <v>90</v>
      </c>
      <c r="EG236" s="2" t="s">
        <v>242</v>
      </c>
      <c r="EH236" s="2">
        <v>0</v>
      </c>
      <c r="EI236" s="2" t="s">
        <v>3</v>
      </c>
      <c r="EJ236" s="2">
        <v>1</v>
      </c>
      <c r="EK236" s="2">
        <v>900</v>
      </c>
      <c r="EL236" s="2" t="s">
        <v>242</v>
      </c>
      <c r="EM236" s="2" t="s">
        <v>243</v>
      </c>
      <c r="EN236" s="2"/>
      <c r="EO236" s="2" t="s">
        <v>3</v>
      </c>
      <c r="EP236" s="2"/>
      <c r="EQ236" s="2">
        <v>16</v>
      </c>
      <c r="ER236" s="2">
        <v>0</v>
      </c>
      <c r="ES236" s="2">
        <v>2129.38</v>
      </c>
      <c r="ET236" s="2">
        <v>0</v>
      </c>
      <c r="EU236" s="2">
        <v>0</v>
      </c>
      <c r="EV236" s="2">
        <v>0</v>
      </c>
      <c r="EW236" s="2">
        <v>0</v>
      </c>
      <c r="EX236" s="2">
        <v>0</v>
      </c>
      <c r="EY236" s="2">
        <v>0</v>
      </c>
      <c r="EZ236" s="2">
        <v>5</v>
      </c>
      <c r="FA236" s="2"/>
      <c r="FB236" s="2"/>
      <c r="FC236" s="2">
        <v>0</v>
      </c>
      <c r="FD236" s="2">
        <v>18</v>
      </c>
      <c r="FE236" s="2"/>
      <c r="FF236" s="2">
        <v>2129.38</v>
      </c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>
        <v>0</v>
      </c>
      <c r="FR236" s="2">
        <f t="shared" si="293"/>
        <v>0</v>
      </c>
      <c r="FS236" s="2">
        <v>0</v>
      </c>
      <c r="FT236" s="2"/>
      <c r="FU236" s="2"/>
      <c r="FV236" s="2"/>
      <c r="FW236" s="2"/>
      <c r="FX236" s="2">
        <v>0</v>
      </c>
      <c r="FY236" s="2">
        <v>0</v>
      </c>
      <c r="FZ236" s="2"/>
      <c r="GA236" s="2" t="s">
        <v>3</v>
      </c>
      <c r="GB236" s="2"/>
      <c r="GC236" s="2"/>
      <c r="GD236" s="2">
        <v>1</v>
      </c>
      <c r="GE236" s="2"/>
      <c r="GF236" s="2">
        <v>-1838743922</v>
      </c>
      <c r="GG236" s="2">
        <v>2</v>
      </c>
      <c r="GH236" s="2">
        <v>3</v>
      </c>
      <c r="GI236" s="2">
        <v>-2</v>
      </c>
      <c r="GJ236" s="2">
        <v>0</v>
      </c>
      <c r="GK236" s="2">
        <v>0</v>
      </c>
      <c r="GL236" s="2">
        <f t="shared" si="294"/>
        <v>0</v>
      </c>
      <c r="GM236" s="2">
        <f t="shared" si="295"/>
        <v>5962.26</v>
      </c>
      <c r="GN236" s="2">
        <f t="shared" si="296"/>
        <v>5962.26</v>
      </c>
      <c r="GO236" s="2">
        <f t="shared" si="297"/>
        <v>0</v>
      </c>
      <c r="GP236" s="2">
        <f t="shared" si="298"/>
        <v>0</v>
      </c>
      <c r="GQ236" s="2"/>
      <c r="GR236" s="2">
        <v>1</v>
      </c>
      <c r="GS236" s="2">
        <v>1</v>
      </c>
      <c r="GT236" s="2">
        <v>0</v>
      </c>
      <c r="GU236" s="2" t="s">
        <v>3</v>
      </c>
      <c r="GV236" s="2">
        <f t="shared" si="299"/>
        <v>0</v>
      </c>
      <c r="GW236" s="2">
        <v>1</v>
      </c>
      <c r="GX236" s="2">
        <f t="shared" si="300"/>
        <v>0</v>
      </c>
      <c r="GY236" s="2"/>
      <c r="GZ236" s="2"/>
      <c r="HA236" s="2">
        <v>0</v>
      </c>
      <c r="HB236" s="2">
        <v>0</v>
      </c>
      <c r="HC236" s="2">
        <f t="shared" si="301"/>
        <v>0</v>
      </c>
      <c r="HD236" s="2"/>
      <c r="HE236" s="2" t="s">
        <v>3</v>
      </c>
      <c r="HF236" s="2" t="s">
        <v>3</v>
      </c>
      <c r="HG236" s="2">
        <f t="shared" si="302"/>
        <v>5962.26</v>
      </c>
      <c r="HH236" s="2"/>
      <c r="HI236" s="2"/>
      <c r="HJ236" s="2"/>
      <c r="HK236" s="2"/>
      <c r="HL236" s="2"/>
      <c r="HM236" s="2" t="s">
        <v>3</v>
      </c>
      <c r="HN236" s="2" t="s">
        <v>3</v>
      </c>
      <c r="HO236" s="2" t="s">
        <v>3</v>
      </c>
      <c r="HP236" s="2" t="s">
        <v>3</v>
      </c>
      <c r="HQ236" s="2" t="s">
        <v>3</v>
      </c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>
        <v>0</v>
      </c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x14ac:dyDescent="0.2">
      <c r="A237">
        <v>17</v>
      </c>
      <c r="B237">
        <v>1</v>
      </c>
      <c r="E237" t="s">
        <v>271</v>
      </c>
      <c r="F237" t="s">
        <v>272</v>
      </c>
      <c r="G237" t="s">
        <v>273</v>
      </c>
      <c r="H237" t="s">
        <v>260</v>
      </c>
      <c r="I237">
        <v>2.8</v>
      </c>
      <c r="J237">
        <v>0</v>
      </c>
      <c r="K237">
        <v>2.8</v>
      </c>
      <c r="L237">
        <v>4</v>
      </c>
      <c r="M237">
        <v>1.2</v>
      </c>
      <c r="N237">
        <f t="shared" si="264"/>
        <v>2.8</v>
      </c>
      <c r="O237">
        <f t="shared" si="265"/>
        <v>5962.26</v>
      </c>
      <c r="P237">
        <f t="shared" si="266"/>
        <v>5962.26</v>
      </c>
      <c r="Q237">
        <f t="shared" si="267"/>
        <v>0</v>
      </c>
      <c r="R237">
        <f t="shared" si="268"/>
        <v>0</v>
      </c>
      <c r="S237">
        <f t="shared" si="269"/>
        <v>0</v>
      </c>
      <c r="T237">
        <f t="shared" si="270"/>
        <v>0</v>
      </c>
      <c r="U237">
        <f t="shared" si="271"/>
        <v>0</v>
      </c>
      <c r="V237">
        <f t="shared" si="272"/>
        <v>0</v>
      </c>
      <c r="W237">
        <f t="shared" si="273"/>
        <v>0</v>
      </c>
      <c r="X237">
        <f t="shared" si="274"/>
        <v>0</v>
      </c>
      <c r="Y237">
        <f t="shared" si="275"/>
        <v>0</v>
      </c>
      <c r="AA237">
        <v>87105511</v>
      </c>
      <c r="AB237">
        <f t="shared" si="276"/>
        <v>2129.38</v>
      </c>
      <c r="AC237">
        <f t="shared" si="277"/>
        <v>2129.38</v>
      </c>
      <c r="AD237">
        <f t="shared" si="303"/>
        <v>0</v>
      </c>
      <c r="AE237">
        <f t="shared" si="278"/>
        <v>0</v>
      </c>
      <c r="AF237">
        <f t="shared" si="279"/>
        <v>0</v>
      </c>
      <c r="AG237">
        <f t="shared" si="280"/>
        <v>0</v>
      </c>
      <c r="AH237">
        <f t="shared" si="281"/>
        <v>0</v>
      </c>
      <c r="AI237">
        <f t="shared" si="282"/>
        <v>0</v>
      </c>
      <c r="AJ237">
        <f t="shared" si="283"/>
        <v>0</v>
      </c>
      <c r="AK237">
        <v>2129.38</v>
      </c>
      <c r="AL237">
        <v>2129.38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1</v>
      </c>
      <c r="AW237">
        <v>1</v>
      </c>
      <c r="AZ237">
        <v>1</v>
      </c>
      <c r="BA237">
        <v>1</v>
      </c>
      <c r="BB237">
        <v>1</v>
      </c>
      <c r="BC237">
        <v>1</v>
      </c>
      <c r="BD237" t="s">
        <v>3</v>
      </c>
      <c r="BE237" t="s">
        <v>3</v>
      </c>
      <c r="BF237" t="s">
        <v>3</v>
      </c>
      <c r="BG237" t="s">
        <v>3</v>
      </c>
      <c r="BH237">
        <v>3</v>
      </c>
      <c r="BI237">
        <v>1</v>
      </c>
      <c r="BJ237" t="s">
        <v>272</v>
      </c>
      <c r="BM237">
        <v>900</v>
      </c>
      <c r="BN237">
        <v>0</v>
      </c>
      <c r="BO237" t="s">
        <v>3</v>
      </c>
      <c r="BP237">
        <v>0</v>
      </c>
      <c r="BQ237">
        <v>90</v>
      </c>
      <c r="BR237">
        <v>0</v>
      </c>
      <c r="BS237">
        <v>1</v>
      </c>
      <c r="BT237">
        <v>1</v>
      </c>
      <c r="BU237">
        <v>1</v>
      </c>
      <c r="BV237">
        <v>1</v>
      </c>
      <c r="BW237">
        <v>1</v>
      </c>
      <c r="BX237">
        <v>1</v>
      </c>
      <c r="BY237" t="s">
        <v>3</v>
      </c>
      <c r="BZ237">
        <v>0</v>
      </c>
      <c r="CA237">
        <v>0</v>
      </c>
      <c r="CB237" t="s">
        <v>3</v>
      </c>
      <c r="CE237">
        <v>0</v>
      </c>
      <c r="CF237">
        <v>0</v>
      </c>
      <c r="CG237">
        <v>0</v>
      </c>
      <c r="CH237">
        <v>22</v>
      </c>
      <c r="CI237">
        <v>0</v>
      </c>
      <c r="CJ237">
        <v>0</v>
      </c>
      <c r="CK237">
        <v>0</v>
      </c>
      <c r="CL237">
        <v>0</v>
      </c>
      <c r="CM237">
        <v>0</v>
      </c>
      <c r="CN237" t="s">
        <v>3</v>
      </c>
      <c r="CO237">
        <v>0</v>
      </c>
      <c r="CP237">
        <f t="shared" si="284"/>
        <v>5962.26</v>
      </c>
      <c r="CQ237">
        <f t="shared" si="285"/>
        <v>2129.38</v>
      </c>
      <c r="CR237">
        <f t="shared" si="286"/>
        <v>0</v>
      </c>
      <c r="CS237">
        <f t="shared" si="287"/>
        <v>0</v>
      </c>
      <c r="CT237">
        <f t="shared" si="288"/>
        <v>0</v>
      </c>
      <c r="CU237">
        <f t="shared" si="289"/>
        <v>0</v>
      </c>
      <c r="CV237">
        <f t="shared" si="290"/>
        <v>0</v>
      </c>
      <c r="CW237">
        <f t="shared" si="291"/>
        <v>0</v>
      </c>
      <c r="CX237">
        <f t="shared" si="292"/>
        <v>0</v>
      </c>
      <c r="CY237">
        <f>0</f>
        <v>0</v>
      </c>
      <c r="CZ237">
        <f>0</f>
        <v>0</v>
      </c>
      <c r="DC237" t="s">
        <v>3</v>
      </c>
      <c r="DD237" t="s">
        <v>3</v>
      </c>
      <c r="DE237" t="s">
        <v>3</v>
      </c>
      <c r="DF237" t="s">
        <v>3</v>
      </c>
      <c r="DG237" t="s">
        <v>3</v>
      </c>
      <c r="DH237" t="s">
        <v>3</v>
      </c>
      <c r="DI237" t="s">
        <v>3</v>
      </c>
      <c r="DJ237" t="s">
        <v>3</v>
      </c>
      <c r="DK237" t="s">
        <v>3</v>
      </c>
      <c r="DL237" t="s">
        <v>3</v>
      </c>
      <c r="DM237" t="s">
        <v>3</v>
      </c>
      <c r="DN237">
        <v>0</v>
      </c>
      <c r="DO237">
        <v>0</v>
      </c>
      <c r="DP237">
        <v>1</v>
      </c>
      <c r="DQ237">
        <v>1</v>
      </c>
      <c r="DU237">
        <v>1010</v>
      </c>
      <c r="DV237" t="s">
        <v>260</v>
      </c>
      <c r="DW237" t="s">
        <v>260</v>
      </c>
      <c r="DX237">
        <v>1</v>
      </c>
      <c r="DZ237" t="s">
        <v>3</v>
      </c>
      <c r="EA237" t="s">
        <v>3</v>
      </c>
      <c r="EB237" t="s">
        <v>3</v>
      </c>
      <c r="EC237" t="s">
        <v>3</v>
      </c>
      <c r="EE237">
        <v>85678820</v>
      </c>
      <c r="EF237">
        <v>90</v>
      </c>
      <c r="EG237" t="s">
        <v>242</v>
      </c>
      <c r="EH237">
        <v>0</v>
      </c>
      <c r="EI237" t="s">
        <v>3</v>
      </c>
      <c r="EJ237">
        <v>1</v>
      </c>
      <c r="EK237">
        <v>900</v>
      </c>
      <c r="EL237" t="s">
        <v>242</v>
      </c>
      <c r="EM237" t="s">
        <v>243</v>
      </c>
      <c r="EO237" t="s">
        <v>3</v>
      </c>
      <c r="EQ237">
        <v>16</v>
      </c>
      <c r="ER237">
        <v>0</v>
      </c>
      <c r="ES237">
        <v>2129.38</v>
      </c>
      <c r="ET237">
        <v>0</v>
      </c>
      <c r="EU237">
        <v>0</v>
      </c>
      <c r="EV237">
        <v>0</v>
      </c>
      <c r="EW237">
        <v>0</v>
      </c>
      <c r="EX237">
        <v>0</v>
      </c>
      <c r="EY237">
        <v>0</v>
      </c>
      <c r="EZ237">
        <v>5</v>
      </c>
      <c r="FC237">
        <v>0</v>
      </c>
      <c r="FD237">
        <v>18</v>
      </c>
      <c r="FF237">
        <v>2129.38</v>
      </c>
      <c r="FQ237">
        <v>0</v>
      </c>
      <c r="FR237">
        <f t="shared" si="293"/>
        <v>0</v>
      </c>
      <c r="FS237">
        <v>0</v>
      </c>
      <c r="FX237">
        <v>0</v>
      </c>
      <c r="FY237">
        <v>0</v>
      </c>
      <c r="GA237" t="s">
        <v>3</v>
      </c>
      <c r="GD237">
        <v>1</v>
      </c>
      <c r="GF237">
        <v>-1838743922</v>
      </c>
      <c r="GG237">
        <v>2</v>
      </c>
      <c r="GH237">
        <v>3</v>
      </c>
      <c r="GI237">
        <v>-2</v>
      </c>
      <c r="GJ237">
        <v>0</v>
      </c>
      <c r="GK237">
        <v>0</v>
      </c>
      <c r="GL237">
        <f t="shared" si="294"/>
        <v>0</v>
      </c>
      <c r="GM237">
        <f t="shared" si="295"/>
        <v>5962.26</v>
      </c>
      <c r="GN237">
        <f t="shared" si="296"/>
        <v>5962.26</v>
      </c>
      <c r="GO237">
        <f t="shared" si="297"/>
        <v>0</v>
      </c>
      <c r="GP237">
        <f t="shared" si="298"/>
        <v>0</v>
      </c>
      <c r="GR237">
        <v>1</v>
      </c>
      <c r="GS237">
        <v>1</v>
      </c>
      <c r="GT237">
        <v>0</v>
      </c>
      <c r="GU237" t="s">
        <v>3</v>
      </c>
      <c r="GV237">
        <f t="shared" si="299"/>
        <v>0</v>
      </c>
      <c r="GW237">
        <v>1</v>
      </c>
      <c r="GX237">
        <f t="shared" si="300"/>
        <v>0</v>
      </c>
      <c r="HA237">
        <v>0</v>
      </c>
      <c r="HB237">
        <v>0</v>
      </c>
      <c r="HC237">
        <f t="shared" si="301"/>
        <v>0</v>
      </c>
      <c r="HE237" t="s">
        <v>3</v>
      </c>
      <c r="HF237" t="s">
        <v>3</v>
      </c>
      <c r="HG237">
        <f t="shared" si="302"/>
        <v>5962.26</v>
      </c>
      <c r="HM237" t="s">
        <v>3</v>
      </c>
      <c r="HN237" t="s">
        <v>3</v>
      </c>
      <c r="HO237" t="s">
        <v>3</v>
      </c>
      <c r="HP237" t="s">
        <v>3</v>
      </c>
      <c r="HQ237" t="s">
        <v>3</v>
      </c>
      <c r="IK237">
        <v>0</v>
      </c>
    </row>
    <row r="238" spans="1:255" x14ac:dyDescent="0.2">
      <c r="A238" s="2">
        <v>17</v>
      </c>
      <c r="B238" s="2">
        <v>1</v>
      </c>
      <c r="C238" s="2"/>
      <c r="D238" s="2"/>
      <c r="E238" s="2" t="s">
        <v>274</v>
      </c>
      <c r="F238" s="2" t="s">
        <v>275</v>
      </c>
      <c r="G238" s="2" t="s">
        <v>276</v>
      </c>
      <c r="H238" s="2" t="s">
        <v>260</v>
      </c>
      <c r="I238" s="2">
        <v>2.1</v>
      </c>
      <c r="J238" s="2">
        <v>0</v>
      </c>
      <c r="K238" s="2">
        <v>2.1</v>
      </c>
      <c r="L238" s="2">
        <v>3</v>
      </c>
      <c r="M238" s="2">
        <v>0.9</v>
      </c>
      <c r="N238" s="2">
        <f t="shared" si="264"/>
        <v>2.1</v>
      </c>
      <c r="O238" s="2">
        <f t="shared" si="265"/>
        <v>8269.36</v>
      </c>
      <c r="P238" s="2">
        <f t="shared" si="266"/>
        <v>8269.36</v>
      </c>
      <c r="Q238" s="2">
        <f t="shared" si="267"/>
        <v>0</v>
      </c>
      <c r="R238" s="2">
        <f t="shared" si="268"/>
        <v>0</v>
      </c>
      <c r="S238" s="2">
        <f t="shared" si="269"/>
        <v>0</v>
      </c>
      <c r="T238" s="2">
        <f t="shared" si="270"/>
        <v>0</v>
      </c>
      <c r="U238" s="2">
        <f t="shared" si="271"/>
        <v>0</v>
      </c>
      <c r="V238" s="2">
        <f t="shared" si="272"/>
        <v>0</v>
      </c>
      <c r="W238" s="2">
        <f t="shared" si="273"/>
        <v>0</v>
      </c>
      <c r="X238" s="2">
        <f t="shared" si="274"/>
        <v>0</v>
      </c>
      <c r="Y238" s="2">
        <f t="shared" si="275"/>
        <v>0</v>
      </c>
      <c r="Z238" s="2"/>
      <c r="AA238" s="2">
        <v>87105575</v>
      </c>
      <c r="AB238" s="2">
        <f t="shared" si="276"/>
        <v>3937.79</v>
      </c>
      <c r="AC238" s="2">
        <f t="shared" si="277"/>
        <v>3937.79</v>
      </c>
      <c r="AD238" s="2">
        <f t="shared" si="303"/>
        <v>0</v>
      </c>
      <c r="AE238" s="2">
        <f t="shared" si="278"/>
        <v>0</v>
      </c>
      <c r="AF238" s="2">
        <f t="shared" si="279"/>
        <v>0</v>
      </c>
      <c r="AG238" s="2">
        <f t="shared" si="280"/>
        <v>0</v>
      </c>
      <c r="AH238" s="2">
        <f t="shared" si="281"/>
        <v>0</v>
      </c>
      <c r="AI238" s="2">
        <f t="shared" si="282"/>
        <v>0</v>
      </c>
      <c r="AJ238" s="2">
        <f t="shared" si="283"/>
        <v>0</v>
      </c>
      <c r="AK238" s="2">
        <v>3937.79</v>
      </c>
      <c r="AL238" s="2">
        <v>3937.79</v>
      </c>
      <c r="AM238" s="2">
        <v>0</v>
      </c>
      <c r="AN238" s="2">
        <v>0</v>
      </c>
      <c r="AO238" s="2">
        <v>0</v>
      </c>
      <c r="AP238" s="2">
        <v>0</v>
      </c>
      <c r="AQ238" s="2">
        <v>0</v>
      </c>
      <c r="AR238" s="2">
        <v>0</v>
      </c>
      <c r="AS238" s="2">
        <v>0</v>
      </c>
      <c r="AT238" s="2">
        <v>0</v>
      </c>
      <c r="AU238" s="2">
        <v>0</v>
      </c>
      <c r="AV238" s="2">
        <v>1</v>
      </c>
      <c r="AW238" s="2">
        <v>1</v>
      </c>
      <c r="AX238" s="2"/>
      <c r="AY238" s="2"/>
      <c r="AZ238" s="2">
        <v>1</v>
      </c>
      <c r="BA238" s="2">
        <v>1</v>
      </c>
      <c r="BB238" s="2">
        <v>1</v>
      </c>
      <c r="BC238" s="2">
        <v>1</v>
      </c>
      <c r="BD238" s="2" t="s">
        <v>3</v>
      </c>
      <c r="BE238" s="2" t="s">
        <v>3</v>
      </c>
      <c r="BF238" s="2" t="s">
        <v>3</v>
      </c>
      <c r="BG238" s="2" t="s">
        <v>3</v>
      </c>
      <c r="BH238" s="2">
        <v>3</v>
      </c>
      <c r="BI238" s="2">
        <v>1</v>
      </c>
      <c r="BJ238" s="2" t="s">
        <v>275</v>
      </c>
      <c r="BK238" s="2"/>
      <c r="BL238" s="2"/>
      <c r="BM238" s="2">
        <v>900</v>
      </c>
      <c r="BN238" s="2">
        <v>0</v>
      </c>
      <c r="BO238" s="2" t="s">
        <v>3</v>
      </c>
      <c r="BP238" s="2">
        <v>0</v>
      </c>
      <c r="BQ238" s="2">
        <v>90</v>
      </c>
      <c r="BR238" s="2">
        <v>0</v>
      </c>
      <c r="BS238" s="2">
        <v>1</v>
      </c>
      <c r="BT238" s="2">
        <v>1</v>
      </c>
      <c r="BU238" s="2">
        <v>1</v>
      </c>
      <c r="BV238" s="2">
        <v>1</v>
      </c>
      <c r="BW238" s="2">
        <v>1</v>
      </c>
      <c r="BX238" s="2">
        <v>1</v>
      </c>
      <c r="BY238" s="2" t="s">
        <v>3</v>
      </c>
      <c r="BZ238" s="2">
        <v>0</v>
      </c>
      <c r="CA238" s="2">
        <v>0</v>
      </c>
      <c r="CB238" s="2" t="s">
        <v>3</v>
      </c>
      <c r="CC238" s="2"/>
      <c r="CD238" s="2"/>
      <c r="CE238" s="2">
        <v>0</v>
      </c>
      <c r="CF238" s="2">
        <v>0</v>
      </c>
      <c r="CG238" s="2">
        <v>0</v>
      </c>
      <c r="CH238" s="2">
        <v>23</v>
      </c>
      <c r="CI238" s="2">
        <v>0</v>
      </c>
      <c r="CJ238" s="2">
        <v>0</v>
      </c>
      <c r="CK238" s="2">
        <v>0</v>
      </c>
      <c r="CL238" s="2">
        <v>0</v>
      </c>
      <c r="CM238" s="2">
        <v>0</v>
      </c>
      <c r="CN238" s="2" t="s">
        <v>3</v>
      </c>
      <c r="CO238" s="2">
        <v>0</v>
      </c>
      <c r="CP238" s="2">
        <f t="shared" si="284"/>
        <v>8269.36</v>
      </c>
      <c r="CQ238" s="2">
        <f t="shared" si="285"/>
        <v>3937.79</v>
      </c>
      <c r="CR238" s="2">
        <f t="shared" si="286"/>
        <v>0</v>
      </c>
      <c r="CS238" s="2">
        <f t="shared" si="287"/>
        <v>0</v>
      </c>
      <c r="CT238" s="2">
        <f t="shared" si="288"/>
        <v>0</v>
      </c>
      <c r="CU238" s="2">
        <f t="shared" si="289"/>
        <v>0</v>
      </c>
      <c r="CV238" s="2">
        <f t="shared" si="290"/>
        <v>0</v>
      </c>
      <c r="CW238" s="2">
        <f t="shared" si="291"/>
        <v>0</v>
      </c>
      <c r="CX238" s="2">
        <f t="shared" si="292"/>
        <v>0</v>
      </c>
      <c r="CY238" s="2">
        <f>0</f>
        <v>0</v>
      </c>
      <c r="CZ238" s="2">
        <f>0</f>
        <v>0</v>
      </c>
      <c r="DA238" s="2"/>
      <c r="DB238" s="2"/>
      <c r="DC238" s="2" t="s">
        <v>3</v>
      </c>
      <c r="DD238" s="2" t="s">
        <v>3</v>
      </c>
      <c r="DE238" s="2" t="s">
        <v>3</v>
      </c>
      <c r="DF238" s="2" t="s">
        <v>3</v>
      </c>
      <c r="DG238" s="2" t="s">
        <v>3</v>
      </c>
      <c r="DH238" s="2" t="s">
        <v>3</v>
      </c>
      <c r="DI238" s="2" t="s">
        <v>3</v>
      </c>
      <c r="DJ238" s="2" t="s">
        <v>3</v>
      </c>
      <c r="DK238" s="2" t="s">
        <v>3</v>
      </c>
      <c r="DL238" s="2" t="s">
        <v>3</v>
      </c>
      <c r="DM238" s="2" t="s">
        <v>3</v>
      </c>
      <c r="DN238" s="2">
        <v>0</v>
      </c>
      <c r="DO238" s="2">
        <v>0</v>
      </c>
      <c r="DP238" s="2">
        <v>1</v>
      </c>
      <c r="DQ238" s="2">
        <v>1</v>
      </c>
      <c r="DR238" s="2"/>
      <c r="DS238" s="2"/>
      <c r="DT238" s="2"/>
      <c r="DU238" s="2">
        <v>1010</v>
      </c>
      <c r="DV238" s="2" t="s">
        <v>260</v>
      </c>
      <c r="DW238" s="2" t="s">
        <v>260</v>
      </c>
      <c r="DX238" s="2">
        <v>1</v>
      </c>
      <c r="DY238" s="2"/>
      <c r="DZ238" s="2" t="s">
        <v>3</v>
      </c>
      <c r="EA238" s="2" t="s">
        <v>3</v>
      </c>
      <c r="EB238" s="2" t="s">
        <v>3</v>
      </c>
      <c r="EC238" s="2" t="s">
        <v>3</v>
      </c>
      <c r="ED238" s="2"/>
      <c r="EE238" s="2">
        <v>85678820</v>
      </c>
      <c r="EF238" s="2">
        <v>90</v>
      </c>
      <c r="EG238" s="2" t="s">
        <v>242</v>
      </c>
      <c r="EH238" s="2">
        <v>0</v>
      </c>
      <c r="EI238" s="2" t="s">
        <v>3</v>
      </c>
      <c r="EJ238" s="2">
        <v>1</v>
      </c>
      <c r="EK238" s="2">
        <v>900</v>
      </c>
      <c r="EL238" s="2" t="s">
        <v>242</v>
      </c>
      <c r="EM238" s="2" t="s">
        <v>243</v>
      </c>
      <c r="EN238" s="2"/>
      <c r="EO238" s="2" t="s">
        <v>3</v>
      </c>
      <c r="EP238" s="2"/>
      <c r="EQ238" s="2">
        <v>16</v>
      </c>
      <c r="ER238" s="2">
        <v>0</v>
      </c>
      <c r="ES238" s="2">
        <v>3937.79</v>
      </c>
      <c r="ET238" s="2">
        <v>0</v>
      </c>
      <c r="EU238" s="2">
        <v>0</v>
      </c>
      <c r="EV238" s="2">
        <v>0</v>
      </c>
      <c r="EW238" s="2">
        <v>0</v>
      </c>
      <c r="EX238" s="2">
        <v>0</v>
      </c>
      <c r="EY238" s="2">
        <v>0</v>
      </c>
      <c r="EZ238" s="2">
        <v>5</v>
      </c>
      <c r="FA238" s="2"/>
      <c r="FB238" s="2"/>
      <c r="FC238" s="2">
        <v>0</v>
      </c>
      <c r="FD238" s="2">
        <v>18</v>
      </c>
      <c r="FE238" s="2"/>
      <c r="FF238" s="2">
        <v>3937.79</v>
      </c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>
        <v>0</v>
      </c>
      <c r="FR238" s="2">
        <f t="shared" si="293"/>
        <v>0</v>
      </c>
      <c r="FS238" s="2">
        <v>0</v>
      </c>
      <c r="FT238" s="2"/>
      <c r="FU238" s="2"/>
      <c r="FV238" s="2"/>
      <c r="FW238" s="2"/>
      <c r="FX238" s="2">
        <v>0</v>
      </c>
      <c r="FY238" s="2">
        <v>0</v>
      </c>
      <c r="FZ238" s="2"/>
      <c r="GA238" s="2" t="s">
        <v>3</v>
      </c>
      <c r="GB238" s="2"/>
      <c r="GC238" s="2"/>
      <c r="GD238" s="2">
        <v>1</v>
      </c>
      <c r="GE238" s="2"/>
      <c r="GF238" s="2">
        <v>-103394130</v>
      </c>
      <c r="GG238" s="2">
        <v>2</v>
      </c>
      <c r="GH238" s="2">
        <v>3</v>
      </c>
      <c r="GI238" s="2">
        <v>-2</v>
      </c>
      <c r="GJ238" s="2">
        <v>0</v>
      </c>
      <c r="GK238" s="2">
        <v>0</v>
      </c>
      <c r="GL238" s="2">
        <f t="shared" si="294"/>
        <v>0</v>
      </c>
      <c r="GM238" s="2">
        <f t="shared" si="295"/>
        <v>8269.36</v>
      </c>
      <c r="GN238" s="2">
        <f t="shared" si="296"/>
        <v>8269.36</v>
      </c>
      <c r="GO238" s="2">
        <f t="shared" si="297"/>
        <v>0</v>
      </c>
      <c r="GP238" s="2">
        <f t="shared" si="298"/>
        <v>0</v>
      </c>
      <c r="GQ238" s="2"/>
      <c r="GR238" s="2">
        <v>1</v>
      </c>
      <c r="GS238" s="2">
        <v>1</v>
      </c>
      <c r="GT238" s="2">
        <v>0</v>
      </c>
      <c r="GU238" s="2" t="s">
        <v>3</v>
      </c>
      <c r="GV238" s="2">
        <f t="shared" si="299"/>
        <v>0</v>
      </c>
      <c r="GW238" s="2">
        <v>1</v>
      </c>
      <c r="GX238" s="2">
        <f t="shared" si="300"/>
        <v>0</v>
      </c>
      <c r="GY238" s="2"/>
      <c r="GZ238" s="2"/>
      <c r="HA238" s="2">
        <v>0</v>
      </c>
      <c r="HB238" s="2">
        <v>0</v>
      </c>
      <c r="HC238" s="2">
        <f t="shared" si="301"/>
        <v>0</v>
      </c>
      <c r="HD238" s="2"/>
      <c r="HE238" s="2" t="s">
        <v>3</v>
      </c>
      <c r="HF238" s="2" t="s">
        <v>3</v>
      </c>
      <c r="HG238" s="2">
        <f t="shared" si="302"/>
        <v>8269.36</v>
      </c>
      <c r="HH238" s="2"/>
      <c r="HI238" s="2"/>
      <c r="HJ238" s="2"/>
      <c r="HK238" s="2"/>
      <c r="HL238" s="2"/>
      <c r="HM238" s="2" t="s">
        <v>3</v>
      </c>
      <c r="HN238" s="2" t="s">
        <v>3</v>
      </c>
      <c r="HO238" s="2" t="s">
        <v>3</v>
      </c>
      <c r="HP238" s="2" t="s">
        <v>3</v>
      </c>
      <c r="HQ238" s="2" t="s">
        <v>3</v>
      </c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>
        <v>0</v>
      </c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x14ac:dyDescent="0.2">
      <c r="A239">
        <v>17</v>
      </c>
      <c r="B239">
        <v>1</v>
      </c>
      <c r="E239" t="s">
        <v>274</v>
      </c>
      <c r="F239" t="s">
        <v>275</v>
      </c>
      <c r="G239" t="s">
        <v>276</v>
      </c>
      <c r="H239" t="s">
        <v>260</v>
      </c>
      <c r="I239">
        <v>2.1</v>
      </c>
      <c r="J239">
        <v>0</v>
      </c>
      <c r="K239">
        <v>2.1</v>
      </c>
      <c r="L239">
        <v>3</v>
      </c>
      <c r="M239">
        <v>0.9</v>
      </c>
      <c r="N239">
        <f t="shared" si="264"/>
        <v>2.1</v>
      </c>
      <c r="O239">
        <f t="shared" si="265"/>
        <v>8269.36</v>
      </c>
      <c r="P239">
        <f t="shared" si="266"/>
        <v>8269.36</v>
      </c>
      <c r="Q239">
        <f t="shared" si="267"/>
        <v>0</v>
      </c>
      <c r="R239">
        <f t="shared" si="268"/>
        <v>0</v>
      </c>
      <c r="S239">
        <f t="shared" si="269"/>
        <v>0</v>
      </c>
      <c r="T239">
        <f t="shared" si="270"/>
        <v>0</v>
      </c>
      <c r="U239">
        <f t="shared" si="271"/>
        <v>0</v>
      </c>
      <c r="V239">
        <f t="shared" si="272"/>
        <v>0</v>
      </c>
      <c r="W239">
        <f t="shared" si="273"/>
        <v>0</v>
      </c>
      <c r="X239">
        <f t="shared" si="274"/>
        <v>0</v>
      </c>
      <c r="Y239">
        <f t="shared" si="275"/>
        <v>0</v>
      </c>
      <c r="AA239">
        <v>87105511</v>
      </c>
      <c r="AB239">
        <f t="shared" si="276"/>
        <v>3937.79</v>
      </c>
      <c r="AC239">
        <f t="shared" si="277"/>
        <v>3937.79</v>
      </c>
      <c r="AD239">
        <f t="shared" si="303"/>
        <v>0</v>
      </c>
      <c r="AE239">
        <f t="shared" si="278"/>
        <v>0</v>
      </c>
      <c r="AF239">
        <f t="shared" si="279"/>
        <v>0</v>
      </c>
      <c r="AG239">
        <f t="shared" si="280"/>
        <v>0</v>
      </c>
      <c r="AH239">
        <f t="shared" si="281"/>
        <v>0</v>
      </c>
      <c r="AI239">
        <f t="shared" si="282"/>
        <v>0</v>
      </c>
      <c r="AJ239">
        <f t="shared" si="283"/>
        <v>0</v>
      </c>
      <c r="AK239">
        <v>3937.79</v>
      </c>
      <c r="AL239">
        <v>3937.79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1</v>
      </c>
      <c r="AW239">
        <v>1</v>
      </c>
      <c r="AZ239">
        <v>1</v>
      </c>
      <c r="BA239">
        <v>1</v>
      </c>
      <c r="BB239">
        <v>1</v>
      </c>
      <c r="BC239">
        <v>1</v>
      </c>
      <c r="BD239" t="s">
        <v>3</v>
      </c>
      <c r="BE239" t="s">
        <v>3</v>
      </c>
      <c r="BF239" t="s">
        <v>3</v>
      </c>
      <c r="BG239" t="s">
        <v>3</v>
      </c>
      <c r="BH239">
        <v>3</v>
      </c>
      <c r="BI239">
        <v>1</v>
      </c>
      <c r="BJ239" t="s">
        <v>275</v>
      </c>
      <c r="BM239">
        <v>900</v>
      </c>
      <c r="BN239">
        <v>0</v>
      </c>
      <c r="BO239" t="s">
        <v>3</v>
      </c>
      <c r="BP239">
        <v>0</v>
      </c>
      <c r="BQ239">
        <v>90</v>
      </c>
      <c r="BR239">
        <v>0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 t="s">
        <v>3</v>
      </c>
      <c r="BZ239">
        <v>0</v>
      </c>
      <c r="CA239">
        <v>0</v>
      </c>
      <c r="CB239" t="s">
        <v>3</v>
      </c>
      <c r="CE239">
        <v>0</v>
      </c>
      <c r="CF239">
        <v>0</v>
      </c>
      <c r="CG239">
        <v>0</v>
      </c>
      <c r="CH239">
        <v>23</v>
      </c>
      <c r="CI239">
        <v>0</v>
      </c>
      <c r="CJ239">
        <v>0</v>
      </c>
      <c r="CK239">
        <v>0</v>
      </c>
      <c r="CL239">
        <v>0</v>
      </c>
      <c r="CM239">
        <v>0</v>
      </c>
      <c r="CN239" t="s">
        <v>3</v>
      </c>
      <c r="CO239">
        <v>0</v>
      </c>
      <c r="CP239">
        <f t="shared" si="284"/>
        <v>8269.36</v>
      </c>
      <c r="CQ239">
        <f t="shared" si="285"/>
        <v>3937.79</v>
      </c>
      <c r="CR239">
        <f t="shared" si="286"/>
        <v>0</v>
      </c>
      <c r="CS239">
        <f t="shared" si="287"/>
        <v>0</v>
      </c>
      <c r="CT239">
        <f t="shared" si="288"/>
        <v>0</v>
      </c>
      <c r="CU239">
        <f t="shared" si="289"/>
        <v>0</v>
      </c>
      <c r="CV239">
        <f t="shared" si="290"/>
        <v>0</v>
      </c>
      <c r="CW239">
        <f t="shared" si="291"/>
        <v>0</v>
      </c>
      <c r="CX239">
        <f t="shared" si="292"/>
        <v>0</v>
      </c>
      <c r="CY239">
        <f>0</f>
        <v>0</v>
      </c>
      <c r="CZ239">
        <f>0</f>
        <v>0</v>
      </c>
      <c r="DC239" t="s">
        <v>3</v>
      </c>
      <c r="DD239" t="s">
        <v>3</v>
      </c>
      <c r="DE239" t="s">
        <v>3</v>
      </c>
      <c r="DF239" t="s">
        <v>3</v>
      </c>
      <c r="DG239" t="s">
        <v>3</v>
      </c>
      <c r="DH239" t="s">
        <v>3</v>
      </c>
      <c r="DI239" t="s">
        <v>3</v>
      </c>
      <c r="DJ239" t="s">
        <v>3</v>
      </c>
      <c r="DK239" t="s">
        <v>3</v>
      </c>
      <c r="DL239" t="s">
        <v>3</v>
      </c>
      <c r="DM239" t="s">
        <v>3</v>
      </c>
      <c r="DN239">
        <v>0</v>
      </c>
      <c r="DO239">
        <v>0</v>
      </c>
      <c r="DP239">
        <v>1</v>
      </c>
      <c r="DQ239">
        <v>1</v>
      </c>
      <c r="DU239">
        <v>1010</v>
      </c>
      <c r="DV239" t="s">
        <v>260</v>
      </c>
      <c r="DW239" t="s">
        <v>260</v>
      </c>
      <c r="DX239">
        <v>1</v>
      </c>
      <c r="DZ239" t="s">
        <v>3</v>
      </c>
      <c r="EA239" t="s">
        <v>3</v>
      </c>
      <c r="EB239" t="s">
        <v>3</v>
      </c>
      <c r="EC239" t="s">
        <v>3</v>
      </c>
      <c r="EE239">
        <v>85678820</v>
      </c>
      <c r="EF239">
        <v>90</v>
      </c>
      <c r="EG239" t="s">
        <v>242</v>
      </c>
      <c r="EH239">
        <v>0</v>
      </c>
      <c r="EI239" t="s">
        <v>3</v>
      </c>
      <c r="EJ239">
        <v>1</v>
      </c>
      <c r="EK239">
        <v>900</v>
      </c>
      <c r="EL239" t="s">
        <v>242</v>
      </c>
      <c r="EM239" t="s">
        <v>243</v>
      </c>
      <c r="EO239" t="s">
        <v>3</v>
      </c>
      <c r="EQ239">
        <v>16</v>
      </c>
      <c r="ER239">
        <v>0</v>
      </c>
      <c r="ES239">
        <v>3937.79</v>
      </c>
      <c r="ET239">
        <v>0</v>
      </c>
      <c r="EU239">
        <v>0</v>
      </c>
      <c r="EV239">
        <v>0</v>
      </c>
      <c r="EW239">
        <v>0</v>
      </c>
      <c r="EX239">
        <v>0</v>
      </c>
      <c r="EY239">
        <v>0</v>
      </c>
      <c r="EZ239">
        <v>5</v>
      </c>
      <c r="FC239">
        <v>0</v>
      </c>
      <c r="FD239">
        <v>18</v>
      </c>
      <c r="FF239">
        <v>3937.79</v>
      </c>
      <c r="FQ239">
        <v>0</v>
      </c>
      <c r="FR239">
        <f t="shared" si="293"/>
        <v>0</v>
      </c>
      <c r="FS239">
        <v>0</v>
      </c>
      <c r="FX239">
        <v>0</v>
      </c>
      <c r="FY239">
        <v>0</v>
      </c>
      <c r="GA239" t="s">
        <v>3</v>
      </c>
      <c r="GD239">
        <v>1</v>
      </c>
      <c r="GF239">
        <v>-103394130</v>
      </c>
      <c r="GG239">
        <v>2</v>
      </c>
      <c r="GH239">
        <v>3</v>
      </c>
      <c r="GI239">
        <v>-2</v>
      </c>
      <c r="GJ239">
        <v>0</v>
      </c>
      <c r="GK239">
        <v>0</v>
      </c>
      <c r="GL239">
        <f t="shared" si="294"/>
        <v>0</v>
      </c>
      <c r="GM239">
        <f t="shared" si="295"/>
        <v>8269.36</v>
      </c>
      <c r="GN239">
        <f t="shared" si="296"/>
        <v>8269.36</v>
      </c>
      <c r="GO239">
        <f t="shared" si="297"/>
        <v>0</v>
      </c>
      <c r="GP239">
        <f t="shared" si="298"/>
        <v>0</v>
      </c>
      <c r="GR239">
        <v>1</v>
      </c>
      <c r="GS239">
        <v>1</v>
      </c>
      <c r="GT239">
        <v>0</v>
      </c>
      <c r="GU239" t="s">
        <v>3</v>
      </c>
      <c r="GV239">
        <f t="shared" si="299"/>
        <v>0</v>
      </c>
      <c r="GW239">
        <v>1</v>
      </c>
      <c r="GX239">
        <f t="shared" si="300"/>
        <v>0</v>
      </c>
      <c r="HA239">
        <v>0</v>
      </c>
      <c r="HB239">
        <v>0</v>
      </c>
      <c r="HC239">
        <f t="shared" si="301"/>
        <v>0</v>
      </c>
      <c r="HE239" t="s">
        <v>3</v>
      </c>
      <c r="HF239" t="s">
        <v>3</v>
      </c>
      <c r="HG239">
        <f t="shared" si="302"/>
        <v>8269.36</v>
      </c>
      <c r="HM239" t="s">
        <v>3</v>
      </c>
      <c r="HN239" t="s">
        <v>3</v>
      </c>
      <c r="HO239" t="s">
        <v>3</v>
      </c>
      <c r="HP239" t="s">
        <v>3</v>
      </c>
      <c r="HQ239" t="s">
        <v>3</v>
      </c>
      <c r="IK239">
        <v>0</v>
      </c>
    </row>
    <row r="240" spans="1:255" x14ac:dyDescent="0.2">
      <c r="A240" s="2">
        <v>17</v>
      </c>
      <c r="B240" s="2">
        <v>1</v>
      </c>
      <c r="C240" s="2"/>
      <c r="D240" s="2"/>
      <c r="E240" s="2" t="s">
        <v>277</v>
      </c>
      <c r="F240" s="2" t="s">
        <v>278</v>
      </c>
      <c r="G240" s="2" t="s">
        <v>279</v>
      </c>
      <c r="H240" s="2" t="s">
        <v>241</v>
      </c>
      <c r="I240" s="2">
        <v>1.855</v>
      </c>
      <c r="J240" s="2">
        <v>0</v>
      </c>
      <c r="K240" s="2">
        <v>1.855</v>
      </c>
      <c r="L240" s="2">
        <v>2.65</v>
      </c>
      <c r="M240" s="2">
        <v>0.79500000000000004</v>
      </c>
      <c r="N240" s="2">
        <f t="shared" si="264"/>
        <v>1.855</v>
      </c>
      <c r="O240" s="2">
        <f t="shared" si="265"/>
        <v>406.63</v>
      </c>
      <c r="P240" s="2">
        <f t="shared" si="266"/>
        <v>406.63</v>
      </c>
      <c r="Q240" s="2">
        <f t="shared" si="267"/>
        <v>0</v>
      </c>
      <c r="R240" s="2">
        <f t="shared" si="268"/>
        <v>0</v>
      </c>
      <c r="S240" s="2">
        <f t="shared" si="269"/>
        <v>0</v>
      </c>
      <c r="T240" s="2">
        <f t="shared" si="270"/>
        <v>0</v>
      </c>
      <c r="U240" s="2">
        <f t="shared" si="271"/>
        <v>0</v>
      </c>
      <c r="V240" s="2">
        <f t="shared" si="272"/>
        <v>0</v>
      </c>
      <c r="W240" s="2">
        <f t="shared" si="273"/>
        <v>0</v>
      </c>
      <c r="X240" s="2">
        <f t="shared" si="274"/>
        <v>0</v>
      </c>
      <c r="Y240" s="2">
        <f t="shared" si="275"/>
        <v>0</v>
      </c>
      <c r="Z240" s="2"/>
      <c r="AA240" s="2">
        <v>87105575</v>
      </c>
      <c r="AB240" s="2">
        <f t="shared" si="276"/>
        <v>219.21</v>
      </c>
      <c r="AC240" s="2">
        <f t="shared" si="277"/>
        <v>219.21</v>
      </c>
      <c r="AD240" s="2">
        <f t="shared" si="303"/>
        <v>0</v>
      </c>
      <c r="AE240" s="2">
        <f t="shared" si="278"/>
        <v>0</v>
      </c>
      <c r="AF240" s="2">
        <f t="shared" si="279"/>
        <v>0</v>
      </c>
      <c r="AG240" s="2">
        <f t="shared" si="280"/>
        <v>0</v>
      </c>
      <c r="AH240" s="2">
        <f t="shared" si="281"/>
        <v>0</v>
      </c>
      <c r="AI240" s="2">
        <f t="shared" si="282"/>
        <v>0</v>
      </c>
      <c r="AJ240" s="2">
        <f t="shared" si="283"/>
        <v>0</v>
      </c>
      <c r="AK240" s="2">
        <v>219.21</v>
      </c>
      <c r="AL240" s="2">
        <v>219.21</v>
      </c>
      <c r="AM240" s="2">
        <v>0</v>
      </c>
      <c r="AN240" s="2">
        <v>0</v>
      </c>
      <c r="AO240" s="2">
        <v>0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1</v>
      </c>
      <c r="AW240" s="2">
        <v>1</v>
      </c>
      <c r="AX240" s="2"/>
      <c r="AY240" s="2"/>
      <c r="AZ240" s="2">
        <v>1</v>
      </c>
      <c r="BA240" s="2">
        <v>1</v>
      </c>
      <c r="BB240" s="2">
        <v>1</v>
      </c>
      <c r="BC240" s="2">
        <v>1</v>
      </c>
      <c r="BD240" s="2" t="s">
        <v>3</v>
      </c>
      <c r="BE240" s="2" t="s">
        <v>3</v>
      </c>
      <c r="BF240" s="2" t="s">
        <v>3</v>
      </c>
      <c r="BG240" s="2" t="s">
        <v>3</v>
      </c>
      <c r="BH240" s="2">
        <v>3</v>
      </c>
      <c r="BI240" s="2">
        <v>1</v>
      </c>
      <c r="BJ240" s="2" t="s">
        <v>278</v>
      </c>
      <c r="BK240" s="2"/>
      <c r="BL240" s="2"/>
      <c r="BM240" s="2">
        <v>900</v>
      </c>
      <c r="BN240" s="2">
        <v>0</v>
      </c>
      <c r="BO240" s="2" t="s">
        <v>3</v>
      </c>
      <c r="BP240" s="2">
        <v>0</v>
      </c>
      <c r="BQ240" s="2">
        <v>90</v>
      </c>
      <c r="BR240" s="2">
        <v>0</v>
      </c>
      <c r="BS240" s="2">
        <v>1</v>
      </c>
      <c r="BT240" s="2">
        <v>1</v>
      </c>
      <c r="BU240" s="2">
        <v>1</v>
      </c>
      <c r="BV240" s="2">
        <v>1</v>
      </c>
      <c r="BW240" s="2">
        <v>1</v>
      </c>
      <c r="BX240" s="2">
        <v>1</v>
      </c>
      <c r="BY240" s="2" t="s">
        <v>3</v>
      </c>
      <c r="BZ240" s="2">
        <v>0</v>
      </c>
      <c r="CA240" s="2">
        <v>0</v>
      </c>
      <c r="CB240" s="2" t="s">
        <v>3</v>
      </c>
      <c r="CC240" s="2"/>
      <c r="CD240" s="2"/>
      <c r="CE240" s="2">
        <v>0</v>
      </c>
      <c r="CF240" s="2">
        <v>0</v>
      </c>
      <c r="CG240" s="2">
        <v>0</v>
      </c>
      <c r="CH240" s="2">
        <v>24</v>
      </c>
      <c r="CI240" s="2">
        <v>0</v>
      </c>
      <c r="CJ240" s="2">
        <v>0</v>
      </c>
      <c r="CK240" s="2">
        <v>0</v>
      </c>
      <c r="CL240" s="2">
        <v>0</v>
      </c>
      <c r="CM240" s="2">
        <v>0</v>
      </c>
      <c r="CN240" s="2" t="s">
        <v>3</v>
      </c>
      <c r="CO240" s="2">
        <v>0</v>
      </c>
      <c r="CP240" s="2">
        <f t="shared" si="284"/>
        <v>406.63</v>
      </c>
      <c r="CQ240" s="2">
        <f t="shared" si="285"/>
        <v>219.21</v>
      </c>
      <c r="CR240" s="2">
        <f t="shared" si="286"/>
        <v>0</v>
      </c>
      <c r="CS240" s="2">
        <f t="shared" si="287"/>
        <v>0</v>
      </c>
      <c r="CT240" s="2">
        <f t="shared" si="288"/>
        <v>0</v>
      </c>
      <c r="CU240" s="2">
        <f t="shared" si="289"/>
        <v>0</v>
      </c>
      <c r="CV240" s="2">
        <f t="shared" si="290"/>
        <v>0</v>
      </c>
      <c r="CW240" s="2">
        <f t="shared" si="291"/>
        <v>0</v>
      </c>
      <c r="CX240" s="2">
        <f t="shared" si="292"/>
        <v>0</v>
      </c>
      <c r="CY240" s="2">
        <f>0</f>
        <v>0</v>
      </c>
      <c r="CZ240" s="2">
        <f>0</f>
        <v>0</v>
      </c>
      <c r="DA240" s="2"/>
      <c r="DB240" s="2"/>
      <c r="DC240" s="2" t="s">
        <v>3</v>
      </c>
      <c r="DD240" s="2" t="s">
        <v>3</v>
      </c>
      <c r="DE240" s="2" t="s">
        <v>3</v>
      </c>
      <c r="DF240" s="2" t="s">
        <v>3</v>
      </c>
      <c r="DG240" s="2" t="s">
        <v>3</v>
      </c>
      <c r="DH240" s="2" t="s">
        <v>3</v>
      </c>
      <c r="DI240" s="2" t="s">
        <v>3</v>
      </c>
      <c r="DJ240" s="2" t="s">
        <v>3</v>
      </c>
      <c r="DK240" s="2" t="s">
        <v>3</v>
      </c>
      <c r="DL240" s="2" t="s">
        <v>3</v>
      </c>
      <c r="DM240" s="2" t="s">
        <v>3</v>
      </c>
      <c r="DN240" s="2">
        <v>0</v>
      </c>
      <c r="DO240" s="2">
        <v>0</v>
      </c>
      <c r="DP240" s="2">
        <v>1</v>
      </c>
      <c r="DQ240" s="2">
        <v>1</v>
      </c>
      <c r="DR240" s="2"/>
      <c r="DS240" s="2"/>
      <c r="DT240" s="2"/>
      <c r="DU240" s="2">
        <v>1003</v>
      </c>
      <c r="DV240" s="2" t="s">
        <v>241</v>
      </c>
      <c r="DW240" s="2" t="s">
        <v>241</v>
      </c>
      <c r="DX240" s="2">
        <v>1</v>
      </c>
      <c r="DY240" s="2"/>
      <c r="DZ240" s="2" t="s">
        <v>3</v>
      </c>
      <c r="EA240" s="2" t="s">
        <v>3</v>
      </c>
      <c r="EB240" s="2" t="s">
        <v>3</v>
      </c>
      <c r="EC240" s="2" t="s">
        <v>3</v>
      </c>
      <c r="ED240" s="2"/>
      <c r="EE240" s="2">
        <v>85678820</v>
      </c>
      <c r="EF240" s="2">
        <v>90</v>
      </c>
      <c r="EG240" s="2" t="s">
        <v>242</v>
      </c>
      <c r="EH240" s="2">
        <v>0</v>
      </c>
      <c r="EI240" s="2" t="s">
        <v>3</v>
      </c>
      <c r="EJ240" s="2">
        <v>1</v>
      </c>
      <c r="EK240" s="2">
        <v>900</v>
      </c>
      <c r="EL240" s="2" t="s">
        <v>242</v>
      </c>
      <c r="EM240" s="2" t="s">
        <v>243</v>
      </c>
      <c r="EN240" s="2"/>
      <c r="EO240" s="2" t="s">
        <v>3</v>
      </c>
      <c r="EP240" s="2"/>
      <c r="EQ240" s="2">
        <v>16</v>
      </c>
      <c r="ER240" s="2">
        <v>0</v>
      </c>
      <c r="ES240" s="2">
        <v>219.21</v>
      </c>
      <c r="ET240" s="2">
        <v>0</v>
      </c>
      <c r="EU240" s="2">
        <v>0</v>
      </c>
      <c r="EV240" s="2">
        <v>0</v>
      </c>
      <c r="EW240" s="2">
        <v>0</v>
      </c>
      <c r="EX240" s="2">
        <v>0</v>
      </c>
      <c r="EY240" s="2">
        <v>0</v>
      </c>
      <c r="EZ240" s="2">
        <v>5</v>
      </c>
      <c r="FA240" s="2"/>
      <c r="FB240" s="2"/>
      <c r="FC240" s="2">
        <v>0</v>
      </c>
      <c r="FD240" s="2">
        <v>18</v>
      </c>
      <c r="FE240" s="2"/>
      <c r="FF240" s="2">
        <v>219.21</v>
      </c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>
        <v>0</v>
      </c>
      <c r="FR240" s="2">
        <f t="shared" si="293"/>
        <v>0</v>
      </c>
      <c r="FS240" s="2">
        <v>0</v>
      </c>
      <c r="FT240" s="2"/>
      <c r="FU240" s="2"/>
      <c r="FV240" s="2"/>
      <c r="FW240" s="2"/>
      <c r="FX240" s="2">
        <v>0</v>
      </c>
      <c r="FY240" s="2">
        <v>0</v>
      </c>
      <c r="FZ240" s="2"/>
      <c r="GA240" s="2" t="s">
        <v>3</v>
      </c>
      <c r="GB240" s="2"/>
      <c r="GC240" s="2"/>
      <c r="GD240" s="2">
        <v>1</v>
      </c>
      <c r="GE240" s="2"/>
      <c r="GF240" s="2">
        <v>-1273753348</v>
      </c>
      <c r="GG240" s="2">
        <v>2</v>
      </c>
      <c r="GH240" s="2">
        <v>3</v>
      </c>
      <c r="GI240" s="2">
        <v>-2</v>
      </c>
      <c r="GJ240" s="2">
        <v>0</v>
      </c>
      <c r="GK240" s="2">
        <v>0</v>
      </c>
      <c r="GL240" s="2">
        <f t="shared" si="294"/>
        <v>0</v>
      </c>
      <c r="GM240" s="2">
        <f t="shared" si="295"/>
        <v>406.63</v>
      </c>
      <c r="GN240" s="2">
        <f t="shared" si="296"/>
        <v>406.63</v>
      </c>
      <c r="GO240" s="2">
        <f t="shared" si="297"/>
        <v>0</v>
      </c>
      <c r="GP240" s="2">
        <f t="shared" si="298"/>
        <v>0</v>
      </c>
      <c r="GQ240" s="2"/>
      <c r="GR240" s="2">
        <v>1</v>
      </c>
      <c r="GS240" s="2">
        <v>1</v>
      </c>
      <c r="GT240" s="2">
        <v>0</v>
      </c>
      <c r="GU240" s="2" t="s">
        <v>3</v>
      </c>
      <c r="GV240" s="2">
        <f t="shared" si="299"/>
        <v>0</v>
      </c>
      <c r="GW240" s="2">
        <v>1</v>
      </c>
      <c r="GX240" s="2">
        <f t="shared" si="300"/>
        <v>0</v>
      </c>
      <c r="GY240" s="2"/>
      <c r="GZ240" s="2"/>
      <c r="HA240" s="2">
        <v>0</v>
      </c>
      <c r="HB240" s="2">
        <v>0</v>
      </c>
      <c r="HC240" s="2">
        <f t="shared" si="301"/>
        <v>0</v>
      </c>
      <c r="HD240" s="2"/>
      <c r="HE240" s="2" t="s">
        <v>3</v>
      </c>
      <c r="HF240" s="2" t="s">
        <v>3</v>
      </c>
      <c r="HG240" s="2">
        <f t="shared" si="302"/>
        <v>406.63</v>
      </c>
      <c r="HH240" s="2"/>
      <c r="HI240" s="2"/>
      <c r="HJ240" s="2"/>
      <c r="HK240" s="2"/>
      <c r="HL240" s="2"/>
      <c r="HM240" s="2" t="s">
        <v>3</v>
      </c>
      <c r="HN240" s="2" t="s">
        <v>3</v>
      </c>
      <c r="HO240" s="2" t="s">
        <v>3</v>
      </c>
      <c r="HP240" s="2" t="s">
        <v>3</v>
      </c>
      <c r="HQ240" s="2" t="s">
        <v>3</v>
      </c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>
        <v>0</v>
      </c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x14ac:dyDescent="0.2">
      <c r="A241">
        <v>17</v>
      </c>
      <c r="B241">
        <v>1</v>
      </c>
      <c r="E241" t="s">
        <v>277</v>
      </c>
      <c r="F241" t="s">
        <v>278</v>
      </c>
      <c r="G241" t="s">
        <v>279</v>
      </c>
      <c r="H241" t="s">
        <v>241</v>
      </c>
      <c r="I241">
        <v>1.855</v>
      </c>
      <c r="J241">
        <v>0</v>
      </c>
      <c r="K241">
        <v>1.855</v>
      </c>
      <c r="L241">
        <v>2.65</v>
      </c>
      <c r="M241">
        <v>0.79500000000000004</v>
      </c>
      <c r="N241">
        <f t="shared" si="264"/>
        <v>1.855</v>
      </c>
      <c r="O241">
        <f t="shared" si="265"/>
        <v>406.63</v>
      </c>
      <c r="P241">
        <f t="shared" si="266"/>
        <v>406.63</v>
      </c>
      <c r="Q241">
        <f t="shared" si="267"/>
        <v>0</v>
      </c>
      <c r="R241">
        <f t="shared" si="268"/>
        <v>0</v>
      </c>
      <c r="S241">
        <f t="shared" si="269"/>
        <v>0</v>
      </c>
      <c r="T241">
        <f t="shared" si="270"/>
        <v>0</v>
      </c>
      <c r="U241">
        <f t="shared" si="271"/>
        <v>0</v>
      </c>
      <c r="V241">
        <f t="shared" si="272"/>
        <v>0</v>
      </c>
      <c r="W241">
        <f t="shared" si="273"/>
        <v>0</v>
      </c>
      <c r="X241">
        <f t="shared" si="274"/>
        <v>0</v>
      </c>
      <c r="Y241">
        <f t="shared" si="275"/>
        <v>0</v>
      </c>
      <c r="AA241">
        <v>87105511</v>
      </c>
      <c r="AB241">
        <f t="shared" si="276"/>
        <v>219.21</v>
      </c>
      <c r="AC241">
        <f t="shared" si="277"/>
        <v>219.21</v>
      </c>
      <c r="AD241">
        <f t="shared" si="303"/>
        <v>0</v>
      </c>
      <c r="AE241">
        <f t="shared" si="278"/>
        <v>0</v>
      </c>
      <c r="AF241">
        <f t="shared" si="279"/>
        <v>0</v>
      </c>
      <c r="AG241">
        <f t="shared" si="280"/>
        <v>0</v>
      </c>
      <c r="AH241">
        <f t="shared" si="281"/>
        <v>0</v>
      </c>
      <c r="AI241">
        <f t="shared" si="282"/>
        <v>0</v>
      </c>
      <c r="AJ241">
        <f t="shared" si="283"/>
        <v>0</v>
      </c>
      <c r="AK241">
        <v>219.21</v>
      </c>
      <c r="AL241">
        <v>219.21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1</v>
      </c>
      <c r="AW241">
        <v>1</v>
      </c>
      <c r="AZ241">
        <v>1</v>
      </c>
      <c r="BA241">
        <v>1</v>
      </c>
      <c r="BB241">
        <v>1</v>
      </c>
      <c r="BC241">
        <v>1</v>
      </c>
      <c r="BD241" t="s">
        <v>3</v>
      </c>
      <c r="BE241" t="s">
        <v>3</v>
      </c>
      <c r="BF241" t="s">
        <v>3</v>
      </c>
      <c r="BG241" t="s">
        <v>3</v>
      </c>
      <c r="BH241">
        <v>3</v>
      </c>
      <c r="BI241">
        <v>1</v>
      </c>
      <c r="BJ241" t="s">
        <v>278</v>
      </c>
      <c r="BM241">
        <v>900</v>
      </c>
      <c r="BN241">
        <v>0</v>
      </c>
      <c r="BO241" t="s">
        <v>3</v>
      </c>
      <c r="BP241">
        <v>0</v>
      </c>
      <c r="BQ241">
        <v>90</v>
      </c>
      <c r="BR241">
        <v>0</v>
      </c>
      <c r="BS241">
        <v>1</v>
      </c>
      <c r="BT241">
        <v>1</v>
      </c>
      <c r="BU241">
        <v>1</v>
      </c>
      <c r="BV241">
        <v>1</v>
      </c>
      <c r="BW241">
        <v>1</v>
      </c>
      <c r="BX241">
        <v>1</v>
      </c>
      <c r="BY241" t="s">
        <v>3</v>
      </c>
      <c r="BZ241">
        <v>0</v>
      </c>
      <c r="CA241">
        <v>0</v>
      </c>
      <c r="CB241" t="s">
        <v>3</v>
      </c>
      <c r="CE241">
        <v>0</v>
      </c>
      <c r="CF241">
        <v>0</v>
      </c>
      <c r="CG241">
        <v>0</v>
      </c>
      <c r="CH241">
        <v>24</v>
      </c>
      <c r="CI241">
        <v>0</v>
      </c>
      <c r="CJ241">
        <v>0</v>
      </c>
      <c r="CK241">
        <v>0</v>
      </c>
      <c r="CL241">
        <v>0</v>
      </c>
      <c r="CM241">
        <v>0</v>
      </c>
      <c r="CN241" t="s">
        <v>3</v>
      </c>
      <c r="CO241">
        <v>0</v>
      </c>
      <c r="CP241">
        <f t="shared" si="284"/>
        <v>406.63</v>
      </c>
      <c r="CQ241">
        <f t="shared" si="285"/>
        <v>219.21</v>
      </c>
      <c r="CR241">
        <f t="shared" si="286"/>
        <v>0</v>
      </c>
      <c r="CS241">
        <f t="shared" si="287"/>
        <v>0</v>
      </c>
      <c r="CT241">
        <f t="shared" si="288"/>
        <v>0</v>
      </c>
      <c r="CU241">
        <f t="shared" si="289"/>
        <v>0</v>
      </c>
      <c r="CV241">
        <f t="shared" si="290"/>
        <v>0</v>
      </c>
      <c r="CW241">
        <f t="shared" si="291"/>
        <v>0</v>
      </c>
      <c r="CX241">
        <f t="shared" si="292"/>
        <v>0</v>
      </c>
      <c r="CY241">
        <f>0</f>
        <v>0</v>
      </c>
      <c r="CZ241">
        <f>0</f>
        <v>0</v>
      </c>
      <c r="DC241" t="s">
        <v>3</v>
      </c>
      <c r="DD241" t="s">
        <v>3</v>
      </c>
      <c r="DE241" t="s">
        <v>3</v>
      </c>
      <c r="DF241" t="s">
        <v>3</v>
      </c>
      <c r="DG241" t="s">
        <v>3</v>
      </c>
      <c r="DH241" t="s">
        <v>3</v>
      </c>
      <c r="DI241" t="s">
        <v>3</v>
      </c>
      <c r="DJ241" t="s">
        <v>3</v>
      </c>
      <c r="DK241" t="s">
        <v>3</v>
      </c>
      <c r="DL241" t="s">
        <v>3</v>
      </c>
      <c r="DM241" t="s">
        <v>3</v>
      </c>
      <c r="DN241">
        <v>0</v>
      </c>
      <c r="DO241">
        <v>0</v>
      </c>
      <c r="DP241">
        <v>1</v>
      </c>
      <c r="DQ241">
        <v>1</v>
      </c>
      <c r="DU241">
        <v>1003</v>
      </c>
      <c r="DV241" t="s">
        <v>241</v>
      </c>
      <c r="DW241" t="s">
        <v>241</v>
      </c>
      <c r="DX241">
        <v>1</v>
      </c>
      <c r="DZ241" t="s">
        <v>3</v>
      </c>
      <c r="EA241" t="s">
        <v>3</v>
      </c>
      <c r="EB241" t="s">
        <v>3</v>
      </c>
      <c r="EC241" t="s">
        <v>3</v>
      </c>
      <c r="EE241">
        <v>85678820</v>
      </c>
      <c r="EF241">
        <v>90</v>
      </c>
      <c r="EG241" t="s">
        <v>242</v>
      </c>
      <c r="EH241">
        <v>0</v>
      </c>
      <c r="EI241" t="s">
        <v>3</v>
      </c>
      <c r="EJ241">
        <v>1</v>
      </c>
      <c r="EK241">
        <v>900</v>
      </c>
      <c r="EL241" t="s">
        <v>242</v>
      </c>
      <c r="EM241" t="s">
        <v>243</v>
      </c>
      <c r="EO241" t="s">
        <v>3</v>
      </c>
      <c r="EQ241">
        <v>16</v>
      </c>
      <c r="ER241">
        <v>0</v>
      </c>
      <c r="ES241">
        <v>219.21</v>
      </c>
      <c r="ET241">
        <v>0</v>
      </c>
      <c r="EU241">
        <v>0</v>
      </c>
      <c r="EV241">
        <v>0</v>
      </c>
      <c r="EW241">
        <v>0</v>
      </c>
      <c r="EX241">
        <v>0</v>
      </c>
      <c r="EY241">
        <v>0</v>
      </c>
      <c r="EZ241">
        <v>5</v>
      </c>
      <c r="FC241">
        <v>0</v>
      </c>
      <c r="FD241">
        <v>18</v>
      </c>
      <c r="FF241">
        <v>219.21</v>
      </c>
      <c r="FQ241">
        <v>0</v>
      </c>
      <c r="FR241">
        <f t="shared" si="293"/>
        <v>0</v>
      </c>
      <c r="FS241">
        <v>0</v>
      </c>
      <c r="FX241">
        <v>0</v>
      </c>
      <c r="FY241">
        <v>0</v>
      </c>
      <c r="GA241" t="s">
        <v>3</v>
      </c>
      <c r="GD241">
        <v>1</v>
      </c>
      <c r="GF241">
        <v>-1273753348</v>
      </c>
      <c r="GG241">
        <v>2</v>
      </c>
      <c r="GH241">
        <v>3</v>
      </c>
      <c r="GI241">
        <v>-2</v>
      </c>
      <c r="GJ241">
        <v>0</v>
      </c>
      <c r="GK241">
        <v>0</v>
      </c>
      <c r="GL241">
        <f t="shared" si="294"/>
        <v>0</v>
      </c>
      <c r="GM241">
        <f t="shared" si="295"/>
        <v>406.63</v>
      </c>
      <c r="GN241">
        <f t="shared" si="296"/>
        <v>406.63</v>
      </c>
      <c r="GO241">
        <f t="shared" si="297"/>
        <v>0</v>
      </c>
      <c r="GP241">
        <f t="shared" si="298"/>
        <v>0</v>
      </c>
      <c r="GR241">
        <v>1</v>
      </c>
      <c r="GS241">
        <v>1</v>
      </c>
      <c r="GT241">
        <v>0</v>
      </c>
      <c r="GU241" t="s">
        <v>3</v>
      </c>
      <c r="GV241">
        <f t="shared" si="299"/>
        <v>0</v>
      </c>
      <c r="GW241">
        <v>1</v>
      </c>
      <c r="GX241">
        <f t="shared" si="300"/>
        <v>0</v>
      </c>
      <c r="HA241">
        <v>0</v>
      </c>
      <c r="HB241">
        <v>0</v>
      </c>
      <c r="HC241">
        <f t="shared" si="301"/>
        <v>0</v>
      </c>
      <c r="HE241" t="s">
        <v>3</v>
      </c>
      <c r="HF241" t="s">
        <v>3</v>
      </c>
      <c r="HG241">
        <f t="shared" si="302"/>
        <v>406.63</v>
      </c>
      <c r="HM241" t="s">
        <v>3</v>
      </c>
      <c r="HN241" t="s">
        <v>3</v>
      </c>
      <c r="HO241" t="s">
        <v>3</v>
      </c>
      <c r="HP241" t="s">
        <v>3</v>
      </c>
      <c r="HQ241" t="s">
        <v>3</v>
      </c>
      <c r="IK241">
        <v>0</v>
      </c>
    </row>
    <row r="242" spans="1:255" x14ac:dyDescent="0.2">
      <c r="A242" s="2">
        <v>17</v>
      </c>
      <c r="B242" s="2">
        <v>1</v>
      </c>
      <c r="C242" s="2"/>
      <c r="D242" s="2"/>
      <c r="E242" s="2" t="s">
        <v>280</v>
      </c>
      <c r="F242" s="2" t="s">
        <v>281</v>
      </c>
      <c r="G242" s="2" t="s">
        <v>282</v>
      </c>
      <c r="H242" s="2" t="s">
        <v>260</v>
      </c>
      <c r="I242" s="2">
        <v>20.3</v>
      </c>
      <c r="J242" s="2">
        <v>0</v>
      </c>
      <c r="K242" s="2">
        <v>20.3</v>
      </c>
      <c r="L242" s="2">
        <v>29</v>
      </c>
      <c r="M242" s="2">
        <v>8.6999999999999993</v>
      </c>
      <c r="N242" s="2">
        <f t="shared" si="264"/>
        <v>20.3</v>
      </c>
      <c r="O242" s="2">
        <f t="shared" si="265"/>
        <v>4052.49</v>
      </c>
      <c r="P242" s="2">
        <f t="shared" si="266"/>
        <v>4052.49</v>
      </c>
      <c r="Q242" s="2">
        <f t="shared" si="267"/>
        <v>0</v>
      </c>
      <c r="R242" s="2">
        <f t="shared" si="268"/>
        <v>0</v>
      </c>
      <c r="S242" s="2">
        <f t="shared" si="269"/>
        <v>0</v>
      </c>
      <c r="T242" s="2">
        <f t="shared" si="270"/>
        <v>0</v>
      </c>
      <c r="U242" s="2">
        <f t="shared" si="271"/>
        <v>0</v>
      </c>
      <c r="V242" s="2">
        <f t="shared" si="272"/>
        <v>0</v>
      </c>
      <c r="W242" s="2">
        <f t="shared" si="273"/>
        <v>0</v>
      </c>
      <c r="X242" s="2">
        <f t="shared" si="274"/>
        <v>0</v>
      </c>
      <c r="Y242" s="2">
        <f t="shared" si="275"/>
        <v>0</v>
      </c>
      <c r="Z242" s="2"/>
      <c r="AA242" s="2">
        <v>87105575</v>
      </c>
      <c r="AB242" s="2">
        <f t="shared" si="276"/>
        <v>199.63</v>
      </c>
      <c r="AC242" s="2">
        <f t="shared" si="277"/>
        <v>199.63</v>
      </c>
      <c r="AD242" s="2">
        <f t="shared" si="303"/>
        <v>0</v>
      </c>
      <c r="AE242" s="2">
        <f t="shared" si="278"/>
        <v>0</v>
      </c>
      <c r="AF242" s="2">
        <f t="shared" si="279"/>
        <v>0</v>
      </c>
      <c r="AG242" s="2">
        <f t="shared" si="280"/>
        <v>0</v>
      </c>
      <c r="AH242" s="2">
        <f t="shared" si="281"/>
        <v>0</v>
      </c>
      <c r="AI242" s="2">
        <f t="shared" si="282"/>
        <v>0</v>
      </c>
      <c r="AJ242" s="2">
        <f t="shared" si="283"/>
        <v>0</v>
      </c>
      <c r="AK242" s="2">
        <v>199.63</v>
      </c>
      <c r="AL242" s="2">
        <v>199.63</v>
      </c>
      <c r="AM242" s="2">
        <v>0</v>
      </c>
      <c r="AN242" s="2">
        <v>0</v>
      </c>
      <c r="AO242" s="2">
        <v>0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1</v>
      </c>
      <c r="AW242" s="2">
        <v>1</v>
      </c>
      <c r="AX242" s="2"/>
      <c r="AY242" s="2"/>
      <c r="AZ242" s="2">
        <v>1</v>
      </c>
      <c r="BA242" s="2">
        <v>1</v>
      </c>
      <c r="BB242" s="2">
        <v>1</v>
      </c>
      <c r="BC242" s="2">
        <v>1</v>
      </c>
      <c r="BD242" s="2" t="s">
        <v>3</v>
      </c>
      <c r="BE242" s="2" t="s">
        <v>3</v>
      </c>
      <c r="BF242" s="2" t="s">
        <v>3</v>
      </c>
      <c r="BG242" s="2" t="s">
        <v>3</v>
      </c>
      <c r="BH242" s="2">
        <v>3</v>
      </c>
      <c r="BI242" s="2">
        <v>1</v>
      </c>
      <c r="BJ242" s="2" t="s">
        <v>281</v>
      </c>
      <c r="BK242" s="2"/>
      <c r="BL242" s="2"/>
      <c r="BM242" s="2">
        <v>900</v>
      </c>
      <c r="BN242" s="2">
        <v>0</v>
      </c>
      <c r="BO242" s="2" t="s">
        <v>3</v>
      </c>
      <c r="BP242" s="2">
        <v>0</v>
      </c>
      <c r="BQ242" s="2">
        <v>90</v>
      </c>
      <c r="BR242" s="2">
        <v>0</v>
      </c>
      <c r="BS242" s="2">
        <v>1</v>
      </c>
      <c r="BT242" s="2">
        <v>1</v>
      </c>
      <c r="BU242" s="2">
        <v>1</v>
      </c>
      <c r="BV242" s="2">
        <v>1</v>
      </c>
      <c r="BW242" s="2">
        <v>1</v>
      </c>
      <c r="BX242" s="2">
        <v>1</v>
      </c>
      <c r="BY242" s="2" t="s">
        <v>3</v>
      </c>
      <c r="BZ242" s="2">
        <v>0</v>
      </c>
      <c r="CA242" s="2">
        <v>0</v>
      </c>
      <c r="CB242" s="2" t="s">
        <v>3</v>
      </c>
      <c r="CC242" s="2"/>
      <c r="CD242" s="2"/>
      <c r="CE242" s="2">
        <v>0</v>
      </c>
      <c r="CF242" s="2">
        <v>0</v>
      </c>
      <c r="CG242" s="2">
        <v>0</v>
      </c>
      <c r="CH242" s="2">
        <v>25</v>
      </c>
      <c r="CI242" s="2">
        <v>0</v>
      </c>
      <c r="CJ242" s="2">
        <v>0</v>
      </c>
      <c r="CK242" s="2">
        <v>0</v>
      </c>
      <c r="CL242" s="2">
        <v>0</v>
      </c>
      <c r="CM242" s="2">
        <v>0</v>
      </c>
      <c r="CN242" s="2" t="s">
        <v>3</v>
      </c>
      <c r="CO242" s="2">
        <v>0</v>
      </c>
      <c r="CP242" s="2">
        <f t="shared" si="284"/>
        <v>4052.49</v>
      </c>
      <c r="CQ242" s="2">
        <f t="shared" si="285"/>
        <v>199.63</v>
      </c>
      <c r="CR242" s="2">
        <f t="shared" si="286"/>
        <v>0</v>
      </c>
      <c r="CS242" s="2">
        <f t="shared" si="287"/>
        <v>0</v>
      </c>
      <c r="CT242" s="2">
        <f t="shared" si="288"/>
        <v>0</v>
      </c>
      <c r="CU242" s="2">
        <f t="shared" si="289"/>
        <v>0</v>
      </c>
      <c r="CV242" s="2">
        <f t="shared" si="290"/>
        <v>0</v>
      </c>
      <c r="CW242" s="2">
        <f t="shared" si="291"/>
        <v>0</v>
      </c>
      <c r="CX242" s="2">
        <f t="shared" si="292"/>
        <v>0</v>
      </c>
      <c r="CY242" s="2">
        <f>0</f>
        <v>0</v>
      </c>
      <c r="CZ242" s="2">
        <f>0</f>
        <v>0</v>
      </c>
      <c r="DA242" s="2"/>
      <c r="DB242" s="2"/>
      <c r="DC242" s="2" t="s">
        <v>3</v>
      </c>
      <c r="DD242" s="2" t="s">
        <v>3</v>
      </c>
      <c r="DE242" s="2" t="s">
        <v>3</v>
      </c>
      <c r="DF242" s="2" t="s">
        <v>3</v>
      </c>
      <c r="DG242" s="2" t="s">
        <v>3</v>
      </c>
      <c r="DH242" s="2" t="s">
        <v>3</v>
      </c>
      <c r="DI242" s="2" t="s">
        <v>3</v>
      </c>
      <c r="DJ242" s="2" t="s">
        <v>3</v>
      </c>
      <c r="DK242" s="2" t="s">
        <v>3</v>
      </c>
      <c r="DL242" s="2" t="s">
        <v>3</v>
      </c>
      <c r="DM242" s="2" t="s">
        <v>3</v>
      </c>
      <c r="DN242" s="2">
        <v>0</v>
      </c>
      <c r="DO242" s="2">
        <v>0</v>
      </c>
      <c r="DP242" s="2">
        <v>1</v>
      </c>
      <c r="DQ242" s="2">
        <v>1</v>
      </c>
      <c r="DR242" s="2"/>
      <c r="DS242" s="2"/>
      <c r="DT242" s="2"/>
      <c r="DU242" s="2">
        <v>1010</v>
      </c>
      <c r="DV242" s="2" t="s">
        <v>260</v>
      </c>
      <c r="DW242" s="2" t="s">
        <v>260</v>
      </c>
      <c r="DX242" s="2">
        <v>1</v>
      </c>
      <c r="DY242" s="2"/>
      <c r="DZ242" s="2" t="s">
        <v>3</v>
      </c>
      <c r="EA242" s="2" t="s">
        <v>3</v>
      </c>
      <c r="EB242" s="2" t="s">
        <v>3</v>
      </c>
      <c r="EC242" s="2" t="s">
        <v>3</v>
      </c>
      <c r="ED242" s="2"/>
      <c r="EE242" s="2">
        <v>85678820</v>
      </c>
      <c r="EF242" s="2">
        <v>90</v>
      </c>
      <c r="EG242" s="2" t="s">
        <v>242</v>
      </c>
      <c r="EH242" s="2">
        <v>0</v>
      </c>
      <c r="EI242" s="2" t="s">
        <v>3</v>
      </c>
      <c r="EJ242" s="2">
        <v>1</v>
      </c>
      <c r="EK242" s="2">
        <v>900</v>
      </c>
      <c r="EL242" s="2" t="s">
        <v>242</v>
      </c>
      <c r="EM242" s="2" t="s">
        <v>243</v>
      </c>
      <c r="EN242" s="2"/>
      <c r="EO242" s="2" t="s">
        <v>3</v>
      </c>
      <c r="EP242" s="2"/>
      <c r="EQ242" s="2">
        <v>16</v>
      </c>
      <c r="ER242" s="2">
        <v>0</v>
      </c>
      <c r="ES242" s="2">
        <v>199.63</v>
      </c>
      <c r="ET242" s="2">
        <v>0</v>
      </c>
      <c r="EU242" s="2">
        <v>0</v>
      </c>
      <c r="EV242" s="2">
        <v>0</v>
      </c>
      <c r="EW242" s="2">
        <v>0</v>
      </c>
      <c r="EX242" s="2">
        <v>0</v>
      </c>
      <c r="EY242" s="2">
        <v>0</v>
      </c>
      <c r="EZ242" s="2">
        <v>5</v>
      </c>
      <c r="FA242" s="2"/>
      <c r="FB242" s="2"/>
      <c r="FC242" s="2">
        <v>0</v>
      </c>
      <c r="FD242" s="2">
        <v>18</v>
      </c>
      <c r="FE242" s="2"/>
      <c r="FF242" s="2">
        <v>199.63</v>
      </c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>
        <v>0</v>
      </c>
      <c r="FR242" s="2">
        <f t="shared" si="293"/>
        <v>0</v>
      </c>
      <c r="FS242" s="2">
        <v>0</v>
      </c>
      <c r="FT242" s="2"/>
      <c r="FU242" s="2"/>
      <c r="FV242" s="2"/>
      <c r="FW242" s="2"/>
      <c r="FX242" s="2">
        <v>0</v>
      </c>
      <c r="FY242" s="2">
        <v>0</v>
      </c>
      <c r="FZ242" s="2"/>
      <c r="GA242" s="2" t="s">
        <v>3</v>
      </c>
      <c r="GB242" s="2"/>
      <c r="GC242" s="2"/>
      <c r="GD242" s="2">
        <v>1</v>
      </c>
      <c r="GE242" s="2"/>
      <c r="GF242" s="2">
        <v>-628401087</v>
      </c>
      <c r="GG242" s="2">
        <v>2</v>
      </c>
      <c r="GH242" s="2">
        <v>3</v>
      </c>
      <c r="GI242" s="2">
        <v>-2</v>
      </c>
      <c r="GJ242" s="2">
        <v>0</v>
      </c>
      <c r="GK242" s="2">
        <v>0</v>
      </c>
      <c r="GL242" s="2">
        <f t="shared" si="294"/>
        <v>0</v>
      </c>
      <c r="GM242" s="2">
        <f t="shared" si="295"/>
        <v>4052.49</v>
      </c>
      <c r="GN242" s="2">
        <f t="shared" si="296"/>
        <v>4052.49</v>
      </c>
      <c r="GO242" s="2">
        <f t="shared" si="297"/>
        <v>0</v>
      </c>
      <c r="GP242" s="2">
        <f t="shared" si="298"/>
        <v>0</v>
      </c>
      <c r="GQ242" s="2"/>
      <c r="GR242" s="2">
        <v>1</v>
      </c>
      <c r="GS242" s="2">
        <v>1</v>
      </c>
      <c r="GT242" s="2">
        <v>0</v>
      </c>
      <c r="GU242" s="2" t="s">
        <v>3</v>
      </c>
      <c r="GV242" s="2">
        <f t="shared" si="299"/>
        <v>0</v>
      </c>
      <c r="GW242" s="2">
        <v>1</v>
      </c>
      <c r="GX242" s="2">
        <f t="shared" si="300"/>
        <v>0</v>
      </c>
      <c r="GY242" s="2"/>
      <c r="GZ242" s="2"/>
      <c r="HA242" s="2">
        <v>0</v>
      </c>
      <c r="HB242" s="2">
        <v>0</v>
      </c>
      <c r="HC242" s="2">
        <f t="shared" si="301"/>
        <v>0</v>
      </c>
      <c r="HD242" s="2"/>
      <c r="HE242" s="2" t="s">
        <v>3</v>
      </c>
      <c r="HF242" s="2" t="s">
        <v>3</v>
      </c>
      <c r="HG242" s="2">
        <f t="shared" si="302"/>
        <v>4052.49</v>
      </c>
      <c r="HH242" s="2"/>
      <c r="HI242" s="2"/>
      <c r="HJ242" s="2"/>
      <c r="HK242" s="2"/>
      <c r="HL242" s="2"/>
      <c r="HM242" s="2" t="s">
        <v>3</v>
      </c>
      <c r="HN242" s="2" t="s">
        <v>3</v>
      </c>
      <c r="HO242" s="2" t="s">
        <v>3</v>
      </c>
      <c r="HP242" s="2" t="s">
        <v>3</v>
      </c>
      <c r="HQ242" s="2" t="s">
        <v>3</v>
      </c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>
        <v>0</v>
      </c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x14ac:dyDescent="0.2">
      <c r="A243">
        <v>17</v>
      </c>
      <c r="B243">
        <v>1</v>
      </c>
      <c r="E243" t="s">
        <v>280</v>
      </c>
      <c r="F243" t="s">
        <v>281</v>
      </c>
      <c r="G243" t="s">
        <v>282</v>
      </c>
      <c r="H243" t="s">
        <v>260</v>
      </c>
      <c r="I243">
        <v>20.3</v>
      </c>
      <c r="J243">
        <v>0</v>
      </c>
      <c r="K243">
        <v>20.3</v>
      </c>
      <c r="L243">
        <v>29</v>
      </c>
      <c r="M243">
        <v>8.6999999999999993</v>
      </c>
      <c r="N243">
        <f t="shared" si="264"/>
        <v>20.3</v>
      </c>
      <c r="O243">
        <f t="shared" si="265"/>
        <v>4052.49</v>
      </c>
      <c r="P243">
        <f t="shared" si="266"/>
        <v>4052.49</v>
      </c>
      <c r="Q243">
        <f t="shared" si="267"/>
        <v>0</v>
      </c>
      <c r="R243">
        <f t="shared" si="268"/>
        <v>0</v>
      </c>
      <c r="S243">
        <f t="shared" si="269"/>
        <v>0</v>
      </c>
      <c r="T243">
        <f t="shared" si="270"/>
        <v>0</v>
      </c>
      <c r="U243">
        <f t="shared" si="271"/>
        <v>0</v>
      </c>
      <c r="V243">
        <f t="shared" si="272"/>
        <v>0</v>
      </c>
      <c r="W243">
        <f t="shared" si="273"/>
        <v>0</v>
      </c>
      <c r="X243">
        <f t="shared" si="274"/>
        <v>0</v>
      </c>
      <c r="Y243">
        <f t="shared" si="275"/>
        <v>0</v>
      </c>
      <c r="AA243">
        <v>87105511</v>
      </c>
      <c r="AB243">
        <f t="shared" si="276"/>
        <v>199.63</v>
      </c>
      <c r="AC243">
        <f t="shared" si="277"/>
        <v>199.63</v>
      </c>
      <c r="AD243">
        <f t="shared" si="303"/>
        <v>0</v>
      </c>
      <c r="AE243">
        <f t="shared" si="278"/>
        <v>0</v>
      </c>
      <c r="AF243">
        <f t="shared" si="279"/>
        <v>0</v>
      </c>
      <c r="AG243">
        <f t="shared" si="280"/>
        <v>0</v>
      </c>
      <c r="AH243">
        <f t="shared" si="281"/>
        <v>0</v>
      </c>
      <c r="AI243">
        <f t="shared" si="282"/>
        <v>0</v>
      </c>
      <c r="AJ243">
        <f t="shared" si="283"/>
        <v>0</v>
      </c>
      <c r="AK243">
        <v>199.63</v>
      </c>
      <c r="AL243">
        <v>199.63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1</v>
      </c>
      <c r="AW243">
        <v>1</v>
      </c>
      <c r="AZ243">
        <v>1</v>
      </c>
      <c r="BA243">
        <v>1</v>
      </c>
      <c r="BB243">
        <v>1</v>
      </c>
      <c r="BC243">
        <v>1</v>
      </c>
      <c r="BD243" t="s">
        <v>3</v>
      </c>
      <c r="BE243" t="s">
        <v>3</v>
      </c>
      <c r="BF243" t="s">
        <v>3</v>
      </c>
      <c r="BG243" t="s">
        <v>3</v>
      </c>
      <c r="BH243">
        <v>3</v>
      </c>
      <c r="BI243">
        <v>1</v>
      </c>
      <c r="BJ243" t="s">
        <v>281</v>
      </c>
      <c r="BM243">
        <v>900</v>
      </c>
      <c r="BN243">
        <v>0</v>
      </c>
      <c r="BO243" t="s">
        <v>3</v>
      </c>
      <c r="BP243">
        <v>0</v>
      </c>
      <c r="BQ243">
        <v>90</v>
      </c>
      <c r="BR243">
        <v>0</v>
      </c>
      <c r="BS243">
        <v>1</v>
      </c>
      <c r="BT243">
        <v>1</v>
      </c>
      <c r="BU243">
        <v>1</v>
      </c>
      <c r="BV243">
        <v>1</v>
      </c>
      <c r="BW243">
        <v>1</v>
      </c>
      <c r="BX243">
        <v>1</v>
      </c>
      <c r="BY243" t="s">
        <v>3</v>
      </c>
      <c r="BZ243">
        <v>0</v>
      </c>
      <c r="CA243">
        <v>0</v>
      </c>
      <c r="CB243" t="s">
        <v>3</v>
      </c>
      <c r="CE243">
        <v>0</v>
      </c>
      <c r="CF243">
        <v>0</v>
      </c>
      <c r="CG243">
        <v>0</v>
      </c>
      <c r="CH243">
        <v>25</v>
      </c>
      <c r="CI243">
        <v>0</v>
      </c>
      <c r="CJ243">
        <v>0</v>
      </c>
      <c r="CK243">
        <v>0</v>
      </c>
      <c r="CL243">
        <v>0</v>
      </c>
      <c r="CM243">
        <v>0</v>
      </c>
      <c r="CN243" t="s">
        <v>3</v>
      </c>
      <c r="CO243">
        <v>0</v>
      </c>
      <c r="CP243">
        <f t="shared" si="284"/>
        <v>4052.49</v>
      </c>
      <c r="CQ243">
        <f t="shared" si="285"/>
        <v>199.63</v>
      </c>
      <c r="CR243">
        <f t="shared" si="286"/>
        <v>0</v>
      </c>
      <c r="CS243">
        <f t="shared" si="287"/>
        <v>0</v>
      </c>
      <c r="CT243">
        <f t="shared" si="288"/>
        <v>0</v>
      </c>
      <c r="CU243">
        <f t="shared" si="289"/>
        <v>0</v>
      </c>
      <c r="CV243">
        <f t="shared" si="290"/>
        <v>0</v>
      </c>
      <c r="CW243">
        <f t="shared" si="291"/>
        <v>0</v>
      </c>
      <c r="CX243">
        <f t="shared" si="292"/>
        <v>0</v>
      </c>
      <c r="CY243">
        <f>0</f>
        <v>0</v>
      </c>
      <c r="CZ243">
        <f>0</f>
        <v>0</v>
      </c>
      <c r="DC243" t="s">
        <v>3</v>
      </c>
      <c r="DD243" t="s">
        <v>3</v>
      </c>
      <c r="DE243" t="s">
        <v>3</v>
      </c>
      <c r="DF243" t="s">
        <v>3</v>
      </c>
      <c r="DG243" t="s">
        <v>3</v>
      </c>
      <c r="DH243" t="s">
        <v>3</v>
      </c>
      <c r="DI243" t="s">
        <v>3</v>
      </c>
      <c r="DJ243" t="s">
        <v>3</v>
      </c>
      <c r="DK243" t="s">
        <v>3</v>
      </c>
      <c r="DL243" t="s">
        <v>3</v>
      </c>
      <c r="DM243" t="s">
        <v>3</v>
      </c>
      <c r="DN243">
        <v>0</v>
      </c>
      <c r="DO243">
        <v>0</v>
      </c>
      <c r="DP243">
        <v>1</v>
      </c>
      <c r="DQ243">
        <v>1</v>
      </c>
      <c r="DU243">
        <v>1010</v>
      </c>
      <c r="DV243" t="s">
        <v>260</v>
      </c>
      <c r="DW243" t="s">
        <v>260</v>
      </c>
      <c r="DX243">
        <v>1</v>
      </c>
      <c r="DZ243" t="s">
        <v>3</v>
      </c>
      <c r="EA243" t="s">
        <v>3</v>
      </c>
      <c r="EB243" t="s">
        <v>3</v>
      </c>
      <c r="EC243" t="s">
        <v>3</v>
      </c>
      <c r="EE243">
        <v>85678820</v>
      </c>
      <c r="EF243">
        <v>90</v>
      </c>
      <c r="EG243" t="s">
        <v>242</v>
      </c>
      <c r="EH243">
        <v>0</v>
      </c>
      <c r="EI243" t="s">
        <v>3</v>
      </c>
      <c r="EJ243">
        <v>1</v>
      </c>
      <c r="EK243">
        <v>900</v>
      </c>
      <c r="EL243" t="s">
        <v>242</v>
      </c>
      <c r="EM243" t="s">
        <v>243</v>
      </c>
      <c r="EO243" t="s">
        <v>3</v>
      </c>
      <c r="EQ243">
        <v>16</v>
      </c>
      <c r="ER243">
        <v>0</v>
      </c>
      <c r="ES243">
        <v>199.63</v>
      </c>
      <c r="ET243">
        <v>0</v>
      </c>
      <c r="EU243">
        <v>0</v>
      </c>
      <c r="EV243">
        <v>0</v>
      </c>
      <c r="EW243">
        <v>0</v>
      </c>
      <c r="EX243">
        <v>0</v>
      </c>
      <c r="EY243">
        <v>0</v>
      </c>
      <c r="EZ243">
        <v>5</v>
      </c>
      <c r="FC243">
        <v>0</v>
      </c>
      <c r="FD243">
        <v>18</v>
      </c>
      <c r="FF243">
        <v>199.63</v>
      </c>
      <c r="FQ243">
        <v>0</v>
      </c>
      <c r="FR243">
        <f t="shared" si="293"/>
        <v>0</v>
      </c>
      <c r="FS243">
        <v>0</v>
      </c>
      <c r="FX243">
        <v>0</v>
      </c>
      <c r="FY243">
        <v>0</v>
      </c>
      <c r="GA243" t="s">
        <v>3</v>
      </c>
      <c r="GD243">
        <v>1</v>
      </c>
      <c r="GF243">
        <v>-628401087</v>
      </c>
      <c r="GG243">
        <v>2</v>
      </c>
      <c r="GH243">
        <v>3</v>
      </c>
      <c r="GI243">
        <v>-2</v>
      </c>
      <c r="GJ243">
        <v>0</v>
      </c>
      <c r="GK243">
        <v>0</v>
      </c>
      <c r="GL243">
        <f t="shared" si="294"/>
        <v>0</v>
      </c>
      <c r="GM243">
        <f t="shared" si="295"/>
        <v>4052.49</v>
      </c>
      <c r="GN243">
        <f t="shared" si="296"/>
        <v>4052.49</v>
      </c>
      <c r="GO243">
        <f t="shared" si="297"/>
        <v>0</v>
      </c>
      <c r="GP243">
        <f t="shared" si="298"/>
        <v>0</v>
      </c>
      <c r="GR243">
        <v>1</v>
      </c>
      <c r="GS243">
        <v>1</v>
      </c>
      <c r="GT243">
        <v>0</v>
      </c>
      <c r="GU243" t="s">
        <v>3</v>
      </c>
      <c r="GV243">
        <f t="shared" si="299"/>
        <v>0</v>
      </c>
      <c r="GW243">
        <v>1</v>
      </c>
      <c r="GX243">
        <f t="shared" si="300"/>
        <v>0</v>
      </c>
      <c r="HA243">
        <v>0</v>
      </c>
      <c r="HB243">
        <v>0</v>
      </c>
      <c r="HC243">
        <f t="shared" si="301"/>
        <v>0</v>
      </c>
      <c r="HE243" t="s">
        <v>3</v>
      </c>
      <c r="HF243" t="s">
        <v>3</v>
      </c>
      <c r="HG243">
        <f t="shared" si="302"/>
        <v>4052.49</v>
      </c>
      <c r="HM243" t="s">
        <v>3</v>
      </c>
      <c r="HN243" t="s">
        <v>3</v>
      </c>
      <c r="HO243" t="s">
        <v>3</v>
      </c>
      <c r="HP243" t="s">
        <v>3</v>
      </c>
      <c r="HQ243" t="s">
        <v>3</v>
      </c>
      <c r="IK243">
        <v>0</v>
      </c>
    </row>
    <row r="244" spans="1:255" x14ac:dyDescent="0.2">
      <c r="A244" s="2">
        <v>17</v>
      </c>
      <c r="B244" s="2">
        <v>1</v>
      </c>
      <c r="C244" s="2"/>
      <c r="D244" s="2"/>
      <c r="E244" s="2" t="s">
        <v>283</v>
      </c>
      <c r="F244" s="2" t="s">
        <v>284</v>
      </c>
      <c r="G244" s="2" t="s">
        <v>285</v>
      </c>
      <c r="H244" s="2" t="s">
        <v>260</v>
      </c>
      <c r="I244" s="2">
        <v>14.7</v>
      </c>
      <c r="J244" s="2">
        <v>0</v>
      </c>
      <c r="K244" s="2">
        <v>14.7</v>
      </c>
      <c r="L244" s="2">
        <v>21</v>
      </c>
      <c r="M244" s="2">
        <v>6.3</v>
      </c>
      <c r="N244" s="2">
        <f t="shared" si="264"/>
        <v>14.7</v>
      </c>
      <c r="O244" s="2">
        <f t="shared" si="265"/>
        <v>635.19000000000005</v>
      </c>
      <c r="P244" s="2">
        <f t="shared" si="266"/>
        <v>635.19000000000005</v>
      </c>
      <c r="Q244" s="2">
        <f t="shared" si="267"/>
        <v>0</v>
      </c>
      <c r="R244" s="2">
        <f t="shared" si="268"/>
        <v>0</v>
      </c>
      <c r="S244" s="2">
        <f t="shared" si="269"/>
        <v>0</v>
      </c>
      <c r="T244" s="2">
        <f t="shared" si="270"/>
        <v>0</v>
      </c>
      <c r="U244" s="2">
        <f t="shared" si="271"/>
        <v>0</v>
      </c>
      <c r="V244" s="2">
        <f t="shared" si="272"/>
        <v>0</v>
      </c>
      <c r="W244" s="2">
        <f t="shared" si="273"/>
        <v>0</v>
      </c>
      <c r="X244" s="2">
        <f t="shared" si="274"/>
        <v>0</v>
      </c>
      <c r="Y244" s="2">
        <f t="shared" si="275"/>
        <v>0</v>
      </c>
      <c r="Z244" s="2"/>
      <c r="AA244" s="2">
        <v>87105575</v>
      </c>
      <c r="AB244" s="2">
        <f t="shared" si="276"/>
        <v>43.21</v>
      </c>
      <c r="AC244" s="2">
        <f t="shared" si="277"/>
        <v>43.21</v>
      </c>
      <c r="AD244" s="2">
        <f t="shared" si="303"/>
        <v>0</v>
      </c>
      <c r="AE244" s="2">
        <f t="shared" si="278"/>
        <v>0</v>
      </c>
      <c r="AF244" s="2">
        <f t="shared" si="279"/>
        <v>0</v>
      </c>
      <c r="AG244" s="2">
        <f t="shared" si="280"/>
        <v>0</v>
      </c>
      <c r="AH244" s="2">
        <f t="shared" si="281"/>
        <v>0</v>
      </c>
      <c r="AI244" s="2">
        <f t="shared" si="282"/>
        <v>0</v>
      </c>
      <c r="AJ244" s="2">
        <f t="shared" si="283"/>
        <v>0</v>
      </c>
      <c r="AK244" s="2">
        <v>43.21</v>
      </c>
      <c r="AL244" s="2">
        <v>43.21</v>
      </c>
      <c r="AM244" s="2">
        <v>0</v>
      </c>
      <c r="AN244" s="2">
        <v>0</v>
      </c>
      <c r="AO244" s="2">
        <v>0</v>
      </c>
      <c r="AP244" s="2">
        <v>0</v>
      </c>
      <c r="AQ244" s="2">
        <v>0</v>
      </c>
      <c r="AR244" s="2">
        <v>0</v>
      </c>
      <c r="AS244" s="2">
        <v>0</v>
      </c>
      <c r="AT244" s="2">
        <v>0</v>
      </c>
      <c r="AU244" s="2">
        <v>0</v>
      </c>
      <c r="AV244" s="2">
        <v>1</v>
      </c>
      <c r="AW244" s="2">
        <v>1</v>
      </c>
      <c r="AX244" s="2"/>
      <c r="AY244" s="2"/>
      <c r="AZ244" s="2">
        <v>1</v>
      </c>
      <c r="BA244" s="2">
        <v>1</v>
      </c>
      <c r="BB244" s="2">
        <v>1</v>
      </c>
      <c r="BC244" s="2">
        <v>1</v>
      </c>
      <c r="BD244" s="2" t="s">
        <v>3</v>
      </c>
      <c r="BE244" s="2" t="s">
        <v>3</v>
      </c>
      <c r="BF244" s="2" t="s">
        <v>3</v>
      </c>
      <c r="BG244" s="2" t="s">
        <v>3</v>
      </c>
      <c r="BH244" s="2">
        <v>3</v>
      </c>
      <c r="BI244" s="2">
        <v>1</v>
      </c>
      <c r="BJ244" s="2" t="s">
        <v>284</v>
      </c>
      <c r="BK244" s="2"/>
      <c r="BL244" s="2"/>
      <c r="BM244" s="2">
        <v>900</v>
      </c>
      <c r="BN244" s="2">
        <v>0</v>
      </c>
      <c r="BO244" s="2" t="s">
        <v>3</v>
      </c>
      <c r="BP244" s="2">
        <v>0</v>
      </c>
      <c r="BQ244" s="2">
        <v>90</v>
      </c>
      <c r="BR244" s="2">
        <v>0</v>
      </c>
      <c r="BS244" s="2">
        <v>1</v>
      </c>
      <c r="BT244" s="2">
        <v>1</v>
      </c>
      <c r="BU244" s="2">
        <v>1</v>
      </c>
      <c r="BV244" s="2">
        <v>1</v>
      </c>
      <c r="BW244" s="2">
        <v>1</v>
      </c>
      <c r="BX244" s="2">
        <v>1</v>
      </c>
      <c r="BY244" s="2" t="s">
        <v>3</v>
      </c>
      <c r="BZ244" s="2">
        <v>0</v>
      </c>
      <c r="CA244" s="2">
        <v>0</v>
      </c>
      <c r="CB244" s="2" t="s">
        <v>3</v>
      </c>
      <c r="CC244" s="2"/>
      <c r="CD244" s="2"/>
      <c r="CE244" s="2">
        <v>0</v>
      </c>
      <c r="CF244" s="2">
        <v>0</v>
      </c>
      <c r="CG244" s="2">
        <v>0</v>
      </c>
      <c r="CH244" s="2">
        <v>26</v>
      </c>
      <c r="CI244" s="2">
        <v>0</v>
      </c>
      <c r="CJ244" s="2">
        <v>0</v>
      </c>
      <c r="CK244" s="2">
        <v>0</v>
      </c>
      <c r="CL244" s="2">
        <v>0</v>
      </c>
      <c r="CM244" s="2">
        <v>0</v>
      </c>
      <c r="CN244" s="2" t="s">
        <v>3</v>
      </c>
      <c r="CO244" s="2">
        <v>0</v>
      </c>
      <c r="CP244" s="2">
        <f t="shared" si="284"/>
        <v>635.19000000000005</v>
      </c>
      <c r="CQ244" s="2">
        <f t="shared" si="285"/>
        <v>43.21</v>
      </c>
      <c r="CR244" s="2">
        <f t="shared" si="286"/>
        <v>0</v>
      </c>
      <c r="CS244" s="2">
        <f t="shared" si="287"/>
        <v>0</v>
      </c>
      <c r="CT244" s="2">
        <f t="shared" si="288"/>
        <v>0</v>
      </c>
      <c r="CU244" s="2">
        <f t="shared" si="289"/>
        <v>0</v>
      </c>
      <c r="CV244" s="2">
        <f t="shared" si="290"/>
        <v>0</v>
      </c>
      <c r="CW244" s="2">
        <f t="shared" si="291"/>
        <v>0</v>
      </c>
      <c r="CX244" s="2">
        <f t="shared" si="292"/>
        <v>0</v>
      </c>
      <c r="CY244" s="2">
        <f>0</f>
        <v>0</v>
      </c>
      <c r="CZ244" s="2">
        <f>0</f>
        <v>0</v>
      </c>
      <c r="DA244" s="2"/>
      <c r="DB244" s="2"/>
      <c r="DC244" s="2" t="s">
        <v>3</v>
      </c>
      <c r="DD244" s="2" t="s">
        <v>3</v>
      </c>
      <c r="DE244" s="2" t="s">
        <v>3</v>
      </c>
      <c r="DF244" s="2" t="s">
        <v>3</v>
      </c>
      <c r="DG244" s="2" t="s">
        <v>3</v>
      </c>
      <c r="DH244" s="2" t="s">
        <v>3</v>
      </c>
      <c r="DI244" s="2" t="s">
        <v>3</v>
      </c>
      <c r="DJ244" s="2" t="s">
        <v>3</v>
      </c>
      <c r="DK244" s="2" t="s">
        <v>3</v>
      </c>
      <c r="DL244" s="2" t="s">
        <v>3</v>
      </c>
      <c r="DM244" s="2" t="s">
        <v>3</v>
      </c>
      <c r="DN244" s="2">
        <v>0</v>
      </c>
      <c r="DO244" s="2">
        <v>0</v>
      </c>
      <c r="DP244" s="2">
        <v>1</v>
      </c>
      <c r="DQ244" s="2">
        <v>1</v>
      </c>
      <c r="DR244" s="2"/>
      <c r="DS244" s="2"/>
      <c r="DT244" s="2"/>
      <c r="DU244" s="2">
        <v>1010</v>
      </c>
      <c r="DV244" s="2" t="s">
        <v>260</v>
      </c>
      <c r="DW244" s="2" t="s">
        <v>260</v>
      </c>
      <c r="DX244" s="2">
        <v>1</v>
      </c>
      <c r="DY244" s="2"/>
      <c r="DZ244" s="2" t="s">
        <v>3</v>
      </c>
      <c r="EA244" s="2" t="s">
        <v>3</v>
      </c>
      <c r="EB244" s="2" t="s">
        <v>3</v>
      </c>
      <c r="EC244" s="2" t="s">
        <v>3</v>
      </c>
      <c r="ED244" s="2"/>
      <c r="EE244" s="2">
        <v>85678820</v>
      </c>
      <c r="EF244" s="2">
        <v>90</v>
      </c>
      <c r="EG244" s="2" t="s">
        <v>242</v>
      </c>
      <c r="EH244" s="2">
        <v>0</v>
      </c>
      <c r="EI244" s="2" t="s">
        <v>3</v>
      </c>
      <c r="EJ244" s="2">
        <v>1</v>
      </c>
      <c r="EK244" s="2">
        <v>900</v>
      </c>
      <c r="EL244" s="2" t="s">
        <v>242</v>
      </c>
      <c r="EM244" s="2" t="s">
        <v>243</v>
      </c>
      <c r="EN244" s="2"/>
      <c r="EO244" s="2" t="s">
        <v>3</v>
      </c>
      <c r="EP244" s="2"/>
      <c r="EQ244" s="2">
        <v>16</v>
      </c>
      <c r="ER244" s="2">
        <v>0</v>
      </c>
      <c r="ES244" s="2">
        <v>43.21</v>
      </c>
      <c r="ET244" s="2">
        <v>0</v>
      </c>
      <c r="EU244" s="2">
        <v>0</v>
      </c>
      <c r="EV244" s="2">
        <v>0</v>
      </c>
      <c r="EW244" s="2">
        <v>0</v>
      </c>
      <c r="EX244" s="2">
        <v>0</v>
      </c>
      <c r="EY244" s="2">
        <v>0</v>
      </c>
      <c r="EZ244" s="2">
        <v>5</v>
      </c>
      <c r="FA244" s="2"/>
      <c r="FB244" s="2"/>
      <c r="FC244" s="2">
        <v>0</v>
      </c>
      <c r="FD244" s="2">
        <v>18</v>
      </c>
      <c r="FE244" s="2"/>
      <c r="FF244" s="2">
        <v>43.21</v>
      </c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>
        <v>0</v>
      </c>
      <c r="FR244" s="2">
        <f t="shared" si="293"/>
        <v>0</v>
      </c>
      <c r="FS244" s="2">
        <v>0</v>
      </c>
      <c r="FT244" s="2"/>
      <c r="FU244" s="2"/>
      <c r="FV244" s="2"/>
      <c r="FW244" s="2"/>
      <c r="FX244" s="2">
        <v>0</v>
      </c>
      <c r="FY244" s="2">
        <v>0</v>
      </c>
      <c r="FZ244" s="2"/>
      <c r="GA244" s="2" t="s">
        <v>3</v>
      </c>
      <c r="GB244" s="2"/>
      <c r="GC244" s="2"/>
      <c r="GD244" s="2">
        <v>1</v>
      </c>
      <c r="GE244" s="2"/>
      <c r="GF244" s="2">
        <v>705530070</v>
      </c>
      <c r="GG244" s="2">
        <v>2</v>
      </c>
      <c r="GH244" s="2">
        <v>3</v>
      </c>
      <c r="GI244" s="2">
        <v>-2</v>
      </c>
      <c r="GJ244" s="2">
        <v>0</v>
      </c>
      <c r="GK244" s="2">
        <v>0</v>
      </c>
      <c r="GL244" s="2">
        <f t="shared" si="294"/>
        <v>0</v>
      </c>
      <c r="GM244" s="2">
        <f t="shared" si="295"/>
        <v>635.19000000000005</v>
      </c>
      <c r="GN244" s="2">
        <f t="shared" si="296"/>
        <v>635.19000000000005</v>
      </c>
      <c r="GO244" s="2">
        <f t="shared" si="297"/>
        <v>0</v>
      </c>
      <c r="GP244" s="2">
        <f t="shared" si="298"/>
        <v>0</v>
      </c>
      <c r="GQ244" s="2"/>
      <c r="GR244" s="2">
        <v>1</v>
      </c>
      <c r="GS244" s="2">
        <v>1</v>
      </c>
      <c r="GT244" s="2">
        <v>0</v>
      </c>
      <c r="GU244" s="2" t="s">
        <v>3</v>
      </c>
      <c r="GV244" s="2">
        <f t="shared" si="299"/>
        <v>0</v>
      </c>
      <c r="GW244" s="2">
        <v>1</v>
      </c>
      <c r="GX244" s="2">
        <f t="shared" si="300"/>
        <v>0</v>
      </c>
      <c r="GY244" s="2"/>
      <c r="GZ244" s="2"/>
      <c r="HA244" s="2">
        <v>0</v>
      </c>
      <c r="HB244" s="2">
        <v>0</v>
      </c>
      <c r="HC244" s="2">
        <f t="shared" si="301"/>
        <v>0</v>
      </c>
      <c r="HD244" s="2"/>
      <c r="HE244" s="2" t="s">
        <v>3</v>
      </c>
      <c r="HF244" s="2" t="s">
        <v>3</v>
      </c>
      <c r="HG244" s="2">
        <f t="shared" si="302"/>
        <v>635.19000000000005</v>
      </c>
      <c r="HH244" s="2"/>
      <c r="HI244" s="2"/>
      <c r="HJ244" s="2"/>
      <c r="HK244" s="2"/>
      <c r="HL244" s="2"/>
      <c r="HM244" s="2" t="s">
        <v>3</v>
      </c>
      <c r="HN244" s="2" t="s">
        <v>3</v>
      </c>
      <c r="HO244" s="2" t="s">
        <v>3</v>
      </c>
      <c r="HP244" s="2" t="s">
        <v>3</v>
      </c>
      <c r="HQ244" s="2" t="s">
        <v>3</v>
      </c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>
        <v>0</v>
      </c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x14ac:dyDescent="0.2">
      <c r="A245">
        <v>17</v>
      </c>
      <c r="B245">
        <v>1</v>
      </c>
      <c r="E245" t="s">
        <v>283</v>
      </c>
      <c r="F245" t="s">
        <v>284</v>
      </c>
      <c r="G245" t="s">
        <v>285</v>
      </c>
      <c r="H245" t="s">
        <v>260</v>
      </c>
      <c r="I245">
        <v>14.7</v>
      </c>
      <c r="J245">
        <v>0</v>
      </c>
      <c r="K245">
        <v>14.7</v>
      </c>
      <c r="L245">
        <v>21</v>
      </c>
      <c r="M245">
        <v>6.3</v>
      </c>
      <c r="N245">
        <f t="shared" si="264"/>
        <v>14.7</v>
      </c>
      <c r="O245">
        <f t="shared" si="265"/>
        <v>635.19000000000005</v>
      </c>
      <c r="P245">
        <f t="shared" si="266"/>
        <v>635.19000000000005</v>
      </c>
      <c r="Q245">
        <f t="shared" si="267"/>
        <v>0</v>
      </c>
      <c r="R245">
        <f t="shared" si="268"/>
        <v>0</v>
      </c>
      <c r="S245">
        <f t="shared" si="269"/>
        <v>0</v>
      </c>
      <c r="T245">
        <f t="shared" si="270"/>
        <v>0</v>
      </c>
      <c r="U245">
        <f t="shared" si="271"/>
        <v>0</v>
      </c>
      <c r="V245">
        <f t="shared" si="272"/>
        <v>0</v>
      </c>
      <c r="W245">
        <f t="shared" si="273"/>
        <v>0</v>
      </c>
      <c r="X245">
        <f t="shared" si="274"/>
        <v>0</v>
      </c>
      <c r="Y245">
        <f t="shared" si="275"/>
        <v>0</v>
      </c>
      <c r="AA245">
        <v>87105511</v>
      </c>
      <c r="AB245">
        <f t="shared" si="276"/>
        <v>43.21</v>
      </c>
      <c r="AC245">
        <f t="shared" si="277"/>
        <v>43.21</v>
      </c>
      <c r="AD245">
        <f t="shared" si="303"/>
        <v>0</v>
      </c>
      <c r="AE245">
        <f t="shared" si="278"/>
        <v>0</v>
      </c>
      <c r="AF245">
        <f t="shared" si="279"/>
        <v>0</v>
      </c>
      <c r="AG245">
        <f t="shared" si="280"/>
        <v>0</v>
      </c>
      <c r="AH245">
        <f t="shared" si="281"/>
        <v>0</v>
      </c>
      <c r="AI245">
        <f t="shared" si="282"/>
        <v>0</v>
      </c>
      <c r="AJ245">
        <f t="shared" si="283"/>
        <v>0</v>
      </c>
      <c r="AK245">
        <v>43.21</v>
      </c>
      <c r="AL245">
        <v>43.21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1</v>
      </c>
      <c r="AW245">
        <v>1</v>
      </c>
      <c r="AZ245">
        <v>1</v>
      </c>
      <c r="BA245">
        <v>1</v>
      </c>
      <c r="BB245">
        <v>1</v>
      </c>
      <c r="BC245">
        <v>1</v>
      </c>
      <c r="BD245" t="s">
        <v>3</v>
      </c>
      <c r="BE245" t="s">
        <v>3</v>
      </c>
      <c r="BF245" t="s">
        <v>3</v>
      </c>
      <c r="BG245" t="s">
        <v>3</v>
      </c>
      <c r="BH245">
        <v>3</v>
      </c>
      <c r="BI245">
        <v>1</v>
      </c>
      <c r="BJ245" t="s">
        <v>284</v>
      </c>
      <c r="BM245">
        <v>900</v>
      </c>
      <c r="BN245">
        <v>0</v>
      </c>
      <c r="BO245" t="s">
        <v>3</v>
      </c>
      <c r="BP245">
        <v>0</v>
      </c>
      <c r="BQ245">
        <v>90</v>
      </c>
      <c r="BR245">
        <v>0</v>
      </c>
      <c r="BS245">
        <v>1</v>
      </c>
      <c r="BT245">
        <v>1</v>
      </c>
      <c r="BU245">
        <v>1</v>
      </c>
      <c r="BV245">
        <v>1</v>
      </c>
      <c r="BW245">
        <v>1</v>
      </c>
      <c r="BX245">
        <v>1</v>
      </c>
      <c r="BY245" t="s">
        <v>3</v>
      </c>
      <c r="BZ245">
        <v>0</v>
      </c>
      <c r="CA245">
        <v>0</v>
      </c>
      <c r="CB245" t="s">
        <v>3</v>
      </c>
      <c r="CE245">
        <v>0</v>
      </c>
      <c r="CF245">
        <v>0</v>
      </c>
      <c r="CG245">
        <v>0</v>
      </c>
      <c r="CH245">
        <v>26</v>
      </c>
      <c r="CI245">
        <v>0</v>
      </c>
      <c r="CJ245">
        <v>0</v>
      </c>
      <c r="CK245">
        <v>0</v>
      </c>
      <c r="CL245">
        <v>0</v>
      </c>
      <c r="CM245">
        <v>0</v>
      </c>
      <c r="CN245" t="s">
        <v>3</v>
      </c>
      <c r="CO245">
        <v>0</v>
      </c>
      <c r="CP245">
        <f t="shared" si="284"/>
        <v>635.19000000000005</v>
      </c>
      <c r="CQ245">
        <f t="shared" si="285"/>
        <v>43.21</v>
      </c>
      <c r="CR245">
        <f t="shared" si="286"/>
        <v>0</v>
      </c>
      <c r="CS245">
        <f t="shared" si="287"/>
        <v>0</v>
      </c>
      <c r="CT245">
        <f t="shared" si="288"/>
        <v>0</v>
      </c>
      <c r="CU245">
        <f t="shared" si="289"/>
        <v>0</v>
      </c>
      <c r="CV245">
        <f t="shared" si="290"/>
        <v>0</v>
      </c>
      <c r="CW245">
        <f t="shared" si="291"/>
        <v>0</v>
      </c>
      <c r="CX245">
        <f t="shared" si="292"/>
        <v>0</v>
      </c>
      <c r="CY245">
        <f>0</f>
        <v>0</v>
      </c>
      <c r="CZ245">
        <f>0</f>
        <v>0</v>
      </c>
      <c r="DC245" t="s">
        <v>3</v>
      </c>
      <c r="DD245" t="s">
        <v>3</v>
      </c>
      <c r="DE245" t="s">
        <v>3</v>
      </c>
      <c r="DF245" t="s">
        <v>3</v>
      </c>
      <c r="DG245" t="s">
        <v>3</v>
      </c>
      <c r="DH245" t="s">
        <v>3</v>
      </c>
      <c r="DI245" t="s">
        <v>3</v>
      </c>
      <c r="DJ245" t="s">
        <v>3</v>
      </c>
      <c r="DK245" t="s">
        <v>3</v>
      </c>
      <c r="DL245" t="s">
        <v>3</v>
      </c>
      <c r="DM245" t="s">
        <v>3</v>
      </c>
      <c r="DN245">
        <v>0</v>
      </c>
      <c r="DO245">
        <v>0</v>
      </c>
      <c r="DP245">
        <v>1</v>
      </c>
      <c r="DQ245">
        <v>1</v>
      </c>
      <c r="DU245">
        <v>1010</v>
      </c>
      <c r="DV245" t="s">
        <v>260</v>
      </c>
      <c r="DW245" t="s">
        <v>260</v>
      </c>
      <c r="DX245">
        <v>1</v>
      </c>
      <c r="DZ245" t="s">
        <v>3</v>
      </c>
      <c r="EA245" t="s">
        <v>3</v>
      </c>
      <c r="EB245" t="s">
        <v>3</v>
      </c>
      <c r="EC245" t="s">
        <v>3</v>
      </c>
      <c r="EE245">
        <v>85678820</v>
      </c>
      <c r="EF245">
        <v>90</v>
      </c>
      <c r="EG245" t="s">
        <v>242</v>
      </c>
      <c r="EH245">
        <v>0</v>
      </c>
      <c r="EI245" t="s">
        <v>3</v>
      </c>
      <c r="EJ245">
        <v>1</v>
      </c>
      <c r="EK245">
        <v>900</v>
      </c>
      <c r="EL245" t="s">
        <v>242</v>
      </c>
      <c r="EM245" t="s">
        <v>243</v>
      </c>
      <c r="EO245" t="s">
        <v>3</v>
      </c>
      <c r="EQ245">
        <v>16</v>
      </c>
      <c r="ER245">
        <v>0</v>
      </c>
      <c r="ES245">
        <v>43.21</v>
      </c>
      <c r="ET245">
        <v>0</v>
      </c>
      <c r="EU245">
        <v>0</v>
      </c>
      <c r="EV245">
        <v>0</v>
      </c>
      <c r="EW245">
        <v>0</v>
      </c>
      <c r="EX245">
        <v>0</v>
      </c>
      <c r="EY245">
        <v>0</v>
      </c>
      <c r="EZ245">
        <v>5</v>
      </c>
      <c r="FC245">
        <v>0</v>
      </c>
      <c r="FD245">
        <v>18</v>
      </c>
      <c r="FF245">
        <v>43.21</v>
      </c>
      <c r="FQ245">
        <v>0</v>
      </c>
      <c r="FR245">
        <f t="shared" si="293"/>
        <v>0</v>
      </c>
      <c r="FS245">
        <v>0</v>
      </c>
      <c r="FX245">
        <v>0</v>
      </c>
      <c r="FY245">
        <v>0</v>
      </c>
      <c r="GA245" t="s">
        <v>3</v>
      </c>
      <c r="GD245">
        <v>1</v>
      </c>
      <c r="GF245">
        <v>705530070</v>
      </c>
      <c r="GG245">
        <v>2</v>
      </c>
      <c r="GH245">
        <v>3</v>
      </c>
      <c r="GI245">
        <v>-2</v>
      </c>
      <c r="GJ245">
        <v>0</v>
      </c>
      <c r="GK245">
        <v>0</v>
      </c>
      <c r="GL245">
        <f t="shared" si="294"/>
        <v>0</v>
      </c>
      <c r="GM245">
        <f t="shared" si="295"/>
        <v>635.19000000000005</v>
      </c>
      <c r="GN245">
        <f t="shared" si="296"/>
        <v>635.19000000000005</v>
      </c>
      <c r="GO245">
        <f t="shared" si="297"/>
        <v>0</v>
      </c>
      <c r="GP245">
        <f t="shared" si="298"/>
        <v>0</v>
      </c>
      <c r="GR245">
        <v>1</v>
      </c>
      <c r="GS245">
        <v>1</v>
      </c>
      <c r="GT245">
        <v>0</v>
      </c>
      <c r="GU245" t="s">
        <v>3</v>
      </c>
      <c r="GV245">
        <f t="shared" si="299"/>
        <v>0</v>
      </c>
      <c r="GW245">
        <v>1</v>
      </c>
      <c r="GX245">
        <f t="shared" si="300"/>
        <v>0</v>
      </c>
      <c r="HA245">
        <v>0</v>
      </c>
      <c r="HB245">
        <v>0</v>
      </c>
      <c r="HC245">
        <f t="shared" si="301"/>
        <v>0</v>
      </c>
      <c r="HE245" t="s">
        <v>3</v>
      </c>
      <c r="HF245" t="s">
        <v>3</v>
      </c>
      <c r="HG245">
        <f t="shared" si="302"/>
        <v>635.19000000000005</v>
      </c>
      <c r="HM245" t="s">
        <v>3</v>
      </c>
      <c r="HN245" t="s">
        <v>3</v>
      </c>
      <c r="HO245" t="s">
        <v>3</v>
      </c>
      <c r="HP245" t="s">
        <v>3</v>
      </c>
      <c r="HQ245" t="s">
        <v>3</v>
      </c>
      <c r="IK245">
        <v>0</v>
      </c>
    </row>
    <row r="246" spans="1:255" x14ac:dyDescent="0.2">
      <c r="A246" s="2">
        <v>17</v>
      </c>
      <c r="B246" s="2">
        <v>1</v>
      </c>
      <c r="C246" s="2"/>
      <c r="D246" s="2"/>
      <c r="E246" s="2" t="s">
        <v>286</v>
      </c>
      <c r="F246" s="2" t="s">
        <v>287</v>
      </c>
      <c r="G246" s="2" t="s">
        <v>288</v>
      </c>
      <c r="H246" s="2" t="s">
        <v>260</v>
      </c>
      <c r="I246" s="2">
        <v>5.6</v>
      </c>
      <c r="J246" s="2">
        <v>0</v>
      </c>
      <c r="K246" s="2">
        <v>5.6</v>
      </c>
      <c r="L246" s="2">
        <v>8</v>
      </c>
      <c r="M246" s="2">
        <v>2.4</v>
      </c>
      <c r="N246" s="2">
        <f t="shared" si="264"/>
        <v>5.6</v>
      </c>
      <c r="O246" s="2">
        <f t="shared" si="265"/>
        <v>319.2</v>
      </c>
      <c r="P246" s="2">
        <f t="shared" si="266"/>
        <v>319.2</v>
      </c>
      <c r="Q246" s="2">
        <f t="shared" si="267"/>
        <v>0</v>
      </c>
      <c r="R246" s="2">
        <f t="shared" si="268"/>
        <v>0</v>
      </c>
      <c r="S246" s="2">
        <f t="shared" si="269"/>
        <v>0</v>
      </c>
      <c r="T246" s="2">
        <f t="shared" si="270"/>
        <v>0</v>
      </c>
      <c r="U246" s="2">
        <f t="shared" si="271"/>
        <v>0</v>
      </c>
      <c r="V246" s="2">
        <f t="shared" si="272"/>
        <v>0</v>
      </c>
      <c r="W246" s="2">
        <f t="shared" si="273"/>
        <v>0</v>
      </c>
      <c r="X246" s="2">
        <f t="shared" si="274"/>
        <v>0</v>
      </c>
      <c r="Y246" s="2">
        <f t="shared" si="275"/>
        <v>0</v>
      </c>
      <c r="Z246" s="2"/>
      <c r="AA246" s="2">
        <v>87105575</v>
      </c>
      <c r="AB246" s="2">
        <f t="shared" si="276"/>
        <v>57</v>
      </c>
      <c r="AC246" s="2">
        <f t="shared" si="277"/>
        <v>57</v>
      </c>
      <c r="AD246" s="2">
        <f t="shared" si="303"/>
        <v>0</v>
      </c>
      <c r="AE246" s="2">
        <f t="shared" si="278"/>
        <v>0</v>
      </c>
      <c r="AF246" s="2">
        <f t="shared" si="279"/>
        <v>0</v>
      </c>
      <c r="AG246" s="2">
        <f t="shared" si="280"/>
        <v>0</v>
      </c>
      <c r="AH246" s="2">
        <f t="shared" si="281"/>
        <v>0</v>
      </c>
      <c r="AI246" s="2">
        <f t="shared" si="282"/>
        <v>0</v>
      </c>
      <c r="AJ246" s="2">
        <f t="shared" si="283"/>
        <v>0</v>
      </c>
      <c r="AK246" s="2">
        <v>57</v>
      </c>
      <c r="AL246" s="2">
        <v>57</v>
      </c>
      <c r="AM246" s="2">
        <v>0</v>
      </c>
      <c r="AN246" s="2">
        <v>0</v>
      </c>
      <c r="AO246" s="2">
        <v>0</v>
      </c>
      <c r="AP246" s="2">
        <v>0</v>
      </c>
      <c r="AQ246" s="2">
        <v>0</v>
      </c>
      <c r="AR246" s="2">
        <v>0</v>
      </c>
      <c r="AS246" s="2">
        <v>0</v>
      </c>
      <c r="AT246" s="2">
        <v>0</v>
      </c>
      <c r="AU246" s="2">
        <v>0</v>
      </c>
      <c r="AV246" s="2">
        <v>1</v>
      </c>
      <c r="AW246" s="2">
        <v>1</v>
      </c>
      <c r="AX246" s="2"/>
      <c r="AY246" s="2"/>
      <c r="AZ246" s="2">
        <v>1</v>
      </c>
      <c r="BA246" s="2">
        <v>1</v>
      </c>
      <c r="BB246" s="2">
        <v>1</v>
      </c>
      <c r="BC246" s="2">
        <v>1</v>
      </c>
      <c r="BD246" s="2" t="s">
        <v>3</v>
      </c>
      <c r="BE246" s="2" t="s">
        <v>3</v>
      </c>
      <c r="BF246" s="2" t="s">
        <v>3</v>
      </c>
      <c r="BG246" s="2" t="s">
        <v>3</v>
      </c>
      <c r="BH246" s="2">
        <v>3</v>
      </c>
      <c r="BI246" s="2">
        <v>1</v>
      </c>
      <c r="BJ246" s="2" t="s">
        <v>287</v>
      </c>
      <c r="BK246" s="2"/>
      <c r="BL246" s="2"/>
      <c r="BM246" s="2">
        <v>900</v>
      </c>
      <c r="BN246" s="2">
        <v>0</v>
      </c>
      <c r="BO246" s="2" t="s">
        <v>3</v>
      </c>
      <c r="BP246" s="2">
        <v>0</v>
      </c>
      <c r="BQ246" s="2">
        <v>90</v>
      </c>
      <c r="BR246" s="2">
        <v>0</v>
      </c>
      <c r="BS246" s="2">
        <v>1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 t="s">
        <v>3</v>
      </c>
      <c r="BZ246" s="2">
        <v>0</v>
      </c>
      <c r="CA246" s="2">
        <v>0</v>
      </c>
      <c r="CB246" s="2" t="s">
        <v>3</v>
      </c>
      <c r="CC246" s="2"/>
      <c r="CD246" s="2"/>
      <c r="CE246" s="2">
        <v>0</v>
      </c>
      <c r="CF246" s="2">
        <v>0</v>
      </c>
      <c r="CG246" s="2">
        <v>0</v>
      </c>
      <c r="CH246" s="2">
        <v>27</v>
      </c>
      <c r="CI246" s="2">
        <v>0</v>
      </c>
      <c r="CJ246" s="2">
        <v>0</v>
      </c>
      <c r="CK246" s="2">
        <v>0</v>
      </c>
      <c r="CL246" s="2">
        <v>0</v>
      </c>
      <c r="CM246" s="2">
        <v>0</v>
      </c>
      <c r="CN246" s="2" t="s">
        <v>3</v>
      </c>
      <c r="CO246" s="2">
        <v>0</v>
      </c>
      <c r="CP246" s="2">
        <f t="shared" si="284"/>
        <v>319.2</v>
      </c>
      <c r="CQ246" s="2">
        <f t="shared" si="285"/>
        <v>57</v>
      </c>
      <c r="CR246" s="2">
        <f t="shared" si="286"/>
        <v>0</v>
      </c>
      <c r="CS246" s="2">
        <f t="shared" si="287"/>
        <v>0</v>
      </c>
      <c r="CT246" s="2">
        <f t="shared" si="288"/>
        <v>0</v>
      </c>
      <c r="CU246" s="2">
        <f t="shared" si="289"/>
        <v>0</v>
      </c>
      <c r="CV246" s="2">
        <f t="shared" si="290"/>
        <v>0</v>
      </c>
      <c r="CW246" s="2">
        <f t="shared" si="291"/>
        <v>0</v>
      </c>
      <c r="CX246" s="2">
        <f t="shared" si="292"/>
        <v>0</v>
      </c>
      <c r="CY246" s="2">
        <f>0</f>
        <v>0</v>
      </c>
      <c r="CZ246" s="2">
        <f>0</f>
        <v>0</v>
      </c>
      <c r="DA246" s="2"/>
      <c r="DB246" s="2"/>
      <c r="DC246" s="2" t="s">
        <v>3</v>
      </c>
      <c r="DD246" s="2" t="s">
        <v>3</v>
      </c>
      <c r="DE246" s="2" t="s">
        <v>3</v>
      </c>
      <c r="DF246" s="2" t="s">
        <v>3</v>
      </c>
      <c r="DG246" s="2" t="s">
        <v>3</v>
      </c>
      <c r="DH246" s="2" t="s">
        <v>3</v>
      </c>
      <c r="DI246" s="2" t="s">
        <v>3</v>
      </c>
      <c r="DJ246" s="2" t="s">
        <v>3</v>
      </c>
      <c r="DK246" s="2" t="s">
        <v>3</v>
      </c>
      <c r="DL246" s="2" t="s">
        <v>3</v>
      </c>
      <c r="DM246" s="2" t="s">
        <v>3</v>
      </c>
      <c r="DN246" s="2">
        <v>0</v>
      </c>
      <c r="DO246" s="2">
        <v>0</v>
      </c>
      <c r="DP246" s="2">
        <v>1</v>
      </c>
      <c r="DQ246" s="2">
        <v>1</v>
      </c>
      <c r="DR246" s="2"/>
      <c r="DS246" s="2"/>
      <c r="DT246" s="2"/>
      <c r="DU246" s="2">
        <v>1010</v>
      </c>
      <c r="DV246" s="2" t="s">
        <v>260</v>
      </c>
      <c r="DW246" s="2" t="s">
        <v>260</v>
      </c>
      <c r="DX246" s="2">
        <v>1</v>
      </c>
      <c r="DY246" s="2"/>
      <c r="DZ246" s="2" t="s">
        <v>3</v>
      </c>
      <c r="EA246" s="2" t="s">
        <v>3</v>
      </c>
      <c r="EB246" s="2" t="s">
        <v>3</v>
      </c>
      <c r="EC246" s="2" t="s">
        <v>3</v>
      </c>
      <c r="ED246" s="2"/>
      <c r="EE246" s="2">
        <v>85678820</v>
      </c>
      <c r="EF246" s="2">
        <v>90</v>
      </c>
      <c r="EG246" s="2" t="s">
        <v>242</v>
      </c>
      <c r="EH246" s="2">
        <v>0</v>
      </c>
      <c r="EI246" s="2" t="s">
        <v>3</v>
      </c>
      <c r="EJ246" s="2">
        <v>1</v>
      </c>
      <c r="EK246" s="2">
        <v>900</v>
      </c>
      <c r="EL246" s="2" t="s">
        <v>242</v>
      </c>
      <c r="EM246" s="2" t="s">
        <v>243</v>
      </c>
      <c r="EN246" s="2"/>
      <c r="EO246" s="2" t="s">
        <v>3</v>
      </c>
      <c r="EP246" s="2"/>
      <c r="EQ246" s="2">
        <v>16</v>
      </c>
      <c r="ER246" s="2">
        <v>0</v>
      </c>
      <c r="ES246" s="2">
        <v>57</v>
      </c>
      <c r="ET246" s="2">
        <v>0</v>
      </c>
      <c r="EU246" s="2">
        <v>0</v>
      </c>
      <c r="EV246" s="2">
        <v>0</v>
      </c>
      <c r="EW246" s="2">
        <v>0</v>
      </c>
      <c r="EX246" s="2">
        <v>0</v>
      </c>
      <c r="EY246" s="2">
        <v>0</v>
      </c>
      <c r="EZ246" s="2">
        <v>5</v>
      </c>
      <c r="FA246" s="2"/>
      <c r="FB246" s="2"/>
      <c r="FC246" s="2">
        <v>0</v>
      </c>
      <c r="FD246" s="2">
        <v>18</v>
      </c>
      <c r="FE246" s="2"/>
      <c r="FF246" s="2">
        <v>57</v>
      </c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>
        <v>0</v>
      </c>
      <c r="FR246" s="2">
        <f t="shared" si="293"/>
        <v>0</v>
      </c>
      <c r="FS246" s="2">
        <v>0</v>
      </c>
      <c r="FT246" s="2"/>
      <c r="FU246" s="2"/>
      <c r="FV246" s="2"/>
      <c r="FW246" s="2"/>
      <c r="FX246" s="2">
        <v>0</v>
      </c>
      <c r="FY246" s="2">
        <v>0</v>
      </c>
      <c r="FZ246" s="2"/>
      <c r="GA246" s="2" t="s">
        <v>3</v>
      </c>
      <c r="GB246" s="2"/>
      <c r="GC246" s="2"/>
      <c r="GD246" s="2">
        <v>1</v>
      </c>
      <c r="GE246" s="2"/>
      <c r="GF246" s="2">
        <v>-2064570754</v>
      </c>
      <c r="GG246" s="2">
        <v>2</v>
      </c>
      <c r="GH246" s="2">
        <v>3</v>
      </c>
      <c r="GI246" s="2">
        <v>-2</v>
      </c>
      <c r="GJ246" s="2">
        <v>0</v>
      </c>
      <c r="GK246" s="2">
        <v>0</v>
      </c>
      <c r="GL246" s="2">
        <f t="shared" si="294"/>
        <v>0</v>
      </c>
      <c r="GM246" s="2">
        <f t="shared" si="295"/>
        <v>319.2</v>
      </c>
      <c r="GN246" s="2">
        <f t="shared" si="296"/>
        <v>319.2</v>
      </c>
      <c r="GO246" s="2">
        <f t="shared" si="297"/>
        <v>0</v>
      </c>
      <c r="GP246" s="2">
        <f t="shared" si="298"/>
        <v>0</v>
      </c>
      <c r="GQ246" s="2"/>
      <c r="GR246" s="2">
        <v>1</v>
      </c>
      <c r="GS246" s="2">
        <v>1</v>
      </c>
      <c r="GT246" s="2">
        <v>0</v>
      </c>
      <c r="GU246" s="2" t="s">
        <v>3</v>
      </c>
      <c r="GV246" s="2">
        <f t="shared" si="299"/>
        <v>0</v>
      </c>
      <c r="GW246" s="2">
        <v>1</v>
      </c>
      <c r="GX246" s="2">
        <f t="shared" si="300"/>
        <v>0</v>
      </c>
      <c r="GY246" s="2"/>
      <c r="GZ246" s="2"/>
      <c r="HA246" s="2">
        <v>0</v>
      </c>
      <c r="HB246" s="2">
        <v>0</v>
      </c>
      <c r="HC246" s="2">
        <f t="shared" si="301"/>
        <v>0</v>
      </c>
      <c r="HD246" s="2"/>
      <c r="HE246" s="2" t="s">
        <v>3</v>
      </c>
      <c r="HF246" s="2" t="s">
        <v>3</v>
      </c>
      <c r="HG246" s="2">
        <f t="shared" si="302"/>
        <v>319.2</v>
      </c>
      <c r="HH246" s="2"/>
      <c r="HI246" s="2"/>
      <c r="HJ246" s="2"/>
      <c r="HK246" s="2"/>
      <c r="HL246" s="2"/>
      <c r="HM246" s="2" t="s">
        <v>3</v>
      </c>
      <c r="HN246" s="2" t="s">
        <v>3</v>
      </c>
      <c r="HO246" s="2" t="s">
        <v>3</v>
      </c>
      <c r="HP246" s="2" t="s">
        <v>3</v>
      </c>
      <c r="HQ246" s="2" t="s">
        <v>3</v>
      </c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>
        <v>0</v>
      </c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x14ac:dyDescent="0.2">
      <c r="A247">
        <v>17</v>
      </c>
      <c r="B247">
        <v>1</v>
      </c>
      <c r="E247" t="s">
        <v>286</v>
      </c>
      <c r="F247" t="s">
        <v>287</v>
      </c>
      <c r="G247" t="s">
        <v>288</v>
      </c>
      <c r="H247" t="s">
        <v>260</v>
      </c>
      <c r="I247">
        <v>5.6</v>
      </c>
      <c r="J247">
        <v>0</v>
      </c>
      <c r="K247">
        <v>5.6</v>
      </c>
      <c r="L247">
        <v>8</v>
      </c>
      <c r="M247">
        <v>2.4</v>
      </c>
      <c r="N247">
        <f t="shared" si="264"/>
        <v>5.6</v>
      </c>
      <c r="O247">
        <f t="shared" si="265"/>
        <v>319.2</v>
      </c>
      <c r="P247">
        <f t="shared" si="266"/>
        <v>319.2</v>
      </c>
      <c r="Q247">
        <f t="shared" si="267"/>
        <v>0</v>
      </c>
      <c r="R247">
        <f t="shared" si="268"/>
        <v>0</v>
      </c>
      <c r="S247">
        <f t="shared" si="269"/>
        <v>0</v>
      </c>
      <c r="T247">
        <f t="shared" si="270"/>
        <v>0</v>
      </c>
      <c r="U247">
        <f t="shared" si="271"/>
        <v>0</v>
      </c>
      <c r="V247">
        <f t="shared" si="272"/>
        <v>0</v>
      </c>
      <c r="W247">
        <f t="shared" si="273"/>
        <v>0</v>
      </c>
      <c r="X247">
        <f t="shared" si="274"/>
        <v>0</v>
      </c>
      <c r="Y247">
        <f t="shared" si="275"/>
        <v>0</v>
      </c>
      <c r="AA247">
        <v>87105511</v>
      </c>
      <c r="AB247">
        <f t="shared" si="276"/>
        <v>57</v>
      </c>
      <c r="AC247">
        <f t="shared" si="277"/>
        <v>57</v>
      </c>
      <c r="AD247">
        <f t="shared" si="303"/>
        <v>0</v>
      </c>
      <c r="AE247">
        <f t="shared" si="278"/>
        <v>0</v>
      </c>
      <c r="AF247">
        <f t="shared" si="279"/>
        <v>0</v>
      </c>
      <c r="AG247">
        <f t="shared" si="280"/>
        <v>0</v>
      </c>
      <c r="AH247">
        <f t="shared" si="281"/>
        <v>0</v>
      </c>
      <c r="AI247">
        <f t="shared" si="282"/>
        <v>0</v>
      </c>
      <c r="AJ247">
        <f t="shared" si="283"/>
        <v>0</v>
      </c>
      <c r="AK247">
        <v>57</v>
      </c>
      <c r="AL247">
        <v>57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1</v>
      </c>
      <c r="AW247">
        <v>1</v>
      </c>
      <c r="AZ247">
        <v>1</v>
      </c>
      <c r="BA247">
        <v>1</v>
      </c>
      <c r="BB247">
        <v>1</v>
      </c>
      <c r="BC247">
        <v>1</v>
      </c>
      <c r="BD247" t="s">
        <v>3</v>
      </c>
      <c r="BE247" t="s">
        <v>3</v>
      </c>
      <c r="BF247" t="s">
        <v>3</v>
      </c>
      <c r="BG247" t="s">
        <v>3</v>
      </c>
      <c r="BH247">
        <v>3</v>
      </c>
      <c r="BI247">
        <v>1</v>
      </c>
      <c r="BJ247" t="s">
        <v>287</v>
      </c>
      <c r="BM247">
        <v>900</v>
      </c>
      <c r="BN247">
        <v>0</v>
      </c>
      <c r="BO247" t="s">
        <v>3</v>
      </c>
      <c r="BP247">
        <v>0</v>
      </c>
      <c r="BQ247">
        <v>90</v>
      </c>
      <c r="BR247">
        <v>0</v>
      </c>
      <c r="BS247">
        <v>1</v>
      </c>
      <c r="BT247">
        <v>1</v>
      </c>
      <c r="BU247">
        <v>1</v>
      </c>
      <c r="BV247">
        <v>1</v>
      </c>
      <c r="BW247">
        <v>1</v>
      </c>
      <c r="BX247">
        <v>1</v>
      </c>
      <c r="BY247" t="s">
        <v>3</v>
      </c>
      <c r="BZ247">
        <v>0</v>
      </c>
      <c r="CA247">
        <v>0</v>
      </c>
      <c r="CB247" t="s">
        <v>3</v>
      </c>
      <c r="CE247">
        <v>0</v>
      </c>
      <c r="CF247">
        <v>0</v>
      </c>
      <c r="CG247">
        <v>0</v>
      </c>
      <c r="CH247">
        <v>27</v>
      </c>
      <c r="CI247">
        <v>0</v>
      </c>
      <c r="CJ247">
        <v>0</v>
      </c>
      <c r="CK247">
        <v>0</v>
      </c>
      <c r="CL247">
        <v>0</v>
      </c>
      <c r="CM247">
        <v>0</v>
      </c>
      <c r="CN247" t="s">
        <v>3</v>
      </c>
      <c r="CO247">
        <v>0</v>
      </c>
      <c r="CP247">
        <f t="shared" si="284"/>
        <v>319.2</v>
      </c>
      <c r="CQ247">
        <f t="shared" si="285"/>
        <v>57</v>
      </c>
      <c r="CR247">
        <f t="shared" si="286"/>
        <v>0</v>
      </c>
      <c r="CS247">
        <f t="shared" si="287"/>
        <v>0</v>
      </c>
      <c r="CT247">
        <f t="shared" si="288"/>
        <v>0</v>
      </c>
      <c r="CU247">
        <f t="shared" si="289"/>
        <v>0</v>
      </c>
      <c r="CV247">
        <f t="shared" si="290"/>
        <v>0</v>
      </c>
      <c r="CW247">
        <f t="shared" si="291"/>
        <v>0</v>
      </c>
      <c r="CX247">
        <f t="shared" si="292"/>
        <v>0</v>
      </c>
      <c r="CY247">
        <f>0</f>
        <v>0</v>
      </c>
      <c r="CZ247">
        <f>0</f>
        <v>0</v>
      </c>
      <c r="DC247" t="s">
        <v>3</v>
      </c>
      <c r="DD247" t="s">
        <v>3</v>
      </c>
      <c r="DE247" t="s">
        <v>3</v>
      </c>
      <c r="DF247" t="s">
        <v>3</v>
      </c>
      <c r="DG247" t="s">
        <v>3</v>
      </c>
      <c r="DH247" t="s">
        <v>3</v>
      </c>
      <c r="DI247" t="s">
        <v>3</v>
      </c>
      <c r="DJ247" t="s">
        <v>3</v>
      </c>
      <c r="DK247" t="s">
        <v>3</v>
      </c>
      <c r="DL247" t="s">
        <v>3</v>
      </c>
      <c r="DM247" t="s">
        <v>3</v>
      </c>
      <c r="DN247">
        <v>0</v>
      </c>
      <c r="DO247">
        <v>0</v>
      </c>
      <c r="DP247">
        <v>1</v>
      </c>
      <c r="DQ247">
        <v>1</v>
      </c>
      <c r="DU247">
        <v>1010</v>
      </c>
      <c r="DV247" t="s">
        <v>260</v>
      </c>
      <c r="DW247" t="s">
        <v>260</v>
      </c>
      <c r="DX247">
        <v>1</v>
      </c>
      <c r="DZ247" t="s">
        <v>3</v>
      </c>
      <c r="EA247" t="s">
        <v>3</v>
      </c>
      <c r="EB247" t="s">
        <v>3</v>
      </c>
      <c r="EC247" t="s">
        <v>3</v>
      </c>
      <c r="EE247">
        <v>85678820</v>
      </c>
      <c r="EF247">
        <v>90</v>
      </c>
      <c r="EG247" t="s">
        <v>242</v>
      </c>
      <c r="EH247">
        <v>0</v>
      </c>
      <c r="EI247" t="s">
        <v>3</v>
      </c>
      <c r="EJ247">
        <v>1</v>
      </c>
      <c r="EK247">
        <v>900</v>
      </c>
      <c r="EL247" t="s">
        <v>242</v>
      </c>
      <c r="EM247" t="s">
        <v>243</v>
      </c>
      <c r="EO247" t="s">
        <v>3</v>
      </c>
      <c r="EQ247">
        <v>16</v>
      </c>
      <c r="ER247">
        <v>0</v>
      </c>
      <c r="ES247">
        <v>57</v>
      </c>
      <c r="ET247">
        <v>0</v>
      </c>
      <c r="EU247">
        <v>0</v>
      </c>
      <c r="EV247">
        <v>0</v>
      </c>
      <c r="EW247">
        <v>0</v>
      </c>
      <c r="EX247">
        <v>0</v>
      </c>
      <c r="EY247">
        <v>0</v>
      </c>
      <c r="EZ247">
        <v>5</v>
      </c>
      <c r="FC247">
        <v>0</v>
      </c>
      <c r="FD247">
        <v>18</v>
      </c>
      <c r="FF247">
        <v>57</v>
      </c>
      <c r="FQ247">
        <v>0</v>
      </c>
      <c r="FR247">
        <f t="shared" si="293"/>
        <v>0</v>
      </c>
      <c r="FS247">
        <v>0</v>
      </c>
      <c r="FX247">
        <v>0</v>
      </c>
      <c r="FY247">
        <v>0</v>
      </c>
      <c r="GA247" t="s">
        <v>3</v>
      </c>
      <c r="GD247">
        <v>1</v>
      </c>
      <c r="GF247">
        <v>-2064570754</v>
      </c>
      <c r="GG247">
        <v>2</v>
      </c>
      <c r="GH247">
        <v>3</v>
      </c>
      <c r="GI247">
        <v>-2</v>
      </c>
      <c r="GJ247">
        <v>0</v>
      </c>
      <c r="GK247">
        <v>0</v>
      </c>
      <c r="GL247">
        <f t="shared" si="294"/>
        <v>0</v>
      </c>
      <c r="GM247">
        <f t="shared" si="295"/>
        <v>319.2</v>
      </c>
      <c r="GN247">
        <f t="shared" si="296"/>
        <v>319.2</v>
      </c>
      <c r="GO247">
        <f t="shared" si="297"/>
        <v>0</v>
      </c>
      <c r="GP247">
        <f t="shared" si="298"/>
        <v>0</v>
      </c>
      <c r="GR247">
        <v>1</v>
      </c>
      <c r="GS247">
        <v>1</v>
      </c>
      <c r="GT247">
        <v>0</v>
      </c>
      <c r="GU247" t="s">
        <v>3</v>
      </c>
      <c r="GV247">
        <f t="shared" si="299"/>
        <v>0</v>
      </c>
      <c r="GW247">
        <v>1</v>
      </c>
      <c r="GX247">
        <f t="shared" si="300"/>
        <v>0</v>
      </c>
      <c r="HA247">
        <v>0</v>
      </c>
      <c r="HB247">
        <v>0</v>
      </c>
      <c r="HC247">
        <f t="shared" si="301"/>
        <v>0</v>
      </c>
      <c r="HE247" t="s">
        <v>3</v>
      </c>
      <c r="HF247" t="s">
        <v>3</v>
      </c>
      <c r="HG247">
        <f t="shared" si="302"/>
        <v>319.2</v>
      </c>
      <c r="HM247" t="s">
        <v>3</v>
      </c>
      <c r="HN247" t="s">
        <v>3</v>
      </c>
      <c r="HO247" t="s">
        <v>3</v>
      </c>
      <c r="HP247" t="s">
        <v>3</v>
      </c>
      <c r="HQ247" t="s">
        <v>3</v>
      </c>
      <c r="IK247">
        <v>0</v>
      </c>
    </row>
    <row r="248" spans="1:255" x14ac:dyDescent="0.2">
      <c r="A248" s="2">
        <v>17</v>
      </c>
      <c r="B248" s="2">
        <v>1</v>
      </c>
      <c r="C248" s="2"/>
      <c r="D248" s="2"/>
      <c r="E248" s="2" t="s">
        <v>289</v>
      </c>
      <c r="F248" s="2" t="s">
        <v>290</v>
      </c>
      <c r="G248" s="2" t="s">
        <v>291</v>
      </c>
      <c r="H248" s="2" t="s">
        <v>260</v>
      </c>
      <c r="I248" s="2">
        <v>2.8</v>
      </c>
      <c r="J248" s="2">
        <v>0</v>
      </c>
      <c r="K248" s="2">
        <v>2.8</v>
      </c>
      <c r="L248" s="2">
        <v>4</v>
      </c>
      <c r="M248" s="2">
        <v>1.2</v>
      </c>
      <c r="N248" s="2">
        <f t="shared" si="264"/>
        <v>2.8</v>
      </c>
      <c r="O248" s="2">
        <f t="shared" si="265"/>
        <v>1047.82</v>
      </c>
      <c r="P248" s="2">
        <f t="shared" si="266"/>
        <v>1047.82</v>
      </c>
      <c r="Q248" s="2">
        <f t="shared" si="267"/>
        <v>0</v>
      </c>
      <c r="R248" s="2">
        <f t="shared" si="268"/>
        <v>0</v>
      </c>
      <c r="S248" s="2">
        <f t="shared" si="269"/>
        <v>0</v>
      </c>
      <c r="T248" s="2">
        <f t="shared" si="270"/>
        <v>0</v>
      </c>
      <c r="U248" s="2">
        <f t="shared" si="271"/>
        <v>0</v>
      </c>
      <c r="V248" s="2">
        <f t="shared" si="272"/>
        <v>0</v>
      </c>
      <c r="W248" s="2">
        <f t="shared" si="273"/>
        <v>0</v>
      </c>
      <c r="X248" s="2">
        <f t="shared" si="274"/>
        <v>0</v>
      </c>
      <c r="Y248" s="2">
        <f t="shared" si="275"/>
        <v>0</v>
      </c>
      <c r="Z248" s="2"/>
      <c r="AA248" s="2">
        <v>87105575</v>
      </c>
      <c r="AB248" s="2">
        <f t="shared" si="276"/>
        <v>374.22</v>
      </c>
      <c r="AC248" s="2">
        <f t="shared" si="277"/>
        <v>374.22</v>
      </c>
      <c r="AD248" s="2">
        <f t="shared" si="303"/>
        <v>0</v>
      </c>
      <c r="AE248" s="2">
        <f t="shared" si="278"/>
        <v>0</v>
      </c>
      <c r="AF248" s="2">
        <f t="shared" si="279"/>
        <v>0</v>
      </c>
      <c r="AG248" s="2">
        <f t="shared" si="280"/>
        <v>0</v>
      </c>
      <c r="AH248" s="2">
        <f t="shared" si="281"/>
        <v>0</v>
      </c>
      <c r="AI248" s="2">
        <f t="shared" si="282"/>
        <v>0</v>
      </c>
      <c r="AJ248" s="2">
        <f t="shared" si="283"/>
        <v>0</v>
      </c>
      <c r="AK248" s="2">
        <v>374.22</v>
      </c>
      <c r="AL248" s="2">
        <v>374.22</v>
      </c>
      <c r="AM248" s="2">
        <v>0</v>
      </c>
      <c r="AN248" s="2">
        <v>0</v>
      </c>
      <c r="AO248" s="2">
        <v>0</v>
      </c>
      <c r="AP248" s="2">
        <v>0</v>
      </c>
      <c r="AQ248" s="2">
        <v>0</v>
      </c>
      <c r="AR248" s="2">
        <v>0</v>
      </c>
      <c r="AS248" s="2">
        <v>0</v>
      </c>
      <c r="AT248" s="2">
        <v>0</v>
      </c>
      <c r="AU248" s="2">
        <v>0</v>
      </c>
      <c r="AV248" s="2">
        <v>1</v>
      </c>
      <c r="AW248" s="2">
        <v>1</v>
      </c>
      <c r="AX248" s="2"/>
      <c r="AY248" s="2"/>
      <c r="AZ248" s="2">
        <v>1</v>
      </c>
      <c r="BA248" s="2">
        <v>1</v>
      </c>
      <c r="BB248" s="2">
        <v>1</v>
      </c>
      <c r="BC248" s="2">
        <v>1</v>
      </c>
      <c r="BD248" s="2" t="s">
        <v>3</v>
      </c>
      <c r="BE248" s="2" t="s">
        <v>3</v>
      </c>
      <c r="BF248" s="2" t="s">
        <v>3</v>
      </c>
      <c r="BG248" s="2" t="s">
        <v>3</v>
      </c>
      <c r="BH248" s="2">
        <v>3</v>
      </c>
      <c r="BI248" s="2">
        <v>1</v>
      </c>
      <c r="BJ248" s="2" t="s">
        <v>290</v>
      </c>
      <c r="BK248" s="2"/>
      <c r="BL248" s="2"/>
      <c r="BM248" s="2">
        <v>900</v>
      </c>
      <c r="BN248" s="2">
        <v>0</v>
      </c>
      <c r="BO248" s="2" t="s">
        <v>3</v>
      </c>
      <c r="BP248" s="2">
        <v>0</v>
      </c>
      <c r="BQ248" s="2">
        <v>90</v>
      </c>
      <c r="BR248" s="2">
        <v>0</v>
      </c>
      <c r="BS248" s="2">
        <v>1</v>
      </c>
      <c r="BT248" s="2">
        <v>1</v>
      </c>
      <c r="BU248" s="2">
        <v>1</v>
      </c>
      <c r="BV248" s="2">
        <v>1</v>
      </c>
      <c r="BW248" s="2">
        <v>1</v>
      </c>
      <c r="BX248" s="2">
        <v>1</v>
      </c>
      <c r="BY248" s="2" t="s">
        <v>3</v>
      </c>
      <c r="BZ248" s="2">
        <v>0</v>
      </c>
      <c r="CA248" s="2">
        <v>0</v>
      </c>
      <c r="CB248" s="2" t="s">
        <v>3</v>
      </c>
      <c r="CC248" s="2"/>
      <c r="CD248" s="2"/>
      <c r="CE248" s="2">
        <v>0</v>
      </c>
      <c r="CF248" s="2">
        <v>0</v>
      </c>
      <c r="CG248" s="2">
        <v>0</v>
      </c>
      <c r="CH248" s="2">
        <v>28</v>
      </c>
      <c r="CI248" s="2">
        <v>0</v>
      </c>
      <c r="CJ248" s="2">
        <v>0</v>
      </c>
      <c r="CK248" s="2">
        <v>0</v>
      </c>
      <c r="CL248" s="2">
        <v>0</v>
      </c>
      <c r="CM248" s="2">
        <v>0</v>
      </c>
      <c r="CN248" s="2" t="s">
        <v>3</v>
      </c>
      <c r="CO248" s="2">
        <v>0</v>
      </c>
      <c r="CP248" s="2">
        <f t="shared" si="284"/>
        <v>1047.82</v>
      </c>
      <c r="CQ248" s="2">
        <f t="shared" si="285"/>
        <v>374.22</v>
      </c>
      <c r="CR248" s="2">
        <f t="shared" si="286"/>
        <v>0</v>
      </c>
      <c r="CS248" s="2">
        <f t="shared" si="287"/>
        <v>0</v>
      </c>
      <c r="CT248" s="2">
        <f t="shared" si="288"/>
        <v>0</v>
      </c>
      <c r="CU248" s="2">
        <f t="shared" si="289"/>
        <v>0</v>
      </c>
      <c r="CV248" s="2">
        <f t="shared" si="290"/>
        <v>0</v>
      </c>
      <c r="CW248" s="2">
        <f t="shared" si="291"/>
        <v>0</v>
      </c>
      <c r="CX248" s="2">
        <f t="shared" si="292"/>
        <v>0</v>
      </c>
      <c r="CY248" s="2">
        <f>0</f>
        <v>0</v>
      </c>
      <c r="CZ248" s="2">
        <f>0</f>
        <v>0</v>
      </c>
      <c r="DA248" s="2"/>
      <c r="DB248" s="2"/>
      <c r="DC248" s="2" t="s">
        <v>3</v>
      </c>
      <c r="DD248" s="2" t="s">
        <v>3</v>
      </c>
      <c r="DE248" s="2" t="s">
        <v>3</v>
      </c>
      <c r="DF248" s="2" t="s">
        <v>3</v>
      </c>
      <c r="DG248" s="2" t="s">
        <v>3</v>
      </c>
      <c r="DH248" s="2" t="s">
        <v>3</v>
      </c>
      <c r="DI248" s="2" t="s">
        <v>3</v>
      </c>
      <c r="DJ248" s="2" t="s">
        <v>3</v>
      </c>
      <c r="DK248" s="2" t="s">
        <v>3</v>
      </c>
      <c r="DL248" s="2" t="s">
        <v>3</v>
      </c>
      <c r="DM248" s="2" t="s">
        <v>3</v>
      </c>
      <c r="DN248" s="2">
        <v>0</v>
      </c>
      <c r="DO248" s="2">
        <v>0</v>
      </c>
      <c r="DP248" s="2">
        <v>1</v>
      </c>
      <c r="DQ248" s="2">
        <v>1</v>
      </c>
      <c r="DR248" s="2"/>
      <c r="DS248" s="2"/>
      <c r="DT248" s="2"/>
      <c r="DU248" s="2">
        <v>1010</v>
      </c>
      <c r="DV248" s="2" t="s">
        <v>260</v>
      </c>
      <c r="DW248" s="2" t="s">
        <v>260</v>
      </c>
      <c r="DX248" s="2">
        <v>1</v>
      </c>
      <c r="DY248" s="2"/>
      <c r="DZ248" s="2" t="s">
        <v>3</v>
      </c>
      <c r="EA248" s="2" t="s">
        <v>3</v>
      </c>
      <c r="EB248" s="2" t="s">
        <v>3</v>
      </c>
      <c r="EC248" s="2" t="s">
        <v>3</v>
      </c>
      <c r="ED248" s="2"/>
      <c r="EE248" s="2">
        <v>85678820</v>
      </c>
      <c r="EF248" s="2">
        <v>90</v>
      </c>
      <c r="EG248" s="2" t="s">
        <v>242</v>
      </c>
      <c r="EH248" s="2">
        <v>0</v>
      </c>
      <c r="EI248" s="2" t="s">
        <v>3</v>
      </c>
      <c r="EJ248" s="2">
        <v>1</v>
      </c>
      <c r="EK248" s="2">
        <v>900</v>
      </c>
      <c r="EL248" s="2" t="s">
        <v>242</v>
      </c>
      <c r="EM248" s="2" t="s">
        <v>243</v>
      </c>
      <c r="EN248" s="2"/>
      <c r="EO248" s="2" t="s">
        <v>3</v>
      </c>
      <c r="EP248" s="2"/>
      <c r="EQ248" s="2">
        <v>16</v>
      </c>
      <c r="ER248" s="2">
        <v>0</v>
      </c>
      <c r="ES248" s="2">
        <v>374.22</v>
      </c>
      <c r="ET248" s="2">
        <v>0</v>
      </c>
      <c r="EU248" s="2">
        <v>0</v>
      </c>
      <c r="EV248" s="2">
        <v>0</v>
      </c>
      <c r="EW248" s="2">
        <v>0</v>
      </c>
      <c r="EX248" s="2">
        <v>0</v>
      </c>
      <c r="EY248" s="2">
        <v>0</v>
      </c>
      <c r="EZ248" s="2">
        <v>5</v>
      </c>
      <c r="FA248" s="2"/>
      <c r="FB248" s="2"/>
      <c r="FC248" s="2">
        <v>0</v>
      </c>
      <c r="FD248" s="2">
        <v>18</v>
      </c>
      <c r="FE248" s="2"/>
      <c r="FF248" s="2">
        <v>374.22</v>
      </c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>
        <v>0</v>
      </c>
      <c r="FR248" s="2">
        <f t="shared" si="293"/>
        <v>0</v>
      </c>
      <c r="FS248" s="2">
        <v>0</v>
      </c>
      <c r="FT248" s="2"/>
      <c r="FU248" s="2"/>
      <c r="FV248" s="2"/>
      <c r="FW248" s="2"/>
      <c r="FX248" s="2">
        <v>0</v>
      </c>
      <c r="FY248" s="2">
        <v>0</v>
      </c>
      <c r="FZ248" s="2"/>
      <c r="GA248" s="2" t="s">
        <v>3</v>
      </c>
      <c r="GB248" s="2"/>
      <c r="GC248" s="2"/>
      <c r="GD248" s="2">
        <v>1</v>
      </c>
      <c r="GE248" s="2"/>
      <c r="GF248" s="2">
        <v>-526948220</v>
      </c>
      <c r="GG248" s="2">
        <v>2</v>
      </c>
      <c r="GH248" s="2">
        <v>3</v>
      </c>
      <c r="GI248" s="2">
        <v>-2</v>
      </c>
      <c r="GJ248" s="2">
        <v>0</v>
      </c>
      <c r="GK248" s="2">
        <v>0</v>
      </c>
      <c r="GL248" s="2">
        <f t="shared" si="294"/>
        <v>0</v>
      </c>
      <c r="GM248" s="2">
        <f t="shared" si="295"/>
        <v>1047.82</v>
      </c>
      <c r="GN248" s="2">
        <f t="shared" si="296"/>
        <v>1047.82</v>
      </c>
      <c r="GO248" s="2">
        <f t="shared" si="297"/>
        <v>0</v>
      </c>
      <c r="GP248" s="2">
        <f t="shared" si="298"/>
        <v>0</v>
      </c>
      <c r="GQ248" s="2"/>
      <c r="GR248" s="2">
        <v>1</v>
      </c>
      <c r="GS248" s="2">
        <v>1</v>
      </c>
      <c r="GT248" s="2">
        <v>0</v>
      </c>
      <c r="GU248" s="2" t="s">
        <v>3</v>
      </c>
      <c r="GV248" s="2">
        <f t="shared" si="299"/>
        <v>0</v>
      </c>
      <c r="GW248" s="2">
        <v>1</v>
      </c>
      <c r="GX248" s="2">
        <f t="shared" si="300"/>
        <v>0</v>
      </c>
      <c r="GY248" s="2"/>
      <c r="GZ248" s="2"/>
      <c r="HA248" s="2">
        <v>0</v>
      </c>
      <c r="HB248" s="2">
        <v>0</v>
      </c>
      <c r="HC248" s="2">
        <f t="shared" si="301"/>
        <v>0</v>
      </c>
      <c r="HD248" s="2"/>
      <c r="HE248" s="2" t="s">
        <v>3</v>
      </c>
      <c r="HF248" s="2" t="s">
        <v>3</v>
      </c>
      <c r="HG248" s="2">
        <f t="shared" si="302"/>
        <v>1047.82</v>
      </c>
      <c r="HH248" s="2"/>
      <c r="HI248" s="2"/>
      <c r="HJ248" s="2"/>
      <c r="HK248" s="2"/>
      <c r="HL248" s="2"/>
      <c r="HM248" s="2" t="s">
        <v>3</v>
      </c>
      <c r="HN248" s="2" t="s">
        <v>3</v>
      </c>
      <c r="HO248" s="2" t="s">
        <v>3</v>
      </c>
      <c r="HP248" s="2" t="s">
        <v>3</v>
      </c>
      <c r="HQ248" s="2" t="s">
        <v>3</v>
      </c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>
        <v>0</v>
      </c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x14ac:dyDescent="0.2">
      <c r="A249">
        <v>17</v>
      </c>
      <c r="B249">
        <v>1</v>
      </c>
      <c r="E249" t="s">
        <v>289</v>
      </c>
      <c r="F249" t="s">
        <v>290</v>
      </c>
      <c r="G249" t="s">
        <v>291</v>
      </c>
      <c r="H249" t="s">
        <v>260</v>
      </c>
      <c r="I249">
        <v>2.8</v>
      </c>
      <c r="J249">
        <v>0</v>
      </c>
      <c r="K249">
        <v>2.8</v>
      </c>
      <c r="L249">
        <v>4</v>
      </c>
      <c r="M249">
        <v>1.2</v>
      </c>
      <c r="N249">
        <f t="shared" si="264"/>
        <v>2.8</v>
      </c>
      <c r="O249">
        <f t="shared" si="265"/>
        <v>1047.82</v>
      </c>
      <c r="P249">
        <f t="shared" si="266"/>
        <v>1047.82</v>
      </c>
      <c r="Q249">
        <f t="shared" si="267"/>
        <v>0</v>
      </c>
      <c r="R249">
        <f t="shared" si="268"/>
        <v>0</v>
      </c>
      <c r="S249">
        <f t="shared" si="269"/>
        <v>0</v>
      </c>
      <c r="T249">
        <f t="shared" si="270"/>
        <v>0</v>
      </c>
      <c r="U249">
        <f t="shared" si="271"/>
        <v>0</v>
      </c>
      <c r="V249">
        <f t="shared" si="272"/>
        <v>0</v>
      </c>
      <c r="W249">
        <f t="shared" si="273"/>
        <v>0</v>
      </c>
      <c r="X249">
        <f t="shared" si="274"/>
        <v>0</v>
      </c>
      <c r="Y249">
        <f t="shared" si="275"/>
        <v>0</v>
      </c>
      <c r="AA249">
        <v>87105511</v>
      </c>
      <c r="AB249">
        <f t="shared" si="276"/>
        <v>374.22</v>
      </c>
      <c r="AC249">
        <f t="shared" si="277"/>
        <v>374.22</v>
      </c>
      <c r="AD249">
        <f t="shared" si="303"/>
        <v>0</v>
      </c>
      <c r="AE249">
        <f t="shared" si="278"/>
        <v>0</v>
      </c>
      <c r="AF249">
        <f t="shared" si="279"/>
        <v>0</v>
      </c>
      <c r="AG249">
        <f t="shared" si="280"/>
        <v>0</v>
      </c>
      <c r="AH249">
        <f t="shared" si="281"/>
        <v>0</v>
      </c>
      <c r="AI249">
        <f t="shared" si="282"/>
        <v>0</v>
      </c>
      <c r="AJ249">
        <f t="shared" si="283"/>
        <v>0</v>
      </c>
      <c r="AK249">
        <v>374.22</v>
      </c>
      <c r="AL249">
        <v>374.22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1</v>
      </c>
      <c r="AW249">
        <v>1</v>
      </c>
      <c r="AZ249">
        <v>1</v>
      </c>
      <c r="BA249">
        <v>1</v>
      </c>
      <c r="BB249">
        <v>1</v>
      </c>
      <c r="BC249">
        <v>1</v>
      </c>
      <c r="BD249" t="s">
        <v>3</v>
      </c>
      <c r="BE249" t="s">
        <v>3</v>
      </c>
      <c r="BF249" t="s">
        <v>3</v>
      </c>
      <c r="BG249" t="s">
        <v>3</v>
      </c>
      <c r="BH249">
        <v>3</v>
      </c>
      <c r="BI249">
        <v>1</v>
      </c>
      <c r="BJ249" t="s">
        <v>290</v>
      </c>
      <c r="BM249">
        <v>900</v>
      </c>
      <c r="BN249">
        <v>0</v>
      </c>
      <c r="BO249" t="s">
        <v>3</v>
      </c>
      <c r="BP249">
        <v>0</v>
      </c>
      <c r="BQ249">
        <v>90</v>
      </c>
      <c r="BR249">
        <v>0</v>
      </c>
      <c r="BS249">
        <v>1</v>
      </c>
      <c r="BT249">
        <v>1</v>
      </c>
      <c r="BU249">
        <v>1</v>
      </c>
      <c r="BV249">
        <v>1</v>
      </c>
      <c r="BW249">
        <v>1</v>
      </c>
      <c r="BX249">
        <v>1</v>
      </c>
      <c r="BY249" t="s">
        <v>3</v>
      </c>
      <c r="BZ249">
        <v>0</v>
      </c>
      <c r="CA249">
        <v>0</v>
      </c>
      <c r="CB249" t="s">
        <v>3</v>
      </c>
      <c r="CE249">
        <v>0</v>
      </c>
      <c r="CF249">
        <v>0</v>
      </c>
      <c r="CG249">
        <v>0</v>
      </c>
      <c r="CH249">
        <v>28</v>
      </c>
      <c r="CI249">
        <v>0</v>
      </c>
      <c r="CJ249">
        <v>0</v>
      </c>
      <c r="CK249">
        <v>0</v>
      </c>
      <c r="CL249">
        <v>0</v>
      </c>
      <c r="CM249">
        <v>0</v>
      </c>
      <c r="CN249" t="s">
        <v>3</v>
      </c>
      <c r="CO249">
        <v>0</v>
      </c>
      <c r="CP249">
        <f t="shared" si="284"/>
        <v>1047.82</v>
      </c>
      <c r="CQ249">
        <f t="shared" si="285"/>
        <v>374.22</v>
      </c>
      <c r="CR249">
        <f t="shared" si="286"/>
        <v>0</v>
      </c>
      <c r="CS249">
        <f t="shared" si="287"/>
        <v>0</v>
      </c>
      <c r="CT249">
        <f t="shared" si="288"/>
        <v>0</v>
      </c>
      <c r="CU249">
        <f t="shared" si="289"/>
        <v>0</v>
      </c>
      <c r="CV249">
        <f t="shared" si="290"/>
        <v>0</v>
      </c>
      <c r="CW249">
        <f t="shared" si="291"/>
        <v>0</v>
      </c>
      <c r="CX249">
        <f t="shared" si="292"/>
        <v>0</v>
      </c>
      <c r="CY249">
        <f>0</f>
        <v>0</v>
      </c>
      <c r="CZ249">
        <f>0</f>
        <v>0</v>
      </c>
      <c r="DC249" t="s">
        <v>3</v>
      </c>
      <c r="DD249" t="s">
        <v>3</v>
      </c>
      <c r="DE249" t="s">
        <v>3</v>
      </c>
      <c r="DF249" t="s">
        <v>3</v>
      </c>
      <c r="DG249" t="s">
        <v>3</v>
      </c>
      <c r="DH249" t="s">
        <v>3</v>
      </c>
      <c r="DI249" t="s">
        <v>3</v>
      </c>
      <c r="DJ249" t="s">
        <v>3</v>
      </c>
      <c r="DK249" t="s">
        <v>3</v>
      </c>
      <c r="DL249" t="s">
        <v>3</v>
      </c>
      <c r="DM249" t="s">
        <v>3</v>
      </c>
      <c r="DN249">
        <v>0</v>
      </c>
      <c r="DO249">
        <v>0</v>
      </c>
      <c r="DP249">
        <v>1</v>
      </c>
      <c r="DQ249">
        <v>1</v>
      </c>
      <c r="DU249">
        <v>1010</v>
      </c>
      <c r="DV249" t="s">
        <v>260</v>
      </c>
      <c r="DW249" t="s">
        <v>260</v>
      </c>
      <c r="DX249">
        <v>1</v>
      </c>
      <c r="DZ249" t="s">
        <v>3</v>
      </c>
      <c r="EA249" t="s">
        <v>3</v>
      </c>
      <c r="EB249" t="s">
        <v>3</v>
      </c>
      <c r="EC249" t="s">
        <v>3</v>
      </c>
      <c r="EE249">
        <v>85678820</v>
      </c>
      <c r="EF249">
        <v>90</v>
      </c>
      <c r="EG249" t="s">
        <v>242</v>
      </c>
      <c r="EH249">
        <v>0</v>
      </c>
      <c r="EI249" t="s">
        <v>3</v>
      </c>
      <c r="EJ249">
        <v>1</v>
      </c>
      <c r="EK249">
        <v>900</v>
      </c>
      <c r="EL249" t="s">
        <v>242</v>
      </c>
      <c r="EM249" t="s">
        <v>243</v>
      </c>
      <c r="EO249" t="s">
        <v>3</v>
      </c>
      <c r="EQ249">
        <v>16</v>
      </c>
      <c r="ER249">
        <v>0</v>
      </c>
      <c r="ES249">
        <v>374.22</v>
      </c>
      <c r="ET249">
        <v>0</v>
      </c>
      <c r="EU249">
        <v>0</v>
      </c>
      <c r="EV249">
        <v>0</v>
      </c>
      <c r="EW249">
        <v>0</v>
      </c>
      <c r="EX249">
        <v>0</v>
      </c>
      <c r="EY249">
        <v>0</v>
      </c>
      <c r="EZ249">
        <v>5</v>
      </c>
      <c r="FC249">
        <v>0</v>
      </c>
      <c r="FD249">
        <v>18</v>
      </c>
      <c r="FF249">
        <v>374.22</v>
      </c>
      <c r="FQ249">
        <v>0</v>
      </c>
      <c r="FR249">
        <f t="shared" si="293"/>
        <v>0</v>
      </c>
      <c r="FS249">
        <v>0</v>
      </c>
      <c r="FX249">
        <v>0</v>
      </c>
      <c r="FY249">
        <v>0</v>
      </c>
      <c r="GA249" t="s">
        <v>3</v>
      </c>
      <c r="GD249">
        <v>1</v>
      </c>
      <c r="GF249">
        <v>-526948220</v>
      </c>
      <c r="GG249">
        <v>2</v>
      </c>
      <c r="GH249">
        <v>3</v>
      </c>
      <c r="GI249">
        <v>-2</v>
      </c>
      <c r="GJ249">
        <v>0</v>
      </c>
      <c r="GK249">
        <v>0</v>
      </c>
      <c r="GL249">
        <f t="shared" si="294"/>
        <v>0</v>
      </c>
      <c r="GM249">
        <f t="shared" si="295"/>
        <v>1047.82</v>
      </c>
      <c r="GN249">
        <f t="shared" si="296"/>
        <v>1047.82</v>
      </c>
      <c r="GO249">
        <f t="shared" si="297"/>
        <v>0</v>
      </c>
      <c r="GP249">
        <f t="shared" si="298"/>
        <v>0</v>
      </c>
      <c r="GR249">
        <v>1</v>
      </c>
      <c r="GS249">
        <v>1</v>
      </c>
      <c r="GT249">
        <v>0</v>
      </c>
      <c r="GU249" t="s">
        <v>3</v>
      </c>
      <c r="GV249">
        <f t="shared" si="299"/>
        <v>0</v>
      </c>
      <c r="GW249">
        <v>1</v>
      </c>
      <c r="GX249">
        <f t="shared" si="300"/>
        <v>0</v>
      </c>
      <c r="HA249">
        <v>0</v>
      </c>
      <c r="HB249">
        <v>0</v>
      </c>
      <c r="HC249">
        <f t="shared" si="301"/>
        <v>0</v>
      </c>
      <c r="HE249" t="s">
        <v>3</v>
      </c>
      <c r="HF249" t="s">
        <v>3</v>
      </c>
      <c r="HG249">
        <f t="shared" si="302"/>
        <v>1047.82</v>
      </c>
      <c r="HM249" t="s">
        <v>3</v>
      </c>
      <c r="HN249" t="s">
        <v>3</v>
      </c>
      <c r="HO249" t="s">
        <v>3</v>
      </c>
      <c r="HP249" t="s">
        <v>3</v>
      </c>
      <c r="HQ249" t="s">
        <v>3</v>
      </c>
      <c r="IK249">
        <v>0</v>
      </c>
    </row>
    <row r="250" spans="1:255" x14ac:dyDescent="0.2">
      <c r="A250" s="2">
        <v>17</v>
      </c>
      <c r="B250" s="2">
        <v>1</v>
      </c>
      <c r="C250" s="2"/>
      <c r="D250" s="2"/>
      <c r="E250" s="2" t="s">
        <v>292</v>
      </c>
      <c r="F250" s="2" t="s">
        <v>293</v>
      </c>
      <c r="G250" s="2" t="s">
        <v>294</v>
      </c>
      <c r="H250" s="2" t="s">
        <v>260</v>
      </c>
      <c r="I250" s="2">
        <v>2.8</v>
      </c>
      <c r="J250" s="2">
        <v>0</v>
      </c>
      <c r="K250" s="2">
        <v>2.8</v>
      </c>
      <c r="L250" s="2">
        <v>4</v>
      </c>
      <c r="M250" s="2">
        <v>1.2</v>
      </c>
      <c r="N250" s="2">
        <f t="shared" si="264"/>
        <v>2.8</v>
      </c>
      <c r="O250" s="2">
        <f t="shared" si="265"/>
        <v>3156.47</v>
      </c>
      <c r="P250" s="2">
        <f t="shared" si="266"/>
        <v>3156.47</v>
      </c>
      <c r="Q250" s="2">
        <f t="shared" si="267"/>
        <v>0</v>
      </c>
      <c r="R250" s="2">
        <f t="shared" si="268"/>
        <v>0</v>
      </c>
      <c r="S250" s="2">
        <f t="shared" si="269"/>
        <v>0</v>
      </c>
      <c r="T250" s="2">
        <f t="shared" si="270"/>
        <v>0</v>
      </c>
      <c r="U250" s="2">
        <f t="shared" si="271"/>
        <v>0</v>
      </c>
      <c r="V250" s="2">
        <f t="shared" si="272"/>
        <v>0</v>
      </c>
      <c r="W250" s="2">
        <f t="shared" si="273"/>
        <v>0</v>
      </c>
      <c r="X250" s="2">
        <f t="shared" si="274"/>
        <v>0</v>
      </c>
      <c r="Y250" s="2">
        <f t="shared" si="275"/>
        <v>0</v>
      </c>
      <c r="Z250" s="2"/>
      <c r="AA250" s="2">
        <v>87105575</v>
      </c>
      <c r="AB250" s="2">
        <f t="shared" si="276"/>
        <v>1127.31</v>
      </c>
      <c r="AC250" s="2">
        <f t="shared" si="277"/>
        <v>1127.31</v>
      </c>
      <c r="AD250" s="2">
        <f t="shared" si="303"/>
        <v>0</v>
      </c>
      <c r="AE250" s="2">
        <f t="shared" si="278"/>
        <v>0</v>
      </c>
      <c r="AF250" s="2">
        <f t="shared" si="279"/>
        <v>0</v>
      </c>
      <c r="AG250" s="2">
        <f t="shared" si="280"/>
        <v>0</v>
      </c>
      <c r="AH250" s="2">
        <f t="shared" si="281"/>
        <v>0</v>
      </c>
      <c r="AI250" s="2">
        <f t="shared" si="282"/>
        <v>0</v>
      </c>
      <c r="AJ250" s="2">
        <f t="shared" si="283"/>
        <v>0</v>
      </c>
      <c r="AK250" s="2">
        <v>1127.31</v>
      </c>
      <c r="AL250" s="2">
        <v>1127.31</v>
      </c>
      <c r="AM250" s="2">
        <v>0</v>
      </c>
      <c r="AN250" s="2">
        <v>0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1</v>
      </c>
      <c r="AW250" s="2">
        <v>1</v>
      </c>
      <c r="AX250" s="2"/>
      <c r="AY250" s="2"/>
      <c r="AZ250" s="2">
        <v>1</v>
      </c>
      <c r="BA250" s="2">
        <v>1</v>
      </c>
      <c r="BB250" s="2">
        <v>1</v>
      </c>
      <c r="BC250" s="2">
        <v>1</v>
      </c>
      <c r="BD250" s="2" t="s">
        <v>3</v>
      </c>
      <c r="BE250" s="2" t="s">
        <v>3</v>
      </c>
      <c r="BF250" s="2" t="s">
        <v>3</v>
      </c>
      <c r="BG250" s="2" t="s">
        <v>3</v>
      </c>
      <c r="BH250" s="2">
        <v>3</v>
      </c>
      <c r="BI250" s="2">
        <v>1</v>
      </c>
      <c r="BJ250" s="2" t="s">
        <v>293</v>
      </c>
      <c r="BK250" s="2"/>
      <c r="BL250" s="2"/>
      <c r="BM250" s="2">
        <v>900</v>
      </c>
      <c r="BN250" s="2">
        <v>0</v>
      </c>
      <c r="BO250" s="2" t="s">
        <v>3</v>
      </c>
      <c r="BP250" s="2">
        <v>0</v>
      </c>
      <c r="BQ250" s="2">
        <v>90</v>
      </c>
      <c r="BR250" s="2">
        <v>0</v>
      </c>
      <c r="BS250" s="2">
        <v>1</v>
      </c>
      <c r="BT250" s="2">
        <v>1</v>
      </c>
      <c r="BU250" s="2">
        <v>1</v>
      </c>
      <c r="BV250" s="2">
        <v>1</v>
      </c>
      <c r="BW250" s="2">
        <v>1</v>
      </c>
      <c r="BX250" s="2">
        <v>1</v>
      </c>
      <c r="BY250" s="2" t="s">
        <v>3</v>
      </c>
      <c r="BZ250" s="2">
        <v>0</v>
      </c>
      <c r="CA250" s="2">
        <v>0</v>
      </c>
      <c r="CB250" s="2" t="s">
        <v>3</v>
      </c>
      <c r="CC250" s="2"/>
      <c r="CD250" s="2"/>
      <c r="CE250" s="2">
        <v>0</v>
      </c>
      <c r="CF250" s="2">
        <v>0</v>
      </c>
      <c r="CG250" s="2">
        <v>0</v>
      </c>
      <c r="CH250" s="2">
        <v>29</v>
      </c>
      <c r="CI250" s="2">
        <v>0</v>
      </c>
      <c r="CJ250" s="2">
        <v>0</v>
      </c>
      <c r="CK250" s="2">
        <v>0</v>
      </c>
      <c r="CL250" s="2">
        <v>0</v>
      </c>
      <c r="CM250" s="2">
        <v>0</v>
      </c>
      <c r="CN250" s="2" t="s">
        <v>3</v>
      </c>
      <c r="CO250" s="2">
        <v>0</v>
      </c>
      <c r="CP250" s="2">
        <f t="shared" si="284"/>
        <v>3156.47</v>
      </c>
      <c r="CQ250" s="2">
        <f t="shared" si="285"/>
        <v>1127.31</v>
      </c>
      <c r="CR250" s="2">
        <f t="shared" si="286"/>
        <v>0</v>
      </c>
      <c r="CS250" s="2">
        <f t="shared" si="287"/>
        <v>0</v>
      </c>
      <c r="CT250" s="2">
        <f t="shared" si="288"/>
        <v>0</v>
      </c>
      <c r="CU250" s="2">
        <f t="shared" si="289"/>
        <v>0</v>
      </c>
      <c r="CV250" s="2">
        <f t="shared" si="290"/>
        <v>0</v>
      </c>
      <c r="CW250" s="2">
        <f t="shared" si="291"/>
        <v>0</v>
      </c>
      <c r="CX250" s="2">
        <f t="shared" si="292"/>
        <v>0</v>
      </c>
      <c r="CY250" s="2">
        <f>0</f>
        <v>0</v>
      </c>
      <c r="CZ250" s="2">
        <f>0</f>
        <v>0</v>
      </c>
      <c r="DA250" s="2"/>
      <c r="DB250" s="2"/>
      <c r="DC250" s="2" t="s">
        <v>3</v>
      </c>
      <c r="DD250" s="2" t="s">
        <v>3</v>
      </c>
      <c r="DE250" s="2" t="s">
        <v>3</v>
      </c>
      <c r="DF250" s="2" t="s">
        <v>3</v>
      </c>
      <c r="DG250" s="2" t="s">
        <v>3</v>
      </c>
      <c r="DH250" s="2" t="s">
        <v>3</v>
      </c>
      <c r="DI250" s="2" t="s">
        <v>3</v>
      </c>
      <c r="DJ250" s="2" t="s">
        <v>3</v>
      </c>
      <c r="DK250" s="2" t="s">
        <v>3</v>
      </c>
      <c r="DL250" s="2" t="s">
        <v>3</v>
      </c>
      <c r="DM250" s="2" t="s">
        <v>3</v>
      </c>
      <c r="DN250" s="2">
        <v>0</v>
      </c>
      <c r="DO250" s="2">
        <v>0</v>
      </c>
      <c r="DP250" s="2">
        <v>1</v>
      </c>
      <c r="DQ250" s="2">
        <v>1</v>
      </c>
      <c r="DR250" s="2"/>
      <c r="DS250" s="2"/>
      <c r="DT250" s="2"/>
      <c r="DU250" s="2">
        <v>1010</v>
      </c>
      <c r="DV250" s="2" t="s">
        <v>260</v>
      </c>
      <c r="DW250" s="2" t="s">
        <v>260</v>
      </c>
      <c r="DX250" s="2">
        <v>1</v>
      </c>
      <c r="DY250" s="2"/>
      <c r="DZ250" s="2" t="s">
        <v>3</v>
      </c>
      <c r="EA250" s="2" t="s">
        <v>3</v>
      </c>
      <c r="EB250" s="2" t="s">
        <v>3</v>
      </c>
      <c r="EC250" s="2" t="s">
        <v>3</v>
      </c>
      <c r="ED250" s="2"/>
      <c r="EE250" s="2">
        <v>85678820</v>
      </c>
      <c r="EF250" s="2">
        <v>90</v>
      </c>
      <c r="EG250" s="2" t="s">
        <v>242</v>
      </c>
      <c r="EH250" s="2">
        <v>0</v>
      </c>
      <c r="EI250" s="2" t="s">
        <v>3</v>
      </c>
      <c r="EJ250" s="2">
        <v>1</v>
      </c>
      <c r="EK250" s="2">
        <v>900</v>
      </c>
      <c r="EL250" s="2" t="s">
        <v>242</v>
      </c>
      <c r="EM250" s="2" t="s">
        <v>243</v>
      </c>
      <c r="EN250" s="2"/>
      <c r="EO250" s="2" t="s">
        <v>3</v>
      </c>
      <c r="EP250" s="2"/>
      <c r="EQ250" s="2">
        <v>16</v>
      </c>
      <c r="ER250" s="2">
        <v>0</v>
      </c>
      <c r="ES250" s="2">
        <v>1127.31</v>
      </c>
      <c r="ET250" s="2">
        <v>0</v>
      </c>
      <c r="EU250" s="2">
        <v>0</v>
      </c>
      <c r="EV250" s="2">
        <v>0</v>
      </c>
      <c r="EW250" s="2">
        <v>0</v>
      </c>
      <c r="EX250" s="2">
        <v>0</v>
      </c>
      <c r="EY250" s="2">
        <v>0</v>
      </c>
      <c r="EZ250" s="2">
        <v>5</v>
      </c>
      <c r="FA250" s="2"/>
      <c r="FB250" s="2"/>
      <c r="FC250" s="2">
        <v>0</v>
      </c>
      <c r="FD250" s="2">
        <v>18</v>
      </c>
      <c r="FE250" s="2"/>
      <c r="FF250" s="2">
        <v>1127.31</v>
      </c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>
        <v>0</v>
      </c>
      <c r="FR250" s="2">
        <f t="shared" si="293"/>
        <v>0</v>
      </c>
      <c r="FS250" s="2">
        <v>0</v>
      </c>
      <c r="FT250" s="2"/>
      <c r="FU250" s="2"/>
      <c r="FV250" s="2"/>
      <c r="FW250" s="2"/>
      <c r="FX250" s="2">
        <v>0</v>
      </c>
      <c r="FY250" s="2">
        <v>0</v>
      </c>
      <c r="FZ250" s="2"/>
      <c r="GA250" s="2" t="s">
        <v>3</v>
      </c>
      <c r="GB250" s="2"/>
      <c r="GC250" s="2"/>
      <c r="GD250" s="2">
        <v>1</v>
      </c>
      <c r="GE250" s="2"/>
      <c r="GF250" s="2">
        <v>1964349000</v>
      </c>
      <c r="GG250" s="2">
        <v>2</v>
      </c>
      <c r="GH250" s="2">
        <v>3</v>
      </c>
      <c r="GI250" s="2">
        <v>-2</v>
      </c>
      <c r="GJ250" s="2">
        <v>0</v>
      </c>
      <c r="GK250" s="2">
        <v>0</v>
      </c>
      <c r="GL250" s="2">
        <f t="shared" si="294"/>
        <v>0</v>
      </c>
      <c r="GM250" s="2">
        <f t="shared" si="295"/>
        <v>3156.47</v>
      </c>
      <c r="GN250" s="2">
        <f t="shared" si="296"/>
        <v>3156.47</v>
      </c>
      <c r="GO250" s="2">
        <f t="shared" si="297"/>
        <v>0</v>
      </c>
      <c r="GP250" s="2">
        <f t="shared" si="298"/>
        <v>0</v>
      </c>
      <c r="GQ250" s="2"/>
      <c r="GR250" s="2">
        <v>1</v>
      </c>
      <c r="GS250" s="2">
        <v>1</v>
      </c>
      <c r="GT250" s="2">
        <v>0</v>
      </c>
      <c r="GU250" s="2" t="s">
        <v>3</v>
      </c>
      <c r="GV250" s="2">
        <f t="shared" si="299"/>
        <v>0</v>
      </c>
      <c r="GW250" s="2">
        <v>1</v>
      </c>
      <c r="GX250" s="2">
        <f t="shared" si="300"/>
        <v>0</v>
      </c>
      <c r="GY250" s="2"/>
      <c r="GZ250" s="2"/>
      <c r="HA250" s="2">
        <v>0</v>
      </c>
      <c r="HB250" s="2">
        <v>0</v>
      </c>
      <c r="HC250" s="2">
        <f t="shared" si="301"/>
        <v>0</v>
      </c>
      <c r="HD250" s="2"/>
      <c r="HE250" s="2" t="s">
        <v>3</v>
      </c>
      <c r="HF250" s="2" t="s">
        <v>3</v>
      </c>
      <c r="HG250" s="2">
        <f t="shared" si="302"/>
        <v>3156.47</v>
      </c>
      <c r="HH250" s="2"/>
      <c r="HI250" s="2"/>
      <c r="HJ250" s="2"/>
      <c r="HK250" s="2"/>
      <c r="HL250" s="2"/>
      <c r="HM250" s="2" t="s">
        <v>3</v>
      </c>
      <c r="HN250" s="2" t="s">
        <v>3</v>
      </c>
      <c r="HO250" s="2" t="s">
        <v>3</v>
      </c>
      <c r="HP250" s="2" t="s">
        <v>3</v>
      </c>
      <c r="HQ250" s="2" t="s">
        <v>3</v>
      </c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>
        <v>0</v>
      </c>
      <c r="IL250" s="2"/>
      <c r="IM250" s="2"/>
      <c r="IN250" s="2"/>
      <c r="IO250" s="2"/>
      <c r="IP250" s="2"/>
      <c r="IQ250" s="2"/>
      <c r="IR250" s="2"/>
      <c r="IS250" s="2"/>
      <c r="IT250" s="2"/>
      <c r="IU250" s="2"/>
    </row>
    <row r="251" spans="1:255" x14ac:dyDescent="0.2">
      <c r="A251">
        <v>17</v>
      </c>
      <c r="B251">
        <v>1</v>
      </c>
      <c r="E251" t="s">
        <v>292</v>
      </c>
      <c r="F251" t="s">
        <v>293</v>
      </c>
      <c r="G251" t="s">
        <v>294</v>
      </c>
      <c r="H251" t="s">
        <v>260</v>
      </c>
      <c r="I251">
        <v>2.8</v>
      </c>
      <c r="J251">
        <v>0</v>
      </c>
      <c r="K251">
        <v>2.8</v>
      </c>
      <c r="L251">
        <v>4</v>
      </c>
      <c r="M251">
        <v>1.2</v>
      </c>
      <c r="N251">
        <f t="shared" si="264"/>
        <v>2.8</v>
      </c>
      <c r="O251">
        <f t="shared" si="265"/>
        <v>3156.47</v>
      </c>
      <c r="P251">
        <f t="shared" si="266"/>
        <v>3156.47</v>
      </c>
      <c r="Q251">
        <f t="shared" si="267"/>
        <v>0</v>
      </c>
      <c r="R251">
        <f t="shared" si="268"/>
        <v>0</v>
      </c>
      <c r="S251">
        <f t="shared" si="269"/>
        <v>0</v>
      </c>
      <c r="T251">
        <f t="shared" si="270"/>
        <v>0</v>
      </c>
      <c r="U251">
        <f t="shared" si="271"/>
        <v>0</v>
      </c>
      <c r="V251">
        <f t="shared" si="272"/>
        <v>0</v>
      </c>
      <c r="W251">
        <f t="shared" si="273"/>
        <v>0</v>
      </c>
      <c r="X251">
        <f t="shared" si="274"/>
        <v>0</v>
      </c>
      <c r="Y251">
        <f t="shared" si="275"/>
        <v>0</v>
      </c>
      <c r="AA251">
        <v>87105511</v>
      </c>
      <c r="AB251">
        <f t="shared" si="276"/>
        <v>1127.31</v>
      </c>
      <c r="AC251">
        <f t="shared" si="277"/>
        <v>1127.31</v>
      </c>
      <c r="AD251">
        <f t="shared" si="303"/>
        <v>0</v>
      </c>
      <c r="AE251">
        <f t="shared" si="278"/>
        <v>0</v>
      </c>
      <c r="AF251">
        <f t="shared" si="279"/>
        <v>0</v>
      </c>
      <c r="AG251">
        <f t="shared" si="280"/>
        <v>0</v>
      </c>
      <c r="AH251">
        <f t="shared" si="281"/>
        <v>0</v>
      </c>
      <c r="AI251">
        <f t="shared" si="282"/>
        <v>0</v>
      </c>
      <c r="AJ251">
        <f t="shared" si="283"/>
        <v>0</v>
      </c>
      <c r="AK251">
        <v>1127.31</v>
      </c>
      <c r="AL251">
        <v>1127.31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1</v>
      </c>
      <c r="AW251">
        <v>1</v>
      </c>
      <c r="AZ251">
        <v>1</v>
      </c>
      <c r="BA251">
        <v>1</v>
      </c>
      <c r="BB251">
        <v>1</v>
      </c>
      <c r="BC251">
        <v>1</v>
      </c>
      <c r="BD251" t="s">
        <v>3</v>
      </c>
      <c r="BE251" t="s">
        <v>3</v>
      </c>
      <c r="BF251" t="s">
        <v>3</v>
      </c>
      <c r="BG251" t="s">
        <v>3</v>
      </c>
      <c r="BH251">
        <v>3</v>
      </c>
      <c r="BI251">
        <v>1</v>
      </c>
      <c r="BJ251" t="s">
        <v>293</v>
      </c>
      <c r="BM251">
        <v>900</v>
      </c>
      <c r="BN251">
        <v>0</v>
      </c>
      <c r="BO251" t="s">
        <v>3</v>
      </c>
      <c r="BP251">
        <v>0</v>
      </c>
      <c r="BQ251">
        <v>90</v>
      </c>
      <c r="BR251">
        <v>0</v>
      </c>
      <c r="BS251">
        <v>1</v>
      </c>
      <c r="BT251">
        <v>1</v>
      </c>
      <c r="BU251">
        <v>1</v>
      </c>
      <c r="BV251">
        <v>1</v>
      </c>
      <c r="BW251">
        <v>1</v>
      </c>
      <c r="BX251">
        <v>1</v>
      </c>
      <c r="BY251" t="s">
        <v>3</v>
      </c>
      <c r="BZ251">
        <v>0</v>
      </c>
      <c r="CA251">
        <v>0</v>
      </c>
      <c r="CB251" t="s">
        <v>3</v>
      </c>
      <c r="CE251">
        <v>0</v>
      </c>
      <c r="CF251">
        <v>0</v>
      </c>
      <c r="CG251">
        <v>0</v>
      </c>
      <c r="CH251">
        <v>29</v>
      </c>
      <c r="CI251">
        <v>0</v>
      </c>
      <c r="CJ251">
        <v>0</v>
      </c>
      <c r="CK251">
        <v>0</v>
      </c>
      <c r="CL251">
        <v>0</v>
      </c>
      <c r="CM251">
        <v>0</v>
      </c>
      <c r="CN251" t="s">
        <v>3</v>
      </c>
      <c r="CO251">
        <v>0</v>
      </c>
      <c r="CP251">
        <f t="shared" si="284"/>
        <v>3156.47</v>
      </c>
      <c r="CQ251">
        <f t="shared" si="285"/>
        <v>1127.31</v>
      </c>
      <c r="CR251">
        <f t="shared" si="286"/>
        <v>0</v>
      </c>
      <c r="CS251">
        <f t="shared" si="287"/>
        <v>0</v>
      </c>
      <c r="CT251">
        <f t="shared" si="288"/>
        <v>0</v>
      </c>
      <c r="CU251">
        <f t="shared" si="289"/>
        <v>0</v>
      </c>
      <c r="CV251">
        <f t="shared" si="290"/>
        <v>0</v>
      </c>
      <c r="CW251">
        <f t="shared" si="291"/>
        <v>0</v>
      </c>
      <c r="CX251">
        <f t="shared" si="292"/>
        <v>0</v>
      </c>
      <c r="CY251">
        <f>0</f>
        <v>0</v>
      </c>
      <c r="CZ251">
        <f>0</f>
        <v>0</v>
      </c>
      <c r="DC251" t="s">
        <v>3</v>
      </c>
      <c r="DD251" t="s">
        <v>3</v>
      </c>
      <c r="DE251" t="s">
        <v>3</v>
      </c>
      <c r="DF251" t="s">
        <v>3</v>
      </c>
      <c r="DG251" t="s">
        <v>3</v>
      </c>
      <c r="DH251" t="s">
        <v>3</v>
      </c>
      <c r="DI251" t="s">
        <v>3</v>
      </c>
      <c r="DJ251" t="s">
        <v>3</v>
      </c>
      <c r="DK251" t="s">
        <v>3</v>
      </c>
      <c r="DL251" t="s">
        <v>3</v>
      </c>
      <c r="DM251" t="s">
        <v>3</v>
      </c>
      <c r="DN251">
        <v>0</v>
      </c>
      <c r="DO251">
        <v>0</v>
      </c>
      <c r="DP251">
        <v>1</v>
      </c>
      <c r="DQ251">
        <v>1</v>
      </c>
      <c r="DU251">
        <v>1010</v>
      </c>
      <c r="DV251" t="s">
        <v>260</v>
      </c>
      <c r="DW251" t="s">
        <v>260</v>
      </c>
      <c r="DX251">
        <v>1</v>
      </c>
      <c r="DZ251" t="s">
        <v>3</v>
      </c>
      <c r="EA251" t="s">
        <v>3</v>
      </c>
      <c r="EB251" t="s">
        <v>3</v>
      </c>
      <c r="EC251" t="s">
        <v>3</v>
      </c>
      <c r="EE251">
        <v>85678820</v>
      </c>
      <c r="EF251">
        <v>90</v>
      </c>
      <c r="EG251" t="s">
        <v>242</v>
      </c>
      <c r="EH251">
        <v>0</v>
      </c>
      <c r="EI251" t="s">
        <v>3</v>
      </c>
      <c r="EJ251">
        <v>1</v>
      </c>
      <c r="EK251">
        <v>900</v>
      </c>
      <c r="EL251" t="s">
        <v>242</v>
      </c>
      <c r="EM251" t="s">
        <v>243</v>
      </c>
      <c r="EO251" t="s">
        <v>3</v>
      </c>
      <c r="EQ251">
        <v>16</v>
      </c>
      <c r="ER251">
        <v>0</v>
      </c>
      <c r="ES251">
        <v>1127.31</v>
      </c>
      <c r="ET251">
        <v>0</v>
      </c>
      <c r="EU251">
        <v>0</v>
      </c>
      <c r="EV251">
        <v>0</v>
      </c>
      <c r="EW251">
        <v>0</v>
      </c>
      <c r="EX251">
        <v>0</v>
      </c>
      <c r="EY251">
        <v>0</v>
      </c>
      <c r="EZ251">
        <v>5</v>
      </c>
      <c r="FC251">
        <v>0</v>
      </c>
      <c r="FD251">
        <v>18</v>
      </c>
      <c r="FF251">
        <v>1127.31</v>
      </c>
      <c r="FQ251">
        <v>0</v>
      </c>
      <c r="FR251">
        <f t="shared" si="293"/>
        <v>0</v>
      </c>
      <c r="FS251">
        <v>0</v>
      </c>
      <c r="FX251">
        <v>0</v>
      </c>
      <c r="FY251">
        <v>0</v>
      </c>
      <c r="GA251" t="s">
        <v>3</v>
      </c>
      <c r="GD251">
        <v>1</v>
      </c>
      <c r="GF251">
        <v>1964349000</v>
      </c>
      <c r="GG251">
        <v>2</v>
      </c>
      <c r="GH251">
        <v>3</v>
      </c>
      <c r="GI251">
        <v>-2</v>
      </c>
      <c r="GJ251">
        <v>0</v>
      </c>
      <c r="GK251">
        <v>0</v>
      </c>
      <c r="GL251">
        <f t="shared" si="294"/>
        <v>0</v>
      </c>
      <c r="GM251">
        <f t="shared" si="295"/>
        <v>3156.47</v>
      </c>
      <c r="GN251">
        <f t="shared" si="296"/>
        <v>3156.47</v>
      </c>
      <c r="GO251">
        <f t="shared" si="297"/>
        <v>0</v>
      </c>
      <c r="GP251">
        <f t="shared" si="298"/>
        <v>0</v>
      </c>
      <c r="GR251">
        <v>1</v>
      </c>
      <c r="GS251">
        <v>1</v>
      </c>
      <c r="GT251">
        <v>0</v>
      </c>
      <c r="GU251" t="s">
        <v>3</v>
      </c>
      <c r="GV251">
        <f t="shared" si="299"/>
        <v>0</v>
      </c>
      <c r="GW251">
        <v>1</v>
      </c>
      <c r="GX251">
        <f t="shared" si="300"/>
        <v>0</v>
      </c>
      <c r="HA251">
        <v>0</v>
      </c>
      <c r="HB251">
        <v>0</v>
      </c>
      <c r="HC251">
        <f t="shared" si="301"/>
        <v>0</v>
      </c>
      <c r="HE251" t="s">
        <v>3</v>
      </c>
      <c r="HF251" t="s">
        <v>3</v>
      </c>
      <c r="HG251">
        <f t="shared" si="302"/>
        <v>3156.47</v>
      </c>
      <c r="HM251" t="s">
        <v>3</v>
      </c>
      <c r="HN251" t="s">
        <v>3</v>
      </c>
      <c r="HO251" t="s">
        <v>3</v>
      </c>
      <c r="HP251" t="s">
        <v>3</v>
      </c>
      <c r="HQ251" t="s">
        <v>3</v>
      </c>
      <c r="IK251">
        <v>0</v>
      </c>
    </row>
    <row r="252" spans="1:255" x14ac:dyDescent="0.2">
      <c r="A252" s="2">
        <v>17</v>
      </c>
      <c r="B252" s="2">
        <v>1</v>
      </c>
      <c r="C252" s="2"/>
      <c r="D252" s="2"/>
      <c r="E252" s="2" t="s">
        <v>295</v>
      </c>
      <c r="F252" s="2" t="s">
        <v>296</v>
      </c>
      <c r="G252" s="2" t="s">
        <v>297</v>
      </c>
      <c r="H252" s="2" t="s">
        <v>260</v>
      </c>
      <c r="I252" s="2">
        <v>2.8</v>
      </c>
      <c r="J252" s="2">
        <v>0</v>
      </c>
      <c r="K252" s="2">
        <v>2.8</v>
      </c>
      <c r="L252" s="2">
        <v>4</v>
      </c>
      <c r="M252" s="2">
        <v>1.2</v>
      </c>
      <c r="N252" s="2">
        <f t="shared" si="264"/>
        <v>2.8</v>
      </c>
      <c r="O252" s="2">
        <f t="shared" si="265"/>
        <v>1709.93</v>
      </c>
      <c r="P252" s="2">
        <f t="shared" si="266"/>
        <v>1709.93</v>
      </c>
      <c r="Q252" s="2">
        <f t="shared" si="267"/>
        <v>0</v>
      </c>
      <c r="R252" s="2">
        <f t="shared" si="268"/>
        <v>0</v>
      </c>
      <c r="S252" s="2">
        <f t="shared" si="269"/>
        <v>0</v>
      </c>
      <c r="T252" s="2">
        <f t="shared" si="270"/>
        <v>0</v>
      </c>
      <c r="U252" s="2">
        <f t="shared" si="271"/>
        <v>0</v>
      </c>
      <c r="V252" s="2">
        <f t="shared" si="272"/>
        <v>0</v>
      </c>
      <c r="W252" s="2">
        <f t="shared" si="273"/>
        <v>0</v>
      </c>
      <c r="X252" s="2">
        <f t="shared" si="274"/>
        <v>0</v>
      </c>
      <c r="Y252" s="2">
        <f t="shared" si="275"/>
        <v>0</v>
      </c>
      <c r="Z252" s="2"/>
      <c r="AA252" s="2">
        <v>87105575</v>
      </c>
      <c r="AB252" s="2">
        <f t="shared" si="276"/>
        <v>610.69000000000005</v>
      </c>
      <c r="AC252" s="2">
        <f t="shared" si="277"/>
        <v>610.69000000000005</v>
      </c>
      <c r="AD252" s="2">
        <f t="shared" si="303"/>
        <v>0</v>
      </c>
      <c r="AE252" s="2">
        <f t="shared" si="278"/>
        <v>0</v>
      </c>
      <c r="AF252" s="2">
        <f t="shared" si="279"/>
        <v>0</v>
      </c>
      <c r="AG252" s="2">
        <f t="shared" si="280"/>
        <v>0</v>
      </c>
      <c r="AH252" s="2">
        <f t="shared" si="281"/>
        <v>0</v>
      </c>
      <c r="AI252" s="2">
        <f t="shared" si="282"/>
        <v>0</v>
      </c>
      <c r="AJ252" s="2">
        <f t="shared" si="283"/>
        <v>0</v>
      </c>
      <c r="AK252" s="2">
        <v>610.69000000000005</v>
      </c>
      <c r="AL252" s="2">
        <v>610.69000000000005</v>
      </c>
      <c r="AM252" s="2">
        <v>0</v>
      </c>
      <c r="AN252" s="2">
        <v>0</v>
      </c>
      <c r="AO252" s="2">
        <v>0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1</v>
      </c>
      <c r="AW252" s="2">
        <v>1</v>
      </c>
      <c r="AX252" s="2"/>
      <c r="AY252" s="2"/>
      <c r="AZ252" s="2">
        <v>1</v>
      </c>
      <c r="BA252" s="2">
        <v>1</v>
      </c>
      <c r="BB252" s="2">
        <v>1</v>
      </c>
      <c r="BC252" s="2">
        <v>1</v>
      </c>
      <c r="BD252" s="2" t="s">
        <v>3</v>
      </c>
      <c r="BE252" s="2" t="s">
        <v>3</v>
      </c>
      <c r="BF252" s="2" t="s">
        <v>3</v>
      </c>
      <c r="BG252" s="2" t="s">
        <v>3</v>
      </c>
      <c r="BH252" s="2">
        <v>3</v>
      </c>
      <c r="BI252" s="2">
        <v>1</v>
      </c>
      <c r="BJ252" s="2" t="s">
        <v>296</v>
      </c>
      <c r="BK252" s="2"/>
      <c r="BL252" s="2"/>
      <c r="BM252" s="2">
        <v>900</v>
      </c>
      <c r="BN252" s="2">
        <v>0</v>
      </c>
      <c r="BO252" s="2" t="s">
        <v>3</v>
      </c>
      <c r="BP252" s="2">
        <v>0</v>
      </c>
      <c r="BQ252" s="2">
        <v>90</v>
      </c>
      <c r="BR252" s="2">
        <v>0</v>
      </c>
      <c r="BS252" s="2">
        <v>1</v>
      </c>
      <c r="BT252" s="2">
        <v>1</v>
      </c>
      <c r="BU252" s="2">
        <v>1</v>
      </c>
      <c r="BV252" s="2">
        <v>1</v>
      </c>
      <c r="BW252" s="2">
        <v>1</v>
      </c>
      <c r="BX252" s="2">
        <v>1</v>
      </c>
      <c r="BY252" s="2" t="s">
        <v>3</v>
      </c>
      <c r="BZ252" s="2">
        <v>0</v>
      </c>
      <c r="CA252" s="2">
        <v>0</v>
      </c>
      <c r="CB252" s="2" t="s">
        <v>3</v>
      </c>
      <c r="CC252" s="2"/>
      <c r="CD252" s="2"/>
      <c r="CE252" s="2">
        <v>0</v>
      </c>
      <c r="CF252" s="2">
        <v>0</v>
      </c>
      <c r="CG252" s="2">
        <v>0</v>
      </c>
      <c r="CH252" s="2">
        <v>30</v>
      </c>
      <c r="CI252" s="2">
        <v>0</v>
      </c>
      <c r="CJ252" s="2">
        <v>0</v>
      </c>
      <c r="CK252" s="2">
        <v>0</v>
      </c>
      <c r="CL252" s="2">
        <v>0</v>
      </c>
      <c r="CM252" s="2">
        <v>0</v>
      </c>
      <c r="CN252" s="2" t="s">
        <v>3</v>
      </c>
      <c r="CO252" s="2">
        <v>0</v>
      </c>
      <c r="CP252" s="2">
        <f t="shared" si="284"/>
        <v>1709.93</v>
      </c>
      <c r="CQ252" s="2">
        <f t="shared" si="285"/>
        <v>610.69000000000005</v>
      </c>
      <c r="CR252" s="2">
        <f t="shared" si="286"/>
        <v>0</v>
      </c>
      <c r="CS252" s="2">
        <f t="shared" si="287"/>
        <v>0</v>
      </c>
      <c r="CT252" s="2">
        <f t="shared" si="288"/>
        <v>0</v>
      </c>
      <c r="CU252" s="2">
        <f t="shared" si="289"/>
        <v>0</v>
      </c>
      <c r="CV252" s="2">
        <f t="shared" si="290"/>
        <v>0</v>
      </c>
      <c r="CW252" s="2">
        <f t="shared" si="291"/>
        <v>0</v>
      </c>
      <c r="CX252" s="2">
        <f t="shared" si="292"/>
        <v>0</v>
      </c>
      <c r="CY252" s="2">
        <f>0</f>
        <v>0</v>
      </c>
      <c r="CZ252" s="2">
        <f>0</f>
        <v>0</v>
      </c>
      <c r="DA252" s="2"/>
      <c r="DB252" s="2"/>
      <c r="DC252" s="2" t="s">
        <v>3</v>
      </c>
      <c r="DD252" s="2" t="s">
        <v>3</v>
      </c>
      <c r="DE252" s="2" t="s">
        <v>3</v>
      </c>
      <c r="DF252" s="2" t="s">
        <v>3</v>
      </c>
      <c r="DG252" s="2" t="s">
        <v>3</v>
      </c>
      <c r="DH252" s="2" t="s">
        <v>3</v>
      </c>
      <c r="DI252" s="2" t="s">
        <v>3</v>
      </c>
      <c r="DJ252" s="2" t="s">
        <v>3</v>
      </c>
      <c r="DK252" s="2" t="s">
        <v>3</v>
      </c>
      <c r="DL252" s="2" t="s">
        <v>3</v>
      </c>
      <c r="DM252" s="2" t="s">
        <v>3</v>
      </c>
      <c r="DN252" s="2">
        <v>0</v>
      </c>
      <c r="DO252" s="2">
        <v>0</v>
      </c>
      <c r="DP252" s="2">
        <v>1</v>
      </c>
      <c r="DQ252" s="2">
        <v>1</v>
      </c>
      <c r="DR252" s="2"/>
      <c r="DS252" s="2"/>
      <c r="DT252" s="2"/>
      <c r="DU252" s="2">
        <v>1010</v>
      </c>
      <c r="DV252" s="2" t="s">
        <v>260</v>
      </c>
      <c r="DW252" s="2" t="s">
        <v>260</v>
      </c>
      <c r="DX252" s="2">
        <v>1</v>
      </c>
      <c r="DY252" s="2"/>
      <c r="DZ252" s="2" t="s">
        <v>3</v>
      </c>
      <c r="EA252" s="2" t="s">
        <v>3</v>
      </c>
      <c r="EB252" s="2" t="s">
        <v>3</v>
      </c>
      <c r="EC252" s="2" t="s">
        <v>3</v>
      </c>
      <c r="ED252" s="2"/>
      <c r="EE252" s="2">
        <v>85678820</v>
      </c>
      <c r="EF252" s="2">
        <v>90</v>
      </c>
      <c r="EG252" s="2" t="s">
        <v>242</v>
      </c>
      <c r="EH252" s="2">
        <v>0</v>
      </c>
      <c r="EI252" s="2" t="s">
        <v>3</v>
      </c>
      <c r="EJ252" s="2">
        <v>1</v>
      </c>
      <c r="EK252" s="2">
        <v>900</v>
      </c>
      <c r="EL252" s="2" t="s">
        <v>242</v>
      </c>
      <c r="EM252" s="2" t="s">
        <v>243</v>
      </c>
      <c r="EN252" s="2"/>
      <c r="EO252" s="2" t="s">
        <v>3</v>
      </c>
      <c r="EP252" s="2"/>
      <c r="EQ252" s="2">
        <v>16</v>
      </c>
      <c r="ER252" s="2">
        <v>0</v>
      </c>
      <c r="ES252" s="2">
        <v>610.69000000000005</v>
      </c>
      <c r="ET252" s="2">
        <v>0</v>
      </c>
      <c r="EU252" s="2">
        <v>0</v>
      </c>
      <c r="EV252" s="2">
        <v>0</v>
      </c>
      <c r="EW252" s="2">
        <v>0</v>
      </c>
      <c r="EX252" s="2">
        <v>0</v>
      </c>
      <c r="EY252" s="2">
        <v>0</v>
      </c>
      <c r="EZ252" s="2">
        <v>5</v>
      </c>
      <c r="FA252" s="2"/>
      <c r="FB252" s="2"/>
      <c r="FC252" s="2">
        <v>0</v>
      </c>
      <c r="FD252" s="2">
        <v>18</v>
      </c>
      <c r="FE252" s="2"/>
      <c r="FF252" s="2">
        <v>610.69000000000005</v>
      </c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>
        <v>0</v>
      </c>
      <c r="FR252" s="2">
        <f t="shared" si="293"/>
        <v>0</v>
      </c>
      <c r="FS252" s="2">
        <v>0</v>
      </c>
      <c r="FT252" s="2"/>
      <c r="FU252" s="2"/>
      <c r="FV252" s="2"/>
      <c r="FW252" s="2"/>
      <c r="FX252" s="2">
        <v>0</v>
      </c>
      <c r="FY252" s="2">
        <v>0</v>
      </c>
      <c r="FZ252" s="2"/>
      <c r="GA252" s="2" t="s">
        <v>3</v>
      </c>
      <c r="GB252" s="2"/>
      <c r="GC252" s="2"/>
      <c r="GD252" s="2">
        <v>1</v>
      </c>
      <c r="GE252" s="2"/>
      <c r="GF252" s="2">
        <v>-104431526</v>
      </c>
      <c r="GG252" s="2">
        <v>2</v>
      </c>
      <c r="GH252" s="2">
        <v>3</v>
      </c>
      <c r="GI252" s="2">
        <v>-2</v>
      </c>
      <c r="GJ252" s="2">
        <v>0</v>
      </c>
      <c r="GK252" s="2">
        <v>0</v>
      </c>
      <c r="GL252" s="2">
        <f t="shared" si="294"/>
        <v>0</v>
      </c>
      <c r="GM252" s="2">
        <f t="shared" si="295"/>
        <v>1709.93</v>
      </c>
      <c r="GN252" s="2">
        <f t="shared" si="296"/>
        <v>1709.93</v>
      </c>
      <c r="GO252" s="2">
        <f t="shared" si="297"/>
        <v>0</v>
      </c>
      <c r="GP252" s="2">
        <f t="shared" si="298"/>
        <v>0</v>
      </c>
      <c r="GQ252" s="2"/>
      <c r="GR252" s="2">
        <v>1</v>
      </c>
      <c r="GS252" s="2">
        <v>1</v>
      </c>
      <c r="GT252" s="2">
        <v>0</v>
      </c>
      <c r="GU252" s="2" t="s">
        <v>3</v>
      </c>
      <c r="GV252" s="2">
        <f t="shared" si="299"/>
        <v>0</v>
      </c>
      <c r="GW252" s="2">
        <v>1</v>
      </c>
      <c r="GX252" s="2">
        <f t="shared" si="300"/>
        <v>0</v>
      </c>
      <c r="GY252" s="2"/>
      <c r="GZ252" s="2"/>
      <c r="HA252" s="2">
        <v>0</v>
      </c>
      <c r="HB252" s="2">
        <v>0</v>
      </c>
      <c r="HC252" s="2">
        <f t="shared" si="301"/>
        <v>0</v>
      </c>
      <c r="HD252" s="2"/>
      <c r="HE252" s="2" t="s">
        <v>3</v>
      </c>
      <c r="HF252" s="2" t="s">
        <v>3</v>
      </c>
      <c r="HG252" s="2">
        <f t="shared" si="302"/>
        <v>1709.93</v>
      </c>
      <c r="HH252" s="2"/>
      <c r="HI252" s="2"/>
      <c r="HJ252" s="2"/>
      <c r="HK252" s="2"/>
      <c r="HL252" s="2"/>
      <c r="HM252" s="2" t="s">
        <v>3</v>
      </c>
      <c r="HN252" s="2" t="s">
        <v>3</v>
      </c>
      <c r="HO252" s="2" t="s">
        <v>3</v>
      </c>
      <c r="HP252" s="2" t="s">
        <v>3</v>
      </c>
      <c r="HQ252" s="2" t="s">
        <v>3</v>
      </c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>
        <v>0</v>
      </c>
      <c r="IL252" s="2"/>
      <c r="IM252" s="2"/>
      <c r="IN252" s="2"/>
      <c r="IO252" s="2"/>
      <c r="IP252" s="2"/>
      <c r="IQ252" s="2"/>
      <c r="IR252" s="2"/>
      <c r="IS252" s="2"/>
      <c r="IT252" s="2"/>
      <c r="IU252" s="2"/>
    </row>
    <row r="253" spans="1:255" x14ac:dyDescent="0.2">
      <c r="A253">
        <v>17</v>
      </c>
      <c r="B253">
        <v>1</v>
      </c>
      <c r="E253" t="s">
        <v>295</v>
      </c>
      <c r="F253" t="s">
        <v>296</v>
      </c>
      <c r="G253" t="s">
        <v>297</v>
      </c>
      <c r="H253" t="s">
        <v>260</v>
      </c>
      <c r="I253">
        <v>2.8</v>
      </c>
      <c r="J253">
        <v>0</v>
      </c>
      <c r="K253">
        <v>2.8</v>
      </c>
      <c r="L253">
        <v>4</v>
      </c>
      <c r="M253">
        <v>1.2</v>
      </c>
      <c r="N253">
        <f t="shared" si="264"/>
        <v>2.8</v>
      </c>
      <c r="O253">
        <f t="shared" si="265"/>
        <v>1709.93</v>
      </c>
      <c r="P253">
        <f t="shared" si="266"/>
        <v>1709.93</v>
      </c>
      <c r="Q253">
        <f t="shared" si="267"/>
        <v>0</v>
      </c>
      <c r="R253">
        <f t="shared" si="268"/>
        <v>0</v>
      </c>
      <c r="S253">
        <f t="shared" si="269"/>
        <v>0</v>
      </c>
      <c r="T253">
        <f t="shared" si="270"/>
        <v>0</v>
      </c>
      <c r="U253">
        <f t="shared" si="271"/>
        <v>0</v>
      </c>
      <c r="V253">
        <f t="shared" si="272"/>
        <v>0</v>
      </c>
      <c r="W253">
        <f t="shared" si="273"/>
        <v>0</v>
      </c>
      <c r="X253">
        <f t="shared" si="274"/>
        <v>0</v>
      </c>
      <c r="Y253">
        <f t="shared" si="275"/>
        <v>0</v>
      </c>
      <c r="AA253">
        <v>87105511</v>
      </c>
      <c r="AB253">
        <f t="shared" si="276"/>
        <v>610.69000000000005</v>
      </c>
      <c r="AC253">
        <f t="shared" si="277"/>
        <v>610.69000000000005</v>
      </c>
      <c r="AD253">
        <f t="shared" si="303"/>
        <v>0</v>
      </c>
      <c r="AE253">
        <f t="shared" si="278"/>
        <v>0</v>
      </c>
      <c r="AF253">
        <f t="shared" si="279"/>
        <v>0</v>
      </c>
      <c r="AG253">
        <f t="shared" si="280"/>
        <v>0</v>
      </c>
      <c r="AH253">
        <f t="shared" si="281"/>
        <v>0</v>
      </c>
      <c r="AI253">
        <f t="shared" si="282"/>
        <v>0</v>
      </c>
      <c r="AJ253">
        <f t="shared" si="283"/>
        <v>0</v>
      </c>
      <c r="AK253">
        <v>610.69000000000005</v>
      </c>
      <c r="AL253">
        <v>610.69000000000005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1</v>
      </c>
      <c r="AW253">
        <v>1</v>
      </c>
      <c r="AZ253">
        <v>1</v>
      </c>
      <c r="BA253">
        <v>1</v>
      </c>
      <c r="BB253">
        <v>1</v>
      </c>
      <c r="BC253">
        <v>1</v>
      </c>
      <c r="BD253" t="s">
        <v>3</v>
      </c>
      <c r="BE253" t="s">
        <v>3</v>
      </c>
      <c r="BF253" t="s">
        <v>3</v>
      </c>
      <c r="BG253" t="s">
        <v>3</v>
      </c>
      <c r="BH253">
        <v>3</v>
      </c>
      <c r="BI253">
        <v>1</v>
      </c>
      <c r="BJ253" t="s">
        <v>296</v>
      </c>
      <c r="BM253">
        <v>900</v>
      </c>
      <c r="BN253">
        <v>0</v>
      </c>
      <c r="BO253" t="s">
        <v>3</v>
      </c>
      <c r="BP253">
        <v>0</v>
      </c>
      <c r="BQ253">
        <v>90</v>
      </c>
      <c r="BR253">
        <v>0</v>
      </c>
      <c r="BS253">
        <v>1</v>
      </c>
      <c r="BT253">
        <v>1</v>
      </c>
      <c r="BU253">
        <v>1</v>
      </c>
      <c r="BV253">
        <v>1</v>
      </c>
      <c r="BW253">
        <v>1</v>
      </c>
      <c r="BX253">
        <v>1</v>
      </c>
      <c r="BY253" t="s">
        <v>3</v>
      </c>
      <c r="BZ253">
        <v>0</v>
      </c>
      <c r="CA253">
        <v>0</v>
      </c>
      <c r="CB253" t="s">
        <v>3</v>
      </c>
      <c r="CE253">
        <v>0</v>
      </c>
      <c r="CF253">
        <v>0</v>
      </c>
      <c r="CG253">
        <v>0</v>
      </c>
      <c r="CH253">
        <v>30</v>
      </c>
      <c r="CI253">
        <v>0</v>
      </c>
      <c r="CJ253">
        <v>0</v>
      </c>
      <c r="CK253">
        <v>0</v>
      </c>
      <c r="CL253">
        <v>0</v>
      </c>
      <c r="CM253">
        <v>0</v>
      </c>
      <c r="CN253" t="s">
        <v>3</v>
      </c>
      <c r="CO253">
        <v>0</v>
      </c>
      <c r="CP253">
        <f t="shared" si="284"/>
        <v>1709.93</v>
      </c>
      <c r="CQ253">
        <f t="shared" si="285"/>
        <v>610.69000000000005</v>
      </c>
      <c r="CR253">
        <f t="shared" si="286"/>
        <v>0</v>
      </c>
      <c r="CS253">
        <f t="shared" si="287"/>
        <v>0</v>
      </c>
      <c r="CT253">
        <f t="shared" si="288"/>
        <v>0</v>
      </c>
      <c r="CU253">
        <f t="shared" si="289"/>
        <v>0</v>
      </c>
      <c r="CV253">
        <f t="shared" si="290"/>
        <v>0</v>
      </c>
      <c r="CW253">
        <f t="shared" si="291"/>
        <v>0</v>
      </c>
      <c r="CX253">
        <f t="shared" si="292"/>
        <v>0</v>
      </c>
      <c r="CY253">
        <f>0</f>
        <v>0</v>
      </c>
      <c r="CZ253">
        <f>0</f>
        <v>0</v>
      </c>
      <c r="DC253" t="s">
        <v>3</v>
      </c>
      <c r="DD253" t="s">
        <v>3</v>
      </c>
      <c r="DE253" t="s">
        <v>3</v>
      </c>
      <c r="DF253" t="s">
        <v>3</v>
      </c>
      <c r="DG253" t="s">
        <v>3</v>
      </c>
      <c r="DH253" t="s">
        <v>3</v>
      </c>
      <c r="DI253" t="s">
        <v>3</v>
      </c>
      <c r="DJ253" t="s">
        <v>3</v>
      </c>
      <c r="DK253" t="s">
        <v>3</v>
      </c>
      <c r="DL253" t="s">
        <v>3</v>
      </c>
      <c r="DM253" t="s">
        <v>3</v>
      </c>
      <c r="DN253">
        <v>0</v>
      </c>
      <c r="DO253">
        <v>0</v>
      </c>
      <c r="DP253">
        <v>1</v>
      </c>
      <c r="DQ253">
        <v>1</v>
      </c>
      <c r="DU253">
        <v>1010</v>
      </c>
      <c r="DV253" t="s">
        <v>260</v>
      </c>
      <c r="DW253" t="s">
        <v>260</v>
      </c>
      <c r="DX253">
        <v>1</v>
      </c>
      <c r="DZ253" t="s">
        <v>3</v>
      </c>
      <c r="EA253" t="s">
        <v>3</v>
      </c>
      <c r="EB253" t="s">
        <v>3</v>
      </c>
      <c r="EC253" t="s">
        <v>3</v>
      </c>
      <c r="EE253">
        <v>85678820</v>
      </c>
      <c r="EF253">
        <v>90</v>
      </c>
      <c r="EG253" t="s">
        <v>242</v>
      </c>
      <c r="EH253">
        <v>0</v>
      </c>
      <c r="EI253" t="s">
        <v>3</v>
      </c>
      <c r="EJ253">
        <v>1</v>
      </c>
      <c r="EK253">
        <v>900</v>
      </c>
      <c r="EL253" t="s">
        <v>242</v>
      </c>
      <c r="EM253" t="s">
        <v>243</v>
      </c>
      <c r="EO253" t="s">
        <v>3</v>
      </c>
      <c r="EQ253">
        <v>16</v>
      </c>
      <c r="ER253">
        <v>0</v>
      </c>
      <c r="ES253">
        <v>610.69000000000005</v>
      </c>
      <c r="ET253">
        <v>0</v>
      </c>
      <c r="EU253">
        <v>0</v>
      </c>
      <c r="EV253">
        <v>0</v>
      </c>
      <c r="EW253">
        <v>0</v>
      </c>
      <c r="EX253">
        <v>0</v>
      </c>
      <c r="EY253">
        <v>0</v>
      </c>
      <c r="EZ253">
        <v>5</v>
      </c>
      <c r="FC253">
        <v>0</v>
      </c>
      <c r="FD253">
        <v>18</v>
      </c>
      <c r="FF253">
        <v>610.69000000000005</v>
      </c>
      <c r="FQ253">
        <v>0</v>
      </c>
      <c r="FR253">
        <f t="shared" si="293"/>
        <v>0</v>
      </c>
      <c r="FS253">
        <v>0</v>
      </c>
      <c r="FX253">
        <v>0</v>
      </c>
      <c r="FY253">
        <v>0</v>
      </c>
      <c r="GA253" t="s">
        <v>3</v>
      </c>
      <c r="GD253">
        <v>1</v>
      </c>
      <c r="GF253">
        <v>-104431526</v>
      </c>
      <c r="GG253">
        <v>2</v>
      </c>
      <c r="GH253">
        <v>3</v>
      </c>
      <c r="GI253">
        <v>-2</v>
      </c>
      <c r="GJ253">
        <v>0</v>
      </c>
      <c r="GK253">
        <v>0</v>
      </c>
      <c r="GL253">
        <f t="shared" si="294"/>
        <v>0</v>
      </c>
      <c r="GM253">
        <f t="shared" si="295"/>
        <v>1709.93</v>
      </c>
      <c r="GN253">
        <f t="shared" si="296"/>
        <v>1709.93</v>
      </c>
      <c r="GO253">
        <f t="shared" si="297"/>
        <v>0</v>
      </c>
      <c r="GP253">
        <f t="shared" si="298"/>
        <v>0</v>
      </c>
      <c r="GR253">
        <v>1</v>
      </c>
      <c r="GS253">
        <v>1</v>
      </c>
      <c r="GT253">
        <v>0</v>
      </c>
      <c r="GU253" t="s">
        <v>3</v>
      </c>
      <c r="GV253">
        <f t="shared" si="299"/>
        <v>0</v>
      </c>
      <c r="GW253">
        <v>1</v>
      </c>
      <c r="GX253">
        <f t="shared" si="300"/>
        <v>0</v>
      </c>
      <c r="HA253">
        <v>0</v>
      </c>
      <c r="HB253">
        <v>0</v>
      </c>
      <c r="HC253">
        <f t="shared" si="301"/>
        <v>0</v>
      </c>
      <c r="HE253" t="s">
        <v>3</v>
      </c>
      <c r="HF253" t="s">
        <v>3</v>
      </c>
      <c r="HG253">
        <f t="shared" si="302"/>
        <v>1709.93</v>
      </c>
      <c r="HM253" t="s">
        <v>3</v>
      </c>
      <c r="HN253" t="s">
        <v>3</v>
      </c>
      <c r="HO253" t="s">
        <v>3</v>
      </c>
      <c r="HP253" t="s">
        <v>3</v>
      </c>
      <c r="HQ253" t="s">
        <v>3</v>
      </c>
      <c r="IK253">
        <v>0</v>
      </c>
    </row>
    <row r="254" spans="1:255" x14ac:dyDescent="0.2">
      <c r="A254" s="2">
        <v>17</v>
      </c>
      <c r="B254" s="2">
        <v>1</v>
      </c>
      <c r="C254" s="2"/>
      <c r="D254" s="2"/>
      <c r="E254" s="2" t="s">
        <v>298</v>
      </c>
      <c r="F254" s="2" t="s">
        <v>299</v>
      </c>
      <c r="G254" s="2" t="s">
        <v>300</v>
      </c>
      <c r="H254" s="2" t="s">
        <v>260</v>
      </c>
      <c r="I254" s="2">
        <v>4.9000000000000004</v>
      </c>
      <c r="J254" s="2">
        <v>0</v>
      </c>
      <c r="K254" s="2">
        <v>4.9000000000000004</v>
      </c>
      <c r="L254" s="2">
        <v>7</v>
      </c>
      <c r="M254" s="2">
        <v>2.1</v>
      </c>
      <c r="N254" s="2">
        <f t="shared" si="264"/>
        <v>4.9000000000000004</v>
      </c>
      <c r="O254" s="2">
        <f t="shared" si="265"/>
        <v>3237.63</v>
      </c>
      <c r="P254" s="2">
        <f t="shared" si="266"/>
        <v>3237.63</v>
      </c>
      <c r="Q254" s="2">
        <f t="shared" si="267"/>
        <v>0</v>
      </c>
      <c r="R254" s="2">
        <f t="shared" si="268"/>
        <v>0</v>
      </c>
      <c r="S254" s="2">
        <f t="shared" si="269"/>
        <v>0</v>
      </c>
      <c r="T254" s="2">
        <f t="shared" si="270"/>
        <v>0</v>
      </c>
      <c r="U254" s="2">
        <f t="shared" si="271"/>
        <v>0</v>
      </c>
      <c r="V254" s="2">
        <f t="shared" si="272"/>
        <v>0</v>
      </c>
      <c r="W254" s="2">
        <f t="shared" si="273"/>
        <v>0</v>
      </c>
      <c r="X254" s="2">
        <f t="shared" si="274"/>
        <v>0</v>
      </c>
      <c r="Y254" s="2">
        <f t="shared" si="275"/>
        <v>0</v>
      </c>
      <c r="Z254" s="2"/>
      <c r="AA254" s="2">
        <v>87105575</v>
      </c>
      <c r="AB254" s="2">
        <f t="shared" si="276"/>
        <v>660.74</v>
      </c>
      <c r="AC254" s="2">
        <f t="shared" si="277"/>
        <v>660.74</v>
      </c>
      <c r="AD254" s="2">
        <f t="shared" si="303"/>
        <v>0</v>
      </c>
      <c r="AE254" s="2">
        <f t="shared" si="278"/>
        <v>0</v>
      </c>
      <c r="AF254" s="2">
        <f t="shared" si="279"/>
        <v>0</v>
      </c>
      <c r="AG254" s="2">
        <f t="shared" si="280"/>
        <v>0</v>
      </c>
      <c r="AH254" s="2">
        <f t="shared" si="281"/>
        <v>0</v>
      </c>
      <c r="AI254" s="2">
        <f t="shared" si="282"/>
        <v>0</v>
      </c>
      <c r="AJ254" s="2">
        <f t="shared" si="283"/>
        <v>0</v>
      </c>
      <c r="AK254" s="2">
        <v>660.74</v>
      </c>
      <c r="AL254" s="2">
        <v>660.74</v>
      </c>
      <c r="AM254" s="2">
        <v>0</v>
      </c>
      <c r="AN254" s="2">
        <v>0</v>
      </c>
      <c r="AO254" s="2">
        <v>0</v>
      </c>
      <c r="AP254" s="2">
        <v>0</v>
      </c>
      <c r="AQ254" s="2">
        <v>0</v>
      </c>
      <c r="AR254" s="2">
        <v>0</v>
      </c>
      <c r="AS254" s="2">
        <v>0</v>
      </c>
      <c r="AT254" s="2">
        <v>0</v>
      </c>
      <c r="AU254" s="2">
        <v>0</v>
      </c>
      <c r="AV254" s="2">
        <v>1</v>
      </c>
      <c r="AW254" s="2">
        <v>1</v>
      </c>
      <c r="AX254" s="2"/>
      <c r="AY254" s="2"/>
      <c r="AZ254" s="2">
        <v>1</v>
      </c>
      <c r="BA254" s="2">
        <v>1</v>
      </c>
      <c r="BB254" s="2">
        <v>1</v>
      </c>
      <c r="BC254" s="2">
        <v>1</v>
      </c>
      <c r="BD254" s="2" t="s">
        <v>3</v>
      </c>
      <c r="BE254" s="2" t="s">
        <v>3</v>
      </c>
      <c r="BF254" s="2" t="s">
        <v>3</v>
      </c>
      <c r="BG254" s="2" t="s">
        <v>3</v>
      </c>
      <c r="BH254" s="2">
        <v>3</v>
      </c>
      <c r="BI254" s="2">
        <v>1</v>
      </c>
      <c r="BJ254" s="2" t="s">
        <v>299</v>
      </c>
      <c r="BK254" s="2"/>
      <c r="BL254" s="2"/>
      <c r="BM254" s="2">
        <v>900</v>
      </c>
      <c r="BN254" s="2">
        <v>0</v>
      </c>
      <c r="BO254" s="2" t="s">
        <v>3</v>
      </c>
      <c r="BP254" s="2">
        <v>0</v>
      </c>
      <c r="BQ254" s="2">
        <v>90</v>
      </c>
      <c r="BR254" s="2">
        <v>0</v>
      </c>
      <c r="BS254" s="2">
        <v>1</v>
      </c>
      <c r="BT254" s="2">
        <v>1</v>
      </c>
      <c r="BU254" s="2">
        <v>1</v>
      </c>
      <c r="BV254" s="2">
        <v>1</v>
      </c>
      <c r="BW254" s="2">
        <v>1</v>
      </c>
      <c r="BX254" s="2">
        <v>1</v>
      </c>
      <c r="BY254" s="2" t="s">
        <v>3</v>
      </c>
      <c r="BZ254" s="2">
        <v>0</v>
      </c>
      <c r="CA254" s="2">
        <v>0</v>
      </c>
      <c r="CB254" s="2" t="s">
        <v>3</v>
      </c>
      <c r="CC254" s="2"/>
      <c r="CD254" s="2"/>
      <c r="CE254" s="2">
        <v>0</v>
      </c>
      <c r="CF254" s="2">
        <v>0</v>
      </c>
      <c r="CG254" s="2">
        <v>0</v>
      </c>
      <c r="CH254" s="2">
        <v>31</v>
      </c>
      <c r="CI254" s="2">
        <v>0</v>
      </c>
      <c r="CJ254" s="2">
        <v>0</v>
      </c>
      <c r="CK254" s="2">
        <v>0</v>
      </c>
      <c r="CL254" s="2">
        <v>0</v>
      </c>
      <c r="CM254" s="2">
        <v>0</v>
      </c>
      <c r="CN254" s="2" t="s">
        <v>3</v>
      </c>
      <c r="CO254" s="2">
        <v>0</v>
      </c>
      <c r="CP254" s="2">
        <f t="shared" si="284"/>
        <v>3237.63</v>
      </c>
      <c r="CQ254" s="2">
        <f t="shared" si="285"/>
        <v>660.74</v>
      </c>
      <c r="CR254" s="2">
        <f t="shared" si="286"/>
        <v>0</v>
      </c>
      <c r="CS254" s="2">
        <f t="shared" si="287"/>
        <v>0</v>
      </c>
      <c r="CT254" s="2">
        <f t="shared" si="288"/>
        <v>0</v>
      </c>
      <c r="CU254" s="2">
        <f t="shared" si="289"/>
        <v>0</v>
      </c>
      <c r="CV254" s="2">
        <f t="shared" si="290"/>
        <v>0</v>
      </c>
      <c r="CW254" s="2">
        <f t="shared" si="291"/>
        <v>0</v>
      </c>
      <c r="CX254" s="2">
        <f t="shared" si="292"/>
        <v>0</v>
      </c>
      <c r="CY254" s="2">
        <f>0</f>
        <v>0</v>
      </c>
      <c r="CZ254" s="2">
        <f>0</f>
        <v>0</v>
      </c>
      <c r="DA254" s="2"/>
      <c r="DB254" s="2"/>
      <c r="DC254" s="2" t="s">
        <v>3</v>
      </c>
      <c r="DD254" s="2" t="s">
        <v>3</v>
      </c>
      <c r="DE254" s="2" t="s">
        <v>3</v>
      </c>
      <c r="DF254" s="2" t="s">
        <v>3</v>
      </c>
      <c r="DG254" s="2" t="s">
        <v>3</v>
      </c>
      <c r="DH254" s="2" t="s">
        <v>3</v>
      </c>
      <c r="DI254" s="2" t="s">
        <v>3</v>
      </c>
      <c r="DJ254" s="2" t="s">
        <v>3</v>
      </c>
      <c r="DK254" s="2" t="s">
        <v>3</v>
      </c>
      <c r="DL254" s="2" t="s">
        <v>3</v>
      </c>
      <c r="DM254" s="2" t="s">
        <v>3</v>
      </c>
      <c r="DN254" s="2">
        <v>0</v>
      </c>
      <c r="DO254" s="2">
        <v>0</v>
      </c>
      <c r="DP254" s="2">
        <v>1</v>
      </c>
      <c r="DQ254" s="2">
        <v>1</v>
      </c>
      <c r="DR254" s="2"/>
      <c r="DS254" s="2"/>
      <c r="DT254" s="2"/>
      <c r="DU254" s="2">
        <v>1010</v>
      </c>
      <c r="DV254" s="2" t="s">
        <v>260</v>
      </c>
      <c r="DW254" s="2" t="s">
        <v>260</v>
      </c>
      <c r="DX254" s="2">
        <v>1</v>
      </c>
      <c r="DY254" s="2"/>
      <c r="DZ254" s="2" t="s">
        <v>3</v>
      </c>
      <c r="EA254" s="2" t="s">
        <v>3</v>
      </c>
      <c r="EB254" s="2" t="s">
        <v>3</v>
      </c>
      <c r="EC254" s="2" t="s">
        <v>3</v>
      </c>
      <c r="ED254" s="2"/>
      <c r="EE254" s="2">
        <v>85678820</v>
      </c>
      <c r="EF254" s="2">
        <v>90</v>
      </c>
      <c r="EG254" s="2" t="s">
        <v>242</v>
      </c>
      <c r="EH254" s="2">
        <v>0</v>
      </c>
      <c r="EI254" s="2" t="s">
        <v>3</v>
      </c>
      <c r="EJ254" s="2">
        <v>1</v>
      </c>
      <c r="EK254" s="2">
        <v>900</v>
      </c>
      <c r="EL254" s="2" t="s">
        <v>242</v>
      </c>
      <c r="EM254" s="2" t="s">
        <v>243</v>
      </c>
      <c r="EN254" s="2"/>
      <c r="EO254" s="2" t="s">
        <v>3</v>
      </c>
      <c r="EP254" s="2"/>
      <c r="EQ254" s="2">
        <v>16</v>
      </c>
      <c r="ER254" s="2">
        <v>0</v>
      </c>
      <c r="ES254" s="2">
        <v>660.74</v>
      </c>
      <c r="ET254" s="2">
        <v>0</v>
      </c>
      <c r="EU254" s="2">
        <v>0</v>
      </c>
      <c r="EV254" s="2">
        <v>0</v>
      </c>
      <c r="EW254" s="2">
        <v>0</v>
      </c>
      <c r="EX254" s="2">
        <v>0</v>
      </c>
      <c r="EY254" s="2">
        <v>0</v>
      </c>
      <c r="EZ254" s="2">
        <v>5</v>
      </c>
      <c r="FA254" s="2"/>
      <c r="FB254" s="2"/>
      <c r="FC254" s="2">
        <v>0</v>
      </c>
      <c r="FD254" s="2">
        <v>18</v>
      </c>
      <c r="FE254" s="2"/>
      <c r="FF254" s="2">
        <v>660.74</v>
      </c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>
        <v>0</v>
      </c>
      <c r="FR254" s="2">
        <f t="shared" si="293"/>
        <v>0</v>
      </c>
      <c r="FS254" s="2">
        <v>0</v>
      </c>
      <c r="FT254" s="2"/>
      <c r="FU254" s="2"/>
      <c r="FV254" s="2"/>
      <c r="FW254" s="2"/>
      <c r="FX254" s="2">
        <v>0</v>
      </c>
      <c r="FY254" s="2">
        <v>0</v>
      </c>
      <c r="FZ254" s="2"/>
      <c r="GA254" s="2" t="s">
        <v>3</v>
      </c>
      <c r="GB254" s="2"/>
      <c r="GC254" s="2"/>
      <c r="GD254" s="2">
        <v>1</v>
      </c>
      <c r="GE254" s="2"/>
      <c r="GF254" s="2">
        <v>-232283131</v>
      </c>
      <c r="GG254" s="2">
        <v>2</v>
      </c>
      <c r="GH254" s="2">
        <v>3</v>
      </c>
      <c r="GI254" s="2">
        <v>-2</v>
      </c>
      <c r="GJ254" s="2">
        <v>0</v>
      </c>
      <c r="GK254" s="2">
        <v>0</v>
      </c>
      <c r="GL254" s="2">
        <f t="shared" si="294"/>
        <v>0</v>
      </c>
      <c r="GM254" s="2">
        <f t="shared" si="295"/>
        <v>3237.63</v>
      </c>
      <c r="GN254" s="2">
        <f t="shared" si="296"/>
        <v>3237.63</v>
      </c>
      <c r="GO254" s="2">
        <f t="shared" si="297"/>
        <v>0</v>
      </c>
      <c r="GP254" s="2">
        <f t="shared" si="298"/>
        <v>0</v>
      </c>
      <c r="GQ254" s="2"/>
      <c r="GR254" s="2">
        <v>1</v>
      </c>
      <c r="GS254" s="2">
        <v>1</v>
      </c>
      <c r="GT254" s="2">
        <v>0</v>
      </c>
      <c r="GU254" s="2" t="s">
        <v>3</v>
      </c>
      <c r="GV254" s="2">
        <f t="shared" si="299"/>
        <v>0</v>
      </c>
      <c r="GW254" s="2">
        <v>1</v>
      </c>
      <c r="GX254" s="2">
        <f t="shared" si="300"/>
        <v>0</v>
      </c>
      <c r="GY254" s="2"/>
      <c r="GZ254" s="2"/>
      <c r="HA254" s="2">
        <v>0</v>
      </c>
      <c r="HB254" s="2">
        <v>0</v>
      </c>
      <c r="HC254" s="2">
        <f t="shared" si="301"/>
        <v>0</v>
      </c>
      <c r="HD254" s="2"/>
      <c r="HE254" s="2" t="s">
        <v>3</v>
      </c>
      <c r="HF254" s="2" t="s">
        <v>3</v>
      </c>
      <c r="HG254" s="2">
        <f t="shared" si="302"/>
        <v>3237.63</v>
      </c>
      <c r="HH254" s="2"/>
      <c r="HI254" s="2"/>
      <c r="HJ254" s="2"/>
      <c r="HK254" s="2"/>
      <c r="HL254" s="2"/>
      <c r="HM254" s="2" t="s">
        <v>3</v>
      </c>
      <c r="HN254" s="2" t="s">
        <v>3</v>
      </c>
      <c r="HO254" s="2" t="s">
        <v>3</v>
      </c>
      <c r="HP254" s="2" t="s">
        <v>3</v>
      </c>
      <c r="HQ254" s="2" t="s">
        <v>3</v>
      </c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>
        <v>0</v>
      </c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x14ac:dyDescent="0.2">
      <c r="A255">
        <v>17</v>
      </c>
      <c r="B255">
        <v>1</v>
      </c>
      <c r="E255" t="s">
        <v>298</v>
      </c>
      <c r="F255" t="s">
        <v>299</v>
      </c>
      <c r="G255" t="s">
        <v>300</v>
      </c>
      <c r="H255" t="s">
        <v>260</v>
      </c>
      <c r="I255">
        <v>4.9000000000000004</v>
      </c>
      <c r="J255">
        <v>0</v>
      </c>
      <c r="K255">
        <v>4.9000000000000004</v>
      </c>
      <c r="L255">
        <v>7</v>
      </c>
      <c r="M255">
        <v>2.1</v>
      </c>
      <c r="N255">
        <f t="shared" si="264"/>
        <v>4.9000000000000004</v>
      </c>
      <c r="O255">
        <f t="shared" si="265"/>
        <v>3237.63</v>
      </c>
      <c r="P255">
        <f t="shared" si="266"/>
        <v>3237.63</v>
      </c>
      <c r="Q255">
        <f t="shared" si="267"/>
        <v>0</v>
      </c>
      <c r="R255">
        <f t="shared" si="268"/>
        <v>0</v>
      </c>
      <c r="S255">
        <f t="shared" si="269"/>
        <v>0</v>
      </c>
      <c r="T255">
        <f t="shared" si="270"/>
        <v>0</v>
      </c>
      <c r="U255">
        <f t="shared" si="271"/>
        <v>0</v>
      </c>
      <c r="V255">
        <f t="shared" si="272"/>
        <v>0</v>
      </c>
      <c r="W255">
        <f t="shared" si="273"/>
        <v>0</v>
      </c>
      <c r="X255">
        <f t="shared" si="274"/>
        <v>0</v>
      </c>
      <c r="Y255">
        <f t="shared" si="275"/>
        <v>0</v>
      </c>
      <c r="AA255">
        <v>87105511</v>
      </c>
      <c r="AB255">
        <f t="shared" si="276"/>
        <v>660.74</v>
      </c>
      <c r="AC255">
        <f t="shared" si="277"/>
        <v>660.74</v>
      </c>
      <c r="AD255">
        <f t="shared" si="303"/>
        <v>0</v>
      </c>
      <c r="AE255">
        <f t="shared" si="278"/>
        <v>0</v>
      </c>
      <c r="AF255">
        <f t="shared" si="279"/>
        <v>0</v>
      </c>
      <c r="AG255">
        <f t="shared" si="280"/>
        <v>0</v>
      </c>
      <c r="AH255">
        <f t="shared" si="281"/>
        <v>0</v>
      </c>
      <c r="AI255">
        <f t="shared" si="282"/>
        <v>0</v>
      </c>
      <c r="AJ255">
        <f t="shared" si="283"/>
        <v>0</v>
      </c>
      <c r="AK255">
        <v>660.74</v>
      </c>
      <c r="AL255">
        <v>660.74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1</v>
      </c>
      <c r="AW255">
        <v>1</v>
      </c>
      <c r="AZ255">
        <v>1</v>
      </c>
      <c r="BA255">
        <v>1</v>
      </c>
      <c r="BB255">
        <v>1</v>
      </c>
      <c r="BC255">
        <v>1</v>
      </c>
      <c r="BD255" t="s">
        <v>3</v>
      </c>
      <c r="BE255" t="s">
        <v>3</v>
      </c>
      <c r="BF255" t="s">
        <v>3</v>
      </c>
      <c r="BG255" t="s">
        <v>3</v>
      </c>
      <c r="BH255">
        <v>3</v>
      </c>
      <c r="BI255">
        <v>1</v>
      </c>
      <c r="BJ255" t="s">
        <v>299</v>
      </c>
      <c r="BM255">
        <v>900</v>
      </c>
      <c r="BN255">
        <v>0</v>
      </c>
      <c r="BO255" t="s">
        <v>3</v>
      </c>
      <c r="BP255">
        <v>0</v>
      </c>
      <c r="BQ255">
        <v>90</v>
      </c>
      <c r="BR255">
        <v>0</v>
      </c>
      <c r="BS255">
        <v>1</v>
      </c>
      <c r="BT255">
        <v>1</v>
      </c>
      <c r="BU255">
        <v>1</v>
      </c>
      <c r="BV255">
        <v>1</v>
      </c>
      <c r="BW255">
        <v>1</v>
      </c>
      <c r="BX255">
        <v>1</v>
      </c>
      <c r="BY255" t="s">
        <v>3</v>
      </c>
      <c r="BZ255">
        <v>0</v>
      </c>
      <c r="CA255">
        <v>0</v>
      </c>
      <c r="CB255" t="s">
        <v>3</v>
      </c>
      <c r="CE255">
        <v>0</v>
      </c>
      <c r="CF255">
        <v>0</v>
      </c>
      <c r="CG255">
        <v>0</v>
      </c>
      <c r="CH255">
        <v>31</v>
      </c>
      <c r="CI255">
        <v>0</v>
      </c>
      <c r="CJ255">
        <v>0</v>
      </c>
      <c r="CK255">
        <v>0</v>
      </c>
      <c r="CL255">
        <v>0</v>
      </c>
      <c r="CM255">
        <v>0</v>
      </c>
      <c r="CN255" t="s">
        <v>3</v>
      </c>
      <c r="CO255">
        <v>0</v>
      </c>
      <c r="CP255">
        <f t="shared" si="284"/>
        <v>3237.63</v>
      </c>
      <c r="CQ255">
        <f t="shared" si="285"/>
        <v>660.74</v>
      </c>
      <c r="CR255">
        <f t="shared" si="286"/>
        <v>0</v>
      </c>
      <c r="CS255">
        <f t="shared" si="287"/>
        <v>0</v>
      </c>
      <c r="CT255">
        <f t="shared" si="288"/>
        <v>0</v>
      </c>
      <c r="CU255">
        <f t="shared" si="289"/>
        <v>0</v>
      </c>
      <c r="CV255">
        <f t="shared" si="290"/>
        <v>0</v>
      </c>
      <c r="CW255">
        <f t="shared" si="291"/>
        <v>0</v>
      </c>
      <c r="CX255">
        <f t="shared" si="292"/>
        <v>0</v>
      </c>
      <c r="CY255">
        <f>0</f>
        <v>0</v>
      </c>
      <c r="CZ255">
        <f>0</f>
        <v>0</v>
      </c>
      <c r="DC255" t="s">
        <v>3</v>
      </c>
      <c r="DD255" t="s">
        <v>3</v>
      </c>
      <c r="DE255" t="s">
        <v>3</v>
      </c>
      <c r="DF255" t="s">
        <v>3</v>
      </c>
      <c r="DG255" t="s">
        <v>3</v>
      </c>
      <c r="DH255" t="s">
        <v>3</v>
      </c>
      <c r="DI255" t="s">
        <v>3</v>
      </c>
      <c r="DJ255" t="s">
        <v>3</v>
      </c>
      <c r="DK255" t="s">
        <v>3</v>
      </c>
      <c r="DL255" t="s">
        <v>3</v>
      </c>
      <c r="DM255" t="s">
        <v>3</v>
      </c>
      <c r="DN255">
        <v>0</v>
      </c>
      <c r="DO255">
        <v>0</v>
      </c>
      <c r="DP255">
        <v>1</v>
      </c>
      <c r="DQ255">
        <v>1</v>
      </c>
      <c r="DU255">
        <v>1010</v>
      </c>
      <c r="DV255" t="s">
        <v>260</v>
      </c>
      <c r="DW255" t="s">
        <v>260</v>
      </c>
      <c r="DX255">
        <v>1</v>
      </c>
      <c r="DZ255" t="s">
        <v>3</v>
      </c>
      <c r="EA255" t="s">
        <v>3</v>
      </c>
      <c r="EB255" t="s">
        <v>3</v>
      </c>
      <c r="EC255" t="s">
        <v>3</v>
      </c>
      <c r="EE255">
        <v>85678820</v>
      </c>
      <c r="EF255">
        <v>90</v>
      </c>
      <c r="EG255" t="s">
        <v>242</v>
      </c>
      <c r="EH255">
        <v>0</v>
      </c>
      <c r="EI255" t="s">
        <v>3</v>
      </c>
      <c r="EJ255">
        <v>1</v>
      </c>
      <c r="EK255">
        <v>900</v>
      </c>
      <c r="EL255" t="s">
        <v>242</v>
      </c>
      <c r="EM255" t="s">
        <v>243</v>
      </c>
      <c r="EO255" t="s">
        <v>3</v>
      </c>
      <c r="EQ255">
        <v>16</v>
      </c>
      <c r="ER255">
        <v>0</v>
      </c>
      <c r="ES255">
        <v>660.74</v>
      </c>
      <c r="ET255">
        <v>0</v>
      </c>
      <c r="EU255">
        <v>0</v>
      </c>
      <c r="EV255">
        <v>0</v>
      </c>
      <c r="EW255">
        <v>0</v>
      </c>
      <c r="EX255">
        <v>0</v>
      </c>
      <c r="EY255">
        <v>0</v>
      </c>
      <c r="EZ255">
        <v>5</v>
      </c>
      <c r="FC255">
        <v>0</v>
      </c>
      <c r="FD255">
        <v>18</v>
      </c>
      <c r="FF255">
        <v>660.74</v>
      </c>
      <c r="FQ255">
        <v>0</v>
      </c>
      <c r="FR255">
        <f t="shared" si="293"/>
        <v>0</v>
      </c>
      <c r="FS255">
        <v>0</v>
      </c>
      <c r="FX255">
        <v>0</v>
      </c>
      <c r="FY255">
        <v>0</v>
      </c>
      <c r="GA255" t="s">
        <v>3</v>
      </c>
      <c r="GD255">
        <v>1</v>
      </c>
      <c r="GF255">
        <v>-232283131</v>
      </c>
      <c r="GG255">
        <v>2</v>
      </c>
      <c r="GH255">
        <v>3</v>
      </c>
      <c r="GI255">
        <v>-2</v>
      </c>
      <c r="GJ255">
        <v>0</v>
      </c>
      <c r="GK255">
        <v>0</v>
      </c>
      <c r="GL255">
        <f t="shared" si="294"/>
        <v>0</v>
      </c>
      <c r="GM255">
        <f t="shared" si="295"/>
        <v>3237.63</v>
      </c>
      <c r="GN255">
        <f t="shared" si="296"/>
        <v>3237.63</v>
      </c>
      <c r="GO255">
        <f t="shared" si="297"/>
        <v>0</v>
      </c>
      <c r="GP255">
        <f t="shared" si="298"/>
        <v>0</v>
      </c>
      <c r="GR255">
        <v>1</v>
      </c>
      <c r="GS255">
        <v>1</v>
      </c>
      <c r="GT255">
        <v>0</v>
      </c>
      <c r="GU255" t="s">
        <v>3</v>
      </c>
      <c r="GV255">
        <f t="shared" si="299"/>
        <v>0</v>
      </c>
      <c r="GW255">
        <v>1</v>
      </c>
      <c r="GX255">
        <f t="shared" si="300"/>
        <v>0</v>
      </c>
      <c r="HA255">
        <v>0</v>
      </c>
      <c r="HB255">
        <v>0</v>
      </c>
      <c r="HC255">
        <f t="shared" si="301"/>
        <v>0</v>
      </c>
      <c r="HE255" t="s">
        <v>3</v>
      </c>
      <c r="HF255" t="s">
        <v>3</v>
      </c>
      <c r="HG255">
        <f t="shared" si="302"/>
        <v>3237.63</v>
      </c>
      <c r="HM255" t="s">
        <v>3</v>
      </c>
      <c r="HN255" t="s">
        <v>3</v>
      </c>
      <c r="HO255" t="s">
        <v>3</v>
      </c>
      <c r="HP255" t="s">
        <v>3</v>
      </c>
      <c r="HQ255" t="s">
        <v>3</v>
      </c>
      <c r="IK255">
        <v>0</v>
      </c>
    </row>
    <row r="256" spans="1:255" x14ac:dyDescent="0.2">
      <c r="A256" s="2">
        <v>17</v>
      </c>
      <c r="B256" s="2">
        <v>1</v>
      </c>
      <c r="C256" s="2"/>
      <c r="D256" s="2"/>
      <c r="E256" s="2" t="s">
        <v>301</v>
      </c>
      <c r="F256" s="2" t="s">
        <v>302</v>
      </c>
      <c r="G256" s="2" t="s">
        <v>303</v>
      </c>
      <c r="H256" s="2" t="s">
        <v>260</v>
      </c>
      <c r="I256" s="2">
        <v>15.4</v>
      </c>
      <c r="J256" s="2">
        <v>0</v>
      </c>
      <c r="K256" s="2">
        <v>15.4</v>
      </c>
      <c r="L256" s="2">
        <v>22</v>
      </c>
      <c r="M256" s="2">
        <v>6.6</v>
      </c>
      <c r="N256" s="2">
        <f t="shared" si="264"/>
        <v>15.4</v>
      </c>
      <c r="O256" s="2">
        <f t="shared" si="265"/>
        <v>1823.82</v>
      </c>
      <c r="P256" s="2">
        <f t="shared" si="266"/>
        <v>1823.82</v>
      </c>
      <c r="Q256" s="2">
        <f t="shared" si="267"/>
        <v>0</v>
      </c>
      <c r="R256" s="2">
        <f t="shared" si="268"/>
        <v>0</v>
      </c>
      <c r="S256" s="2">
        <f t="shared" si="269"/>
        <v>0</v>
      </c>
      <c r="T256" s="2">
        <f t="shared" si="270"/>
        <v>0</v>
      </c>
      <c r="U256" s="2">
        <f t="shared" si="271"/>
        <v>0</v>
      </c>
      <c r="V256" s="2">
        <f t="shared" si="272"/>
        <v>0</v>
      </c>
      <c r="W256" s="2">
        <f t="shared" si="273"/>
        <v>0</v>
      </c>
      <c r="X256" s="2">
        <f t="shared" si="274"/>
        <v>0</v>
      </c>
      <c r="Y256" s="2">
        <f t="shared" si="275"/>
        <v>0</v>
      </c>
      <c r="Z256" s="2"/>
      <c r="AA256" s="2">
        <v>87105575</v>
      </c>
      <c r="AB256" s="2">
        <f t="shared" si="276"/>
        <v>118.43</v>
      </c>
      <c r="AC256" s="2">
        <f t="shared" si="277"/>
        <v>118.43</v>
      </c>
      <c r="AD256" s="2">
        <f t="shared" si="303"/>
        <v>0</v>
      </c>
      <c r="AE256" s="2">
        <f t="shared" si="278"/>
        <v>0</v>
      </c>
      <c r="AF256" s="2">
        <f t="shared" si="279"/>
        <v>0</v>
      </c>
      <c r="AG256" s="2">
        <f t="shared" si="280"/>
        <v>0</v>
      </c>
      <c r="AH256" s="2">
        <f t="shared" si="281"/>
        <v>0</v>
      </c>
      <c r="AI256" s="2">
        <f t="shared" si="282"/>
        <v>0</v>
      </c>
      <c r="AJ256" s="2">
        <f t="shared" si="283"/>
        <v>0</v>
      </c>
      <c r="AK256" s="2">
        <v>118.43</v>
      </c>
      <c r="AL256" s="2">
        <v>118.43</v>
      </c>
      <c r="AM256" s="2">
        <v>0</v>
      </c>
      <c r="AN256" s="2">
        <v>0</v>
      </c>
      <c r="AO256" s="2">
        <v>0</v>
      </c>
      <c r="AP256" s="2">
        <v>0</v>
      </c>
      <c r="AQ256" s="2">
        <v>0</v>
      </c>
      <c r="AR256" s="2">
        <v>0</v>
      </c>
      <c r="AS256" s="2">
        <v>0</v>
      </c>
      <c r="AT256" s="2">
        <v>0</v>
      </c>
      <c r="AU256" s="2">
        <v>0</v>
      </c>
      <c r="AV256" s="2">
        <v>1</v>
      </c>
      <c r="AW256" s="2">
        <v>1</v>
      </c>
      <c r="AX256" s="2"/>
      <c r="AY256" s="2"/>
      <c r="AZ256" s="2">
        <v>1</v>
      </c>
      <c r="BA256" s="2">
        <v>1</v>
      </c>
      <c r="BB256" s="2">
        <v>1</v>
      </c>
      <c r="BC256" s="2">
        <v>1</v>
      </c>
      <c r="BD256" s="2" t="s">
        <v>3</v>
      </c>
      <c r="BE256" s="2" t="s">
        <v>3</v>
      </c>
      <c r="BF256" s="2" t="s">
        <v>3</v>
      </c>
      <c r="BG256" s="2" t="s">
        <v>3</v>
      </c>
      <c r="BH256" s="2">
        <v>3</v>
      </c>
      <c r="BI256" s="2">
        <v>1</v>
      </c>
      <c r="BJ256" s="2" t="s">
        <v>302</v>
      </c>
      <c r="BK256" s="2"/>
      <c r="BL256" s="2"/>
      <c r="BM256" s="2">
        <v>900</v>
      </c>
      <c r="BN256" s="2">
        <v>0</v>
      </c>
      <c r="BO256" s="2" t="s">
        <v>3</v>
      </c>
      <c r="BP256" s="2">
        <v>0</v>
      </c>
      <c r="BQ256" s="2">
        <v>90</v>
      </c>
      <c r="BR256" s="2">
        <v>0</v>
      </c>
      <c r="BS256" s="2">
        <v>1</v>
      </c>
      <c r="BT256" s="2">
        <v>1</v>
      </c>
      <c r="BU256" s="2">
        <v>1</v>
      </c>
      <c r="BV256" s="2">
        <v>1</v>
      </c>
      <c r="BW256" s="2">
        <v>1</v>
      </c>
      <c r="BX256" s="2">
        <v>1</v>
      </c>
      <c r="BY256" s="2" t="s">
        <v>3</v>
      </c>
      <c r="BZ256" s="2">
        <v>0</v>
      </c>
      <c r="CA256" s="2">
        <v>0</v>
      </c>
      <c r="CB256" s="2" t="s">
        <v>3</v>
      </c>
      <c r="CC256" s="2"/>
      <c r="CD256" s="2"/>
      <c r="CE256" s="2">
        <v>0</v>
      </c>
      <c r="CF256" s="2">
        <v>0</v>
      </c>
      <c r="CG256" s="2">
        <v>0</v>
      </c>
      <c r="CH256" s="2">
        <v>32</v>
      </c>
      <c r="CI256" s="2">
        <v>0</v>
      </c>
      <c r="CJ256" s="2">
        <v>0</v>
      </c>
      <c r="CK256" s="2">
        <v>0</v>
      </c>
      <c r="CL256" s="2">
        <v>0</v>
      </c>
      <c r="CM256" s="2">
        <v>0</v>
      </c>
      <c r="CN256" s="2" t="s">
        <v>3</v>
      </c>
      <c r="CO256" s="2">
        <v>0</v>
      </c>
      <c r="CP256" s="2">
        <f t="shared" si="284"/>
        <v>1823.82</v>
      </c>
      <c r="CQ256" s="2">
        <f t="shared" si="285"/>
        <v>118.43</v>
      </c>
      <c r="CR256" s="2">
        <f t="shared" si="286"/>
        <v>0</v>
      </c>
      <c r="CS256" s="2">
        <f t="shared" si="287"/>
        <v>0</v>
      </c>
      <c r="CT256" s="2">
        <f t="shared" si="288"/>
        <v>0</v>
      </c>
      <c r="CU256" s="2">
        <f t="shared" si="289"/>
        <v>0</v>
      </c>
      <c r="CV256" s="2">
        <f t="shared" si="290"/>
        <v>0</v>
      </c>
      <c r="CW256" s="2">
        <f t="shared" si="291"/>
        <v>0</v>
      </c>
      <c r="CX256" s="2">
        <f t="shared" si="292"/>
        <v>0</v>
      </c>
      <c r="CY256" s="2">
        <f>0</f>
        <v>0</v>
      </c>
      <c r="CZ256" s="2">
        <f>0</f>
        <v>0</v>
      </c>
      <c r="DA256" s="2"/>
      <c r="DB256" s="2"/>
      <c r="DC256" s="2" t="s">
        <v>3</v>
      </c>
      <c r="DD256" s="2" t="s">
        <v>3</v>
      </c>
      <c r="DE256" s="2" t="s">
        <v>3</v>
      </c>
      <c r="DF256" s="2" t="s">
        <v>3</v>
      </c>
      <c r="DG256" s="2" t="s">
        <v>3</v>
      </c>
      <c r="DH256" s="2" t="s">
        <v>3</v>
      </c>
      <c r="DI256" s="2" t="s">
        <v>3</v>
      </c>
      <c r="DJ256" s="2" t="s">
        <v>3</v>
      </c>
      <c r="DK256" s="2" t="s">
        <v>3</v>
      </c>
      <c r="DL256" s="2" t="s">
        <v>3</v>
      </c>
      <c r="DM256" s="2" t="s">
        <v>3</v>
      </c>
      <c r="DN256" s="2">
        <v>0</v>
      </c>
      <c r="DO256" s="2">
        <v>0</v>
      </c>
      <c r="DP256" s="2">
        <v>1</v>
      </c>
      <c r="DQ256" s="2">
        <v>1</v>
      </c>
      <c r="DR256" s="2"/>
      <c r="DS256" s="2"/>
      <c r="DT256" s="2"/>
      <c r="DU256" s="2">
        <v>1010</v>
      </c>
      <c r="DV256" s="2" t="s">
        <v>260</v>
      </c>
      <c r="DW256" s="2" t="s">
        <v>260</v>
      </c>
      <c r="DX256" s="2">
        <v>1</v>
      </c>
      <c r="DY256" s="2"/>
      <c r="DZ256" s="2" t="s">
        <v>3</v>
      </c>
      <c r="EA256" s="2" t="s">
        <v>3</v>
      </c>
      <c r="EB256" s="2" t="s">
        <v>3</v>
      </c>
      <c r="EC256" s="2" t="s">
        <v>3</v>
      </c>
      <c r="ED256" s="2"/>
      <c r="EE256" s="2">
        <v>85678820</v>
      </c>
      <c r="EF256" s="2">
        <v>90</v>
      </c>
      <c r="EG256" s="2" t="s">
        <v>242</v>
      </c>
      <c r="EH256" s="2">
        <v>0</v>
      </c>
      <c r="EI256" s="2" t="s">
        <v>3</v>
      </c>
      <c r="EJ256" s="2">
        <v>1</v>
      </c>
      <c r="EK256" s="2">
        <v>900</v>
      </c>
      <c r="EL256" s="2" t="s">
        <v>242</v>
      </c>
      <c r="EM256" s="2" t="s">
        <v>243</v>
      </c>
      <c r="EN256" s="2"/>
      <c r="EO256" s="2" t="s">
        <v>3</v>
      </c>
      <c r="EP256" s="2"/>
      <c r="EQ256" s="2">
        <v>16</v>
      </c>
      <c r="ER256" s="2">
        <v>0</v>
      </c>
      <c r="ES256" s="2">
        <v>118.43</v>
      </c>
      <c r="ET256" s="2">
        <v>0</v>
      </c>
      <c r="EU256" s="2">
        <v>0</v>
      </c>
      <c r="EV256" s="2">
        <v>0</v>
      </c>
      <c r="EW256" s="2">
        <v>0</v>
      </c>
      <c r="EX256" s="2">
        <v>0</v>
      </c>
      <c r="EY256" s="2">
        <v>0</v>
      </c>
      <c r="EZ256" s="2">
        <v>5</v>
      </c>
      <c r="FA256" s="2"/>
      <c r="FB256" s="2"/>
      <c r="FC256" s="2">
        <v>0</v>
      </c>
      <c r="FD256" s="2">
        <v>18</v>
      </c>
      <c r="FE256" s="2"/>
      <c r="FF256" s="2">
        <v>118.43</v>
      </c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>
        <v>0</v>
      </c>
      <c r="FR256" s="2">
        <f t="shared" si="293"/>
        <v>0</v>
      </c>
      <c r="FS256" s="2">
        <v>0</v>
      </c>
      <c r="FT256" s="2"/>
      <c r="FU256" s="2"/>
      <c r="FV256" s="2"/>
      <c r="FW256" s="2"/>
      <c r="FX256" s="2">
        <v>0</v>
      </c>
      <c r="FY256" s="2">
        <v>0</v>
      </c>
      <c r="FZ256" s="2"/>
      <c r="GA256" s="2" t="s">
        <v>3</v>
      </c>
      <c r="GB256" s="2"/>
      <c r="GC256" s="2"/>
      <c r="GD256" s="2">
        <v>1</v>
      </c>
      <c r="GE256" s="2"/>
      <c r="GF256" s="2">
        <v>-654245556</v>
      </c>
      <c r="GG256" s="2">
        <v>2</v>
      </c>
      <c r="GH256" s="2">
        <v>3</v>
      </c>
      <c r="GI256" s="2">
        <v>-2</v>
      </c>
      <c r="GJ256" s="2">
        <v>0</v>
      </c>
      <c r="GK256" s="2">
        <v>0</v>
      </c>
      <c r="GL256" s="2">
        <f t="shared" si="294"/>
        <v>0</v>
      </c>
      <c r="GM256" s="2">
        <f t="shared" si="295"/>
        <v>1823.82</v>
      </c>
      <c r="GN256" s="2">
        <f t="shared" si="296"/>
        <v>1823.82</v>
      </c>
      <c r="GO256" s="2">
        <f t="shared" si="297"/>
        <v>0</v>
      </c>
      <c r="GP256" s="2">
        <f t="shared" si="298"/>
        <v>0</v>
      </c>
      <c r="GQ256" s="2"/>
      <c r="GR256" s="2">
        <v>1</v>
      </c>
      <c r="GS256" s="2">
        <v>1</v>
      </c>
      <c r="GT256" s="2">
        <v>0</v>
      </c>
      <c r="GU256" s="2" t="s">
        <v>3</v>
      </c>
      <c r="GV256" s="2">
        <f t="shared" si="299"/>
        <v>0</v>
      </c>
      <c r="GW256" s="2">
        <v>1</v>
      </c>
      <c r="GX256" s="2">
        <f t="shared" si="300"/>
        <v>0</v>
      </c>
      <c r="GY256" s="2"/>
      <c r="GZ256" s="2"/>
      <c r="HA256" s="2">
        <v>0</v>
      </c>
      <c r="HB256" s="2">
        <v>0</v>
      </c>
      <c r="HC256" s="2">
        <f t="shared" si="301"/>
        <v>0</v>
      </c>
      <c r="HD256" s="2"/>
      <c r="HE256" s="2" t="s">
        <v>3</v>
      </c>
      <c r="HF256" s="2" t="s">
        <v>3</v>
      </c>
      <c r="HG256" s="2">
        <f t="shared" si="302"/>
        <v>1823.82</v>
      </c>
      <c r="HH256" s="2"/>
      <c r="HI256" s="2"/>
      <c r="HJ256" s="2"/>
      <c r="HK256" s="2"/>
      <c r="HL256" s="2"/>
      <c r="HM256" s="2" t="s">
        <v>3</v>
      </c>
      <c r="HN256" s="2" t="s">
        <v>3</v>
      </c>
      <c r="HO256" s="2" t="s">
        <v>3</v>
      </c>
      <c r="HP256" s="2" t="s">
        <v>3</v>
      </c>
      <c r="HQ256" s="2" t="s">
        <v>3</v>
      </c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>
        <v>0</v>
      </c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x14ac:dyDescent="0.2">
      <c r="A257">
        <v>17</v>
      </c>
      <c r="B257">
        <v>1</v>
      </c>
      <c r="E257" t="s">
        <v>301</v>
      </c>
      <c r="F257" t="s">
        <v>302</v>
      </c>
      <c r="G257" t="s">
        <v>303</v>
      </c>
      <c r="H257" t="s">
        <v>260</v>
      </c>
      <c r="I257">
        <v>15.4</v>
      </c>
      <c r="J257">
        <v>0</v>
      </c>
      <c r="K257">
        <v>15.4</v>
      </c>
      <c r="L257">
        <v>22</v>
      </c>
      <c r="M257">
        <v>6.6</v>
      </c>
      <c r="N257">
        <f t="shared" si="264"/>
        <v>15.4</v>
      </c>
      <c r="O257">
        <f t="shared" si="265"/>
        <v>1823.82</v>
      </c>
      <c r="P257">
        <f t="shared" si="266"/>
        <v>1823.82</v>
      </c>
      <c r="Q257">
        <f t="shared" si="267"/>
        <v>0</v>
      </c>
      <c r="R257">
        <f t="shared" si="268"/>
        <v>0</v>
      </c>
      <c r="S257">
        <f t="shared" si="269"/>
        <v>0</v>
      </c>
      <c r="T257">
        <f t="shared" si="270"/>
        <v>0</v>
      </c>
      <c r="U257">
        <f t="shared" si="271"/>
        <v>0</v>
      </c>
      <c r="V257">
        <f t="shared" si="272"/>
        <v>0</v>
      </c>
      <c r="W257">
        <f t="shared" si="273"/>
        <v>0</v>
      </c>
      <c r="X257">
        <f t="shared" si="274"/>
        <v>0</v>
      </c>
      <c r="Y257">
        <f t="shared" si="275"/>
        <v>0</v>
      </c>
      <c r="AA257">
        <v>87105511</v>
      </c>
      <c r="AB257">
        <f t="shared" si="276"/>
        <v>118.43</v>
      </c>
      <c r="AC257">
        <f t="shared" si="277"/>
        <v>118.43</v>
      </c>
      <c r="AD257">
        <f t="shared" si="303"/>
        <v>0</v>
      </c>
      <c r="AE257">
        <f t="shared" si="278"/>
        <v>0</v>
      </c>
      <c r="AF257">
        <f t="shared" si="279"/>
        <v>0</v>
      </c>
      <c r="AG257">
        <f t="shared" si="280"/>
        <v>0</v>
      </c>
      <c r="AH257">
        <f t="shared" si="281"/>
        <v>0</v>
      </c>
      <c r="AI257">
        <f t="shared" si="282"/>
        <v>0</v>
      </c>
      <c r="AJ257">
        <f t="shared" si="283"/>
        <v>0</v>
      </c>
      <c r="AK257">
        <v>118.43</v>
      </c>
      <c r="AL257">
        <v>118.43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1</v>
      </c>
      <c r="AW257">
        <v>1</v>
      </c>
      <c r="AZ257">
        <v>1</v>
      </c>
      <c r="BA257">
        <v>1</v>
      </c>
      <c r="BB257">
        <v>1</v>
      </c>
      <c r="BC257">
        <v>1</v>
      </c>
      <c r="BD257" t="s">
        <v>3</v>
      </c>
      <c r="BE257" t="s">
        <v>3</v>
      </c>
      <c r="BF257" t="s">
        <v>3</v>
      </c>
      <c r="BG257" t="s">
        <v>3</v>
      </c>
      <c r="BH257">
        <v>3</v>
      </c>
      <c r="BI257">
        <v>1</v>
      </c>
      <c r="BJ257" t="s">
        <v>302</v>
      </c>
      <c r="BM257">
        <v>900</v>
      </c>
      <c r="BN257">
        <v>0</v>
      </c>
      <c r="BO257" t="s">
        <v>3</v>
      </c>
      <c r="BP257">
        <v>0</v>
      </c>
      <c r="BQ257">
        <v>90</v>
      </c>
      <c r="BR257">
        <v>0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 t="s">
        <v>3</v>
      </c>
      <c r="BZ257">
        <v>0</v>
      </c>
      <c r="CA257">
        <v>0</v>
      </c>
      <c r="CB257" t="s">
        <v>3</v>
      </c>
      <c r="CE257">
        <v>0</v>
      </c>
      <c r="CF257">
        <v>0</v>
      </c>
      <c r="CG257">
        <v>0</v>
      </c>
      <c r="CH257">
        <v>32</v>
      </c>
      <c r="CI257">
        <v>0</v>
      </c>
      <c r="CJ257">
        <v>0</v>
      </c>
      <c r="CK257">
        <v>0</v>
      </c>
      <c r="CL257">
        <v>0</v>
      </c>
      <c r="CM257">
        <v>0</v>
      </c>
      <c r="CN257" t="s">
        <v>3</v>
      </c>
      <c r="CO257">
        <v>0</v>
      </c>
      <c r="CP257">
        <f t="shared" si="284"/>
        <v>1823.82</v>
      </c>
      <c r="CQ257">
        <f t="shared" si="285"/>
        <v>118.43</v>
      </c>
      <c r="CR257">
        <f t="shared" si="286"/>
        <v>0</v>
      </c>
      <c r="CS257">
        <f t="shared" si="287"/>
        <v>0</v>
      </c>
      <c r="CT257">
        <f t="shared" si="288"/>
        <v>0</v>
      </c>
      <c r="CU257">
        <f t="shared" si="289"/>
        <v>0</v>
      </c>
      <c r="CV257">
        <f t="shared" si="290"/>
        <v>0</v>
      </c>
      <c r="CW257">
        <f t="shared" si="291"/>
        <v>0</v>
      </c>
      <c r="CX257">
        <f t="shared" si="292"/>
        <v>0</v>
      </c>
      <c r="CY257">
        <f>0</f>
        <v>0</v>
      </c>
      <c r="CZ257">
        <f>0</f>
        <v>0</v>
      </c>
      <c r="DC257" t="s">
        <v>3</v>
      </c>
      <c r="DD257" t="s">
        <v>3</v>
      </c>
      <c r="DE257" t="s">
        <v>3</v>
      </c>
      <c r="DF257" t="s">
        <v>3</v>
      </c>
      <c r="DG257" t="s">
        <v>3</v>
      </c>
      <c r="DH257" t="s">
        <v>3</v>
      </c>
      <c r="DI257" t="s">
        <v>3</v>
      </c>
      <c r="DJ257" t="s">
        <v>3</v>
      </c>
      <c r="DK257" t="s">
        <v>3</v>
      </c>
      <c r="DL257" t="s">
        <v>3</v>
      </c>
      <c r="DM257" t="s">
        <v>3</v>
      </c>
      <c r="DN257">
        <v>0</v>
      </c>
      <c r="DO257">
        <v>0</v>
      </c>
      <c r="DP257">
        <v>1</v>
      </c>
      <c r="DQ257">
        <v>1</v>
      </c>
      <c r="DU257">
        <v>1010</v>
      </c>
      <c r="DV257" t="s">
        <v>260</v>
      </c>
      <c r="DW257" t="s">
        <v>260</v>
      </c>
      <c r="DX257">
        <v>1</v>
      </c>
      <c r="DZ257" t="s">
        <v>3</v>
      </c>
      <c r="EA257" t="s">
        <v>3</v>
      </c>
      <c r="EB257" t="s">
        <v>3</v>
      </c>
      <c r="EC257" t="s">
        <v>3</v>
      </c>
      <c r="EE257">
        <v>85678820</v>
      </c>
      <c r="EF257">
        <v>90</v>
      </c>
      <c r="EG257" t="s">
        <v>242</v>
      </c>
      <c r="EH257">
        <v>0</v>
      </c>
      <c r="EI257" t="s">
        <v>3</v>
      </c>
      <c r="EJ257">
        <v>1</v>
      </c>
      <c r="EK257">
        <v>900</v>
      </c>
      <c r="EL257" t="s">
        <v>242</v>
      </c>
      <c r="EM257" t="s">
        <v>243</v>
      </c>
      <c r="EO257" t="s">
        <v>3</v>
      </c>
      <c r="EQ257">
        <v>16</v>
      </c>
      <c r="ER257">
        <v>0</v>
      </c>
      <c r="ES257">
        <v>118.43</v>
      </c>
      <c r="ET257">
        <v>0</v>
      </c>
      <c r="EU257">
        <v>0</v>
      </c>
      <c r="EV257">
        <v>0</v>
      </c>
      <c r="EW257">
        <v>0</v>
      </c>
      <c r="EX257">
        <v>0</v>
      </c>
      <c r="EY257">
        <v>0</v>
      </c>
      <c r="EZ257">
        <v>5</v>
      </c>
      <c r="FC257">
        <v>0</v>
      </c>
      <c r="FD257">
        <v>18</v>
      </c>
      <c r="FF257">
        <v>118.43</v>
      </c>
      <c r="FQ257">
        <v>0</v>
      </c>
      <c r="FR257">
        <f t="shared" si="293"/>
        <v>0</v>
      </c>
      <c r="FS257">
        <v>0</v>
      </c>
      <c r="FX257">
        <v>0</v>
      </c>
      <c r="FY257">
        <v>0</v>
      </c>
      <c r="GA257" t="s">
        <v>3</v>
      </c>
      <c r="GD257">
        <v>1</v>
      </c>
      <c r="GF257">
        <v>-654245556</v>
      </c>
      <c r="GG257">
        <v>2</v>
      </c>
      <c r="GH257">
        <v>3</v>
      </c>
      <c r="GI257">
        <v>-2</v>
      </c>
      <c r="GJ257">
        <v>0</v>
      </c>
      <c r="GK257">
        <v>0</v>
      </c>
      <c r="GL257">
        <f t="shared" si="294"/>
        <v>0</v>
      </c>
      <c r="GM257">
        <f t="shared" si="295"/>
        <v>1823.82</v>
      </c>
      <c r="GN257">
        <f t="shared" si="296"/>
        <v>1823.82</v>
      </c>
      <c r="GO257">
        <f t="shared" si="297"/>
        <v>0</v>
      </c>
      <c r="GP257">
        <f t="shared" si="298"/>
        <v>0</v>
      </c>
      <c r="GR257">
        <v>1</v>
      </c>
      <c r="GS257">
        <v>1</v>
      </c>
      <c r="GT257">
        <v>0</v>
      </c>
      <c r="GU257" t="s">
        <v>3</v>
      </c>
      <c r="GV257">
        <f t="shared" si="299"/>
        <v>0</v>
      </c>
      <c r="GW257">
        <v>1</v>
      </c>
      <c r="GX257">
        <f t="shared" si="300"/>
        <v>0</v>
      </c>
      <c r="HA257">
        <v>0</v>
      </c>
      <c r="HB257">
        <v>0</v>
      </c>
      <c r="HC257">
        <f t="shared" si="301"/>
        <v>0</v>
      </c>
      <c r="HE257" t="s">
        <v>3</v>
      </c>
      <c r="HF257" t="s">
        <v>3</v>
      </c>
      <c r="HG257">
        <f t="shared" si="302"/>
        <v>1823.82</v>
      </c>
      <c r="HM257" t="s">
        <v>3</v>
      </c>
      <c r="HN257" t="s">
        <v>3</v>
      </c>
      <c r="HO257" t="s">
        <v>3</v>
      </c>
      <c r="HP257" t="s">
        <v>3</v>
      </c>
      <c r="HQ257" t="s">
        <v>3</v>
      </c>
      <c r="IK257">
        <v>0</v>
      </c>
    </row>
    <row r="258" spans="1:255" x14ac:dyDescent="0.2">
      <c r="A258" s="2">
        <v>17</v>
      </c>
      <c r="B258" s="2">
        <v>1</v>
      </c>
      <c r="C258" s="2"/>
      <c r="D258" s="2"/>
      <c r="E258" s="2" t="s">
        <v>304</v>
      </c>
      <c r="F258" s="2" t="s">
        <v>305</v>
      </c>
      <c r="G258" s="2" t="s">
        <v>306</v>
      </c>
      <c r="H258" s="2" t="s">
        <v>260</v>
      </c>
      <c r="I258" s="2">
        <v>11.2</v>
      </c>
      <c r="J258" s="2">
        <v>0</v>
      </c>
      <c r="K258" s="2">
        <v>11.2</v>
      </c>
      <c r="L258" s="2">
        <v>16</v>
      </c>
      <c r="M258" s="2">
        <v>4.8</v>
      </c>
      <c r="N258" s="2">
        <f t="shared" si="264"/>
        <v>11.2</v>
      </c>
      <c r="O258" s="2">
        <f t="shared" si="265"/>
        <v>157.81</v>
      </c>
      <c r="P258" s="2">
        <f t="shared" si="266"/>
        <v>157.81</v>
      </c>
      <c r="Q258" s="2">
        <f t="shared" si="267"/>
        <v>0</v>
      </c>
      <c r="R258" s="2">
        <f t="shared" si="268"/>
        <v>0</v>
      </c>
      <c r="S258" s="2">
        <f t="shared" si="269"/>
        <v>0</v>
      </c>
      <c r="T258" s="2">
        <f t="shared" si="270"/>
        <v>0</v>
      </c>
      <c r="U258" s="2">
        <f t="shared" si="271"/>
        <v>0</v>
      </c>
      <c r="V258" s="2">
        <f t="shared" si="272"/>
        <v>0</v>
      </c>
      <c r="W258" s="2">
        <f t="shared" si="273"/>
        <v>0</v>
      </c>
      <c r="X258" s="2">
        <f t="shared" si="274"/>
        <v>0</v>
      </c>
      <c r="Y258" s="2">
        <f t="shared" si="275"/>
        <v>0</v>
      </c>
      <c r="Z258" s="2"/>
      <c r="AA258" s="2">
        <v>87105575</v>
      </c>
      <c r="AB258" s="2">
        <f t="shared" si="276"/>
        <v>14.09</v>
      </c>
      <c r="AC258" s="2">
        <f t="shared" si="277"/>
        <v>14.09</v>
      </c>
      <c r="AD258" s="2">
        <f t="shared" si="303"/>
        <v>0</v>
      </c>
      <c r="AE258" s="2">
        <f t="shared" si="278"/>
        <v>0</v>
      </c>
      <c r="AF258" s="2">
        <f t="shared" si="279"/>
        <v>0</v>
      </c>
      <c r="AG258" s="2">
        <f t="shared" si="280"/>
        <v>0</v>
      </c>
      <c r="AH258" s="2">
        <f t="shared" si="281"/>
        <v>0</v>
      </c>
      <c r="AI258" s="2">
        <f t="shared" si="282"/>
        <v>0</v>
      </c>
      <c r="AJ258" s="2">
        <f t="shared" si="283"/>
        <v>0</v>
      </c>
      <c r="AK258" s="2">
        <v>14.09</v>
      </c>
      <c r="AL258" s="2">
        <v>14.09</v>
      </c>
      <c r="AM258" s="2">
        <v>0</v>
      </c>
      <c r="AN258" s="2">
        <v>0</v>
      </c>
      <c r="AO258" s="2">
        <v>0</v>
      </c>
      <c r="AP258" s="2">
        <v>0</v>
      </c>
      <c r="AQ258" s="2">
        <v>0</v>
      </c>
      <c r="AR258" s="2">
        <v>0</v>
      </c>
      <c r="AS258" s="2">
        <v>0</v>
      </c>
      <c r="AT258" s="2">
        <v>0</v>
      </c>
      <c r="AU258" s="2">
        <v>0</v>
      </c>
      <c r="AV258" s="2">
        <v>1</v>
      </c>
      <c r="AW258" s="2">
        <v>1</v>
      </c>
      <c r="AX258" s="2"/>
      <c r="AY258" s="2"/>
      <c r="AZ258" s="2">
        <v>1</v>
      </c>
      <c r="BA258" s="2">
        <v>1</v>
      </c>
      <c r="BB258" s="2">
        <v>1</v>
      </c>
      <c r="BC258" s="2">
        <v>1</v>
      </c>
      <c r="BD258" s="2" t="s">
        <v>3</v>
      </c>
      <c r="BE258" s="2" t="s">
        <v>3</v>
      </c>
      <c r="BF258" s="2" t="s">
        <v>3</v>
      </c>
      <c r="BG258" s="2" t="s">
        <v>3</v>
      </c>
      <c r="BH258" s="2">
        <v>3</v>
      </c>
      <c r="BI258" s="2">
        <v>1</v>
      </c>
      <c r="BJ258" s="2" t="s">
        <v>305</v>
      </c>
      <c r="BK258" s="2"/>
      <c r="BL258" s="2"/>
      <c r="BM258" s="2">
        <v>900</v>
      </c>
      <c r="BN258" s="2">
        <v>0</v>
      </c>
      <c r="BO258" s="2" t="s">
        <v>3</v>
      </c>
      <c r="BP258" s="2">
        <v>0</v>
      </c>
      <c r="BQ258" s="2">
        <v>90</v>
      </c>
      <c r="BR258" s="2">
        <v>0</v>
      </c>
      <c r="BS258" s="2">
        <v>1</v>
      </c>
      <c r="BT258" s="2">
        <v>1</v>
      </c>
      <c r="BU258" s="2">
        <v>1</v>
      </c>
      <c r="BV258" s="2">
        <v>1</v>
      </c>
      <c r="BW258" s="2">
        <v>1</v>
      </c>
      <c r="BX258" s="2">
        <v>1</v>
      </c>
      <c r="BY258" s="2" t="s">
        <v>3</v>
      </c>
      <c r="BZ258" s="2">
        <v>0</v>
      </c>
      <c r="CA258" s="2">
        <v>0</v>
      </c>
      <c r="CB258" s="2" t="s">
        <v>3</v>
      </c>
      <c r="CC258" s="2"/>
      <c r="CD258" s="2"/>
      <c r="CE258" s="2">
        <v>0</v>
      </c>
      <c r="CF258" s="2">
        <v>0</v>
      </c>
      <c r="CG258" s="2">
        <v>0</v>
      </c>
      <c r="CH258" s="2">
        <v>33</v>
      </c>
      <c r="CI258" s="2">
        <v>0</v>
      </c>
      <c r="CJ258" s="2">
        <v>0</v>
      </c>
      <c r="CK258" s="2">
        <v>0</v>
      </c>
      <c r="CL258" s="2">
        <v>0</v>
      </c>
      <c r="CM258" s="2">
        <v>0</v>
      </c>
      <c r="CN258" s="2" t="s">
        <v>3</v>
      </c>
      <c r="CO258" s="2">
        <v>0</v>
      </c>
      <c r="CP258" s="2">
        <f t="shared" si="284"/>
        <v>157.81</v>
      </c>
      <c r="CQ258" s="2">
        <f t="shared" si="285"/>
        <v>14.09</v>
      </c>
      <c r="CR258" s="2">
        <f t="shared" si="286"/>
        <v>0</v>
      </c>
      <c r="CS258" s="2">
        <f t="shared" si="287"/>
        <v>0</v>
      </c>
      <c r="CT258" s="2">
        <f t="shared" si="288"/>
        <v>0</v>
      </c>
      <c r="CU258" s="2">
        <f t="shared" si="289"/>
        <v>0</v>
      </c>
      <c r="CV258" s="2">
        <f t="shared" si="290"/>
        <v>0</v>
      </c>
      <c r="CW258" s="2">
        <f t="shared" si="291"/>
        <v>0</v>
      </c>
      <c r="CX258" s="2">
        <f t="shared" si="292"/>
        <v>0</v>
      </c>
      <c r="CY258" s="2">
        <f>0</f>
        <v>0</v>
      </c>
      <c r="CZ258" s="2">
        <f>0</f>
        <v>0</v>
      </c>
      <c r="DA258" s="2"/>
      <c r="DB258" s="2"/>
      <c r="DC258" s="2" t="s">
        <v>3</v>
      </c>
      <c r="DD258" s="2" t="s">
        <v>3</v>
      </c>
      <c r="DE258" s="2" t="s">
        <v>3</v>
      </c>
      <c r="DF258" s="2" t="s">
        <v>3</v>
      </c>
      <c r="DG258" s="2" t="s">
        <v>3</v>
      </c>
      <c r="DH258" s="2" t="s">
        <v>3</v>
      </c>
      <c r="DI258" s="2" t="s">
        <v>3</v>
      </c>
      <c r="DJ258" s="2" t="s">
        <v>3</v>
      </c>
      <c r="DK258" s="2" t="s">
        <v>3</v>
      </c>
      <c r="DL258" s="2" t="s">
        <v>3</v>
      </c>
      <c r="DM258" s="2" t="s">
        <v>3</v>
      </c>
      <c r="DN258" s="2">
        <v>0</v>
      </c>
      <c r="DO258" s="2">
        <v>0</v>
      </c>
      <c r="DP258" s="2">
        <v>1</v>
      </c>
      <c r="DQ258" s="2">
        <v>1</v>
      </c>
      <c r="DR258" s="2"/>
      <c r="DS258" s="2"/>
      <c r="DT258" s="2"/>
      <c r="DU258" s="2">
        <v>1010</v>
      </c>
      <c r="DV258" s="2" t="s">
        <v>260</v>
      </c>
      <c r="DW258" s="2" t="s">
        <v>260</v>
      </c>
      <c r="DX258" s="2">
        <v>1</v>
      </c>
      <c r="DY258" s="2"/>
      <c r="DZ258" s="2" t="s">
        <v>3</v>
      </c>
      <c r="EA258" s="2" t="s">
        <v>3</v>
      </c>
      <c r="EB258" s="2" t="s">
        <v>3</v>
      </c>
      <c r="EC258" s="2" t="s">
        <v>3</v>
      </c>
      <c r="ED258" s="2"/>
      <c r="EE258" s="2">
        <v>85678820</v>
      </c>
      <c r="EF258" s="2">
        <v>90</v>
      </c>
      <c r="EG258" s="2" t="s">
        <v>242</v>
      </c>
      <c r="EH258" s="2">
        <v>0</v>
      </c>
      <c r="EI258" s="2" t="s">
        <v>3</v>
      </c>
      <c r="EJ258" s="2">
        <v>1</v>
      </c>
      <c r="EK258" s="2">
        <v>900</v>
      </c>
      <c r="EL258" s="2" t="s">
        <v>242</v>
      </c>
      <c r="EM258" s="2" t="s">
        <v>243</v>
      </c>
      <c r="EN258" s="2"/>
      <c r="EO258" s="2" t="s">
        <v>3</v>
      </c>
      <c r="EP258" s="2"/>
      <c r="EQ258" s="2">
        <v>16</v>
      </c>
      <c r="ER258" s="2">
        <v>0</v>
      </c>
      <c r="ES258" s="2">
        <v>14.09</v>
      </c>
      <c r="ET258" s="2">
        <v>0</v>
      </c>
      <c r="EU258" s="2">
        <v>0</v>
      </c>
      <c r="EV258" s="2">
        <v>0</v>
      </c>
      <c r="EW258" s="2">
        <v>0</v>
      </c>
      <c r="EX258" s="2">
        <v>0</v>
      </c>
      <c r="EY258" s="2">
        <v>0</v>
      </c>
      <c r="EZ258" s="2">
        <v>5</v>
      </c>
      <c r="FA258" s="2"/>
      <c r="FB258" s="2"/>
      <c r="FC258" s="2">
        <v>0</v>
      </c>
      <c r="FD258" s="2">
        <v>18</v>
      </c>
      <c r="FE258" s="2"/>
      <c r="FF258" s="2">
        <v>14.09</v>
      </c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>
        <v>0</v>
      </c>
      <c r="FR258" s="2">
        <f t="shared" si="293"/>
        <v>0</v>
      </c>
      <c r="FS258" s="2">
        <v>0</v>
      </c>
      <c r="FT258" s="2"/>
      <c r="FU258" s="2"/>
      <c r="FV258" s="2"/>
      <c r="FW258" s="2"/>
      <c r="FX258" s="2">
        <v>0</v>
      </c>
      <c r="FY258" s="2">
        <v>0</v>
      </c>
      <c r="FZ258" s="2"/>
      <c r="GA258" s="2" t="s">
        <v>3</v>
      </c>
      <c r="GB258" s="2"/>
      <c r="GC258" s="2"/>
      <c r="GD258" s="2">
        <v>1</v>
      </c>
      <c r="GE258" s="2"/>
      <c r="GF258" s="2">
        <v>-64633458</v>
      </c>
      <c r="GG258" s="2">
        <v>2</v>
      </c>
      <c r="GH258" s="2">
        <v>3</v>
      </c>
      <c r="GI258" s="2">
        <v>-2</v>
      </c>
      <c r="GJ258" s="2">
        <v>0</v>
      </c>
      <c r="GK258" s="2">
        <v>0</v>
      </c>
      <c r="GL258" s="2">
        <f t="shared" si="294"/>
        <v>0</v>
      </c>
      <c r="GM258" s="2">
        <f t="shared" si="295"/>
        <v>157.81</v>
      </c>
      <c r="GN258" s="2">
        <f t="shared" si="296"/>
        <v>157.81</v>
      </c>
      <c r="GO258" s="2">
        <f t="shared" si="297"/>
        <v>0</v>
      </c>
      <c r="GP258" s="2">
        <f t="shared" si="298"/>
        <v>0</v>
      </c>
      <c r="GQ258" s="2"/>
      <c r="GR258" s="2">
        <v>1</v>
      </c>
      <c r="GS258" s="2">
        <v>1</v>
      </c>
      <c r="GT258" s="2">
        <v>0</v>
      </c>
      <c r="GU258" s="2" t="s">
        <v>3</v>
      </c>
      <c r="GV258" s="2">
        <f t="shared" si="299"/>
        <v>0</v>
      </c>
      <c r="GW258" s="2">
        <v>1</v>
      </c>
      <c r="GX258" s="2">
        <f t="shared" si="300"/>
        <v>0</v>
      </c>
      <c r="GY258" s="2"/>
      <c r="GZ258" s="2"/>
      <c r="HA258" s="2">
        <v>0</v>
      </c>
      <c r="HB258" s="2">
        <v>0</v>
      </c>
      <c r="HC258" s="2">
        <f t="shared" si="301"/>
        <v>0</v>
      </c>
      <c r="HD258" s="2"/>
      <c r="HE258" s="2" t="s">
        <v>3</v>
      </c>
      <c r="HF258" s="2" t="s">
        <v>3</v>
      </c>
      <c r="HG258" s="2">
        <f t="shared" si="302"/>
        <v>157.81</v>
      </c>
      <c r="HH258" s="2"/>
      <c r="HI258" s="2"/>
      <c r="HJ258" s="2"/>
      <c r="HK258" s="2"/>
      <c r="HL258" s="2"/>
      <c r="HM258" s="2" t="s">
        <v>3</v>
      </c>
      <c r="HN258" s="2" t="s">
        <v>3</v>
      </c>
      <c r="HO258" s="2" t="s">
        <v>3</v>
      </c>
      <c r="HP258" s="2" t="s">
        <v>3</v>
      </c>
      <c r="HQ258" s="2" t="s">
        <v>3</v>
      </c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>
        <v>0</v>
      </c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x14ac:dyDescent="0.2">
      <c r="A259">
        <v>17</v>
      </c>
      <c r="B259">
        <v>1</v>
      </c>
      <c r="E259" t="s">
        <v>304</v>
      </c>
      <c r="F259" t="s">
        <v>305</v>
      </c>
      <c r="G259" t="s">
        <v>306</v>
      </c>
      <c r="H259" t="s">
        <v>260</v>
      </c>
      <c r="I259">
        <v>11.2</v>
      </c>
      <c r="J259">
        <v>0</v>
      </c>
      <c r="K259">
        <v>11.2</v>
      </c>
      <c r="L259">
        <v>16</v>
      </c>
      <c r="M259">
        <v>4.8</v>
      </c>
      <c r="N259">
        <f t="shared" si="264"/>
        <v>11.2</v>
      </c>
      <c r="O259">
        <f t="shared" si="265"/>
        <v>157.81</v>
      </c>
      <c r="P259">
        <f t="shared" si="266"/>
        <v>157.81</v>
      </c>
      <c r="Q259">
        <f t="shared" si="267"/>
        <v>0</v>
      </c>
      <c r="R259">
        <f t="shared" si="268"/>
        <v>0</v>
      </c>
      <c r="S259">
        <f t="shared" si="269"/>
        <v>0</v>
      </c>
      <c r="T259">
        <f t="shared" si="270"/>
        <v>0</v>
      </c>
      <c r="U259">
        <f t="shared" si="271"/>
        <v>0</v>
      </c>
      <c r="V259">
        <f t="shared" si="272"/>
        <v>0</v>
      </c>
      <c r="W259">
        <f t="shared" si="273"/>
        <v>0</v>
      </c>
      <c r="X259">
        <f t="shared" si="274"/>
        <v>0</v>
      </c>
      <c r="Y259">
        <f t="shared" si="275"/>
        <v>0</v>
      </c>
      <c r="AA259">
        <v>87105511</v>
      </c>
      <c r="AB259">
        <f t="shared" si="276"/>
        <v>14.09</v>
      </c>
      <c r="AC259">
        <f t="shared" si="277"/>
        <v>14.09</v>
      </c>
      <c r="AD259">
        <f t="shared" si="303"/>
        <v>0</v>
      </c>
      <c r="AE259">
        <f t="shared" si="278"/>
        <v>0</v>
      </c>
      <c r="AF259">
        <f t="shared" si="279"/>
        <v>0</v>
      </c>
      <c r="AG259">
        <f t="shared" si="280"/>
        <v>0</v>
      </c>
      <c r="AH259">
        <f t="shared" si="281"/>
        <v>0</v>
      </c>
      <c r="AI259">
        <f t="shared" si="282"/>
        <v>0</v>
      </c>
      <c r="AJ259">
        <f t="shared" si="283"/>
        <v>0</v>
      </c>
      <c r="AK259">
        <v>14.09</v>
      </c>
      <c r="AL259">
        <v>14.09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1</v>
      </c>
      <c r="AW259">
        <v>1</v>
      </c>
      <c r="AZ259">
        <v>1</v>
      </c>
      <c r="BA259">
        <v>1</v>
      </c>
      <c r="BB259">
        <v>1</v>
      </c>
      <c r="BC259">
        <v>1</v>
      </c>
      <c r="BD259" t="s">
        <v>3</v>
      </c>
      <c r="BE259" t="s">
        <v>3</v>
      </c>
      <c r="BF259" t="s">
        <v>3</v>
      </c>
      <c r="BG259" t="s">
        <v>3</v>
      </c>
      <c r="BH259">
        <v>3</v>
      </c>
      <c r="BI259">
        <v>1</v>
      </c>
      <c r="BJ259" t="s">
        <v>305</v>
      </c>
      <c r="BM259">
        <v>900</v>
      </c>
      <c r="BN259">
        <v>0</v>
      </c>
      <c r="BO259" t="s">
        <v>3</v>
      </c>
      <c r="BP259">
        <v>0</v>
      </c>
      <c r="BQ259">
        <v>90</v>
      </c>
      <c r="BR259">
        <v>0</v>
      </c>
      <c r="BS259">
        <v>1</v>
      </c>
      <c r="BT259">
        <v>1</v>
      </c>
      <c r="BU259">
        <v>1</v>
      </c>
      <c r="BV259">
        <v>1</v>
      </c>
      <c r="BW259">
        <v>1</v>
      </c>
      <c r="BX259">
        <v>1</v>
      </c>
      <c r="BY259" t="s">
        <v>3</v>
      </c>
      <c r="BZ259">
        <v>0</v>
      </c>
      <c r="CA259">
        <v>0</v>
      </c>
      <c r="CB259" t="s">
        <v>3</v>
      </c>
      <c r="CE259">
        <v>0</v>
      </c>
      <c r="CF259">
        <v>0</v>
      </c>
      <c r="CG259">
        <v>0</v>
      </c>
      <c r="CH259">
        <v>33</v>
      </c>
      <c r="CI259">
        <v>0</v>
      </c>
      <c r="CJ259">
        <v>0</v>
      </c>
      <c r="CK259">
        <v>0</v>
      </c>
      <c r="CL259">
        <v>0</v>
      </c>
      <c r="CM259">
        <v>0</v>
      </c>
      <c r="CN259" t="s">
        <v>3</v>
      </c>
      <c r="CO259">
        <v>0</v>
      </c>
      <c r="CP259">
        <f t="shared" si="284"/>
        <v>157.81</v>
      </c>
      <c r="CQ259">
        <f t="shared" si="285"/>
        <v>14.09</v>
      </c>
      <c r="CR259">
        <f t="shared" si="286"/>
        <v>0</v>
      </c>
      <c r="CS259">
        <f t="shared" si="287"/>
        <v>0</v>
      </c>
      <c r="CT259">
        <f t="shared" si="288"/>
        <v>0</v>
      </c>
      <c r="CU259">
        <f t="shared" si="289"/>
        <v>0</v>
      </c>
      <c r="CV259">
        <f t="shared" si="290"/>
        <v>0</v>
      </c>
      <c r="CW259">
        <f t="shared" si="291"/>
        <v>0</v>
      </c>
      <c r="CX259">
        <f t="shared" si="292"/>
        <v>0</v>
      </c>
      <c r="CY259">
        <f>0</f>
        <v>0</v>
      </c>
      <c r="CZ259">
        <f>0</f>
        <v>0</v>
      </c>
      <c r="DC259" t="s">
        <v>3</v>
      </c>
      <c r="DD259" t="s">
        <v>3</v>
      </c>
      <c r="DE259" t="s">
        <v>3</v>
      </c>
      <c r="DF259" t="s">
        <v>3</v>
      </c>
      <c r="DG259" t="s">
        <v>3</v>
      </c>
      <c r="DH259" t="s">
        <v>3</v>
      </c>
      <c r="DI259" t="s">
        <v>3</v>
      </c>
      <c r="DJ259" t="s">
        <v>3</v>
      </c>
      <c r="DK259" t="s">
        <v>3</v>
      </c>
      <c r="DL259" t="s">
        <v>3</v>
      </c>
      <c r="DM259" t="s">
        <v>3</v>
      </c>
      <c r="DN259">
        <v>0</v>
      </c>
      <c r="DO259">
        <v>0</v>
      </c>
      <c r="DP259">
        <v>1</v>
      </c>
      <c r="DQ259">
        <v>1</v>
      </c>
      <c r="DU259">
        <v>1010</v>
      </c>
      <c r="DV259" t="s">
        <v>260</v>
      </c>
      <c r="DW259" t="s">
        <v>260</v>
      </c>
      <c r="DX259">
        <v>1</v>
      </c>
      <c r="DZ259" t="s">
        <v>3</v>
      </c>
      <c r="EA259" t="s">
        <v>3</v>
      </c>
      <c r="EB259" t="s">
        <v>3</v>
      </c>
      <c r="EC259" t="s">
        <v>3</v>
      </c>
      <c r="EE259">
        <v>85678820</v>
      </c>
      <c r="EF259">
        <v>90</v>
      </c>
      <c r="EG259" t="s">
        <v>242</v>
      </c>
      <c r="EH259">
        <v>0</v>
      </c>
      <c r="EI259" t="s">
        <v>3</v>
      </c>
      <c r="EJ259">
        <v>1</v>
      </c>
      <c r="EK259">
        <v>900</v>
      </c>
      <c r="EL259" t="s">
        <v>242</v>
      </c>
      <c r="EM259" t="s">
        <v>243</v>
      </c>
      <c r="EO259" t="s">
        <v>3</v>
      </c>
      <c r="EQ259">
        <v>16</v>
      </c>
      <c r="ER259">
        <v>0</v>
      </c>
      <c r="ES259">
        <v>14.09</v>
      </c>
      <c r="ET259">
        <v>0</v>
      </c>
      <c r="EU259">
        <v>0</v>
      </c>
      <c r="EV259">
        <v>0</v>
      </c>
      <c r="EW259">
        <v>0</v>
      </c>
      <c r="EX259">
        <v>0</v>
      </c>
      <c r="EY259">
        <v>0</v>
      </c>
      <c r="EZ259">
        <v>5</v>
      </c>
      <c r="FC259">
        <v>0</v>
      </c>
      <c r="FD259">
        <v>18</v>
      </c>
      <c r="FF259">
        <v>14.09</v>
      </c>
      <c r="FQ259">
        <v>0</v>
      </c>
      <c r="FR259">
        <f t="shared" si="293"/>
        <v>0</v>
      </c>
      <c r="FS259">
        <v>0</v>
      </c>
      <c r="FX259">
        <v>0</v>
      </c>
      <c r="FY259">
        <v>0</v>
      </c>
      <c r="GA259" t="s">
        <v>3</v>
      </c>
      <c r="GD259">
        <v>1</v>
      </c>
      <c r="GF259">
        <v>-64633458</v>
      </c>
      <c r="GG259">
        <v>2</v>
      </c>
      <c r="GH259">
        <v>3</v>
      </c>
      <c r="GI259">
        <v>-2</v>
      </c>
      <c r="GJ259">
        <v>0</v>
      </c>
      <c r="GK259">
        <v>0</v>
      </c>
      <c r="GL259">
        <f t="shared" si="294"/>
        <v>0</v>
      </c>
      <c r="GM259">
        <f t="shared" si="295"/>
        <v>157.81</v>
      </c>
      <c r="GN259">
        <f t="shared" si="296"/>
        <v>157.81</v>
      </c>
      <c r="GO259">
        <f t="shared" si="297"/>
        <v>0</v>
      </c>
      <c r="GP259">
        <f t="shared" si="298"/>
        <v>0</v>
      </c>
      <c r="GR259">
        <v>1</v>
      </c>
      <c r="GS259">
        <v>1</v>
      </c>
      <c r="GT259">
        <v>0</v>
      </c>
      <c r="GU259" t="s">
        <v>3</v>
      </c>
      <c r="GV259">
        <f t="shared" si="299"/>
        <v>0</v>
      </c>
      <c r="GW259">
        <v>1</v>
      </c>
      <c r="GX259">
        <f t="shared" si="300"/>
        <v>0</v>
      </c>
      <c r="HA259">
        <v>0</v>
      </c>
      <c r="HB259">
        <v>0</v>
      </c>
      <c r="HC259">
        <f t="shared" si="301"/>
        <v>0</v>
      </c>
      <c r="HE259" t="s">
        <v>3</v>
      </c>
      <c r="HF259" t="s">
        <v>3</v>
      </c>
      <c r="HG259">
        <f t="shared" si="302"/>
        <v>157.81</v>
      </c>
      <c r="HM259" t="s">
        <v>3</v>
      </c>
      <c r="HN259" t="s">
        <v>3</v>
      </c>
      <c r="HO259" t="s">
        <v>3</v>
      </c>
      <c r="HP259" t="s">
        <v>3</v>
      </c>
      <c r="HQ259" t="s">
        <v>3</v>
      </c>
      <c r="IK259">
        <v>0</v>
      </c>
    </row>
    <row r="260" spans="1:255" x14ac:dyDescent="0.2">
      <c r="A260" s="2">
        <v>17</v>
      </c>
      <c r="B260" s="2">
        <v>1</v>
      </c>
      <c r="C260" s="2"/>
      <c r="D260" s="2"/>
      <c r="E260" s="2" t="s">
        <v>307</v>
      </c>
      <c r="F260" s="2" t="s">
        <v>308</v>
      </c>
      <c r="G260" s="2" t="s">
        <v>309</v>
      </c>
      <c r="H260" s="2" t="s">
        <v>260</v>
      </c>
      <c r="I260" s="2">
        <v>2.8</v>
      </c>
      <c r="J260" s="2">
        <v>0</v>
      </c>
      <c r="K260" s="2">
        <v>2.8</v>
      </c>
      <c r="L260" s="2">
        <v>4</v>
      </c>
      <c r="M260" s="2">
        <v>1.2</v>
      </c>
      <c r="N260" s="2">
        <f t="shared" si="264"/>
        <v>2.8</v>
      </c>
      <c r="O260" s="2">
        <f t="shared" si="265"/>
        <v>105.22</v>
      </c>
      <c r="P260" s="2">
        <f t="shared" si="266"/>
        <v>105.22</v>
      </c>
      <c r="Q260" s="2">
        <f t="shared" si="267"/>
        <v>0</v>
      </c>
      <c r="R260" s="2">
        <f t="shared" si="268"/>
        <v>0</v>
      </c>
      <c r="S260" s="2">
        <f t="shared" si="269"/>
        <v>0</v>
      </c>
      <c r="T260" s="2">
        <f t="shared" si="270"/>
        <v>0</v>
      </c>
      <c r="U260" s="2">
        <f t="shared" si="271"/>
        <v>0</v>
      </c>
      <c r="V260" s="2">
        <f t="shared" si="272"/>
        <v>0</v>
      </c>
      <c r="W260" s="2">
        <f t="shared" si="273"/>
        <v>0</v>
      </c>
      <c r="X260" s="2">
        <f t="shared" si="274"/>
        <v>0</v>
      </c>
      <c r="Y260" s="2">
        <f t="shared" si="275"/>
        <v>0</v>
      </c>
      <c r="Z260" s="2"/>
      <c r="AA260" s="2">
        <v>87105575</v>
      </c>
      <c r="AB260" s="2">
        <f t="shared" si="276"/>
        <v>37.58</v>
      </c>
      <c r="AC260" s="2">
        <f t="shared" si="277"/>
        <v>37.58</v>
      </c>
      <c r="AD260" s="2">
        <f t="shared" si="303"/>
        <v>0</v>
      </c>
      <c r="AE260" s="2">
        <f t="shared" si="278"/>
        <v>0</v>
      </c>
      <c r="AF260" s="2">
        <f t="shared" si="279"/>
        <v>0</v>
      </c>
      <c r="AG260" s="2">
        <f t="shared" si="280"/>
        <v>0</v>
      </c>
      <c r="AH260" s="2">
        <f t="shared" si="281"/>
        <v>0</v>
      </c>
      <c r="AI260" s="2">
        <f t="shared" si="282"/>
        <v>0</v>
      </c>
      <c r="AJ260" s="2">
        <f t="shared" si="283"/>
        <v>0</v>
      </c>
      <c r="AK260" s="2">
        <v>37.58</v>
      </c>
      <c r="AL260" s="2">
        <v>37.58</v>
      </c>
      <c r="AM260" s="2">
        <v>0</v>
      </c>
      <c r="AN260" s="2">
        <v>0</v>
      </c>
      <c r="AO260" s="2">
        <v>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1</v>
      </c>
      <c r="AW260" s="2">
        <v>1</v>
      </c>
      <c r="AX260" s="2"/>
      <c r="AY260" s="2"/>
      <c r="AZ260" s="2">
        <v>1</v>
      </c>
      <c r="BA260" s="2">
        <v>1</v>
      </c>
      <c r="BB260" s="2">
        <v>1</v>
      </c>
      <c r="BC260" s="2">
        <v>1</v>
      </c>
      <c r="BD260" s="2" t="s">
        <v>3</v>
      </c>
      <c r="BE260" s="2" t="s">
        <v>3</v>
      </c>
      <c r="BF260" s="2" t="s">
        <v>3</v>
      </c>
      <c r="BG260" s="2" t="s">
        <v>3</v>
      </c>
      <c r="BH260" s="2">
        <v>3</v>
      </c>
      <c r="BI260" s="2">
        <v>1</v>
      </c>
      <c r="BJ260" s="2" t="s">
        <v>308</v>
      </c>
      <c r="BK260" s="2"/>
      <c r="BL260" s="2"/>
      <c r="BM260" s="2">
        <v>900</v>
      </c>
      <c r="BN260" s="2">
        <v>0</v>
      </c>
      <c r="BO260" s="2" t="s">
        <v>3</v>
      </c>
      <c r="BP260" s="2">
        <v>0</v>
      </c>
      <c r="BQ260" s="2">
        <v>90</v>
      </c>
      <c r="BR260" s="2">
        <v>0</v>
      </c>
      <c r="BS260" s="2">
        <v>1</v>
      </c>
      <c r="BT260" s="2">
        <v>1</v>
      </c>
      <c r="BU260" s="2">
        <v>1</v>
      </c>
      <c r="BV260" s="2">
        <v>1</v>
      </c>
      <c r="BW260" s="2">
        <v>1</v>
      </c>
      <c r="BX260" s="2">
        <v>1</v>
      </c>
      <c r="BY260" s="2" t="s">
        <v>3</v>
      </c>
      <c r="BZ260" s="2">
        <v>0</v>
      </c>
      <c r="CA260" s="2">
        <v>0</v>
      </c>
      <c r="CB260" s="2" t="s">
        <v>3</v>
      </c>
      <c r="CC260" s="2"/>
      <c r="CD260" s="2"/>
      <c r="CE260" s="2">
        <v>0</v>
      </c>
      <c r="CF260" s="2">
        <v>0</v>
      </c>
      <c r="CG260" s="2">
        <v>0</v>
      </c>
      <c r="CH260" s="2">
        <v>34</v>
      </c>
      <c r="CI260" s="2">
        <v>0</v>
      </c>
      <c r="CJ260" s="2">
        <v>0</v>
      </c>
      <c r="CK260" s="2">
        <v>0</v>
      </c>
      <c r="CL260" s="2">
        <v>0</v>
      </c>
      <c r="CM260" s="2">
        <v>0</v>
      </c>
      <c r="CN260" s="2" t="s">
        <v>3</v>
      </c>
      <c r="CO260" s="2">
        <v>0</v>
      </c>
      <c r="CP260" s="2">
        <f t="shared" si="284"/>
        <v>105.22</v>
      </c>
      <c r="CQ260" s="2">
        <f t="shared" si="285"/>
        <v>37.58</v>
      </c>
      <c r="CR260" s="2">
        <f t="shared" si="286"/>
        <v>0</v>
      </c>
      <c r="CS260" s="2">
        <f t="shared" si="287"/>
        <v>0</v>
      </c>
      <c r="CT260" s="2">
        <f t="shared" si="288"/>
        <v>0</v>
      </c>
      <c r="CU260" s="2">
        <f t="shared" si="289"/>
        <v>0</v>
      </c>
      <c r="CV260" s="2">
        <f t="shared" si="290"/>
        <v>0</v>
      </c>
      <c r="CW260" s="2">
        <f t="shared" si="291"/>
        <v>0</v>
      </c>
      <c r="CX260" s="2">
        <f t="shared" si="292"/>
        <v>0</v>
      </c>
      <c r="CY260" s="2">
        <f>0</f>
        <v>0</v>
      </c>
      <c r="CZ260" s="2">
        <f>0</f>
        <v>0</v>
      </c>
      <c r="DA260" s="2"/>
      <c r="DB260" s="2"/>
      <c r="DC260" s="2" t="s">
        <v>3</v>
      </c>
      <c r="DD260" s="2" t="s">
        <v>3</v>
      </c>
      <c r="DE260" s="2" t="s">
        <v>3</v>
      </c>
      <c r="DF260" s="2" t="s">
        <v>3</v>
      </c>
      <c r="DG260" s="2" t="s">
        <v>3</v>
      </c>
      <c r="DH260" s="2" t="s">
        <v>3</v>
      </c>
      <c r="DI260" s="2" t="s">
        <v>3</v>
      </c>
      <c r="DJ260" s="2" t="s">
        <v>3</v>
      </c>
      <c r="DK260" s="2" t="s">
        <v>3</v>
      </c>
      <c r="DL260" s="2" t="s">
        <v>3</v>
      </c>
      <c r="DM260" s="2" t="s">
        <v>3</v>
      </c>
      <c r="DN260" s="2">
        <v>0</v>
      </c>
      <c r="DO260" s="2">
        <v>0</v>
      </c>
      <c r="DP260" s="2">
        <v>1</v>
      </c>
      <c r="DQ260" s="2">
        <v>1</v>
      </c>
      <c r="DR260" s="2"/>
      <c r="DS260" s="2"/>
      <c r="DT260" s="2"/>
      <c r="DU260" s="2">
        <v>1010</v>
      </c>
      <c r="DV260" s="2" t="s">
        <v>260</v>
      </c>
      <c r="DW260" s="2" t="s">
        <v>260</v>
      </c>
      <c r="DX260" s="2">
        <v>1</v>
      </c>
      <c r="DY260" s="2"/>
      <c r="DZ260" s="2" t="s">
        <v>3</v>
      </c>
      <c r="EA260" s="2" t="s">
        <v>3</v>
      </c>
      <c r="EB260" s="2" t="s">
        <v>3</v>
      </c>
      <c r="EC260" s="2" t="s">
        <v>3</v>
      </c>
      <c r="ED260" s="2"/>
      <c r="EE260" s="2">
        <v>85678820</v>
      </c>
      <c r="EF260" s="2">
        <v>90</v>
      </c>
      <c r="EG260" s="2" t="s">
        <v>242</v>
      </c>
      <c r="EH260" s="2">
        <v>0</v>
      </c>
      <c r="EI260" s="2" t="s">
        <v>3</v>
      </c>
      <c r="EJ260" s="2">
        <v>1</v>
      </c>
      <c r="EK260" s="2">
        <v>900</v>
      </c>
      <c r="EL260" s="2" t="s">
        <v>242</v>
      </c>
      <c r="EM260" s="2" t="s">
        <v>243</v>
      </c>
      <c r="EN260" s="2"/>
      <c r="EO260" s="2" t="s">
        <v>3</v>
      </c>
      <c r="EP260" s="2"/>
      <c r="EQ260" s="2">
        <v>16</v>
      </c>
      <c r="ER260" s="2">
        <v>0</v>
      </c>
      <c r="ES260" s="2">
        <v>37.58</v>
      </c>
      <c r="ET260" s="2">
        <v>0</v>
      </c>
      <c r="EU260" s="2">
        <v>0</v>
      </c>
      <c r="EV260" s="2">
        <v>0</v>
      </c>
      <c r="EW260" s="2">
        <v>0</v>
      </c>
      <c r="EX260" s="2">
        <v>0</v>
      </c>
      <c r="EY260" s="2">
        <v>0</v>
      </c>
      <c r="EZ260" s="2">
        <v>5</v>
      </c>
      <c r="FA260" s="2"/>
      <c r="FB260" s="2"/>
      <c r="FC260" s="2">
        <v>0</v>
      </c>
      <c r="FD260" s="2">
        <v>18</v>
      </c>
      <c r="FE260" s="2"/>
      <c r="FF260" s="2">
        <v>37.58</v>
      </c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>
        <v>0</v>
      </c>
      <c r="FR260" s="2">
        <f t="shared" si="293"/>
        <v>0</v>
      </c>
      <c r="FS260" s="2">
        <v>0</v>
      </c>
      <c r="FT260" s="2"/>
      <c r="FU260" s="2"/>
      <c r="FV260" s="2"/>
      <c r="FW260" s="2"/>
      <c r="FX260" s="2">
        <v>0</v>
      </c>
      <c r="FY260" s="2">
        <v>0</v>
      </c>
      <c r="FZ260" s="2"/>
      <c r="GA260" s="2" t="s">
        <v>3</v>
      </c>
      <c r="GB260" s="2"/>
      <c r="GC260" s="2"/>
      <c r="GD260" s="2">
        <v>1</v>
      </c>
      <c r="GE260" s="2"/>
      <c r="GF260" s="2">
        <v>13888792</v>
      </c>
      <c r="GG260" s="2">
        <v>2</v>
      </c>
      <c r="GH260" s="2">
        <v>3</v>
      </c>
      <c r="GI260" s="2">
        <v>-2</v>
      </c>
      <c r="GJ260" s="2">
        <v>0</v>
      </c>
      <c r="GK260" s="2">
        <v>0</v>
      </c>
      <c r="GL260" s="2">
        <f t="shared" si="294"/>
        <v>0</v>
      </c>
      <c r="GM260" s="2">
        <f t="shared" si="295"/>
        <v>105.22</v>
      </c>
      <c r="GN260" s="2">
        <f t="shared" si="296"/>
        <v>105.22</v>
      </c>
      <c r="GO260" s="2">
        <f t="shared" si="297"/>
        <v>0</v>
      </c>
      <c r="GP260" s="2">
        <f t="shared" si="298"/>
        <v>0</v>
      </c>
      <c r="GQ260" s="2"/>
      <c r="GR260" s="2">
        <v>1</v>
      </c>
      <c r="GS260" s="2">
        <v>1</v>
      </c>
      <c r="GT260" s="2">
        <v>0</v>
      </c>
      <c r="GU260" s="2" t="s">
        <v>3</v>
      </c>
      <c r="GV260" s="2">
        <f t="shared" si="299"/>
        <v>0</v>
      </c>
      <c r="GW260" s="2">
        <v>1</v>
      </c>
      <c r="GX260" s="2">
        <f t="shared" si="300"/>
        <v>0</v>
      </c>
      <c r="GY260" s="2"/>
      <c r="GZ260" s="2"/>
      <c r="HA260" s="2">
        <v>0</v>
      </c>
      <c r="HB260" s="2">
        <v>0</v>
      </c>
      <c r="HC260" s="2">
        <f t="shared" si="301"/>
        <v>0</v>
      </c>
      <c r="HD260" s="2"/>
      <c r="HE260" s="2" t="s">
        <v>3</v>
      </c>
      <c r="HF260" s="2" t="s">
        <v>3</v>
      </c>
      <c r="HG260" s="2">
        <f t="shared" si="302"/>
        <v>105.22</v>
      </c>
      <c r="HH260" s="2"/>
      <c r="HI260" s="2"/>
      <c r="HJ260" s="2"/>
      <c r="HK260" s="2"/>
      <c r="HL260" s="2"/>
      <c r="HM260" s="2" t="s">
        <v>3</v>
      </c>
      <c r="HN260" s="2" t="s">
        <v>3</v>
      </c>
      <c r="HO260" s="2" t="s">
        <v>3</v>
      </c>
      <c r="HP260" s="2" t="s">
        <v>3</v>
      </c>
      <c r="HQ260" s="2" t="s">
        <v>3</v>
      </c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>
        <v>0</v>
      </c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x14ac:dyDescent="0.2">
      <c r="A261">
        <v>17</v>
      </c>
      <c r="B261">
        <v>1</v>
      </c>
      <c r="E261" t="s">
        <v>307</v>
      </c>
      <c r="F261" t="s">
        <v>308</v>
      </c>
      <c r="G261" t="s">
        <v>309</v>
      </c>
      <c r="H261" t="s">
        <v>260</v>
      </c>
      <c r="I261">
        <v>2.8</v>
      </c>
      <c r="J261">
        <v>0</v>
      </c>
      <c r="K261">
        <v>2.8</v>
      </c>
      <c r="L261">
        <v>4</v>
      </c>
      <c r="M261">
        <v>1.2</v>
      </c>
      <c r="N261">
        <f t="shared" si="264"/>
        <v>2.8</v>
      </c>
      <c r="O261">
        <f t="shared" si="265"/>
        <v>105.22</v>
      </c>
      <c r="P261">
        <f t="shared" si="266"/>
        <v>105.22</v>
      </c>
      <c r="Q261">
        <f t="shared" si="267"/>
        <v>0</v>
      </c>
      <c r="R261">
        <f t="shared" si="268"/>
        <v>0</v>
      </c>
      <c r="S261">
        <f t="shared" si="269"/>
        <v>0</v>
      </c>
      <c r="T261">
        <f t="shared" si="270"/>
        <v>0</v>
      </c>
      <c r="U261">
        <f t="shared" si="271"/>
        <v>0</v>
      </c>
      <c r="V261">
        <f t="shared" si="272"/>
        <v>0</v>
      </c>
      <c r="W261">
        <f t="shared" si="273"/>
        <v>0</v>
      </c>
      <c r="X261">
        <f t="shared" si="274"/>
        <v>0</v>
      </c>
      <c r="Y261">
        <f t="shared" si="275"/>
        <v>0</v>
      </c>
      <c r="AA261">
        <v>87105511</v>
      </c>
      <c r="AB261">
        <f t="shared" si="276"/>
        <v>37.58</v>
      </c>
      <c r="AC261">
        <f t="shared" si="277"/>
        <v>37.58</v>
      </c>
      <c r="AD261">
        <f t="shared" si="303"/>
        <v>0</v>
      </c>
      <c r="AE261">
        <f t="shared" si="278"/>
        <v>0</v>
      </c>
      <c r="AF261">
        <f t="shared" si="279"/>
        <v>0</v>
      </c>
      <c r="AG261">
        <f t="shared" si="280"/>
        <v>0</v>
      </c>
      <c r="AH261">
        <f t="shared" si="281"/>
        <v>0</v>
      </c>
      <c r="AI261">
        <f t="shared" si="282"/>
        <v>0</v>
      </c>
      <c r="AJ261">
        <f t="shared" si="283"/>
        <v>0</v>
      </c>
      <c r="AK261">
        <v>37.58</v>
      </c>
      <c r="AL261">
        <v>37.58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1</v>
      </c>
      <c r="AW261">
        <v>1</v>
      </c>
      <c r="AZ261">
        <v>1</v>
      </c>
      <c r="BA261">
        <v>1</v>
      </c>
      <c r="BB261">
        <v>1</v>
      </c>
      <c r="BC261">
        <v>1</v>
      </c>
      <c r="BD261" t="s">
        <v>3</v>
      </c>
      <c r="BE261" t="s">
        <v>3</v>
      </c>
      <c r="BF261" t="s">
        <v>3</v>
      </c>
      <c r="BG261" t="s">
        <v>3</v>
      </c>
      <c r="BH261">
        <v>3</v>
      </c>
      <c r="BI261">
        <v>1</v>
      </c>
      <c r="BJ261" t="s">
        <v>308</v>
      </c>
      <c r="BM261">
        <v>900</v>
      </c>
      <c r="BN261">
        <v>0</v>
      </c>
      <c r="BO261" t="s">
        <v>3</v>
      </c>
      <c r="BP261">
        <v>0</v>
      </c>
      <c r="BQ261">
        <v>90</v>
      </c>
      <c r="BR261">
        <v>0</v>
      </c>
      <c r="BS261">
        <v>1</v>
      </c>
      <c r="BT261">
        <v>1</v>
      </c>
      <c r="BU261">
        <v>1</v>
      </c>
      <c r="BV261">
        <v>1</v>
      </c>
      <c r="BW261">
        <v>1</v>
      </c>
      <c r="BX261">
        <v>1</v>
      </c>
      <c r="BY261" t="s">
        <v>3</v>
      </c>
      <c r="BZ261">
        <v>0</v>
      </c>
      <c r="CA261">
        <v>0</v>
      </c>
      <c r="CB261" t="s">
        <v>3</v>
      </c>
      <c r="CE261">
        <v>0</v>
      </c>
      <c r="CF261">
        <v>0</v>
      </c>
      <c r="CG261">
        <v>0</v>
      </c>
      <c r="CH261">
        <v>34</v>
      </c>
      <c r="CI261">
        <v>0</v>
      </c>
      <c r="CJ261">
        <v>0</v>
      </c>
      <c r="CK261">
        <v>0</v>
      </c>
      <c r="CL261">
        <v>0</v>
      </c>
      <c r="CM261">
        <v>0</v>
      </c>
      <c r="CN261" t="s">
        <v>3</v>
      </c>
      <c r="CO261">
        <v>0</v>
      </c>
      <c r="CP261">
        <f t="shared" si="284"/>
        <v>105.22</v>
      </c>
      <c r="CQ261">
        <f t="shared" si="285"/>
        <v>37.58</v>
      </c>
      <c r="CR261">
        <f t="shared" si="286"/>
        <v>0</v>
      </c>
      <c r="CS261">
        <f t="shared" si="287"/>
        <v>0</v>
      </c>
      <c r="CT261">
        <f t="shared" si="288"/>
        <v>0</v>
      </c>
      <c r="CU261">
        <f t="shared" si="289"/>
        <v>0</v>
      </c>
      <c r="CV261">
        <f t="shared" si="290"/>
        <v>0</v>
      </c>
      <c r="CW261">
        <f t="shared" si="291"/>
        <v>0</v>
      </c>
      <c r="CX261">
        <f t="shared" si="292"/>
        <v>0</v>
      </c>
      <c r="CY261">
        <f>0</f>
        <v>0</v>
      </c>
      <c r="CZ261">
        <f>0</f>
        <v>0</v>
      </c>
      <c r="DC261" t="s">
        <v>3</v>
      </c>
      <c r="DD261" t="s">
        <v>3</v>
      </c>
      <c r="DE261" t="s">
        <v>3</v>
      </c>
      <c r="DF261" t="s">
        <v>3</v>
      </c>
      <c r="DG261" t="s">
        <v>3</v>
      </c>
      <c r="DH261" t="s">
        <v>3</v>
      </c>
      <c r="DI261" t="s">
        <v>3</v>
      </c>
      <c r="DJ261" t="s">
        <v>3</v>
      </c>
      <c r="DK261" t="s">
        <v>3</v>
      </c>
      <c r="DL261" t="s">
        <v>3</v>
      </c>
      <c r="DM261" t="s">
        <v>3</v>
      </c>
      <c r="DN261">
        <v>0</v>
      </c>
      <c r="DO261">
        <v>0</v>
      </c>
      <c r="DP261">
        <v>1</v>
      </c>
      <c r="DQ261">
        <v>1</v>
      </c>
      <c r="DU261">
        <v>1010</v>
      </c>
      <c r="DV261" t="s">
        <v>260</v>
      </c>
      <c r="DW261" t="s">
        <v>260</v>
      </c>
      <c r="DX261">
        <v>1</v>
      </c>
      <c r="DZ261" t="s">
        <v>3</v>
      </c>
      <c r="EA261" t="s">
        <v>3</v>
      </c>
      <c r="EB261" t="s">
        <v>3</v>
      </c>
      <c r="EC261" t="s">
        <v>3</v>
      </c>
      <c r="EE261">
        <v>85678820</v>
      </c>
      <c r="EF261">
        <v>90</v>
      </c>
      <c r="EG261" t="s">
        <v>242</v>
      </c>
      <c r="EH261">
        <v>0</v>
      </c>
      <c r="EI261" t="s">
        <v>3</v>
      </c>
      <c r="EJ261">
        <v>1</v>
      </c>
      <c r="EK261">
        <v>900</v>
      </c>
      <c r="EL261" t="s">
        <v>242</v>
      </c>
      <c r="EM261" t="s">
        <v>243</v>
      </c>
      <c r="EO261" t="s">
        <v>3</v>
      </c>
      <c r="EQ261">
        <v>16</v>
      </c>
      <c r="ER261">
        <v>0</v>
      </c>
      <c r="ES261">
        <v>37.58</v>
      </c>
      <c r="ET261">
        <v>0</v>
      </c>
      <c r="EU261">
        <v>0</v>
      </c>
      <c r="EV261">
        <v>0</v>
      </c>
      <c r="EW261">
        <v>0</v>
      </c>
      <c r="EX261">
        <v>0</v>
      </c>
      <c r="EY261">
        <v>0</v>
      </c>
      <c r="EZ261">
        <v>5</v>
      </c>
      <c r="FC261">
        <v>0</v>
      </c>
      <c r="FD261">
        <v>18</v>
      </c>
      <c r="FF261">
        <v>37.58</v>
      </c>
      <c r="FQ261">
        <v>0</v>
      </c>
      <c r="FR261">
        <f t="shared" si="293"/>
        <v>0</v>
      </c>
      <c r="FS261">
        <v>0</v>
      </c>
      <c r="FX261">
        <v>0</v>
      </c>
      <c r="FY261">
        <v>0</v>
      </c>
      <c r="GA261" t="s">
        <v>3</v>
      </c>
      <c r="GD261">
        <v>1</v>
      </c>
      <c r="GF261">
        <v>13888792</v>
      </c>
      <c r="GG261">
        <v>2</v>
      </c>
      <c r="GH261">
        <v>3</v>
      </c>
      <c r="GI261">
        <v>-2</v>
      </c>
      <c r="GJ261">
        <v>0</v>
      </c>
      <c r="GK261">
        <v>0</v>
      </c>
      <c r="GL261">
        <f t="shared" si="294"/>
        <v>0</v>
      </c>
      <c r="GM261">
        <f t="shared" si="295"/>
        <v>105.22</v>
      </c>
      <c r="GN261">
        <f t="shared" si="296"/>
        <v>105.22</v>
      </c>
      <c r="GO261">
        <f t="shared" si="297"/>
        <v>0</v>
      </c>
      <c r="GP261">
        <f t="shared" si="298"/>
        <v>0</v>
      </c>
      <c r="GR261">
        <v>1</v>
      </c>
      <c r="GS261">
        <v>1</v>
      </c>
      <c r="GT261">
        <v>0</v>
      </c>
      <c r="GU261" t="s">
        <v>3</v>
      </c>
      <c r="GV261">
        <f t="shared" si="299"/>
        <v>0</v>
      </c>
      <c r="GW261">
        <v>1</v>
      </c>
      <c r="GX261">
        <f t="shared" si="300"/>
        <v>0</v>
      </c>
      <c r="HA261">
        <v>0</v>
      </c>
      <c r="HB261">
        <v>0</v>
      </c>
      <c r="HC261">
        <f t="shared" si="301"/>
        <v>0</v>
      </c>
      <c r="HE261" t="s">
        <v>3</v>
      </c>
      <c r="HF261" t="s">
        <v>3</v>
      </c>
      <c r="HG261">
        <f t="shared" si="302"/>
        <v>105.22</v>
      </c>
      <c r="HM261" t="s">
        <v>3</v>
      </c>
      <c r="HN261" t="s">
        <v>3</v>
      </c>
      <c r="HO261" t="s">
        <v>3</v>
      </c>
      <c r="HP261" t="s">
        <v>3</v>
      </c>
      <c r="HQ261" t="s">
        <v>3</v>
      </c>
      <c r="IK261">
        <v>0</v>
      </c>
    </row>
    <row r="262" spans="1:255" x14ac:dyDescent="0.2">
      <c r="A262" s="2">
        <v>17</v>
      </c>
      <c r="B262" s="2">
        <v>1</v>
      </c>
      <c r="C262" s="2"/>
      <c r="D262" s="2"/>
      <c r="E262" s="2" t="s">
        <v>310</v>
      </c>
      <c r="F262" s="2" t="s">
        <v>311</v>
      </c>
      <c r="G262" s="2" t="s">
        <v>312</v>
      </c>
      <c r="H262" s="2" t="s">
        <v>260</v>
      </c>
      <c r="I262" s="2">
        <v>0.7</v>
      </c>
      <c r="J262" s="2">
        <v>0</v>
      </c>
      <c r="K262" s="2">
        <v>0.7</v>
      </c>
      <c r="L262" s="2">
        <v>1</v>
      </c>
      <c r="M262" s="2">
        <v>0.3</v>
      </c>
      <c r="N262" s="2">
        <f t="shared" si="264"/>
        <v>0.7</v>
      </c>
      <c r="O262" s="2">
        <f t="shared" si="265"/>
        <v>82.34</v>
      </c>
      <c r="P262" s="2">
        <f t="shared" si="266"/>
        <v>82.34</v>
      </c>
      <c r="Q262" s="2">
        <f t="shared" si="267"/>
        <v>0</v>
      </c>
      <c r="R262" s="2">
        <f t="shared" si="268"/>
        <v>0</v>
      </c>
      <c r="S262" s="2">
        <f t="shared" si="269"/>
        <v>0</v>
      </c>
      <c r="T262" s="2">
        <f t="shared" si="270"/>
        <v>0</v>
      </c>
      <c r="U262" s="2">
        <f t="shared" si="271"/>
        <v>0</v>
      </c>
      <c r="V262" s="2">
        <f t="shared" si="272"/>
        <v>0</v>
      </c>
      <c r="W262" s="2">
        <f t="shared" si="273"/>
        <v>0</v>
      </c>
      <c r="X262" s="2">
        <f t="shared" si="274"/>
        <v>0</v>
      </c>
      <c r="Y262" s="2">
        <f t="shared" si="275"/>
        <v>0</v>
      </c>
      <c r="Z262" s="2"/>
      <c r="AA262" s="2">
        <v>87105575</v>
      </c>
      <c r="AB262" s="2">
        <f t="shared" si="276"/>
        <v>117.63</v>
      </c>
      <c r="AC262" s="2">
        <f t="shared" si="277"/>
        <v>117.63</v>
      </c>
      <c r="AD262" s="2">
        <f t="shared" si="303"/>
        <v>0</v>
      </c>
      <c r="AE262" s="2">
        <f t="shared" si="278"/>
        <v>0</v>
      </c>
      <c r="AF262" s="2">
        <f t="shared" si="279"/>
        <v>0</v>
      </c>
      <c r="AG262" s="2">
        <f t="shared" si="280"/>
        <v>0</v>
      </c>
      <c r="AH262" s="2">
        <f t="shared" si="281"/>
        <v>0</v>
      </c>
      <c r="AI262" s="2">
        <f t="shared" si="282"/>
        <v>0</v>
      </c>
      <c r="AJ262" s="2">
        <f t="shared" si="283"/>
        <v>0</v>
      </c>
      <c r="AK262" s="2">
        <v>117.63</v>
      </c>
      <c r="AL262" s="2">
        <v>117.63</v>
      </c>
      <c r="AM262" s="2">
        <v>0</v>
      </c>
      <c r="AN262" s="2">
        <v>0</v>
      </c>
      <c r="AO262" s="2">
        <v>0</v>
      </c>
      <c r="AP262" s="2">
        <v>0</v>
      </c>
      <c r="AQ262" s="2">
        <v>0</v>
      </c>
      <c r="AR262" s="2">
        <v>0</v>
      </c>
      <c r="AS262" s="2">
        <v>0</v>
      </c>
      <c r="AT262" s="2">
        <v>0</v>
      </c>
      <c r="AU262" s="2">
        <v>0</v>
      </c>
      <c r="AV262" s="2">
        <v>1</v>
      </c>
      <c r="AW262" s="2">
        <v>1</v>
      </c>
      <c r="AX262" s="2"/>
      <c r="AY262" s="2"/>
      <c r="AZ262" s="2">
        <v>1</v>
      </c>
      <c r="BA262" s="2">
        <v>1</v>
      </c>
      <c r="BB262" s="2">
        <v>1</v>
      </c>
      <c r="BC262" s="2">
        <v>1</v>
      </c>
      <c r="BD262" s="2" t="s">
        <v>3</v>
      </c>
      <c r="BE262" s="2" t="s">
        <v>3</v>
      </c>
      <c r="BF262" s="2" t="s">
        <v>3</v>
      </c>
      <c r="BG262" s="2" t="s">
        <v>3</v>
      </c>
      <c r="BH262" s="2">
        <v>3</v>
      </c>
      <c r="BI262" s="2">
        <v>1</v>
      </c>
      <c r="BJ262" s="2" t="s">
        <v>311</v>
      </c>
      <c r="BK262" s="2"/>
      <c r="BL262" s="2"/>
      <c r="BM262" s="2">
        <v>900</v>
      </c>
      <c r="BN262" s="2">
        <v>0</v>
      </c>
      <c r="BO262" s="2" t="s">
        <v>3</v>
      </c>
      <c r="BP262" s="2">
        <v>0</v>
      </c>
      <c r="BQ262" s="2">
        <v>90</v>
      </c>
      <c r="BR262" s="2">
        <v>0</v>
      </c>
      <c r="BS262" s="2">
        <v>1</v>
      </c>
      <c r="BT262" s="2">
        <v>1</v>
      </c>
      <c r="BU262" s="2">
        <v>1</v>
      </c>
      <c r="BV262" s="2">
        <v>1</v>
      </c>
      <c r="BW262" s="2">
        <v>1</v>
      </c>
      <c r="BX262" s="2">
        <v>1</v>
      </c>
      <c r="BY262" s="2" t="s">
        <v>3</v>
      </c>
      <c r="BZ262" s="2">
        <v>0</v>
      </c>
      <c r="CA262" s="2">
        <v>0</v>
      </c>
      <c r="CB262" s="2" t="s">
        <v>3</v>
      </c>
      <c r="CC262" s="2"/>
      <c r="CD262" s="2"/>
      <c r="CE262" s="2">
        <v>0</v>
      </c>
      <c r="CF262" s="2">
        <v>0</v>
      </c>
      <c r="CG262" s="2">
        <v>0</v>
      </c>
      <c r="CH262" s="2">
        <v>35</v>
      </c>
      <c r="CI262" s="2">
        <v>0</v>
      </c>
      <c r="CJ262" s="2">
        <v>0</v>
      </c>
      <c r="CK262" s="2">
        <v>0</v>
      </c>
      <c r="CL262" s="2">
        <v>0</v>
      </c>
      <c r="CM262" s="2">
        <v>0</v>
      </c>
      <c r="CN262" s="2" t="s">
        <v>3</v>
      </c>
      <c r="CO262" s="2">
        <v>0</v>
      </c>
      <c r="CP262" s="2">
        <f t="shared" si="284"/>
        <v>82.34</v>
      </c>
      <c r="CQ262" s="2">
        <f t="shared" si="285"/>
        <v>117.63</v>
      </c>
      <c r="CR262" s="2">
        <f t="shared" si="286"/>
        <v>0</v>
      </c>
      <c r="CS262" s="2">
        <f t="shared" si="287"/>
        <v>0</v>
      </c>
      <c r="CT262" s="2">
        <f t="shared" si="288"/>
        <v>0</v>
      </c>
      <c r="CU262" s="2">
        <f t="shared" si="289"/>
        <v>0</v>
      </c>
      <c r="CV262" s="2">
        <f t="shared" si="290"/>
        <v>0</v>
      </c>
      <c r="CW262" s="2">
        <f t="shared" si="291"/>
        <v>0</v>
      </c>
      <c r="CX262" s="2">
        <f t="shared" si="292"/>
        <v>0</v>
      </c>
      <c r="CY262" s="2">
        <f>0</f>
        <v>0</v>
      </c>
      <c r="CZ262" s="2">
        <f>0</f>
        <v>0</v>
      </c>
      <c r="DA262" s="2"/>
      <c r="DB262" s="2"/>
      <c r="DC262" s="2" t="s">
        <v>3</v>
      </c>
      <c r="DD262" s="2" t="s">
        <v>3</v>
      </c>
      <c r="DE262" s="2" t="s">
        <v>3</v>
      </c>
      <c r="DF262" s="2" t="s">
        <v>3</v>
      </c>
      <c r="DG262" s="2" t="s">
        <v>3</v>
      </c>
      <c r="DH262" s="2" t="s">
        <v>3</v>
      </c>
      <c r="DI262" s="2" t="s">
        <v>3</v>
      </c>
      <c r="DJ262" s="2" t="s">
        <v>3</v>
      </c>
      <c r="DK262" s="2" t="s">
        <v>3</v>
      </c>
      <c r="DL262" s="2" t="s">
        <v>3</v>
      </c>
      <c r="DM262" s="2" t="s">
        <v>3</v>
      </c>
      <c r="DN262" s="2">
        <v>0</v>
      </c>
      <c r="DO262" s="2">
        <v>0</v>
      </c>
      <c r="DP262" s="2">
        <v>1</v>
      </c>
      <c r="DQ262" s="2">
        <v>1</v>
      </c>
      <c r="DR262" s="2"/>
      <c r="DS262" s="2"/>
      <c r="DT262" s="2"/>
      <c r="DU262" s="2">
        <v>1010</v>
      </c>
      <c r="DV262" s="2" t="s">
        <v>260</v>
      </c>
      <c r="DW262" s="2" t="s">
        <v>260</v>
      </c>
      <c r="DX262" s="2">
        <v>1</v>
      </c>
      <c r="DY262" s="2"/>
      <c r="DZ262" s="2" t="s">
        <v>3</v>
      </c>
      <c r="EA262" s="2" t="s">
        <v>3</v>
      </c>
      <c r="EB262" s="2" t="s">
        <v>3</v>
      </c>
      <c r="EC262" s="2" t="s">
        <v>3</v>
      </c>
      <c r="ED262" s="2"/>
      <c r="EE262" s="2">
        <v>85678820</v>
      </c>
      <c r="EF262" s="2">
        <v>90</v>
      </c>
      <c r="EG262" s="2" t="s">
        <v>242</v>
      </c>
      <c r="EH262" s="2">
        <v>0</v>
      </c>
      <c r="EI262" s="2" t="s">
        <v>3</v>
      </c>
      <c r="EJ262" s="2">
        <v>1</v>
      </c>
      <c r="EK262" s="2">
        <v>900</v>
      </c>
      <c r="EL262" s="2" t="s">
        <v>242</v>
      </c>
      <c r="EM262" s="2" t="s">
        <v>243</v>
      </c>
      <c r="EN262" s="2"/>
      <c r="EO262" s="2" t="s">
        <v>3</v>
      </c>
      <c r="EP262" s="2"/>
      <c r="EQ262" s="2">
        <v>16</v>
      </c>
      <c r="ER262" s="2">
        <v>0</v>
      </c>
      <c r="ES262" s="2">
        <v>117.63</v>
      </c>
      <c r="ET262" s="2">
        <v>0</v>
      </c>
      <c r="EU262" s="2">
        <v>0</v>
      </c>
      <c r="EV262" s="2">
        <v>0</v>
      </c>
      <c r="EW262" s="2">
        <v>0</v>
      </c>
      <c r="EX262" s="2">
        <v>0</v>
      </c>
      <c r="EY262" s="2">
        <v>0</v>
      </c>
      <c r="EZ262" s="2">
        <v>5</v>
      </c>
      <c r="FA262" s="2"/>
      <c r="FB262" s="2"/>
      <c r="FC262" s="2">
        <v>0</v>
      </c>
      <c r="FD262" s="2">
        <v>18</v>
      </c>
      <c r="FE262" s="2"/>
      <c r="FF262" s="2">
        <v>117.63</v>
      </c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>
        <v>0</v>
      </c>
      <c r="FR262" s="2">
        <f t="shared" si="293"/>
        <v>0</v>
      </c>
      <c r="FS262" s="2">
        <v>0</v>
      </c>
      <c r="FT262" s="2"/>
      <c r="FU262" s="2"/>
      <c r="FV262" s="2"/>
      <c r="FW262" s="2"/>
      <c r="FX262" s="2">
        <v>0</v>
      </c>
      <c r="FY262" s="2">
        <v>0</v>
      </c>
      <c r="FZ262" s="2"/>
      <c r="GA262" s="2" t="s">
        <v>3</v>
      </c>
      <c r="GB262" s="2"/>
      <c r="GC262" s="2"/>
      <c r="GD262" s="2">
        <v>1</v>
      </c>
      <c r="GE262" s="2"/>
      <c r="GF262" s="2">
        <v>-1366463275</v>
      </c>
      <c r="GG262" s="2">
        <v>2</v>
      </c>
      <c r="GH262" s="2">
        <v>3</v>
      </c>
      <c r="GI262" s="2">
        <v>-2</v>
      </c>
      <c r="GJ262" s="2">
        <v>0</v>
      </c>
      <c r="GK262" s="2">
        <v>0</v>
      </c>
      <c r="GL262" s="2">
        <f t="shared" si="294"/>
        <v>0</v>
      </c>
      <c r="GM262" s="2">
        <f t="shared" si="295"/>
        <v>82.34</v>
      </c>
      <c r="GN262" s="2">
        <f t="shared" si="296"/>
        <v>82.34</v>
      </c>
      <c r="GO262" s="2">
        <f t="shared" si="297"/>
        <v>0</v>
      </c>
      <c r="GP262" s="2">
        <f t="shared" si="298"/>
        <v>0</v>
      </c>
      <c r="GQ262" s="2"/>
      <c r="GR262" s="2">
        <v>1</v>
      </c>
      <c r="GS262" s="2">
        <v>1</v>
      </c>
      <c r="GT262" s="2">
        <v>0</v>
      </c>
      <c r="GU262" s="2" t="s">
        <v>3</v>
      </c>
      <c r="GV262" s="2">
        <f t="shared" si="299"/>
        <v>0</v>
      </c>
      <c r="GW262" s="2">
        <v>1</v>
      </c>
      <c r="GX262" s="2">
        <f t="shared" si="300"/>
        <v>0</v>
      </c>
      <c r="GY262" s="2"/>
      <c r="GZ262" s="2"/>
      <c r="HA262" s="2">
        <v>0</v>
      </c>
      <c r="HB262" s="2">
        <v>0</v>
      </c>
      <c r="HC262" s="2">
        <f t="shared" si="301"/>
        <v>0</v>
      </c>
      <c r="HD262" s="2"/>
      <c r="HE262" s="2" t="s">
        <v>3</v>
      </c>
      <c r="HF262" s="2" t="s">
        <v>3</v>
      </c>
      <c r="HG262" s="2">
        <f t="shared" si="302"/>
        <v>82.34</v>
      </c>
      <c r="HH262" s="2"/>
      <c r="HI262" s="2"/>
      <c r="HJ262" s="2"/>
      <c r="HK262" s="2"/>
      <c r="HL262" s="2"/>
      <c r="HM262" s="2" t="s">
        <v>3</v>
      </c>
      <c r="HN262" s="2" t="s">
        <v>3</v>
      </c>
      <c r="HO262" s="2" t="s">
        <v>3</v>
      </c>
      <c r="HP262" s="2" t="s">
        <v>3</v>
      </c>
      <c r="HQ262" s="2" t="s">
        <v>3</v>
      </c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>
        <v>0</v>
      </c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x14ac:dyDescent="0.2">
      <c r="A263">
        <v>17</v>
      </c>
      <c r="B263">
        <v>1</v>
      </c>
      <c r="E263" t="s">
        <v>310</v>
      </c>
      <c r="F263" t="s">
        <v>311</v>
      </c>
      <c r="G263" t="s">
        <v>312</v>
      </c>
      <c r="H263" t="s">
        <v>260</v>
      </c>
      <c r="I263">
        <v>0.7</v>
      </c>
      <c r="J263">
        <v>0</v>
      </c>
      <c r="K263">
        <v>0.7</v>
      </c>
      <c r="L263">
        <v>1</v>
      </c>
      <c r="M263">
        <v>0.3</v>
      </c>
      <c r="N263">
        <f t="shared" si="264"/>
        <v>0.7</v>
      </c>
      <c r="O263">
        <f t="shared" si="265"/>
        <v>82.34</v>
      </c>
      <c r="P263">
        <f t="shared" si="266"/>
        <v>82.34</v>
      </c>
      <c r="Q263">
        <f t="shared" si="267"/>
        <v>0</v>
      </c>
      <c r="R263">
        <f t="shared" si="268"/>
        <v>0</v>
      </c>
      <c r="S263">
        <f t="shared" si="269"/>
        <v>0</v>
      </c>
      <c r="T263">
        <f t="shared" si="270"/>
        <v>0</v>
      </c>
      <c r="U263">
        <f t="shared" si="271"/>
        <v>0</v>
      </c>
      <c r="V263">
        <f t="shared" si="272"/>
        <v>0</v>
      </c>
      <c r="W263">
        <f t="shared" si="273"/>
        <v>0</v>
      </c>
      <c r="X263">
        <f t="shared" si="274"/>
        <v>0</v>
      </c>
      <c r="Y263">
        <f t="shared" si="275"/>
        <v>0</v>
      </c>
      <c r="AA263">
        <v>87105511</v>
      </c>
      <c r="AB263">
        <f t="shared" si="276"/>
        <v>117.63</v>
      </c>
      <c r="AC263">
        <f t="shared" si="277"/>
        <v>117.63</v>
      </c>
      <c r="AD263">
        <f t="shared" si="303"/>
        <v>0</v>
      </c>
      <c r="AE263">
        <f t="shared" si="278"/>
        <v>0</v>
      </c>
      <c r="AF263">
        <f t="shared" si="279"/>
        <v>0</v>
      </c>
      <c r="AG263">
        <f t="shared" si="280"/>
        <v>0</v>
      </c>
      <c r="AH263">
        <f t="shared" si="281"/>
        <v>0</v>
      </c>
      <c r="AI263">
        <f t="shared" si="282"/>
        <v>0</v>
      </c>
      <c r="AJ263">
        <f t="shared" si="283"/>
        <v>0</v>
      </c>
      <c r="AK263">
        <v>117.63</v>
      </c>
      <c r="AL263">
        <v>117.63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1</v>
      </c>
      <c r="AW263">
        <v>1</v>
      </c>
      <c r="AZ263">
        <v>1</v>
      </c>
      <c r="BA263">
        <v>1</v>
      </c>
      <c r="BB263">
        <v>1</v>
      </c>
      <c r="BC263">
        <v>1</v>
      </c>
      <c r="BD263" t="s">
        <v>3</v>
      </c>
      <c r="BE263" t="s">
        <v>3</v>
      </c>
      <c r="BF263" t="s">
        <v>3</v>
      </c>
      <c r="BG263" t="s">
        <v>3</v>
      </c>
      <c r="BH263">
        <v>3</v>
      </c>
      <c r="BI263">
        <v>1</v>
      </c>
      <c r="BJ263" t="s">
        <v>311</v>
      </c>
      <c r="BM263">
        <v>900</v>
      </c>
      <c r="BN263">
        <v>0</v>
      </c>
      <c r="BO263" t="s">
        <v>3</v>
      </c>
      <c r="BP263">
        <v>0</v>
      </c>
      <c r="BQ263">
        <v>90</v>
      </c>
      <c r="BR263">
        <v>0</v>
      </c>
      <c r="BS263">
        <v>1</v>
      </c>
      <c r="BT263">
        <v>1</v>
      </c>
      <c r="BU263">
        <v>1</v>
      </c>
      <c r="BV263">
        <v>1</v>
      </c>
      <c r="BW263">
        <v>1</v>
      </c>
      <c r="BX263">
        <v>1</v>
      </c>
      <c r="BY263" t="s">
        <v>3</v>
      </c>
      <c r="BZ263">
        <v>0</v>
      </c>
      <c r="CA263">
        <v>0</v>
      </c>
      <c r="CB263" t="s">
        <v>3</v>
      </c>
      <c r="CE263">
        <v>0</v>
      </c>
      <c r="CF263">
        <v>0</v>
      </c>
      <c r="CG263">
        <v>0</v>
      </c>
      <c r="CH263">
        <v>35</v>
      </c>
      <c r="CI263">
        <v>0</v>
      </c>
      <c r="CJ263">
        <v>0</v>
      </c>
      <c r="CK263">
        <v>0</v>
      </c>
      <c r="CL263">
        <v>0</v>
      </c>
      <c r="CM263">
        <v>0</v>
      </c>
      <c r="CN263" t="s">
        <v>3</v>
      </c>
      <c r="CO263">
        <v>0</v>
      </c>
      <c r="CP263">
        <f t="shared" si="284"/>
        <v>82.34</v>
      </c>
      <c r="CQ263">
        <f t="shared" si="285"/>
        <v>117.63</v>
      </c>
      <c r="CR263">
        <f t="shared" si="286"/>
        <v>0</v>
      </c>
      <c r="CS263">
        <f t="shared" si="287"/>
        <v>0</v>
      </c>
      <c r="CT263">
        <f t="shared" si="288"/>
        <v>0</v>
      </c>
      <c r="CU263">
        <f t="shared" si="289"/>
        <v>0</v>
      </c>
      <c r="CV263">
        <f t="shared" si="290"/>
        <v>0</v>
      </c>
      <c r="CW263">
        <f t="shared" si="291"/>
        <v>0</v>
      </c>
      <c r="CX263">
        <f t="shared" si="292"/>
        <v>0</v>
      </c>
      <c r="CY263">
        <f>0</f>
        <v>0</v>
      </c>
      <c r="CZ263">
        <f>0</f>
        <v>0</v>
      </c>
      <c r="DC263" t="s">
        <v>3</v>
      </c>
      <c r="DD263" t="s">
        <v>3</v>
      </c>
      <c r="DE263" t="s">
        <v>3</v>
      </c>
      <c r="DF263" t="s">
        <v>3</v>
      </c>
      <c r="DG263" t="s">
        <v>3</v>
      </c>
      <c r="DH263" t="s">
        <v>3</v>
      </c>
      <c r="DI263" t="s">
        <v>3</v>
      </c>
      <c r="DJ263" t="s">
        <v>3</v>
      </c>
      <c r="DK263" t="s">
        <v>3</v>
      </c>
      <c r="DL263" t="s">
        <v>3</v>
      </c>
      <c r="DM263" t="s">
        <v>3</v>
      </c>
      <c r="DN263">
        <v>0</v>
      </c>
      <c r="DO263">
        <v>0</v>
      </c>
      <c r="DP263">
        <v>1</v>
      </c>
      <c r="DQ263">
        <v>1</v>
      </c>
      <c r="DU263">
        <v>1010</v>
      </c>
      <c r="DV263" t="s">
        <v>260</v>
      </c>
      <c r="DW263" t="s">
        <v>260</v>
      </c>
      <c r="DX263">
        <v>1</v>
      </c>
      <c r="DZ263" t="s">
        <v>3</v>
      </c>
      <c r="EA263" t="s">
        <v>3</v>
      </c>
      <c r="EB263" t="s">
        <v>3</v>
      </c>
      <c r="EC263" t="s">
        <v>3</v>
      </c>
      <c r="EE263">
        <v>85678820</v>
      </c>
      <c r="EF263">
        <v>90</v>
      </c>
      <c r="EG263" t="s">
        <v>242</v>
      </c>
      <c r="EH263">
        <v>0</v>
      </c>
      <c r="EI263" t="s">
        <v>3</v>
      </c>
      <c r="EJ263">
        <v>1</v>
      </c>
      <c r="EK263">
        <v>900</v>
      </c>
      <c r="EL263" t="s">
        <v>242</v>
      </c>
      <c r="EM263" t="s">
        <v>243</v>
      </c>
      <c r="EO263" t="s">
        <v>3</v>
      </c>
      <c r="EQ263">
        <v>16</v>
      </c>
      <c r="ER263">
        <v>0</v>
      </c>
      <c r="ES263">
        <v>117.63</v>
      </c>
      <c r="ET263">
        <v>0</v>
      </c>
      <c r="EU263">
        <v>0</v>
      </c>
      <c r="EV263">
        <v>0</v>
      </c>
      <c r="EW263">
        <v>0</v>
      </c>
      <c r="EX263">
        <v>0</v>
      </c>
      <c r="EY263">
        <v>0</v>
      </c>
      <c r="EZ263">
        <v>5</v>
      </c>
      <c r="FC263">
        <v>0</v>
      </c>
      <c r="FD263">
        <v>18</v>
      </c>
      <c r="FF263">
        <v>117.63</v>
      </c>
      <c r="FQ263">
        <v>0</v>
      </c>
      <c r="FR263">
        <f t="shared" si="293"/>
        <v>0</v>
      </c>
      <c r="FS263">
        <v>0</v>
      </c>
      <c r="FX263">
        <v>0</v>
      </c>
      <c r="FY263">
        <v>0</v>
      </c>
      <c r="GA263" t="s">
        <v>3</v>
      </c>
      <c r="GD263">
        <v>1</v>
      </c>
      <c r="GF263">
        <v>-1366463275</v>
      </c>
      <c r="GG263">
        <v>2</v>
      </c>
      <c r="GH263">
        <v>3</v>
      </c>
      <c r="GI263">
        <v>-2</v>
      </c>
      <c r="GJ263">
        <v>0</v>
      </c>
      <c r="GK263">
        <v>0</v>
      </c>
      <c r="GL263">
        <f t="shared" si="294"/>
        <v>0</v>
      </c>
      <c r="GM263">
        <f t="shared" si="295"/>
        <v>82.34</v>
      </c>
      <c r="GN263">
        <f t="shared" si="296"/>
        <v>82.34</v>
      </c>
      <c r="GO263">
        <f t="shared" si="297"/>
        <v>0</v>
      </c>
      <c r="GP263">
        <f t="shared" si="298"/>
        <v>0</v>
      </c>
      <c r="GR263">
        <v>1</v>
      </c>
      <c r="GS263">
        <v>1</v>
      </c>
      <c r="GT263">
        <v>0</v>
      </c>
      <c r="GU263" t="s">
        <v>3</v>
      </c>
      <c r="GV263">
        <f t="shared" si="299"/>
        <v>0</v>
      </c>
      <c r="GW263">
        <v>1</v>
      </c>
      <c r="GX263">
        <f t="shared" si="300"/>
        <v>0</v>
      </c>
      <c r="HA263">
        <v>0</v>
      </c>
      <c r="HB263">
        <v>0</v>
      </c>
      <c r="HC263">
        <f t="shared" si="301"/>
        <v>0</v>
      </c>
      <c r="HE263" t="s">
        <v>3</v>
      </c>
      <c r="HF263" t="s">
        <v>3</v>
      </c>
      <c r="HG263">
        <f t="shared" si="302"/>
        <v>82.34</v>
      </c>
      <c r="HM263" t="s">
        <v>3</v>
      </c>
      <c r="HN263" t="s">
        <v>3</v>
      </c>
      <c r="HO263" t="s">
        <v>3</v>
      </c>
      <c r="HP263" t="s">
        <v>3</v>
      </c>
      <c r="HQ263" t="s">
        <v>3</v>
      </c>
      <c r="IK263">
        <v>0</v>
      </c>
    </row>
    <row r="264" spans="1:255" x14ac:dyDescent="0.2">
      <c r="A264" s="2">
        <v>17</v>
      </c>
      <c r="B264" s="2">
        <v>1</v>
      </c>
      <c r="C264" s="2"/>
      <c r="D264" s="2"/>
      <c r="E264" s="2" t="s">
        <v>313</v>
      </c>
      <c r="F264" s="2" t="s">
        <v>314</v>
      </c>
      <c r="G264" s="2" t="s">
        <v>315</v>
      </c>
      <c r="H264" s="2" t="s">
        <v>260</v>
      </c>
      <c r="I264" s="2">
        <v>2.8</v>
      </c>
      <c r="J264" s="2">
        <v>0</v>
      </c>
      <c r="K264" s="2">
        <v>2.8</v>
      </c>
      <c r="L264" s="2">
        <v>4</v>
      </c>
      <c r="M264" s="2">
        <v>1.2</v>
      </c>
      <c r="N264" s="2">
        <f t="shared" si="264"/>
        <v>2.8</v>
      </c>
      <c r="O264" s="2">
        <f t="shared" si="265"/>
        <v>1205.6199999999999</v>
      </c>
      <c r="P264" s="2">
        <f t="shared" si="266"/>
        <v>1205.6199999999999</v>
      </c>
      <c r="Q264" s="2">
        <f t="shared" si="267"/>
        <v>0</v>
      </c>
      <c r="R264" s="2">
        <f t="shared" si="268"/>
        <v>0</v>
      </c>
      <c r="S264" s="2">
        <f t="shared" si="269"/>
        <v>0</v>
      </c>
      <c r="T264" s="2">
        <f t="shared" si="270"/>
        <v>0</v>
      </c>
      <c r="U264" s="2">
        <f t="shared" si="271"/>
        <v>0</v>
      </c>
      <c r="V264" s="2">
        <f t="shared" si="272"/>
        <v>0</v>
      </c>
      <c r="W264" s="2">
        <f t="shared" si="273"/>
        <v>0</v>
      </c>
      <c r="X264" s="2">
        <f t="shared" si="274"/>
        <v>0</v>
      </c>
      <c r="Y264" s="2">
        <f t="shared" si="275"/>
        <v>0</v>
      </c>
      <c r="Z264" s="2"/>
      <c r="AA264" s="2">
        <v>87105575</v>
      </c>
      <c r="AB264" s="2">
        <f t="shared" si="276"/>
        <v>430.58</v>
      </c>
      <c r="AC264" s="2">
        <f t="shared" si="277"/>
        <v>430.58</v>
      </c>
      <c r="AD264" s="2">
        <f t="shared" si="303"/>
        <v>0</v>
      </c>
      <c r="AE264" s="2">
        <f t="shared" si="278"/>
        <v>0</v>
      </c>
      <c r="AF264" s="2">
        <f t="shared" si="279"/>
        <v>0</v>
      </c>
      <c r="AG264" s="2">
        <f t="shared" si="280"/>
        <v>0</v>
      </c>
      <c r="AH264" s="2">
        <f t="shared" si="281"/>
        <v>0</v>
      </c>
      <c r="AI264" s="2">
        <f t="shared" si="282"/>
        <v>0</v>
      </c>
      <c r="AJ264" s="2">
        <f t="shared" si="283"/>
        <v>0</v>
      </c>
      <c r="AK264" s="2">
        <v>430.58</v>
      </c>
      <c r="AL264" s="2">
        <v>430.58</v>
      </c>
      <c r="AM264" s="2">
        <v>0</v>
      </c>
      <c r="AN264" s="2">
        <v>0</v>
      </c>
      <c r="AO264" s="2">
        <v>0</v>
      </c>
      <c r="AP264" s="2">
        <v>0</v>
      </c>
      <c r="AQ264" s="2">
        <v>0</v>
      </c>
      <c r="AR264" s="2">
        <v>0</v>
      </c>
      <c r="AS264" s="2">
        <v>0</v>
      </c>
      <c r="AT264" s="2">
        <v>0</v>
      </c>
      <c r="AU264" s="2">
        <v>0</v>
      </c>
      <c r="AV264" s="2">
        <v>1</v>
      </c>
      <c r="AW264" s="2">
        <v>1</v>
      </c>
      <c r="AX264" s="2"/>
      <c r="AY264" s="2"/>
      <c r="AZ264" s="2">
        <v>1</v>
      </c>
      <c r="BA264" s="2">
        <v>1</v>
      </c>
      <c r="BB264" s="2">
        <v>1</v>
      </c>
      <c r="BC264" s="2">
        <v>1</v>
      </c>
      <c r="BD264" s="2" t="s">
        <v>3</v>
      </c>
      <c r="BE264" s="2" t="s">
        <v>3</v>
      </c>
      <c r="BF264" s="2" t="s">
        <v>3</v>
      </c>
      <c r="BG264" s="2" t="s">
        <v>3</v>
      </c>
      <c r="BH264" s="2">
        <v>3</v>
      </c>
      <c r="BI264" s="2">
        <v>1</v>
      </c>
      <c r="BJ264" s="2" t="s">
        <v>314</v>
      </c>
      <c r="BK264" s="2"/>
      <c r="BL264" s="2"/>
      <c r="BM264" s="2">
        <v>900</v>
      </c>
      <c r="BN264" s="2">
        <v>0</v>
      </c>
      <c r="BO264" s="2" t="s">
        <v>3</v>
      </c>
      <c r="BP264" s="2">
        <v>0</v>
      </c>
      <c r="BQ264" s="2">
        <v>90</v>
      </c>
      <c r="BR264" s="2">
        <v>0</v>
      </c>
      <c r="BS264" s="2">
        <v>1</v>
      </c>
      <c r="BT264" s="2">
        <v>1</v>
      </c>
      <c r="BU264" s="2">
        <v>1</v>
      </c>
      <c r="BV264" s="2">
        <v>1</v>
      </c>
      <c r="BW264" s="2">
        <v>1</v>
      </c>
      <c r="BX264" s="2">
        <v>1</v>
      </c>
      <c r="BY264" s="2" t="s">
        <v>3</v>
      </c>
      <c r="BZ264" s="2">
        <v>0</v>
      </c>
      <c r="CA264" s="2">
        <v>0</v>
      </c>
      <c r="CB264" s="2" t="s">
        <v>3</v>
      </c>
      <c r="CC264" s="2"/>
      <c r="CD264" s="2"/>
      <c r="CE264" s="2">
        <v>0</v>
      </c>
      <c r="CF264" s="2">
        <v>0</v>
      </c>
      <c r="CG264" s="2">
        <v>0</v>
      </c>
      <c r="CH264" s="2">
        <v>36</v>
      </c>
      <c r="CI264" s="2">
        <v>0</v>
      </c>
      <c r="CJ264" s="2">
        <v>0</v>
      </c>
      <c r="CK264" s="2">
        <v>0</v>
      </c>
      <c r="CL264" s="2">
        <v>0</v>
      </c>
      <c r="CM264" s="2">
        <v>0</v>
      </c>
      <c r="CN264" s="2" t="s">
        <v>3</v>
      </c>
      <c r="CO264" s="2">
        <v>0</v>
      </c>
      <c r="CP264" s="2">
        <f t="shared" si="284"/>
        <v>1205.6199999999999</v>
      </c>
      <c r="CQ264" s="2">
        <f t="shared" si="285"/>
        <v>430.58</v>
      </c>
      <c r="CR264" s="2">
        <f t="shared" si="286"/>
        <v>0</v>
      </c>
      <c r="CS264" s="2">
        <f t="shared" si="287"/>
        <v>0</v>
      </c>
      <c r="CT264" s="2">
        <f t="shared" si="288"/>
        <v>0</v>
      </c>
      <c r="CU264" s="2">
        <f t="shared" si="289"/>
        <v>0</v>
      </c>
      <c r="CV264" s="2">
        <f t="shared" si="290"/>
        <v>0</v>
      </c>
      <c r="CW264" s="2">
        <f t="shared" si="291"/>
        <v>0</v>
      </c>
      <c r="CX264" s="2">
        <f t="shared" si="292"/>
        <v>0</v>
      </c>
      <c r="CY264" s="2">
        <f>0</f>
        <v>0</v>
      </c>
      <c r="CZ264" s="2">
        <f>0</f>
        <v>0</v>
      </c>
      <c r="DA264" s="2"/>
      <c r="DB264" s="2"/>
      <c r="DC264" s="2" t="s">
        <v>3</v>
      </c>
      <c r="DD264" s="2" t="s">
        <v>3</v>
      </c>
      <c r="DE264" s="2" t="s">
        <v>3</v>
      </c>
      <c r="DF264" s="2" t="s">
        <v>3</v>
      </c>
      <c r="DG264" s="2" t="s">
        <v>3</v>
      </c>
      <c r="DH264" s="2" t="s">
        <v>3</v>
      </c>
      <c r="DI264" s="2" t="s">
        <v>3</v>
      </c>
      <c r="DJ264" s="2" t="s">
        <v>3</v>
      </c>
      <c r="DK264" s="2" t="s">
        <v>3</v>
      </c>
      <c r="DL264" s="2" t="s">
        <v>3</v>
      </c>
      <c r="DM264" s="2" t="s">
        <v>3</v>
      </c>
      <c r="DN264" s="2">
        <v>0</v>
      </c>
      <c r="DO264" s="2">
        <v>0</v>
      </c>
      <c r="DP264" s="2">
        <v>1</v>
      </c>
      <c r="DQ264" s="2">
        <v>1</v>
      </c>
      <c r="DR264" s="2"/>
      <c r="DS264" s="2"/>
      <c r="DT264" s="2"/>
      <c r="DU264" s="2">
        <v>1010</v>
      </c>
      <c r="DV264" s="2" t="s">
        <v>260</v>
      </c>
      <c r="DW264" s="2" t="s">
        <v>260</v>
      </c>
      <c r="DX264" s="2">
        <v>1</v>
      </c>
      <c r="DY264" s="2"/>
      <c r="DZ264" s="2" t="s">
        <v>3</v>
      </c>
      <c r="EA264" s="2" t="s">
        <v>3</v>
      </c>
      <c r="EB264" s="2" t="s">
        <v>3</v>
      </c>
      <c r="EC264" s="2" t="s">
        <v>3</v>
      </c>
      <c r="ED264" s="2"/>
      <c r="EE264" s="2">
        <v>85678820</v>
      </c>
      <c r="EF264" s="2">
        <v>90</v>
      </c>
      <c r="EG264" s="2" t="s">
        <v>242</v>
      </c>
      <c r="EH264" s="2">
        <v>0</v>
      </c>
      <c r="EI264" s="2" t="s">
        <v>3</v>
      </c>
      <c r="EJ264" s="2">
        <v>1</v>
      </c>
      <c r="EK264" s="2">
        <v>900</v>
      </c>
      <c r="EL264" s="2" t="s">
        <v>242</v>
      </c>
      <c r="EM264" s="2" t="s">
        <v>243</v>
      </c>
      <c r="EN264" s="2"/>
      <c r="EO264" s="2" t="s">
        <v>3</v>
      </c>
      <c r="EP264" s="2"/>
      <c r="EQ264" s="2">
        <v>16</v>
      </c>
      <c r="ER264" s="2">
        <v>0</v>
      </c>
      <c r="ES264" s="2">
        <v>430.58</v>
      </c>
      <c r="ET264" s="2">
        <v>0</v>
      </c>
      <c r="EU264" s="2">
        <v>0</v>
      </c>
      <c r="EV264" s="2">
        <v>0</v>
      </c>
      <c r="EW264" s="2">
        <v>0</v>
      </c>
      <c r="EX264" s="2">
        <v>0</v>
      </c>
      <c r="EY264" s="2">
        <v>0</v>
      </c>
      <c r="EZ264" s="2">
        <v>5</v>
      </c>
      <c r="FA264" s="2"/>
      <c r="FB264" s="2"/>
      <c r="FC264" s="2">
        <v>0</v>
      </c>
      <c r="FD264" s="2">
        <v>18</v>
      </c>
      <c r="FE264" s="2"/>
      <c r="FF264" s="2">
        <v>430.58</v>
      </c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>
        <v>0</v>
      </c>
      <c r="FR264" s="2">
        <f t="shared" si="293"/>
        <v>0</v>
      </c>
      <c r="FS264" s="2">
        <v>0</v>
      </c>
      <c r="FT264" s="2"/>
      <c r="FU264" s="2"/>
      <c r="FV264" s="2"/>
      <c r="FW264" s="2"/>
      <c r="FX264" s="2">
        <v>0</v>
      </c>
      <c r="FY264" s="2">
        <v>0</v>
      </c>
      <c r="FZ264" s="2"/>
      <c r="GA264" s="2" t="s">
        <v>3</v>
      </c>
      <c r="GB264" s="2"/>
      <c r="GC264" s="2"/>
      <c r="GD264" s="2">
        <v>1</v>
      </c>
      <c r="GE264" s="2"/>
      <c r="GF264" s="2">
        <v>-177124060</v>
      </c>
      <c r="GG264" s="2">
        <v>2</v>
      </c>
      <c r="GH264" s="2">
        <v>3</v>
      </c>
      <c r="GI264" s="2">
        <v>-2</v>
      </c>
      <c r="GJ264" s="2">
        <v>0</v>
      </c>
      <c r="GK264" s="2">
        <v>0</v>
      </c>
      <c r="GL264" s="2">
        <f t="shared" si="294"/>
        <v>0</v>
      </c>
      <c r="GM264" s="2">
        <f t="shared" si="295"/>
        <v>1205.6199999999999</v>
      </c>
      <c r="GN264" s="2">
        <f t="shared" si="296"/>
        <v>1205.6199999999999</v>
      </c>
      <c r="GO264" s="2">
        <f t="shared" si="297"/>
        <v>0</v>
      </c>
      <c r="GP264" s="2">
        <f t="shared" si="298"/>
        <v>0</v>
      </c>
      <c r="GQ264" s="2"/>
      <c r="GR264" s="2">
        <v>1</v>
      </c>
      <c r="GS264" s="2">
        <v>1</v>
      </c>
      <c r="GT264" s="2">
        <v>0</v>
      </c>
      <c r="GU264" s="2" t="s">
        <v>3</v>
      </c>
      <c r="GV264" s="2">
        <f t="shared" si="299"/>
        <v>0</v>
      </c>
      <c r="GW264" s="2">
        <v>1</v>
      </c>
      <c r="GX264" s="2">
        <f t="shared" si="300"/>
        <v>0</v>
      </c>
      <c r="GY264" s="2"/>
      <c r="GZ264" s="2"/>
      <c r="HA264" s="2">
        <v>0</v>
      </c>
      <c r="HB264" s="2">
        <v>0</v>
      </c>
      <c r="HC264" s="2">
        <f t="shared" si="301"/>
        <v>0</v>
      </c>
      <c r="HD264" s="2"/>
      <c r="HE264" s="2" t="s">
        <v>3</v>
      </c>
      <c r="HF264" s="2" t="s">
        <v>3</v>
      </c>
      <c r="HG264" s="2">
        <f t="shared" si="302"/>
        <v>1205.6199999999999</v>
      </c>
      <c r="HH264" s="2"/>
      <c r="HI264" s="2"/>
      <c r="HJ264" s="2"/>
      <c r="HK264" s="2"/>
      <c r="HL264" s="2"/>
      <c r="HM264" s="2" t="s">
        <v>3</v>
      </c>
      <c r="HN264" s="2" t="s">
        <v>3</v>
      </c>
      <c r="HO264" s="2" t="s">
        <v>3</v>
      </c>
      <c r="HP264" s="2" t="s">
        <v>3</v>
      </c>
      <c r="HQ264" s="2" t="s">
        <v>3</v>
      </c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>
        <v>0</v>
      </c>
      <c r="IL264" s="2"/>
      <c r="IM264" s="2"/>
      <c r="IN264" s="2"/>
      <c r="IO264" s="2"/>
      <c r="IP264" s="2"/>
      <c r="IQ264" s="2"/>
      <c r="IR264" s="2"/>
      <c r="IS264" s="2"/>
      <c r="IT264" s="2"/>
      <c r="IU264" s="2"/>
    </row>
    <row r="265" spans="1:255" x14ac:dyDescent="0.2">
      <c r="A265">
        <v>17</v>
      </c>
      <c r="B265">
        <v>1</v>
      </c>
      <c r="E265" t="s">
        <v>313</v>
      </c>
      <c r="F265" t="s">
        <v>314</v>
      </c>
      <c r="G265" t="s">
        <v>315</v>
      </c>
      <c r="H265" t="s">
        <v>260</v>
      </c>
      <c r="I265">
        <v>2.8</v>
      </c>
      <c r="J265">
        <v>0</v>
      </c>
      <c r="K265">
        <v>2.8</v>
      </c>
      <c r="L265">
        <v>4</v>
      </c>
      <c r="M265">
        <v>1.2</v>
      </c>
      <c r="N265">
        <f t="shared" si="264"/>
        <v>2.8</v>
      </c>
      <c r="O265">
        <f t="shared" si="265"/>
        <v>1205.6199999999999</v>
      </c>
      <c r="P265">
        <f t="shared" si="266"/>
        <v>1205.6199999999999</v>
      </c>
      <c r="Q265">
        <f t="shared" si="267"/>
        <v>0</v>
      </c>
      <c r="R265">
        <f t="shared" si="268"/>
        <v>0</v>
      </c>
      <c r="S265">
        <f t="shared" si="269"/>
        <v>0</v>
      </c>
      <c r="T265">
        <f t="shared" si="270"/>
        <v>0</v>
      </c>
      <c r="U265">
        <f t="shared" si="271"/>
        <v>0</v>
      </c>
      <c r="V265">
        <f t="shared" si="272"/>
        <v>0</v>
      </c>
      <c r="W265">
        <f t="shared" si="273"/>
        <v>0</v>
      </c>
      <c r="X265">
        <f t="shared" si="274"/>
        <v>0</v>
      </c>
      <c r="Y265">
        <f t="shared" si="275"/>
        <v>0</v>
      </c>
      <c r="AA265">
        <v>87105511</v>
      </c>
      <c r="AB265">
        <f t="shared" si="276"/>
        <v>430.58</v>
      </c>
      <c r="AC265">
        <f t="shared" si="277"/>
        <v>430.58</v>
      </c>
      <c r="AD265">
        <f t="shared" si="303"/>
        <v>0</v>
      </c>
      <c r="AE265">
        <f t="shared" si="278"/>
        <v>0</v>
      </c>
      <c r="AF265">
        <f t="shared" si="279"/>
        <v>0</v>
      </c>
      <c r="AG265">
        <f t="shared" si="280"/>
        <v>0</v>
      </c>
      <c r="AH265">
        <f t="shared" si="281"/>
        <v>0</v>
      </c>
      <c r="AI265">
        <f t="shared" si="282"/>
        <v>0</v>
      </c>
      <c r="AJ265">
        <f t="shared" si="283"/>
        <v>0</v>
      </c>
      <c r="AK265">
        <v>430.58</v>
      </c>
      <c r="AL265">
        <v>430.58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1</v>
      </c>
      <c r="AW265">
        <v>1</v>
      </c>
      <c r="AZ265">
        <v>1</v>
      </c>
      <c r="BA265">
        <v>1</v>
      </c>
      <c r="BB265">
        <v>1</v>
      </c>
      <c r="BC265">
        <v>1</v>
      </c>
      <c r="BD265" t="s">
        <v>3</v>
      </c>
      <c r="BE265" t="s">
        <v>3</v>
      </c>
      <c r="BF265" t="s">
        <v>3</v>
      </c>
      <c r="BG265" t="s">
        <v>3</v>
      </c>
      <c r="BH265">
        <v>3</v>
      </c>
      <c r="BI265">
        <v>1</v>
      </c>
      <c r="BJ265" t="s">
        <v>314</v>
      </c>
      <c r="BM265">
        <v>900</v>
      </c>
      <c r="BN265">
        <v>0</v>
      </c>
      <c r="BO265" t="s">
        <v>3</v>
      </c>
      <c r="BP265">
        <v>0</v>
      </c>
      <c r="BQ265">
        <v>90</v>
      </c>
      <c r="BR265">
        <v>0</v>
      </c>
      <c r="BS265">
        <v>1</v>
      </c>
      <c r="BT265">
        <v>1</v>
      </c>
      <c r="BU265">
        <v>1</v>
      </c>
      <c r="BV265">
        <v>1</v>
      </c>
      <c r="BW265">
        <v>1</v>
      </c>
      <c r="BX265">
        <v>1</v>
      </c>
      <c r="BY265" t="s">
        <v>3</v>
      </c>
      <c r="BZ265">
        <v>0</v>
      </c>
      <c r="CA265">
        <v>0</v>
      </c>
      <c r="CB265" t="s">
        <v>3</v>
      </c>
      <c r="CE265">
        <v>0</v>
      </c>
      <c r="CF265">
        <v>0</v>
      </c>
      <c r="CG265">
        <v>0</v>
      </c>
      <c r="CH265">
        <v>36</v>
      </c>
      <c r="CI265">
        <v>0</v>
      </c>
      <c r="CJ265">
        <v>0</v>
      </c>
      <c r="CK265">
        <v>0</v>
      </c>
      <c r="CL265">
        <v>0</v>
      </c>
      <c r="CM265">
        <v>0</v>
      </c>
      <c r="CN265" t="s">
        <v>3</v>
      </c>
      <c r="CO265">
        <v>0</v>
      </c>
      <c r="CP265">
        <f t="shared" si="284"/>
        <v>1205.6199999999999</v>
      </c>
      <c r="CQ265">
        <f t="shared" si="285"/>
        <v>430.58</v>
      </c>
      <c r="CR265">
        <f t="shared" si="286"/>
        <v>0</v>
      </c>
      <c r="CS265">
        <f t="shared" si="287"/>
        <v>0</v>
      </c>
      <c r="CT265">
        <f t="shared" si="288"/>
        <v>0</v>
      </c>
      <c r="CU265">
        <f t="shared" si="289"/>
        <v>0</v>
      </c>
      <c r="CV265">
        <f t="shared" si="290"/>
        <v>0</v>
      </c>
      <c r="CW265">
        <f t="shared" si="291"/>
        <v>0</v>
      </c>
      <c r="CX265">
        <f t="shared" si="292"/>
        <v>0</v>
      </c>
      <c r="CY265">
        <f>0</f>
        <v>0</v>
      </c>
      <c r="CZ265">
        <f>0</f>
        <v>0</v>
      </c>
      <c r="DC265" t="s">
        <v>3</v>
      </c>
      <c r="DD265" t="s">
        <v>3</v>
      </c>
      <c r="DE265" t="s">
        <v>3</v>
      </c>
      <c r="DF265" t="s">
        <v>3</v>
      </c>
      <c r="DG265" t="s">
        <v>3</v>
      </c>
      <c r="DH265" t="s">
        <v>3</v>
      </c>
      <c r="DI265" t="s">
        <v>3</v>
      </c>
      <c r="DJ265" t="s">
        <v>3</v>
      </c>
      <c r="DK265" t="s">
        <v>3</v>
      </c>
      <c r="DL265" t="s">
        <v>3</v>
      </c>
      <c r="DM265" t="s">
        <v>3</v>
      </c>
      <c r="DN265">
        <v>0</v>
      </c>
      <c r="DO265">
        <v>0</v>
      </c>
      <c r="DP265">
        <v>1</v>
      </c>
      <c r="DQ265">
        <v>1</v>
      </c>
      <c r="DU265">
        <v>1010</v>
      </c>
      <c r="DV265" t="s">
        <v>260</v>
      </c>
      <c r="DW265" t="s">
        <v>260</v>
      </c>
      <c r="DX265">
        <v>1</v>
      </c>
      <c r="DZ265" t="s">
        <v>3</v>
      </c>
      <c r="EA265" t="s">
        <v>3</v>
      </c>
      <c r="EB265" t="s">
        <v>3</v>
      </c>
      <c r="EC265" t="s">
        <v>3</v>
      </c>
      <c r="EE265">
        <v>85678820</v>
      </c>
      <c r="EF265">
        <v>90</v>
      </c>
      <c r="EG265" t="s">
        <v>242</v>
      </c>
      <c r="EH265">
        <v>0</v>
      </c>
      <c r="EI265" t="s">
        <v>3</v>
      </c>
      <c r="EJ265">
        <v>1</v>
      </c>
      <c r="EK265">
        <v>900</v>
      </c>
      <c r="EL265" t="s">
        <v>242</v>
      </c>
      <c r="EM265" t="s">
        <v>243</v>
      </c>
      <c r="EO265" t="s">
        <v>3</v>
      </c>
      <c r="EQ265">
        <v>16</v>
      </c>
      <c r="ER265">
        <v>0</v>
      </c>
      <c r="ES265">
        <v>430.58</v>
      </c>
      <c r="ET265">
        <v>0</v>
      </c>
      <c r="EU265">
        <v>0</v>
      </c>
      <c r="EV265">
        <v>0</v>
      </c>
      <c r="EW265">
        <v>0</v>
      </c>
      <c r="EX265">
        <v>0</v>
      </c>
      <c r="EY265">
        <v>0</v>
      </c>
      <c r="EZ265">
        <v>5</v>
      </c>
      <c r="FC265">
        <v>0</v>
      </c>
      <c r="FD265">
        <v>18</v>
      </c>
      <c r="FF265">
        <v>430.58</v>
      </c>
      <c r="FQ265">
        <v>0</v>
      </c>
      <c r="FR265">
        <f t="shared" si="293"/>
        <v>0</v>
      </c>
      <c r="FS265">
        <v>0</v>
      </c>
      <c r="FX265">
        <v>0</v>
      </c>
      <c r="FY265">
        <v>0</v>
      </c>
      <c r="GA265" t="s">
        <v>3</v>
      </c>
      <c r="GD265">
        <v>1</v>
      </c>
      <c r="GF265">
        <v>-177124060</v>
      </c>
      <c r="GG265">
        <v>2</v>
      </c>
      <c r="GH265">
        <v>3</v>
      </c>
      <c r="GI265">
        <v>-2</v>
      </c>
      <c r="GJ265">
        <v>0</v>
      </c>
      <c r="GK265">
        <v>0</v>
      </c>
      <c r="GL265">
        <f t="shared" si="294"/>
        <v>0</v>
      </c>
      <c r="GM265">
        <f t="shared" si="295"/>
        <v>1205.6199999999999</v>
      </c>
      <c r="GN265">
        <f t="shared" si="296"/>
        <v>1205.6199999999999</v>
      </c>
      <c r="GO265">
        <f t="shared" si="297"/>
        <v>0</v>
      </c>
      <c r="GP265">
        <f t="shared" si="298"/>
        <v>0</v>
      </c>
      <c r="GR265">
        <v>1</v>
      </c>
      <c r="GS265">
        <v>1</v>
      </c>
      <c r="GT265">
        <v>0</v>
      </c>
      <c r="GU265" t="s">
        <v>3</v>
      </c>
      <c r="GV265">
        <f t="shared" si="299"/>
        <v>0</v>
      </c>
      <c r="GW265">
        <v>1</v>
      </c>
      <c r="GX265">
        <f t="shared" si="300"/>
        <v>0</v>
      </c>
      <c r="HA265">
        <v>0</v>
      </c>
      <c r="HB265">
        <v>0</v>
      </c>
      <c r="HC265">
        <f t="shared" si="301"/>
        <v>0</v>
      </c>
      <c r="HE265" t="s">
        <v>3</v>
      </c>
      <c r="HF265" t="s">
        <v>3</v>
      </c>
      <c r="HG265">
        <f t="shared" si="302"/>
        <v>1205.6199999999999</v>
      </c>
      <c r="HM265" t="s">
        <v>3</v>
      </c>
      <c r="HN265" t="s">
        <v>3</v>
      </c>
      <c r="HO265" t="s">
        <v>3</v>
      </c>
      <c r="HP265" t="s">
        <v>3</v>
      </c>
      <c r="HQ265" t="s">
        <v>3</v>
      </c>
      <c r="IK265">
        <v>0</v>
      </c>
    </row>
    <row r="266" spans="1:255" x14ac:dyDescent="0.2">
      <c r="A266" s="2">
        <v>17</v>
      </c>
      <c r="B266" s="2">
        <v>1</v>
      </c>
      <c r="C266" s="2"/>
      <c r="D266" s="2"/>
      <c r="E266" s="2" t="s">
        <v>316</v>
      </c>
      <c r="F266" s="2" t="s">
        <v>317</v>
      </c>
      <c r="G266" s="2" t="s">
        <v>318</v>
      </c>
      <c r="H266" s="2" t="s">
        <v>260</v>
      </c>
      <c r="I266" s="2">
        <v>2.8</v>
      </c>
      <c r="J266" s="2">
        <v>0</v>
      </c>
      <c r="K266" s="2">
        <v>2.8</v>
      </c>
      <c r="L266" s="2">
        <v>4</v>
      </c>
      <c r="M266" s="2">
        <v>1.2</v>
      </c>
      <c r="N266" s="2">
        <f t="shared" si="264"/>
        <v>2.8</v>
      </c>
      <c r="O266" s="2">
        <f t="shared" si="265"/>
        <v>609.39</v>
      </c>
      <c r="P266" s="2">
        <f t="shared" si="266"/>
        <v>609.39</v>
      </c>
      <c r="Q266" s="2">
        <f t="shared" si="267"/>
        <v>0</v>
      </c>
      <c r="R266" s="2">
        <f t="shared" si="268"/>
        <v>0</v>
      </c>
      <c r="S266" s="2">
        <f t="shared" si="269"/>
        <v>0</v>
      </c>
      <c r="T266" s="2">
        <f t="shared" si="270"/>
        <v>0</v>
      </c>
      <c r="U266" s="2">
        <f t="shared" si="271"/>
        <v>0</v>
      </c>
      <c r="V266" s="2">
        <f t="shared" si="272"/>
        <v>0</v>
      </c>
      <c r="W266" s="2">
        <f t="shared" si="273"/>
        <v>0</v>
      </c>
      <c r="X266" s="2">
        <f t="shared" si="274"/>
        <v>0</v>
      </c>
      <c r="Y266" s="2">
        <f t="shared" si="275"/>
        <v>0</v>
      </c>
      <c r="Z266" s="2"/>
      <c r="AA266" s="2">
        <v>87105575</v>
      </c>
      <c r="AB266" s="2">
        <f t="shared" si="276"/>
        <v>217.64</v>
      </c>
      <c r="AC266" s="2">
        <f t="shared" si="277"/>
        <v>217.64</v>
      </c>
      <c r="AD266" s="2">
        <f t="shared" si="303"/>
        <v>0</v>
      </c>
      <c r="AE266" s="2">
        <f t="shared" si="278"/>
        <v>0</v>
      </c>
      <c r="AF266" s="2">
        <f t="shared" si="279"/>
        <v>0</v>
      </c>
      <c r="AG266" s="2">
        <f t="shared" si="280"/>
        <v>0</v>
      </c>
      <c r="AH266" s="2">
        <f t="shared" si="281"/>
        <v>0</v>
      </c>
      <c r="AI266" s="2">
        <f t="shared" si="282"/>
        <v>0</v>
      </c>
      <c r="AJ266" s="2">
        <f t="shared" si="283"/>
        <v>0</v>
      </c>
      <c r="AK266" s="2">
        <v>217.64</v>
      </c>
      <c r="AL266" s="2">
        <v>217.64</v>
      </c>
      <c r="AM266" s="2">
        <v>0</v>
      </c>
      <c r="AN266" s="2">
        <v>0</v>
      </c>
      <c r="AO266" s="2">
        <v>0</v>
      </c>
      <c r="AP266" s="2">
        <v>0</v>
      </c>
      <c r="AQ266" s="2">
        <v>0</v>
      </c>
      <c r="AR266" s="2">
        <v>0</v>
      </c>
      <c r="AS266" s="2">
        <v>0</v>
      </c>
      <c r="AT266" s="2">
        <v>0</v>
      </c>
      <c r="AU266" s="2">
        <v>0</v>
      </c>
      <c r="AV266" s="2">
        <v>1</v>
      </c>
      <c r="AW266" s="2">
        <v>1</v>
      </c>
      <c r="AX266" s="2"/>
      <c r="AY266" s="2"/>
      <c r="AZ266" s="2">
        <v>1</v>
      </c>
      <c r="BA266" s="2">
        <v>1</v>
      </c>
      <c r="BB266" s="2">
        <v>1</v>
      </c>
      <c r="BC266" s="2">
        <v>1</v>
      </c>
      <c r="BD266" s="2" t="s">
        <v>3</v>
      </c>
      <c r="BE266" s="2" t="s">
        <v>3</v>
      </c>
      <c r="BF266" s="2" t="s">
        <v>3</v>
      </c>
      <c r="BG266" s="2" t="s">
        <v>3</v>
      </c>
      <c r="BH266" s="2">
        <v>3</v>
      </c>
      <c r="BI266" s="2">
        <v>1</v>
      </c>
      <c r="BJ266" s="2" t="s">
        <v>317</v>
      </c>
      <c r="BK266" s="2"/>
      <c r="BL266" s="2"/>
      <c r="BM266" s="2">
        <v>900</v>
      </c>
      <c r="BN266" s="2">
        <v>0</v>
      </c>
      <c r="BO266" s="2" t="s">
        <v>3</v>
      </c>
      <c r="BP266" s="2">
        <v>0</v>
      </c>
      <c r="BQ266" s="2">
        <v>90</v>
      </c>
      <c r="BR266" s="2">
        <v>0</v>
      </c>
      <c r="BS266" s="2">
        <v>1</v>
      </c>
      <c r="BT266" s="2">
        <v>1</v>
      </c>
      <c r="BU266" s="2">
        <v>1</v>
      </c>
      <c r="BV266" s="2">
        <v>1</v>
      </c>
      <c r="BW266" s="2">
        <v>1</v>
      </c>
      <c r="BX266" s="2">
        <v>1</v>
      </c>
      <c r="BY266" s="2" t="s">
        <v>3</v>
      </c>
      <c r="BZ266" s="2">
        <v>0</v>
      </c>
      <c r="CA266" s="2">
        <v>0</v>
      </c>
      <c r="CB266" s="2" t="s">
        <v>3</v>
      </c>
      <c r="CC266" s="2"/>
      <c r="CD266" s="2"/>
      <c r="CE266" s="2">
        <v>0</v>
      </c>
      <c r="CF266" s="2">
        <v>0</v>
      </c>
      <c r="CG266" s="2">
        <v>0</v>
      </c>
      <c r="CH266" s="2">
        <v>37</v>
      </c>
      <c r="CI266" s="2">
        <v>0</v>
      </c>
      <c r="CJ266" s="2">
        <v>0</v>
      </c>
      <c r="CK266" s="2">
        <v>0</v>
      </c>
      <c r="CL266" s="2">
        <v>0</v>
      </c>
      <c r="CM266" s="2">
        <v>0</v>
      </c>
      <c r="CN266" s="2" t="s">
        <v>3</v>
      </c>
      <c r="CO266" s="2">
        <v>0</v>
      </c>
      <c r="CP266" s="2">
        <f t="shared" si="284"/>
        <v>609.39</v>
      </c>
      <c r="CQ266" s="2">
        <f t="shared" si="285"/>
        <v>217.64</v>
      </c>
      <c r="CR266" s="2">
        <f t="shared" si="286"/>
        <v>0</v>
      </c>
      <c r="CS266" s="2">
        <f t="shared" si="287"/>
        <v>0</v>
      </c>
      <c r="CT266" s="2">
        <f t="shared" si="288"/>
        <v>0</v>
      </c>
      <c r="CU266" s="2">
        <f t="shared" si="289"/>
        <v>0</v>
      </c>
      <c r="CV266" s="2">
        <f t="shared" si="290"/>
        <v>0</v>
      </c>
      <c r="CW266" s="2">
        <f t="shared" si="291"/>
        <v>0</v>
      </c>
      <c r="CX266" s="2">
        <f t="shared" si="292"/>
        <v>0</v>
      </c>
      <c r="CY266" s="2">
        <f>0</f>
        <v>0</v>
      </c>
      <c r="CZ266" s="2">
        <f>0</f>
        <v>0</v>
      </c>
      <c r="DA266" s="2"/>
      <c r="DB266" s="2"/>
      <c r="DC266" s="2" t="s">
        <v>3</v>
      </c>
      <c r="DD266" s="2" t="s">
        <v>3</v>
      </c>
      <c r="DE266" s="2" t="s">
        <v>3</v>
      </c>
      <c r="DF266" s="2" t="s">
        <v>3</v>
      </c>
      <c r="DG266" s="2" t="s">
        <v>3</v>
      </c>
      <c r="DH266" s="2" t="s">
        <v>3</v>
      </c>
      <c r="DI266" s="2" t="s">
        <v>3</v>
      </c>
      <c r="DJ266" s="2" t="s">
        <v>3</v>
      </c>
      <c r="DK266" s="2" t="s">
        <v>3</v>
      </c>
      <c r="DL266" s="2" t="s">
        <v>3</v>
      </c>
      <c r="DM266" s="2" t="s">
        <v>3</v>
      </c>
      <c r="DN266" s="2">
        <v>0</v>
      </c>
      <c r="DO266" s="2">
        <v>0</v>
      </c>
      <c r="DP266" s="2">
        <v>1</v>
      </c>
      <c r="DQ266" s="2">
        <v>1</v>
      </c>
      <c r="DR266" s="2"/>
      <c r="DS266" s="2"/>
      <c r="DT266" s="2"/>
      <c r="DU266" s="2">
        <v>1010</v>
      </c>
      <c r="DV266" s="2" t="s">
        <v>260</v>
      </c>
      <c r="DW266" s="2" t="s">
        <v>260</v>
      </c>
      <c r="DX266" s="2">
        <v>1</v>
      </c>
      <c r="DY266" s="2"/>
      <c r="DZ266" s="2" t="s">
        <v>3</v>
      </c>
      <c r="EA266" s="2" t="s">
        <v>3</v>
      </c>
      <c r="EB266" s="2" t="s">
        <v>3</v>
      </c>
      <c r="EC266" s="2" t="s">
        <v>3</v>
      </c>
      <c r="ED266" s="2"/>
      <c r="EE266" s="2">
        <v>85678820</v>
      </c>
      <c r="EF266" s="2">
        <v>90</v>
      </c>
      <c r="EG266" s="2" t="s">
        <v>242</v>
      </c>
      <c r="EH266" s="2">
        <v>0</v>
      </c>
      <c r="EI266" s="2" t="s">
        <v>3</v>
      </c>
      <c r="EJ266" s="2">
        <v>1</v>
      </c>
      <c r="EK266" s="2">
        <v>900</v>
      </c>
      <c r="EL266" s="2" t="s">
        <v>242</v>
      </c>
      <c r="EM266" s="2" t="s">
        <v>243</v>
      </c>
      <c r="EN266" s="2"/>
      <c r="EO266" s="2" t="s">
        <v>3</v>
      </c>
      <c r="EP266" s="2"/>
      <c r="EQ266" s="2">
        <v>16</v>
      </c>
      <c r="ER266" s="2">
        <v>0</v>
      </c>
      <c r="ES266" s="2">
        <v>217.64</v>
      </c>
      <c r="ET266" s="2">
        <v>0</v>
      </c>
      <c r="EU266" s="2">
        <v>0</v>
      </c>
      <c r="EV266" s="2">
        <v>0</v>
      </c>
      <c r="EW266" s="2">
        <v>0</v>
      </c>
      <c r="EX266" s="2">
        <v>0</v>
      </c>
      <c r="EY266" s="2">
        <v>0</v>
      </c>
      <c r="EZ266" s="2">
        <v>5</v>
      </c>
      <c r="FA266" s="2"/>
      <c r="FB266" s="2"/>
      <c r="FC266" s="2">
        <v>0</v>
      </c>
      <c r="FD266" s="2">
        <v>18</v>
      </c>
      <c r="FE266" s="2"/>
      <c r="FF266" s="2">
        <v>217.64</v>
      </c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>
        <v>0</v>
      </c>
      <c r="FR266" s="2">
        <f t="shared" si="293"/>
        <v>0</v>
      </c>
      <c r="FS266" s="2">
        <v>0</v>
      </c>
      <c r="FT266" s="2"/>
      <c r="FU266" s="2"/>
      <c r="FV266" s="2"/>
      <c r="FW266" s="2"/>
      <c r="FX266" s="2">
        <v>0</v>
      </c>
      <c r="FY266" s="2">
        <v>0</v>
      </c>
      <c r="FZ266" s="2"/>
      <c r="GA266" s="2" t="s">
        <v>3</v>
      </c>
      <c r="GB266" s="2"/>
      <c r="GC266" s="2"/>
      <c r="GD266" s="2">
        <v>1</v>
      </c>
      <c r="GE266" s="2"/>
      <c r="GF266" s="2">
        <v>-890616035</v>
      </c>
      <c r="GG266" s="2">
        <v>2</v>
      </c>
      <c r="GH266" s="2">
        <v>3</v>
      </c>
      <c r="GI266" s="2">
        <v>-2</v>
      </c>
      <c r="GJ266" s="2">
        <v>0</v>
      </c>
      <c r="GK266" s="2">
        <v>0</v>
      </c>
      <c r="GL266" s="2">
        <f t="shared" si="294"/>
        <v>0</v>
      </c>
      <c r="GM266" s="2">
        <f t="shared" si="295"/>
        <v>609.39</v>
      </c>
      <c r="GN266" s="2">
        <f t="shared" si="296"/>
        <v>609.39</v>
      </c>
      <c r="GO266" s="2">
        <f t="shared" si="297"/>
        <v>0</v>
      </c>
      <c r="GP266" s="2">
        <f t="shared" si="298"/>
        <v>0</v>
      </c>
      <c r="GQ266" s="2"/>
      <c r="GR266" s="2">
        <v>1</v>
      </c>
      <c r="GS266" s="2">
        <v>1</v>
      </c>
      <c r="GT266" s="2">
        <v>0</v>
      </c>
      <c r="GU266" s="2" t="s">
        <v>3</v>
      </c>
      <c r="GV266" s="2">
        <f t="shared" si="299"/>
        <v>0</v>
      </c>
      <c r="GW266" s="2">
        <v>1</v>
      </c>
      <c r="GX266" s="2">
        <f t="shared" si="300"/>
        <v>0</v>
      </c>
      <c r="GY266" s="2"/>
      <c r="GZ266" s="2"/>
      <c r="HA266" s="2">
        <v>0</v>
      </c>
      <c r="HB266" s="2">
        <v>0</v>
      </c>
      <c r="HC266" s="2">
        <f t="shared" si="301"/>
        <v>0</v>
      </c>
      <c r="HD266" s="2"/>
      <c r="HE266" s="2" t="s">
        <v>3</v>
      </c>
      <c r="HF266" s="2" t="s">
        <v>3</v>
      </c>
      <c r="HG266" s="2">
        <f t="shared" si="302"/>
        <v>609.39</v>
      </c>
      <c r="HH266" s="2"/>
      <c r="HI266" s="2"/>
      <c r="HJ266" s="2"/>
      <c r="HK266" s="2"/>
      <c r="HL266" s="2"/>
      <c r="HM266" s="2" t="s">
        <v>3</v>
      </c>
      <c r="HN266" s="2" t="s">
        <v>3</v>
      </c>
      <c r="HO266" s="2" t="s">
        <v>3</v>
      </c>
      <c r="HP266" s="2" t="s">
        <v>3</v>
      </c>
      <c r="HQ266" s="2" t="s">
        <v>3</v>
      </c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>
        <v>0</v>
      </c>
      <c r="IL266" s="2"/>
      <c r="IM266" s="2"/>
      <c r="IN266" s="2"/>
      <c r="IO266" s="2"/>
      <c r="IP266" s="2"/>
      <c r="IQ266" s="2"/>
      <c r="IR266" s="2"/>
      <c r="IS266" s="2"/>
      <c r="IT266" s="2"/>
      <c r="IU266" s="2"/>
    </row>
    <row r="267" spans="1:255" x14ac:dyDescent="0.2">
      <c r="A267">
        <v>17</v>
      </c>
      <c r="B267">
        <v>1</v>
      </c>
      <c r="E267" t="s">
        <v>316</v>
      </c>
      <c r="F267" t="s">
        <v>317</v>
      </c>
      <c r="G267" t="s">
        <v>318</v>
      </c>
      <c r="H267" t="s">
        <v>260</v>
      </c>
      <c r="I267">
        <v>2.8</v>
      </c>
      <c r="J267">
        <v>0</v>
      </c>
      <c r="K267">
        <v>2.8</v>
      </c>
      <c r="L267">
        <v>4</v>
      </c>
      <c r="M267">
        <v>1.2</v>
      </c>
      <c r="N267">
        <f t="shared" si="264"/>
        <v>2.8</v>
      </c>
      <c r="O267">
        <f t="shared" si="265"/>
        <v>609.39</v>
      </c>
      <c r="P267">
        <f t="shared" si="266"/>
        <v>609.39</v>
      </c>
      <c r="Q267">
        <f t="shared" si="267"/>
        <v>0</v>
      </c>
      <c r="R267">
        <f t="shared" si="268"/>
        <v>0</v>
      </c>
      <c r="S267">
        <f t="shared" si="269"/>
        <v>0</v>
      </c>
      <c r="T267">
        <f t="shared" si="270"/>
        <v>0</v>
      </c>
      <c r="U267">
        <f t="shared" si="271"/>
        <v>0</v>
      </c>
      <c r="V267">
        <f t="shared" si="272"/>
        <v>0</v>
      </c>
      <c r="W267">
        <f t="shared" si="273"/>
        <v>0</v>
      </c>
      <c r="X267">
        <f t="shared" si="274"/>
        <v>0</v>
      </c>
      <c r="Y267">
        <f t="shared" si="275"/>
        <v>0</v>
      </c>
      <c r="AA267">
        <v>87105511</v>
      </c>
      <c r="AB267">
        <f t="shared" si="276"/>
        <v>217.64</v>
      </c>
      <c r="AC267">
        <f t="shared" si="277"/>
        <v>217.64</v>
      </c>
      <c r="AD267">
        <f t="shared" si="303"/>
        <v>0</v>
      </c>
      <c r="AE267">
        <f t="shared" si="278"/>
        <v>0</v>
      </c>
      <c r="AF267">
        <f t="shared" si="279"/>
        <v>0</v>
      </c>
      <c r="AG267">
        <f t="shared" si="280"/>
        <v>0</v>
      </c>
      <c r="AH267">
        <f t="shared" si="281"/>
        <v>0</v>
      </c>
      <c r="AI267">
        <f t="shared" si="282"/>
        <v>0</v>
      </c>
      <c r="AJ267">
        <f t="shared" si="283"/>
        <v>0</v>
      </c>
      <c r="AK267">
        <v>217.64</v>
      </c>
      <c r="AL267">
        <v>217.64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1</v>
      </c>
      <c r="AW267">
        <v>1</v>
      </c>
      <c r="AZ267">
        <v>1</v>
      </c>
      <c r="BA267">
        <v>1</v>
      </c>
      <c r="BB267">
        <v>1</v>
      </c>
      <c r="BC267">
        <v>1</v>
      </c>
      <c r="BD267" t="s">
        <v>3</v>
      </c>
      <c r="BE267" t="s">
        <v>3</v>
      </c>
      <c r="BF267" t="s">
        <v>3</v>
      </c>
      <c r="BG267" t="s">
        <v>3</v>
      </c>
      <c r="BH267">
        <v>3</v>
      </c>
      <c r="BI267">
        <v>1</v>
      </c>
      <c r="BJ267" t="s">
        <v>317</v>
      </c>
      <c r="BM267">
        <v>900</v>
      </c>
      <c r="BN267">
        <v>0</v>
      </c>
      <c r="BO267" t="s">
        <v>3</v>
      </c>
      <c r="BP267">
        <v>0</v>
      </c>
      <c r="BQ267">
        <v>90</v>
      </c>
      <c r="BR267">
        <v>0</v>
      </c>
      <c r="BS267">
        <v>1</v>
      </c>
      <c r="BT267">
        <v>1</v>
      </c>
      <c r="BU267">
        <v>1</v>
      </c>
      <c r="BV267">
        <v>1</v>
      </c>
      <c r="BW267">
        <v>1</v>
      </c>
      <c r="BX267">
        <v>1</v>
      </c>
      <c r="BY267" t="s">
        <v>3</v>
      </c>
      <c r="BZ267">
        <v>0</v>
      </c>
      <c r="CA267">
        <v>0</v>
      </c>
      <c r="CB267" t="s">
        <v>3</v>
      </c>
      <c r="CE267">
        <v>0</v>
      </c>
      <c r="CF267">
        <v>0</v>
      </c>
      <c r="CG267">
        <v>0</v>
      </c>
      <c r="CH267">
        <v>37</v>
      </c>
      <c r="CI267">
        <v>0</v>
      </c>
      <c r="CJ267">
        <v>0</v>
      </c>
      <c r="CK267">
        <v>0</v>
      </c>
      <c r="CL267">
        <v>0</v>
      </c>
      <c r="CM267">
        <v>0</v>
      </c>
      <c r="CN267" t="s">
        <v>3</v>
      </c>
      <c r="CO267">
        <v>0</v>
      </c>
      <c r="CP267">
        <f t="shared" si="284"/>
        <v>609.39</v>
      </c>
      <c r="CQ267">
        <f t="shared" si="285"/>
        <v>217.64</v>
      </c>
      <c r="CR267">
        <f t="shared" si="286"/>
        <v>0</v>
      </c>
      <c r="CS267">
        <f t="shared" si="287"/>
        <v>0</v>
      </c>
      <c r="CT267">
        <f t="shared" si="288"/>
        <v>0</v>
      </c>
      <c r="CU267">
        <f t="shared" si="289"/>
        <v>0</v>
      </c>
      <c r="CV267">
        <f t="shared" si="290"/>
        <v>0</v>
      </c>
      <c r="CW267">
        <f t="shared" si="291"/>
        <v>0</v>
      </c>
      <c r="CX267">
        <f t="shared" si="292"/>
        <v>0</v>
      </c>
      <c r="CY267">
        <f>0</f>
        <v>0</v>
      </c>
      <c r="CZ267">
        <f>0</f>
        <v>0</v>
      </c>
      <c r="DC267" t="s">
        <v>3</v>
      </c>
      <c r="DD267" t="s">
        <v>3</v>
      </c>
      <c r="DE267" t="s">
        <v>3</v>
      </c>
      <c r="DF267" t="s">
        <v>3</v>
      </c>
      <c r="DG267" t="s">
        <v>3</v>
      </c>
      <c r="DH267" t="s">
        <v>3</v>
      </c>
      <c r="DI267" t="s">
        <v>3</v>
      </c>
      <c r="DJ267" t="s">
        <v>3</v>
      </c>
      <c r="DK267" t="s">
        <v>3</v>
      </c>
      <c r="DL267" t="s">
        <v>3</v>
      </c>
      <c r="DM267" t="s">
        <v>3</v>
      </c>
      <c r="DN267">
        <v>0</v>
      </c>
      <c r="DO267">
        <v>0</v>
      </c>
      <c r="DP267">
        <v>1</v>
      </c>
      <c r="DQ267">
        <v>1</v>
      </c>
      <c r="DU267">
        <v>1010</v>
      </c>
      <c r="DV267" t="s">
        <v>260</v>
      </c>
      <c r="DW267" t="s">
        <v>260</v>
      </c>
      <c r="DX267">
        <v>1</v>
      </c>
      <c r="DZ267" t="s">
        <v>3</v>
      </c>
      <c r="EA267" t="s">
        <v>3</v>
      </c>
      <c r="EB267" t="s">
        <v>3</v>
      </c>
      <c r="EC267" t="s">
        <v>3</v>
      </c>
      <c r="EE267">
        <v>85678820</v>
      </c>
      <c r="EF267">
        <v>90</v>
      </c>
      <c r="EG267" t="s">
        <v>242</v>
      </c>
      <c r="EH267">
        <v>0</v>
      </c>
      <c r="EI267" t="s">
        <v>3</v>
      </c>
      <c r="EJ267">
        <v>1</v>
      </c>
      <c r="EK267">
        <v>900</v>
      </c>
      <c r="EL267" t="s">
        <v>242</v>
      </c>
      <c r="EM267" t="s">
        <v>243</v>
      </c>
      <c r="EO267" t="s">
        <v>3</v>
      </c>
      <c r="EQ267">
        <v>16</v>
      </c>
      <c r="ER267">
        <v>0</v>
      </c>
      <c r="ES267">
        <v>217.64</v>
      </c>
      <c r="ET267">
        <v>0</v>
      </c>
      <c r="EU267">
        <v>0</v>
      </c>
      <c r="EV267">
        <v>0</v>
      </c>
      <c r="EW267">
        <v>0</v>
      </c>
      <c r="EX267">
        <v>0</v>
      </c>
      <c r="EY267">
        <v>0</v>
      </c>
      <c r="EZ267">
        <v>5</v>
      </c>
      <c r="FC267">
        <v>0</v>
      </c>
      <c r="FD267">
        <v>18</v>
      </c>
      <c r="FF267">
        <v>217.64</v>
      </c>
      <c r="FQ267">
        <v>0</v>
      </c>
      <c r="FR267">
        <f t="shared" si="293"/>
        <v>0</v>
      </c>
      <c r="FS267">
        <v>0</v>
      </c>
      <c r="FX267">
        <v>0</v>
      </c>
      <c r="FY267">
        <v>0</v>
      </c>
      <c r="GA267" t="s">
        <v>3</v>
      </c>
      <c r="GD267">
        <v>1</v>
      </c>
      <c r="GF267">
        <v>-890616035</v>
      </c>
      <c r="GG267">
        <v>2</v>
      </c>
      <c r="GH267">
        <v>3</v>
      </c>
      <c r="GI267">
        <v>-2</v>
      </c>
      <c r="GJ267">
        <v>0</v>
      </c>
      <c r="GK267">
        <v>0</v>
      </c>
      <c r="GL267">
        <f t="shared" si="294"/>
        <v>0</v>
      </c>
      <c r="GM267">
        <f t="shared" si="295"/>
        <v>609.39</v>
      </c>
      <c r="GN267">
        <f t="shared" si="296"/>
        <v>609.39</v>
      </c>
      <c r="GO267">
        <f t="shared" si="297"/>
        <v>0</v>
      </c>
      <c r="GP267">
        <f t="shared" si="298"/>
        <v>0</v>
      </c>
      <c r="GR267">
        <v>1</v>
      </c>
      <c r="GS267">
        <v>1</v>
      </c>
      <c r="GT267">
        <v>0</v>
      </c>
      <c r="GU267" t="s">
        <v>3</v>
      </c>
      <c r="GV267">
        <f t="shared" si="299"/>
        <v>0</v>
      </c>
      <c r="GW267">
        <v>1</v>
      </c>
      <c r="GX267">
        <f t="shared" si="300"/>
        <v>0</v>
      </c>
      <c r="HA267">
        <v>0</v>
      </c>
      <c r="HB267">
        <v>0</v>
      </c>
      <c r="HC267">
        <f t="shared" si="301"/>
        <v>0</v>
      </c>
      <c r="HE267" t="s">
        <v>3</v>
      </c>
      <c r="HF267" t="s">
        <v>3</v>
      </c>
      <c r="HG267">
        <f t="shared" si="302"/>
        <v>609.39</v>
      </c>
      <c r="HM267" t="s">
        <v>3</v>
      </c>
      <c r="HN267" t="s">
        <v>3</v>
      </c>
      <c r="HO267" t="s">
        <v>3</v>
      </c>
      <c r="HP267" t="s">
        <v>3</v>
      </c>
      <c r="HQ267" t="s">
        <v>3</v>
      </c>
      <c r="IK267">
        <v>0</v>
      </c>
    </row>
    <row r="268" spans="1:255" x14ac:dyDescent="0.2">
      <c r="A268" s="2">
        <v>17</v>
      </c>
      <c r="B268" s="2">
        <v>1</v>
      </c>
      <c r="C268" s="2"/>
      <c r="D268" s="2"/>
      <c r="E268" s="2" t="s">
        <v>319</v>
      </c>
      <c r="F268" s="2" t="s">
        <v>320</v>
      </c>
      <c r="G268" s="2" t="s">
        <v>321</v>
      </c>
      <c r="H268" s="2" t="s">
        <v>260</v>
      </c>
      <c r="I268" s="2">
        <v>2.8</v>
      </c>
      <c r="J268" s="2">
        <v>0</v>
      </c>
      <c r="K268" s="2">
        <v>2.8</v>
      </c>
      <c r="L268" s="2">
        <v>4</v>
      </c>
      <c r="M268" s="2">
        <v>1.2</v>
      </c>
      <c r="N268" s="2">
        <f t="shared" si="264"/>
        <v>2.8</v>
      </c>
      <c r="O268" s="2">
        <f t="shared" si="265"/>
        <v>749.67</v>
      </c>
      <c r="P268" s="2">
        <f t="shared" si="266"/>
        <v>749.67</v>
      </c>
      <c r="Q268" s="2">
        <f t="shared" si="267"/>
        <v>0</v>
      </c>
      <c r="R268" s="2">
        <f t="shared" si="268"/>
        <v>0</v>
      </c>
      <c r="S268" s="2">
        <f t="shared" si="269"/>
        <v>0</v>
      </c>
      <c r="T268" s="2">
        <f t="shared" si="270"/>
        <v>0</v>
      </c>
      <c r="U268" s="2">
        <f t="shared" si="271"/>
        <v>0</v>
      </c>
      <c r="V268" s="2">
        <f t="shared" si="272"/>
        <v>0</v>
      </c>
      <c r="W268" s="2">
        <f t="shared" si="273"/>
        <v>0</v>
      </c>
      <c r="X268" s="2">
        <f t="shared" si="274"/>
        <v>0</v>
      </c>
      <c r="Y268" s="2">
        <f t="shared" si="275"/>
        <v>0</v>
      </c>
      <c r="Z268" s="2"/>
      <c r="AA268" s="2">
        <v>87105575</v>
      </c>
      <c r="AB268" s="2">
        <f t="shared" si="276"/>
        <v>267.74</v>
      </c>
      <c r="AC268" s="2">
        <f t="shared" si="277"/>
        <v>267.74</v>
      </c>
      <c r="AD268" s="2">
        <f t="shared" si="303"/>
        <v>0</v>
      </c>
      <c r="AE268" s="2">
        <f t="shared" si="278"/>
        <v>0</v>
      </c>
      <c r="AF268" s="2">
        <f t="shared" si="279"/>
        <v>0</v>
      </c>
      <c r="AG268" s="2">
        <f t="shared" si="280"/>
        <v>0</v>
      </c>
      <c r="AH268" s="2">
        <f t="shared" si="281"/>
        <v>0</v>
      </c>
      <c r="AI268" s="2">
        <f t="shared" si="282"/>
        <v>0</v>
      </c>
      <c r="AJ268" s="2">
        <f t="shared" si="283"/>
        <v>0</v>
      </c>
      <c r="AK268" s="2">
        <v>267.74</v>
      </c>
      <c r="AL268" s="2">
        <v>267.74</v>
      </c>
      <c r="AM268" s="2">
        <v>0</v>
      </c>
      <c r="AN268" s="2">
        <v>0</v>
      </c>
      <c r="AO268" s="2">
        <v>0</v>
      </c>
      <c r="AP268" s="2">
        <v>0</v>
      </c>
      <c r="AQ268" s="2">
        <v>0</v>
      </c>
      <c r="AR268" s="2">
        <v>0</v>
      </c>
      <c r="AS268" s="2">
        <v>0</v>
      </c>
      <c r="AT268" s="2">
        <v>0</v>
      </c>
      <c r="AU268" s="2">
        <v>0</v>
      </c>
      <c r="AV268" s="2">
        <v>1</v>
      </c>
      <c r="AW268" s="2">
        <v>1</v>
      </c>
      <c r="AX268" s="2"/>
      <c r="AY268" s="2"/>
      <c r="AZ268" s="2">
        <v>1</v>
      </c>
      <c r="BA268" s="2">
        <v>1</v>
      </c>
      <c r="BB268" s="2">
        <v>1</v>
      </c>
      <c r="BC268" s="2">
        <v>1</v>
      </c>
      <c r="BD268" s="2" t="s">
        <v>3</v>
      </c>
      <c r="BE268" s="2" t="s">
        <v>3</v>
      </c>
      <c r="BF268" s="2" t="s">
        <v>3</v>
      </c>
      <c r="BG268" s="2" t="s">
        <v>3</v>
      </c>
      <c r="BH268" s="2">
        <v>3</v>
      </c>
      <c r="BI268" s="2">
        <v>1</v>
      </c>
      <c r="BJ268" s="2" t="s">
        <v>320</v>
      </c>
      <c r="BK268" s="2"/>
      <c r="BL268" s="2"/>
      <c r="BM268" s="2">
        <v>900</v>
      </c>
      <c r="BN268" s="2">
        <v>0</v>
      </c>
      <c r="BO268" s="2" t="s">
        <v>3</v>
      </c>
      <c r="BP268" s="2">
        <v>0</v>
      </c>
      <c r="BQ268" s="2">
        <v>90</v>
      </c>
      <c r="BR268" s="2">
        <v>0</v>
      </c>
      <c r="BS268" s="2">
        <v>1</v>
      </c>
      <c r="BT268" s="2">
        <v>1</v>
      </c>
      <c r="BU268" s="2">
        <v>1</v>
      </c>
      <c r="BV268" s="2">
        <v>1</v>
      </c>
      <c r="BW268" s="2">
        <v>1</v>
      </c>
      <c r="BX268" s="2">
        <v>1</v>
      </c>
      <c r="BY268" s="2" t="s">
        <v>3</v>
      </c>
      <c r="BZ268" s="2">
        <v>0</v>
      </c>
      <c r="CA268" s="2">
        <v>0</v>
      </c>
      <c r="CB268" s="2" t="s">
        <v>3</v>
      </c>
      <c r="CC268" s="2"/>
      <c r="CD268" s="2"/>
      <c r="CE268" s="2">
        <v>0</v>
      </c>
      <c r="CF268" s="2">
        <v>0</v>
      </c>
      <c r="CG268" s="2">
        <v>0</v>
      </c>
      <c r="CH268" s="2">
        <v>38</v>
      </c>
      <c r="CI268" s="2">
        <v>0</v>
      </c>
      <c r="CJ268" s="2">
        <v>0</v>
      </c>
      <c r="CK268" s="2">
        <v>0</v>
      </c>
      <c r="CL268" s="2">
        <v>0</v>
      </c>
      <c r="CM268" s="2">
        <v>0</v>
      </c>
      <c r="CN268" s="2" t="s">
        <v>3</v>
      </c>
      <c r="CO268" s="2">
        <v>0</v>
      </c>
      <c r="CP268" s="2">
        <f t="shared" si="284"/>
        <v>749.67</v>
      </c>
      <c r="CQ268" s="2">
        <f t="shared" si="285"/>
        <v>267.74</v>
      </c>
      <c r="CR268" s="2">
        <f t="shared" si="286"/>
        <v>0</v>
      </c>
      <c r="CS268" s="2">
        <f t="shared" si="287"/>
        <v>0</v>
      </c>
      <c r="CT268" s="2">
        <f t="shared" si="288"/>
        <v>0</v>
      </c>
      <c r="CU268" s="2">
        <f t="shared" si="289"/>
        <v>0</v>
      </c>
      <c r="CV268" s="2">
        <f t="shared" si="290"/>
        <v>0</v>
      </c>
      <c r="CW268" s="2">
        <f t="shared" si="291"/>
        <v>0</v>
      </c>
      <c r="CX268" s="2">
        <f t="shared" si="292"/>
        <v>0</v>
      </c>
      <c r="CY268" s="2">
        <f>0</f>
        <v>0</v>
      </c>
      <c r="CZ268" s="2">
        <f>0</f>
        <v>0</v>
      </c>
      <c r="DA268" s="2"/>
      <c r="DB268" s="2"/>
      <c r="DC268" s="2" t="s">
        <v>3</v>
      </c>
      <c r="DD268" s="2" t="s">
        <v>3</v>
      </c>
      <c r="DE268" s="2" t="s">
        <v>3</v>
      </c>
      <c r="DF268" s="2" t="s">
        <v>3</v>
      </c>
      <c r="DG268" s="2" t="s">
        <v>3</v>
      </c>
      <c r="DH268" s="2" t="s">
        <v>3</v>
      </c>
      <c r="DI268" s="2" t="s">
        <v>3</v>
      </c>
      <c r="DJ268" s="2" t="s">
        <v>3</v>
      </c>
      <c r="DK268" s="2" t="s">
        <v>3</v>
      </c>
      <c r="DL268" s="2" t="s">
        <v>3</v>
      </c>
      <c r="DM268" s="2" t="s">
        <v>3</v>
      </c>
      <c r="DN268" s="2">
        <v>0</v>
      </c>
      <c r="DO268" s="2">
        <v>0</v>
      </c>
      <c r="DP268" s="2">
        <v>1</v>
      </c>
      <c r="DQ268" s="2">
        <v>1</v>
      </c>
      <c r="DR268" s="2"/>
      <c r="DS268" s="2"/>
      <c r="DT268" s="2"/>
      <c r="DU268" s="2">
        <v>1010</v>
      </c>
      <c r="DV268" s="2" t="s">
        <v>260</v>
      </c>
      <c r="DW268" s="2" t="s">
        <v>260</v>
      </c>
      <c r="DX268" s="2">
        <v>1</v>
      </c>
      <c r="DY268" s="2"/>
      <c r="DZ268" s="2" t="s">
        <v>3</v>
      </c>
      <c r="EA268" s="2" t="s">
        <v>3</v>
      </c>
      <c r="EB268" s="2" t="s">
        <v>3</v>
      </c>
      <c r="EC268" s="2" t="s">
        <v>3</v>
      </c>
      <c r="ED268" s="2"/>
      <c r="EE268" s="2">
        <v>85678820</v>
      </c>
      <c r="EF268" s="2">
        <v>90</v>
      </c>
      <c r="EG268" s="2" t="s">
        <v>242</v>
      </c>
      <c r="EH268" s="2">
        <v>0</v>
      </c>
      <c r="EI268" s="2" t="s">
        <v>3</v>
      </c>
      <c r="EJ268" s="2">
        <v>1</v>
      </c>
      <c r="EK268" s="2">
        <v>900</v>
      </c>
      <c r="EL268" s="2" t="s">
        <v>242</v>
      </c>
      <c r="EM268" s="2" t="s">
        <v>243</v>
      </c>
      <c r="EN268" s="2"/>
      <c r="EO268" s="2" t="s">
        <v>3</v>
      </c>
      <c r="EP268" s="2"/>
      <c r="EQ268" s="2">
        <v>16</v>
      </c>
      <c r="ER268" s="2">
        <v>0</v>
      </c>
      <c r="ES268" s="2">
        <v>267.74</v>
      </c>
      <c r="ET268" s="2">
        <v>0</v>
      </c>
      <c r="EU268" s="2">
        <v>0</v>
      </c>
      <c r="EV268" s="2">
        <v>0</v>
      </c>
      <c r="EW268" s="2">
        <v>0</v>
      </c>
      <c r="EX268" s="2">
        <v>0</v>
      </c>
      <c r="EY268" s="2">
        <v>0</v>
      </c>
      <c r="EZ268" s="2">
        <v>5</v>
      </c>
      <c r="FA268" s="2"/>
      <c r="FB268" s="2"/>
      <c r="FC268" s="2">
        <v>0</v>
      </c>
      <c r="FD268" s="2">
        <v>18</v>
      </c>
      <c r="FE268" s="2"/>
      <c r="FF268" s="2">
        <v>267.74</v>
      </c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>
        <v>0</v>
      </c>
      <c r="FR268" s="2">
        <f t="shared" si="293"/>
        <v>0</v>
      </c>
      <c r="FS268" s="2">
        <v>0</v>
      </c>
      <c r="FT268" s="2"/>
      <c r="FU268" s="2"/>
      <c r="FV268" s="2"/>
      <c r="FW268" s="2"/>
      <c r="FX268" s="2">
        <v>0</v>
      </c>
      <c r="FY268" s="2">
        <v>0</v>
      </c>
      <c r="FZ268" s="2"/>
      <c r="GA268" s="2" t="s">
        <v>3</v>
      </c>
      <c r="GB268" s="2"/>
      <c r="GC268" s="2"/>
      <c r="GD268" s="2">
        <v>1</v>
      </c>
      <c r="GE268" s="2"/>
      <c r="GF268" s="2">
        <v>272653378</v>
      </c>
      <c r="GG268" s="2">
        <v>2</v>
      </c>
      <c r="GH268" s="2">
        <v>3</v>
      </c>
      <c r="GI268" s="2">
        <v>-2</v>
      </c>
      <c r="GJ268" s="2">
        <v>0</v>
      </c>
      <c r="GK268" s="2">
        <v>0</v>
      </c>
      <c r="GL268" s="2">
        <f t="shared" si="294"/>
        <v>0</v>
      </c>
      <c r="GM268" s="2">
        <f t="shared" si="295"/>
        <v>749.67</v>
      </c>
      <c r="GN268" s="2">
        <f t="shared" si="296"/>
        <v>749.67</v>
      </c>
      <c r="GO268" s="2">
        <f t="shared" si="297"/>
        <v>0</v>
      </c>
      <c r="GP268" s="2">
        <f t="shared" si="298"/>
        <v>0</v>
      </c>
      <c r="GQ268" s="2"/>
      <c r="GR268" s="2">
        <v>1</v>
      </c>
      <c r="GS268" s="2">
        <v>1</v>
      </c>
      <c r="GT268" s="2">
        <v>0</v>
      </c>
      <c r="GU268" s="2" t="s">
        <v>3</v>
      </c>
      <c r="GV268" s="2">
        <f t="shared" si="299"/>
        <v>0</v>
      </c>
      <c r="GW268" s="2">
        <v>1</v>
      </c>
      <c r="GX268" s="2">
        <f t="shared" si="300"/>
        <v>0</v>
      </c>
      <c r="GY268" s="2"/>
      <c r="GZ268" s="2"/>
      <c r="HA268" s="2">
        <v>0</v>
      </c>
      <c r="HB268" s="2">
        <v>0</v>
      </c>
      <c r="HC268" s="2">
        <f t="shared" si="301"/>
        <v>0</v>
      </c>
      <c r="HD268" s="2"/>
      <c r="HE268" s="2" t="s">
        <v>3</v>
      </c>
      <c r="HF268" s="2" t="s">
        <v>3</v>
      </c>
      <c r="HG268" s="2">
        <f t="shared" si="302"/>
        <v>749.67</v>
      </c>
      <c r="HH268" s="2"/>
      <c r="HI268" s="2"/>
      <c r="HJ268" s="2"/>
      <c r="HK268" s="2"/>
      <c r="HL268" s="2"/>
      <c r="HM268" s="2" t="s">
        <v>3</v>
      </c>
      <c r="HN268" s="2" t="s">
        <v>3</v>
      </c>
      <c r="HO268" s="2" t="s">
        <v>3</v>
      </c>
      <c r="HP268" s="2" t="s">
        <v>3</v>
      </c>
      <c r="HQ268" s="2" t="s">
        <v>3</v>
      </c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>
        <v>0</v>
      </c>
      <c r="IL268" s="2"/>
      <c r="IM268" s="2"/>
      <c r="IN268" s="2"/>
      <c r="IO268" s="2"/>
      <c r="IP268" s="2"/>
      <c r="IQ268" s="2"/>
      <c r="IR268" s="2"/>
      <c r="IS268" s="2"/>
      <c r="IT268" s="2"/>
      <c r="IU268" s="2"/>
    </row>
    <row r="269" spans="1:255" x14ac:dyDescent="0.2">
      <c r="A269">
        <v>17</v>
      </c>
      <c r="B269">
        <v>1</v>
      </c>
      <c r="E269" t="s">
        <v>319</v>
      </c>
      <c r="F269" t="s">
        <v>320</v>
      </c>
      <c r="G269" t="s">
        <v>321</v>
      </c>
      <c r="H269" t="s">
        <v>260</v>
      </c>
      <c r="I269">
        <v>2.8</v>
      </c>
      <c r="J269">
        <v>0</v>
      </c>
      <c r="K269">
        <v>2.8</v>
      </c>
      <c r="L269">
        <v>4</v>
      </c>
      <c r="M269">
        <v>1.2</v>
      </c>
      <c r="N269">
        <f t="shared" si="264"/>
        <v>2.8</v>
      </c>
      <c r="O269">
        <f t="shared" si="265"/>
        <v>749.67</v>
      </c>
      <c r="P269">
        <f t="shared" si="266"/>
        <v>749.67</v>
      </c>
      <c r="Q269">
        <f t="shared" si="267"/>
        <v>0</v>
      </c>
      <c r="R269">
        <f t="shared" si="268"/>
        <v>0</v>
      </c>
      <c r="S269">
        <f t="shared" si="269"/>
        <v>0</v>
      </c>
      <c r="T269">
        <f t="shared" si="270"/>
        <v>0</v>
      </c>
      <c r="U269">
        <f t="shared" si="271"/>
        <v>0</v>
      </c>
      <c r="V269">
        <f t="shared" si="272"/>
        <v>0</v>
      </c>
      <c r="W269">
        <f t="shared" si="273"/>
        <v>0</v>
      </c>
      <c r="X269">
        <f t="shared" si="274"/>
        <v>0</v>
      </c>
      <c r="Y269">
        <f t="shared" si="275"/>
        <v>0</v>
      </c>
      <c r="AA269">
        <v>87105511</v>
      </c>
      <c r="AB269">
        <f t="shared" si="276"/>
        <v>267.74</v>
      </c>
      <c r="AC269">
        <f t="shared" si="277"/>
        <v>267.74</v>
      </c>
      <c r="AD269">
        <f t="shared" si="303"/>
        <v>0</v>
      </c>
      <c r="AE269">
        <f t="shared" si="278"/>
        <v>0</v>
      </c>
      <c r="AF269">
        <f t="shared" si="279"/>
        <v>0</v>
      </c>
      <c r="AG269">
        <f t="shared" si="280"/>
        <v>0</v>
      </c>
      <c r="AH269">
        <f t="shared" si="281"/>
        <v>0</v>
      </c>
      <c r="AI269">
        <f t="shared" si="282"/>
        <v>0</v>
      </c>
      <c r="AJ269">
        <f t="shared" si="283"/>
        <v>0</v>
      </c>
      <c r="AK269">
        <v>267.74</v>
      </c>
      <c r="AL269">
        <v>267.74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1</v>
      </c>
      <c r="AW269">
        <v>1</v>
      </c>
      <c r="AZ269">
        <v>1</v>
      </c>
      <c r="BA269">
        <v>1</v>
      </c>
      <c r="BB269">
        <v>1</v>
      </c>
      <c r="BC269">
        <v>1</v>
      </c>
      <c r="BD269" t="s">
        <v>3</v>
      </c>
      <c r="BE269" t="s">
        <v>3</v>
      </c>
      <c r="BF269" t="s">
        <v>3</v>
      </c>
      <c r="BG269" t="s">
        <v>3</v>
      </c>
      <c r="BH269">
        <v>3</v>
      </c>
      <c r="BI269">
        <v>1</v>
      </c>
      <c r="BJ269" t="s">
        <v>320</v>
      </c>
      <c r="BM269">
        <v>900</v>
      </c>
      <c r="BN269">
        <v>0</v>
      </c>
      <c r="BO269" t="s">
        <v>3</v>
      </c>
      <c r="BP269">
        <v>0</v>
      </c>
      <c r="BQ269">
        <v>90</v>
      </c>
      <c r="BR269">
        <v>0</v>
      </c>
      <c r="BS269">
        <v>1</v>
      </c>
      <c r="BT269">
        <v>1</v>
      </c>
      <c r="BU269">
        <v>1</v>
      </c>
      <c r="BV269">
        <v>1</v>
      </c>
      <c r="BW269">
        <v>1</v>
      </c>
      <c r="BX269">
        <v>1</v>
      </c>
      <c r="BY269" t="s">
        <v>3</v>
      </c>
      <c r="BZ269">
        <v>0</v>
      </c>
      <c r="CA269">
        <v>0</v>
      </c>
      <c r="CB269" t="s">
        <v>3</v>
      </c>
      <c r="CE269">
        <v>0</v>
      </c>
      <c r="CF269">
        <v>0</v>
      </c>
      <c r="CG269">
        <v>0</v>
      </c>
      <c r="CH269">
        <v>38</v>
      </c>
      <c r="CI269">
        <v>0</v>
      </c>
      <c r="CJ269">
        <v>0</v>
      </c>
      <c r="CK269">
        <v>0</v>
      </c>
      <c r="CL269">
        <v>0</v>
      </c>
      <c r="CM269">
        <v>0</v>
      </c>
      <c r="CN269" t="s">
        <v>3</v>
      </c>
      <c r="CO269">
        <v>0</v>
      </c>
      <c r="CP269">
        <f t="shared" si="284"/>
        <v>749.67</v>
      </c>
      <c r="CQ269">
        <f t="shared" si="285"/>
        <v>267.74</v>
      </c>
      <c r="CR269">
        <f t="shared" si="286"/>
        <v>0</v>
      </c>
      <c r="CS269">
        <f t="shared" si="287"/>
        <v>0</v>
      </c>
      <c r="CT269">
        <f t="shared" si="288"/>
        <v>0</v>
      </c>
      <c r="CU269">
        <f t="shared" si="289"/>
        <v>0</v>
      </c>
      <c r="CV269">
        <f t="shared" si="290"/>
        <v>0</v>
      </c>
      <c r="CW269">
        <f t="shared" si="291"/>
        <v>0</v>
      </c>
      <c r="CX269">
        <f t="shared" si="292"/>
        <v>0</v>
      </c>
      <c r="CY269">
        <f>0</f>
        <v>0</v>
      </c>
      <c r="CZ269">
        <f>0</f>
        <v>0</v>
      </c>
      <c r="DC269" t="s">
        <v>3</v>
      </c>
      <c r="DD269" t="s">
        <v>3</v>
      </c>
      <c r="DE269" t="s">
        <v>3</v>
      </c>
      <c r="DF269" t="s">
        <v>3</v>
      </c>
      <c r="DG269" t="s">
        <v>3</v>
      </c>
      <c r="DH269" t="s">
        <v>3</v>
      </c>
      <c r="DI269" t="s">
        <v>3</v>
      </c>
      <c r="DJ269" t="s">
        <v>3</v>
      </c>
      <c r="DK269" t="s">
        <v>3</v>
      </c>
      <c r="DL269" t="s">
        <v>3</v>
      </c>
      <c r="DM269" t="s">
        <v>3</v>
      </c>
      <c r="DN269">
        <v>0</v>
      </c>
      <c r="DO269">
        <v>0</v>
      </c>
      <c r="DP269">
        <v>1</v>
      </c>
      <c r="DQ269">
        <v>1</v>
      </c>
      <c r="DU269">
        <v>1010</v>
      </c>
      <c r="DV269" t="s">
        <v>260</v>
      </c>
      <c r="DW269" t="s">
        <v>260</v>
      </c>
      <c r="DX269">
        <v>1</v>
      </c>
      <c r="DZ269" t="s">
        <v>3</v>
      </c>
      <c r="EA269" t="s">
        <v>3</v>
      </c>
      <c r="EB269" t="s">
        <v>3</v>
      </c>
      <c r="EC269" t="s">
        <v>3</v>
      </c>
      <c r="EE269">
        <v>85678820</v>
      </c>
      <c r="EF269">
        <v>90</v>
      </c>
      <c r="EG269" t="s">
        <v>242</v>
      </c>
      <c r="EH269">
        <v>0</v>
      </c>
      <c r="EI269" t="s">
        <v>3</v>
      </c>
      <c r="EJ269">
        <v>1</v>
      </c>
      <c r="EK269">
        <v>900</v>
      </c>
      <c r="EL269" t="s">
        <v>242</v>
      </c>
      <c r="EM269" t="s">
        <v>243</v>
      </c>
      <c r="EO269" t="s">
        <v>3</v>
      </c>
      <c r="EQ269">
        <v>16</v>
      </c>
      <c r="ER269">
        <v>0</v>
      </c>
      <c r="ES269">
        <v>267.74</v>
      </c>
      <c r="ET269">
        <v>0</v>
      </c>
      <c r="EU269">
        <v>0</v>
      </c>
      <c r="EV269">
        <v>0</v>
      </c>
      <c r="EW269">
        <v>0</v>
      </c>
      <c r="EX269">
        <v>0</v>
      </c>
      <c r="EY269">
        <v>0</v>
      </c>
      <c r="EZ269">
        <v>5</v>
      </c>
      <c r="FC269">
        <v>0</v>
      </c>
      <c r="FD269">
        <v>18</v>
      </c>
      <c r="FF269">
        <v>267.74</v>
      </c>
      <c r="FQ269">
        <v>0</v>
      </c>
      <c r="FR269">
        <f t="shared" si="293"/>
        <v>0</v>
      </c>
      <c r="FS269">
        <v>0</v>
      </c>
      <c r="FX269">
        <v>0</v>
      </c>
      <c r="FY269">
        <v>0</v>
      </c>
      <c r="GA269" t="s">
        <v>3</v>
      </c>
      <c r="GD269">
        <v>1</v>
      </c>
      <c r="GF269">
        <v>272653378</v>
      </c>
      <c r="GG269">
        <v>2</v>
      </c>
      <c r="GH269">
        <v>3</v>
      </c>
      <c r="GI269">
        <v>-2</v>
      </c>
      <c r="GJ269">
        <v>0</v>
      </c>
      <c r="GK269">
        <v>0</v>
      </c>
      <c r="GL269">
        <f t="shared" si="294"/>
        <v>0</v>
      </c>
      <c r="GM269">
        <f t="shared" si="295"/>
        <v>749.67</v>
      </c>
      <c r="GN269">
        <f t="shared" si="296"/>
        <v>749.67</v>
      </c>
      <c r="GO269">
        <f t="shared" si="297"/>
        <v>0</v>
      </c>
      <c r="GP269">
        <f t="shared" si="298"/>
        <v>0</v>
      </c>
      <c r="GR269">
        <v>1</v>
      </c>
      <c r="GS269">
        <v>1</v>
      </c>
      <c r="GT269">
        <v>0</v>
      </c>
      <c r="GU269" t="s">
        <v>3</v>
      </c>
      <c r="GV269">
        <f t="shared" si="299"/>
        <v>0</v>
      </c>
      <c r="GW269">
        <v>1</v>
      </c>
      <c r="GX269">
        <f t="shared" si="300"/>
        <v>0</v>
      </c>
      <c r="HA269">
        <v>0</v>
      </c>
      <c r="HB269">
        <v>0</v>
      </c>
      <c r="HC269">
        <f t="shared" si="301"/>
        <v>0</v>
      </c>
      <c r="HE269" t="s">
        <v>3</v>
      </c>
      <c r="HF269" t="s">
        <v>3</v>
      </c>
      <c r="HG269">
        <f t="shared" si="302"/>
        <v>749.67</v>
      </c>
      <c r="HM269" t="s">
        <v>3</v>
      </c>
      <c r="HN269" t="s">
        <v>3</v>
      </c>
      <c r="HO269" t="s">
        <v>3</v>
      </c>
      <c r="HP269" t="s">
        <v>3</v>
      </c>
      <c r="HQ269" t="s">
        <v>3</v>
      </c>
      <c r="IK269">
        <v>0</v>
      </c>
    </row>
    <row r="270" spans="1:255" x14ac:dyDescent="0.2">
      <c r="A270" s="2">
        <v>17</v>
      </c>
      <c r="B270" s="2">
        <v>1</v>
      </c>
      <c r="C270" s="2"/>
      <c r="D270" s="2"/>
      <c r="E270" s="2" t="s">
        <v>322</v>
      </c>
      <c r="F270" s="2" t="s">
        <v>323</v>
      </c>
      <c r="G270" s="2" t="s">
        <v>324</v>
      </c>
      <c r="H270" s="2" t="s">
        <v>46</v>
      </c>
      <c r="I270" s="2">
        <v>0</v>
      </c>
      <c r="J270" s="2">
        <v>0</v>
      </c>
      <c r="K270" s="2">
        <v>0</v>
      </c>
      <c r="L270" s="2">
        <v>0.72</v>
      </c>
      <c r="M270" s="2">
        <v>0.72</v>
      </c>
      <c r="N270" s="2">
        <f t="shared" si="264"/>
        <v>0</v>
      </c>
      <c r="O270" s="2">
        <f t="shared" si="265"/>
        <v>0</v>
      </c>
      <c r="P270" s="2">
        <f t="shared" si="266"/>
        <v>0</v>
      </c>
      <c r="Q270" s="2">
        <f t="shared" si="267"/>
        <v>0</v>
      </c>
      <c r="R270" s="2">
        <f t="shared" si="268"/>
        <v>0</v>
      </c>
      <c r="S270" s="2">
        <f t="shared" si="269"/>
        <v>0</v>
      </c>
      <c r="T270" s="2">
        <f t="shared" si="270"/>
        <v>0</v>
      </c>
      <c r="U270" s="2">
        <f t="shared" si="271"/>
        <v>0</v>
      </c>
      <c r="V270" s="2">
        <f t="shared" si="272"/>
        <v>0</v>
      </c>
      <c r="W270" s="2">
        <f t="shared" si="273"/>
        <v>0</v>
      </c>
      <c r="X270" s="2">
        <f t="shared" si="274"/>
        <v>0</v>
      </c>
      <c r="Y270" s="2">
        <f t="shared" si="275"/>
        <v>0</v>
      </c>
      <c r="Z270" s="2"/>
      <c r="AA270" s="2">
        <v>87105575</v>
      </c>
      <c r="AB270" s="2">
        <f t="shared" si="276"/>
        <v>594.98</v>
      </c>
      <c r="AC270" s="2">
        <f t="shared" si="277"/>
        <v>594.98</v>
      </c>
      <c r="AD270" s="2">
        <f t="shared" si="303"/>
        <v>0</v>
      </c>
      <c r="AE270" s="2">
        <f t="shared" si="278"/>
        <v>0</v>
      </c>
      <c r="AF270" s="2">
        <f t="shared" si="279"/>
        <v>0</v>
      </c>
      <c r="AG270" s="2">
        <f t="shared" si="280"/>
        <v>0</v>
      </c>
      <c r="AH270" s="2">
        <f t="shared" si="281"/>
        <v>0</v>
      </c>
      <c r="AI270" s="2">
        <f t="shared" si="282"/>
        <v>0</v>
      </c>
      <c r="AJ270" s="2">
        <f t="shared" si="283"/>
        <v>0</v>
      </c>
      <c r="AK270" s="2">
        <v>594.98</v>
      </c>
      <c r="AL270" s="2">
        <v>594.98</v>
      </c>
      <c r="AM270" s="2">
        <v>0</v>
      </c>
      <c r="AN270" s="2">
        <v>0</v>
      </c>
      <c r="AO270" s="2">
        <v>0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1</v>
      </c>
      <c r="AW270" s="2">
        <v>1</v>
      </c>
      <c r="AX270" s="2"/>
      <c r="AY270" s="2"/>
      <c r="AZ270" s="2">
        <v>1</v>
      </c>
      <c r="BA270" s="2">
        <v>1</v>
      </c>
      <c r="BB270" s="2">
        <v>1</v>
      </c>
      <c r="BC270" s="2">
        <v>1</v>
      </c>
      <c r="BD270" s="2" t="s">
        <v>3</v>
      </c>
      <c r="BE270" s="2" t="s">
        <v>3</v>
      </c>
      <c r="BF270" s="2" t="s">
        <v>3</v>
      </c>
      <c r="BG270" s="2" t="s">
        <v>3</v>
      </c>
      <c r="BH270" s="2">
        <v>3</v>
      </c>
      <c r="BI270" s="2">
        <v>1</v>
      </c>
      <c r="BJ270" s="2" t="s">
        <v>323</v>
      </c>
      <c r="BK270" s="2"/>
      <c r="BL270" s="2"/>
      <c r="BM270" s="2">
        <v>900</v>
      </c>
      <c r="BN270" s="2">
        <v>0</v>
      </c>
      <c r="BO270" s="2" t="s">
        <v>3</v>
      </c>
      <c r="BP270" s="2">
        <v>0</v>
      </c>
      <c r="BQ270" s="2">
        <v>90</v>
      </c>
      <c r="BR270" s="2">
        <v>0</v>
      </c>
      <c r="BS270" s="2">
        <v>1</v>
      </c>
      <c r="BT270" s="2">
        <v>1</v>
      </c>
      <c r="BU270" s="2">
        <v>1</v>
      </c>
      <c r="BV270" s="2">
        <v>1</v>
      </c>
      <c r="BW270" s="2">
        <v>1</v>
      </c>
      <c r="BX270" s="2">
        <v>1</v>
      </c>
      <c r="BY270" s="2" t="s">
        <v>3</v>
      </c>
      <c r="BZ270" s="2">
        <v>0</v>
      </c>
      <c r="CA270" s="2">
        <v>0</v>
      </c>
      <c r="CB270" s="2" t="s">
        <v>3</v>
      </c>
      <c r="CC270" s="2"/>
      <c r="CD270" s="2"/>
      <c r="CE270" s="2">
        <v>0</v>
      </c>
      <c r="CF270" s="2">
        <v>0</v>
      </c>
      <c r="CG270" s="2">
        <v>0</v>
      </c>
      <c r="CH270" s="2">
        <v>39</v>
      </c>
      <c r="CI270" s="2">
        <v>0</v>
      </c>
      <c r="CJ270" s="2">
        <v>0</v>
      </c>
      <c r="CK270" s="2">
        <v>0</v>
      </c>
      <c r="CL270" s="2">
        <v>0</v>
      </c>
      <c r="CM270" s="2">
        <v>0</v>
      </c>
      <c r="CN270" s="2" t="s">
        <v>3</v>
      </c>
      <c r="CO270" s="2">
        <v>0</v>
      </c>
      <c r="CP270" s="2">
        <f t="shared" si="284"/>
        <v>0</v>
      </c>
      <c r="CQ270" s="2">
        <f t="shared" si="285"/>
        <v>594.98</v>
      </c>
      <c r="CR270" s="2">
        <f t="shared" si="286"/>
        <v>0</v>
      </c>
      <c r="CS270" s="2">
        <f t="shared" si="287"/>
        <v>0</v>
      </c>
      <c r="CT270" s="2">
        <f t="shared" si="288"/>
        <v>0</v>
      </c>
      <c r="CU270" s="2">
        <f t="shared" si="289"/>
        <v>0</v>
      </c>
      <c r="CV270" s="2">
        <f t="shared" si="290"/>
        <v>0</v>
      </c>
      <c r="CW270" s="2">
        <f t="shared" si="291"/>
        <v>0</v>
      </c>
      <c r="CX270" s="2">
        <f t="shared" si="292"/>
        <v>0</v>
      </c>
      <c r="CY270" s="2">
        <f>0</f>
        <v>0</v>
      </c>
      <c r="CZ270" s="2">
        <f>0</f>
        <v>0</v>
      </c>
      <c r="DA270" s="2"/>
      <c r="DB270" s="2"/>
      <c r="DC270" s="2" t="s">
        <v>3</v>
      </c>
      <c r="DD270" s="2" t="s">
        <v>3</v>
      </c>
      <c r="DE270" s="2" t="s">
        <v>3</v>
      </c>
      <c r="DF270" s="2" t="s">
        <v>3</v>
      </c>
      <c r="DG270" s="2" t="s">
        <v>3</v>
      </c>
      <c r="DH270" s="2" t="s">
        <v>3</v>
      </c>
      <c r="DI270" s="2" t="s">
        <v>3</v>
      </c>
      <c r="DJ270" s="2" t="s">
        <v>3</v>
      </c>
      <c r="DK270" s="2" t="s">
        <v>3</v>
      </c>
      <c r="DL270" s="2" t="s">
        <v>3</v>
      </c>
      <c r="DM270" s="2" t="s">
        <v>3</v>
      </c>
      <c r="DN270" s="2">
        <v>0</v>
      </c>
      <c r="DO270" s="2">
        <v>0</v>
      </c>
      <c r="DP270" s="2">
        <v>1</v>
      </c>
      <c r="DQ270" s="2">
        <v>1</v>
      </c>
      <c r="DR270" s="2"/>
      <c r="DS270" s="2"/>
      <c r="DT270" s="2"/>
      <c r="DU270" s="2">
        <v>1009</v>
      </c>
      <c r="DV270" s="2" t="s">
        <v>46</v>
      </c>
      <c r="DW270" s="2" t="s">
        <v>46</v>
      </c>
      <c r="DX270" s="2">
        <v>1</v>
      </c>
      <c r="DY270" s="2"/>
      <c r="DZ270" s="2" t="s">
        <v>3</v>
      </c>
      <c r="EA270" s="2" t="s">
        <v>3</v>
      </c>
      <c r="EB270" s="2" t="s">
        <v>3</v>
      </c>
      <c r="EC270" s="2" t="s">
        <v>3</v>
      </c>
      <c r="ED270" s="2"/>
      <c r="EE270" s="2">
        <v>85678820</v>
      </c>
      <c r="EF270" s="2">
        <v>90</v>
      </c>
      <c r="EG270" s="2" t="s">
        <v>242</v>
      </c>
      <c r="EH270" s="2">
        <v>0</v>
      </c>
      <c r="EI270" s="2" t="s">
        <v>3</v>
      </c>
      <c r="EJ270" s="2">
        <v>1</v>
      </c>
      <c r="EK270" s="2">
        <v>900</v>
      </c>
      <c r="EL270" s="2" t="s">
        <v>242</v>
      </c>
      <c r="EM270" s="2" t="s">
        <v>243</v>
      </c>
      <c r="EN270" s="2"/>
      <c r="EO270" s="2" t="s">
        <v>3</v>
      </c>
      <c r="EP270" s="2"/>
      <c r="EQ270" s="2">
        <v>16</v>
      </c>
      <c r="ER270" s="2">
        <v>0</v>
      </c>
      <c r="ES270" s="2">
        <v>594.98</v>
      </c>
      <c r="ET270" s="2">
        <v>0</v>
      </c>
      <c r="EU270" s="2">
        <v>0</v>
      </c>
      <c r="EV270" s="2">
        <v>0</v>
      </c>
      <c r="EW270" s="2">
        <v>0</v>
      </c>
      <c r="EX270" s="2">
        <v>0</v>
      </c>
      <c r="EY270" s="2">
        <v>0</v>
      </c>
      <c r="EZ270" s="2">
        <v>5</v>
      </c>
      <c r="FA270" s="2"/>
      <c r="FB270" s="2"/>
      <c r="FC270" s="2">
        <v>0</v>
      </c>
      <c r="FD270" s="2">
        <v>18</v>
      </c>
      <c r="FE270" s="2"/>
      <c r="FF270" s="2">
        <v>594.98</v>
      </c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>
        <v>0</v>
      </c>
      <c r="FR270" s="2">
        <f t="shared" si="293"/>
        <v>0</v>
      </c>
      <c r="FS270" s="2">
        <v>0</v>
      </c>
      <c r="FT270" s="2"/>
      <c r="FU270" s="2"/>
      <c r="FV270" s="2"/>
      <c r="FW270" s="2"/>
      <c r="FX270" s="2">
        <v>0</v>
      </c>
      <c r="FY270" s="2">
        <v>0</v>
      </c>
      <c r="FZ270" s="2"/>
      <c r="GA270" s="2" t="s">
        <v>3</v>
      </c>
      <c r="GB270" s="2"/>
      <c r="GC270" s="2"/>
      <c r="GD270" s="2">
        <v>1</v>
      </c>
      <c r="GE270" s="2"/>
      <c r="GF270" s="2">
        <v>525758448</v>
      </c>
      <c r="GG270" s="2">
        <v>2</v>
      </c>
      <c r="GH270" s="2">
        <v>3</v>
      </c>
      <c r="GI270" s="2">
        <v>-2</v>
      </c>
      <c r="GJ270" s="2">
        <v>0</v>
      </c>
      <c r="GK270" s="2">
        <v>0</v>
      </c>
      <c r="GL270" s="2">
        <f t="shared" si="294"/>
        <v>0</v>
      </c>
      <c r="GM270" s="2">
        <f t="shared" si="295"/>
        <v>0</v>
      </c>
      <c r="GN270" s="2">
        <f t="shared" si="296"/>
        <v>0</v>
      </c>
      <c r="GO270" s="2">
        <f t="shared" si="297"/>
        <v>0</v>
      </c>
      <c r="GP270" s="2">
        <f t="shared" si="298"/>
        <v>0</v>
      </c>
      <c r="GQ270" s="2"/>
      <c r="GR270" s="2">
        <v>1</v>
      </c>
      <c r="GS270" s="2">
        <v>1</v>
      </c>
      <c r="GT270" s="2">
        <v>0</v>
      </c>
      <c r="GU270" s="2" t="s">
        <v>3</v>
      </c>
      <c r="GV270" s="2">
        <f t="shared" si="299"/>
        <v>0</v>
      </c>
      <c r="GW270" s="2">
        <v>1</v>
      </c>
      <c r="GX270" s="2">
        <f t="shared" si="300"/>
        <v>0</v>
      </c>
      <c r="GY270" s="2"/>
      <c r="GZ270" s="2"/>
      <c r="HA270" s="2">
        <v>0</v>
      </c>
      <c r="HB270" s="2">
        <v>0</v>
      </c>
      <c r="HC270" s="2">
        <f t="shared" si="301"/>
        <v>0</v>
      </c>
      <c r="HD270" s="2"/>
      <c r="HE270" s="2" t="s">
        <v>3</v>
      </c>
      <c r="HF270" s="2" t="s">
        <v>3</v>
      </c>
      <c r="HG270" s="2">
        <f t="shared" si="302"/>
        <v>0</v>
      </c>
      <c r="HH270" s="2"/>
      <c r="HI270" s="2"/>
      <c r="HJ270" s="2"/>
      <c r="HK270" s="2"/>
      <c r="HL270" s="2"/>
      <c r="HM270" s="2" t="s">
        <v>3</v>
      </c>
      <c r="HN270" s="2" t="s">
        <v>3</v>
      </c>
      <c r="HO270" s="2" t="s">
        <v>3</v>
      </c>
      <c r="HP270" s="2" t="s">
        <v>3</v>
      </c>
      <c r="HQ270" s="2" t="s">
        <v>3</v>
      </c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>
        <v>0</v>
      </c>
      <c r="IL270" s="2"/>
      <c r="IM270" s="2"/>
      <c r="IN270" s="2"/>
      <c r="IO270" s="2"/>
      <c r="IP270" s="2"/>
      <c r="IQ270" s="2"/>
      <c r="IR270" s="2"/>
      <c r="IS270" s="2"/>
      <c r="IT270" s="2"/>
      <c r="IU270" s="2"/>
    </row>
    <row r="271" spans="1:255" x14ac:dyDescent="0.2">
      <c r="A271">
        <v>17</v>
      </c>
      <c r="B271">
        <v>1</v>
      </c>
      <c r="E271" t="s">
        <v>322</v>
      </c>
      <c r="F271" t="s">
        <v>323</v>
      </c>
      <c r="G271" t="s">
        <v>324</v>
      </c>
      <c r="H271" t="s">
        <v>46</v>
      </c>
      <c r="I271">
        <v>0</v>
      </c>
      <c r="J271">
        <v>0</v>
      </c>
      <c r="K271">
        <v>0</v>
      </c>
      <c r="L271">
        <v>0.72</v>
      </c>
      <c r="M271">
        <v>0.72</v>
      </c>
      <c r="N271">
        <f t="shared" si="264"/>
        <v>0</v>
      </c>
      <c r="O271">
        <f t="shared" si="265"/>
        <v>0</v>
      </c>
      <c r="P271">
        <f t="shared" si="266"/>
        <v>0</v>
      </c>
      <c r="Q271">
        <f t="shared" si="267"/>
        <v>0</v>
      </c>
      <c r="R271">
        <f t="shared" si="268"/>
        <v>0</v>
      </c>
      <c r="S271">
        <f t="shared" si="269"/>
        <v>0</v>
      </c>
      <c r="T271">
        <f t="shared" si="270"/>
        <v>0</v>
      </c>
      <c r="U271">
        <f t="shared" si="271"/>
        <v>0</v>
      </c>
      <c r="V271">
        <f t="shared" si="272"/>
        <v>0</v>
      </c>
      <c r="W271">
        <f t="shared" si="273"/>
        <v>0</v>
      </c>
      <c r="X271">
        <f t="shared" si="274"/>
        <v>0</v>
      </c>
      <c r="Y271">
        <f t="shared" si="275"/>
        <v>0</v>
      </c>
      <c r="AA271">
        <v>87105511</v>
      </c>
      <c r="AB271">
        <f t="shared" si="276"/>
        <v>594.98</v>
      </c>
      <c r="AC271">
        <f t="shared" si="277"/>
        <v>594.98</v>
      </c>
      <c r="AD271">
        <f t="shared" si="303"/>
        <v>0</v>
      </c>
      <c r="AE271">
        <f t="shared" si="278"/>
        <v>0</v>
      </c>
      <c r="AF271">
        <f t="shared" si="279"/>
        <v>0</v>
      </c>
      <c r="AG271">
        <f t="shared" si="280"/>
        <v>0</v>
      </c>
      <c r="AH271">
        <f t="shared" si="281"/>
        <v>0</v>
      </c>
      <c r="AI271">
        <f t="shared" si="282"/>
        <v>0</v>
      </c>
      <c r="AJ271">
        <f t="shared" si="283"/>
        <v>0</v>
      </c>
      <c r="AK271">
        <v>594.98</v>
      </c>
      <c r="AL271">
        <v>594.98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1</v>
      </c>
      <c r="AW271">
        <v>1</v>
      </c>
      <c r="AZ271">
        <v>1</v>
      </c>
      <c r="BA271">
        <v>1</v>
      </c>
      <c r="BB271">
        <v>1</v>
      </c>
      <c r="BC271">
        <v>1</v>
      </c>
      <c r="BD271" t="s">
        <v>3</v>
      </c>
      <c r="BE271" t="s">
        <v>3</v>
      </c>
      <c r="BF271" t="s">
        <v>3</v>
      </c>
      <c r="BG271" t="s">
        <v>3</v>
      </c>
      <c r="BH271">
        <v>3</v>
      </c>
      <c r="BI271">
        <v>1</v>
      </c>
      <c r="BJ271" t="s">
        <v>323</v>
      </c>
      <c r="BM271">
        <v>900</v>
      </c>
      <c r="BN271">
        <v>0</v>
      </c>
      <c r="BO271" t="s">
        <v>3</v>
      </c>
      <c r="BP271">
        <v>0</v>
      </c>
      <c r="BQ271">
        <v>90</v>
      </c>
      <c r="BR271">
        <v>0</v>
      </c>
      <c r="BS271">
        <v>1</v>
      </c>
      <c r="BT271">
        <v>1</v>
      </c>
      <c r="BU271">
        <v>1</v>
      </c>
      <c r="BV271">
        <v>1</v>
      </c>
      <c r="BW271">
        <v>1</v>
      </c>
      <c r="BX271">
        <v>1</v>
      </c>
      <c r="BY271" t="s">
        <v>3</v>
      </c>
      <c r="BZ271">
        <v>0</v>
      </c>
      <c r="CA271">
        <v>0</v>
      </c>
      <c r="CB271" t="s">
        <v>3</v>
      </c>
      <c r="CE271">
        <v>0</v>
      </c>
      <c r="CF271">
        <v>0</v>
      </c>
      <c r="CG271">
        <v>0</v>
      </c>
      <c r="CH271">
        <v>39</v>
      </c>
      <c r="CI271">
        <v>0</v>
      </c>
      <c r="CJ271">
        <v>0</v>
      </c>
      <c r="CK271">
        <v>0</v>
      </c>
      <c r="CL271">
        <v>0</v>
      </c>
      <c r="CM271">
        <v>0</v>
      </c>
      <c r="CN271" t="s">
        <v>3</v>
      </c>
      <c r="CO271">
        <v>0</v>
      </c>
      <c r="CP271">
        <f t="shared" si="284"/>
        <v>0</v>
      </c>
      <c r="CQ271">
        <f t="shared" si="285"/>
        <v>594.98</v>
      </c>
      <c r="CR271">
        <f t="shared" si="286"/>
        <v>0</v>
      </c>
      <c r="CS271">
        <f t="shared" si="287"/>
        <v>0</v>
      </c>
      <c r="CT271">
        <f t="shared" si="288"/>
        <v>0</v>
      </c>
      <c r="CU271">
        <f t="shared" si="289"/>
        <v>0</v>
      </c>
      <c r="CV271">
        <f t="shared" si="290"/>
        <v>0</v>
      </c>
      <c r="CW271">
        <f t="shared" si="291"/>
        <v>0</v>
      </c>
      <c r="CX271">
        <f t="shared" si="292"/>
        <v>0</v>
      </c>
      <c r="CY271">
        <f>0</f>
        <v>0</v>
      </c>
      <c r="CZ271">
        <f>0</f>
        <v>0</v>
      </c>
      <c r="DC271" t="s">
        <v>3</v>
      </c>
      <c r="DD271" t="s">
        <v>3</v>
      </c>
      <c r="DE271" t="s">
        <v>3</v>
      </c>
      <c r="DF271" t="s">
        <v>3</v>
      </c>
      <c r="DG271" t="s">
        <v>3</v>
      </c>
      <c r="DH271" t="s">
        <v>3</v>
      </c>
      <c r="DI271" t="s">
        <v>3</v>
      </c>
      <c r="DJ271" t="s">
        <v>3</v>
      </c>
      <c r="DK271" t="s">
        <v>3</v>
      </c>
      <c r="DL271" t="s">
        <v>3</v>
      </c>
      <c r="DM271" t="s">
        <v>3</v>
      </c>
      <c r="DN271">
        <v>0</v>
      </c>
      <c r="DO271">
        <v>0</v>
      </c>
      <c r="DP271">
        <v>1</v>
      </c>
      <c r="DQ271">
        <v>1</v>
      </c>
      <c r="DU271">
        <v>1009</v>
      </c>
      <c r="DV271" t="s">
        <v>46</v>
      </c>
      <c r="DW271" t="s">
        <v>46</v>
      </c>
      <c r="DX271">
        <v>1</v>
      </c>
      <c r="DZ271" t="s">
        <v>3</v>
      </c>
      <c r="EA271" t="s">
        <v>3</v>
      </c>
      <c r="EB271" t="s">
        <v>3</v>
      </c>
      <c r="EC271" t="s">
        <v>3</v>
      </c>
      <c r="EE271">
        <v>85678820</v>
      </c>
      <c r="EF271">
        <v>90</v>
      </c>
      <c r="EG271" t="s">
        <v>242</v>
      </c>
      <c r="EH271">
        <v>0</v>
      </c>
      <c r="EI271" t="s">
        <v>3</v>
      </c>
      <c r="EJ271">
        <v>1</v>
      </c>
      <c r="EK271">
        <v>900</v>
      </c>
      <c r="EL271" t="s">
        <v>242</v>
      </c>
      <c r="EM271" t="s">
        <v>243</v>
      </c>
      <c r="EO271" t="s">
        <v>3</v>
      </c>
      <c r="EQ271">
        <v>16</v>
      </c>
      <c r="ER271">
        <v>0</v>
      </c>
      <c r="ES271">
        <v>594.98</v>
      </c>
      <c r="ET271">
        <v>0</v>
      </c>
      <c r="EU271">
        <v>0</v>
      </c>
      <c r="EV271">
        <v>0</v>
      </c>
      <c r="EW271">
        <v>0</v>
      </c>
      <c r="EX271">
        <v>0</v>
      </c>
      <c r="EY271">
        <v>0</v>
      </c>
      <c r="EZ271">
        <v>5</v>
      </c>
      <c r="FC271">
        <v>0</v>
      </c>
      <c r="FD271">
        <v>18</v>
      </c>
      <c r="FF271">
        <v>594.98</v>
      </c>
      <c r="FQ271">
        <v>0</v>
      </c>
      <c r="FR271">
        <f t="shared" si="293"/>
        <v>0</v>
      </c>
      <c r="FS271">
        <v>0</v>
      </c>
      <c r="FX271">
        <v>0</v>
      </c>
      <c r="FY271">
        <v>0</v>
      </c>
      <c r="GA271" t="s">
        <v>3</v>
      </c>
      <c r="GD271">
        <v>1</v>
      </c>
      <c r="GF271">
        <v>525758448</v>
      </c>
      <c r="GG271">
        <v>2</v>
      </c>
      <c r="GH271">
        <v>3</v>
      </c>
      <c r="GI271">
        <v>-2</v>
      </c>
      <c r="GJ271">
        <v>0</v>
      </c>
      <c r="GK271">
        <v>0</v>
      </c>
      <c r="GL271">
        <f t="shared" si="294"/>
        <v>0</v>
      </c>
      <c r="GM271">
        <f t="shared" si="295"/>
        <v>0</v>
      </c>
      <c r="GN271">
        <f t="shared" si="296"/>
        <v>0</v>
      </c>
      <c r="GO271">
        <f t="shared" si="297"/>
        <v>0</v>
      </c>
      <c r="GP271">
        <f t="shared" si="298"/>
        <v>0</v>
      </c>
      <c r="GR271">
        <v>1</v>
      </c>
      <c r="GS271">
        <v>1</v>
      </c>
      <c r="GT271">
        <v>0</v>
      </c>
      <c r="GU271" t="s">
        <v>3</v>
      </c>
      <c r="GV271">
        <f t="shared" si="299"/>
        <v>0</v>
      </c>
      <c r="GW271">
        <v>1</v>
      </c>
      <c r="GX271">
        <f t="shared" si="300"/>
        <v>0</v>
      </c>
      <c r="HA271">
        <v>0</v>
      </c>
      <c r="HB271">
        <v>0</v>
      </c>
      <c r="HC271">
        <f t="shared" si="301"/>
        <v>0</v>
      </c>
      <c r="HE271" t="s">
        <v>3</v>
      </c>
      <c r="HF271" t="s">
        <v>3</v>
      </c>
      <c r="HG271">
        <f t="shared" si="302"/>
        <v>0</v>
      </c>
      <c r="HM271" t="s">
        <v>3</v>
      </c>
      <c r="HN271" t="s">
        <v>3</v>
      </c>
      <c r="HO271" t="s">
        <v>3</v>
      </c>
      <c r="HP271" t="s">
        <v>3</v>
      </c>
      <c r="HQ271" t="s">
        <v>3</v>
      </c>
      <c r="IK271">
        <v>0</v>
      </c>
    </row>
    <row r="272" spans="1:255" x14ac:dyDescent="0.2">
      <c r="A272" s="2">
        <v>17</v>
      </c>
      <c r="B272" s="2">
        <v>1</v>
      </c>
      <c r="C272" s="2"/>
      <c r="D272" s="2"/>
      <c r="E272" s="2" t="s">
        <v>325</v>
      </c>
      <c r="F272" s="2" t="s">
        <v>326</v>
      </c>
      <c r="G272" s="2" t="s">
        <v>327</v>
      </c>
      <c r="H272" s="2" t="s">
        <v>46</v>
      </c>
      <c r="I272" s="2">
        <v>0</v>
      </c>
      <c r="J272" s="2">
        <v>0</v>
      </c>
      <c r="K272" s="2">
        <v>0</v>
      </c>
      <c r="L272" s="2">
        <v>1.54</v>
      </c>
      <c r="M272" s="2">
        <v>1.54</v>
      </c>
      <c r="N272" s="2">
        <f t="shared" si="264"/>
        <v>0</v>
      </c>
      <c r="O272" s="2">
        <f t="shared" si="265"/>
        <v>0</v>
      </c>
      <c r="P272" s="2">
        <f t="shared" si="266"/>
        <v>0</v>
      </c>
      <c r="Q272" s="2">
        <f t="shared" si="267"/>
        <v>0</v>
      </c>
      <c r="R272" s="2">
        <f t="shared" si="268"/>
        <v>0</v>
      </c>
      <c r="S272" s="2">
        <f t="shared" si="269"/>
        <v>0</v>
      </c>
      <c r="T272" s="2">
        <f t="shared" si="270"/>
        <v>0</v>
      </c>
      <c r="U272" s="2">
        <f t="shared" si="271"/>
        <v>0</v>
      </c>
      <c r="V272" s="2">
        <f t="shared" si="272"/>
        <v>0</v>
      </c>
      <c r="W272" s="2">
        <f t="shared" si="273"/>
        <v>0</v>
      </c>
      <c r="X272" s="2">
        <f t="shared" si="274"/>
        <v>0</v>
      </c>
      <c r="Y272" s="2">
        <f t="shared" si="275"/>
        <v>0</v>
      </c>
      <c r="Z272" s="2"/>
      <c r="AA272" s="2">
        <v>87105575</v>
      </c>
      <c r="AB272" s="2">
        <f t="shared" si="276"/>
        <v>557.4</v>
      </c>
      <c r="AC272" s="2">
        <f t="shared" si="277"/>
        <v>557.4</v>
      </c>
      <c r="AD272" s="2">
        <f t="shared" si="303"/>
        <v>0</v>
      </c>
      <c r="AE272" s="2">
        <f t="shared" si="278"/>
        <v>0</v>
      </c>
      <c r="AF272" s="2">
        <f t="shared" si="279"/>
        <v>0</v>
      </c>
      <c r="AG272" s="2">
        <f t="shared" si="280"/>
        <v>0</v>
      </c>
      <c r="AH272" s="2">
        <f t="shared" si="281"/>
        <v>0</v>
      </c>
      <c r="AI272" s="2">
        <f t="shared" si="282"/>
        <v>0</v>
      </c>
      <c r="AJ272" s="2">
        <f t="shared" si="283"/>
        <v>0</v>
      </c>
      <c r="AK272" s="2">
        <v>557.4</v>
      </c>
      <c r="AL272" s="2">
        <v>557.4</v>
      </c>
      <c r="AM272" s="2">
        <v>0</v>
      </c>
      <c r="AN272" s="2">
        <v>0</v>
      </c>
      <c r="AO272" s="2">
        <v>0</v>
      </c>
      <c r="AP272" s="2">
        <v>0</v>
      </c>
      <c r="AQ272" s="2">
        <v>0</v>
      </c>
      <c r="AR272" s="2">
        <v>0</v>
      </c>
      <c r="AS272" s="2">
        <v>0</v>
      </c>
      <c r="AT272" s="2">
        <v>0</v>
      </c>
      <c r="AU272" s="2">
        <v>0</v>
      </c>
      <c r="AV272" s="2">
        <v>1</v>
      </c>
      <c r="AW272" s="2">
        <v>1</v>
      </c>
      <c r="AX272" s="2"/>
      <c r="AY272" s="2"/>
      <c r="AZ272" s="2">
        <v>1</v>
      </c>
      <c r="BA272" s="2">
        <v>1</v>
      </c>
      <c r="BB272" s="2">
        <v>1</v>
      </c>
      <c r="BC272" s="2">
        <v>1</v>
      </c>
      <c r="BD272" s="2" t="s">
        <v>3</v>
      </c>
      <c r="BE272" s="2" t="s">
        <v>3</v>
      </c>
      <c r="BF272" s="2" t="s">
        <v>3</v>
      </c>
      <c r="BG272" s="2" t="s">
        <v>3</v>
      </c>
      <c r="BH272" s="2">
        <v>3</v>
      </c>
      <c r="BI272" s="2">
        <v>1</v>
      </c>
      <c r="BJ272" s="2" t="s">
        <v>326</v>
      </c>
      <c r="BK272" s="2"/>
      <c r="BL272" s="2"/>
      <c r="BM272" s="2">
        <v>900</v>
      </c>
      <c r="BN272" s="2">
        <v>0</v>
      </c>
      <c r="BO272" s="2" t="s">
        <v>3</v>
      </c>
      <c r="BP272" s="2">
        <v>0</v>
      </c>
      <c r="BQ272" s="2">
        <v>90</v>
      </c>
      <c r="BR272" s="2">
        <v>0</v>
      </c>
      <c r="BS272" s="2">
        <v>1</v>
      </c>
      <c r="BT272" s="2">
        <v>1</v>
      </c>
      <c r="BU272" s="2">
        <v>1</v>
      </c>
      <c r="BV272" s="2">
        <v>1</v>
      </c>
      <c r="BW272" s="2">
        <v>1</v>
      </c>
      <c r="BX272" s="2">
        <v>1</v>
      </c>
      <c r="BY272" s="2" t="s">
        <v>3</v>
      </c>
      <c r="BZ272" s="2">
        <v>0</v>
      </c>
      <c r="CA272" s="2">
        <v>0</v>
      </c>
      <c r="CB272" s="2" t="s">
        <v>3</v>
      </c>
      <c r="CC272" s="2"/>
      <c r="CD272" s="2"/>
      <c r="CE272" s="2">
        <v>0</v>
      </c>
      <c r="CF272" s="2">
        <v>0</v>
      </c>
      <c r="CG272" s="2">
        <v>0</v>
      </c>
      <c r="CH272" s="2">
        <v>40</v>
      </c>
      <c r="CI272" s="2">
        <v>0</v>
      </c>
      <c r="CJ272" s="2">
        <v>0</v>
      </c>
      <c r="CK272" s="2">
        <v>0</v>
      </c>
      <c r="CL272" s="2">
        <v>0</v>
      </c>
      <c r="CM272" s="2">
        <v>0</v>
      </c>
      <c r="CN272" s="2" t="s">
        <v>3</v>
      </c>
      <c r="CO272" s="2">
        <v>0</v>
      </c>
      <c r="CP272" s="2">
        <f t="shared" si="284"/>
        <v>0</v>
      </c>
      <c r="CQ272" s="2">
        <f t="shared" si="285"/>
        <v>557.4</v>
      </c>
      <c r="CR272" s="2">
        <f t="shared" si="286"/>
        <v>0</v>
      </c>
      <c r="CS272" s="2">
        <f t="shared" si="287"/>
        <v>0</v>
      </c>
      <c r="CT272" s="2">
        <f t="shared" si="288"/>
        <v>0</v>
      </c>
      <c r="CU272" s="2">
        <f t="shared" si="289"/>
        <v>0</v>
      </c>
      <c r="CV272" s="2">
        <f t="shared" si="290"/>
        <v>0</v>
      </c>
      <c r="CW272" s="2">
        <f t="shared" si="291"/>
        <v>0</v>
      </c>
      <c r="CX272" s="2">
        <f t="shared" si="292"/>
        <v>0</v>
      </c>
      <c r="CY272" s="2">
        <f>0</f>
        <v>0</v>
      </c>
      <c r="CZ272" s="2">
        <f>0</f>
        <v>0</v>
      </c>
      <c r="DA272" s="2"/>
      <c r="DB272" s="2"/>
      <c r="DC272" s="2" t="s">
        <v>3</v>
      </c>
      <c r="DD272" s="2" t="s">
        <v>3</v>
      </c>
      <c r="DE272" s="2" t="s">
        <v>3</v>
      </c>
      <c r="DF272" s="2" t="s">
        <v>3</v>
      </c>
      <c r="DG272" s="2" t="s">
        <v>3</v>
      </c>
      <c r="DH272" s="2" t="s">
        <v>3</v>
      </c>
      <c r="DI272" s="2" t="s">
        <v>3</v>
      </c>
      <c r="DJ272" s="2" t="s">
        <v>3</v>
      </c>
      <c r="DK272" s="2" t="s">
        <v>3</v>
      </c>
      <c r="DL272" s="2" t="s">
        <v>3</v>
      </c>
      <c r="DM272" s="2" t="s">
        <v>3</v>
      </c>
      <c r="DN272" s="2">
        <v>0</v>
      </c>
      <c r="DO272" s="2">
        <v>0</v>
      </c>
      <c r="DP272" s="2">
        <v>1</v>
      </c>
      <c r="DQ272" s="2">
        <v>1</v>
      </c>
      <c r="DR272" s="2"/>
      <c r="DS272" s="2"/>
      <c r="DT272" s="2"/>
      <c r="DU272" s="2">
        <v>1009</v>
      </c>
      <c r="DV272" s="2" t="s">
        <v>46</v>
      </c>
      <c r="DW272" s="2" t="s">
        <v>46</v>
      </c>
      <c r="DX272" s="2">
        <v>1</v>
      </c>
      <c r="DY272" s="2"/>
      <c r="DZ272" s="2" t="s">
        <v>3</v>
      </c>
      <c r="EA272" s="2" t="s">
        <v>3</v>
      </c>
      <c r="EB272" s="2" t="s">
        <v>3</v>
      </c>
      <c r="EC272" s="2" t="s">
        <v>3</v>
      </c>
      <c r="ED272" s="2"/>
      <c r="EE272" s="2">
        <v>85678820</v>
      </c>
      <c r="EF272" s="2">
        <v>90</v>
      </c>
      <c r="EG272" s="2" t="s">
        <v>242</v>
      </c>
      <c r="EH272" s="2">
        <v>0</v>
      </c>
      <c r="EI272" s="2" t="s">
        <v>3</v>
      </c>
      <c r="EJ272" s="2">
        <v>1</v>
      </c>
      <c r="EK272" s="2">
        <v>900</v>
      </c>
      <c r="EL272" s="2" t="s">
        <v>242</v>
      </c>
      <c r="EM272" s="2" t="s">
        <v>243</v>
      </c>
      <c r="EN272" s="2"/>
      <c r="EO272" s="2" t="s">
        <v>3</v>
      </c>
      <c r="EP272" s="2"/>
      <c r="EQ272" s="2">
        <v>16</v>
      </c>
      <c r="ER272" s="2">
        <v>0</v>
      </c>
      <c r="ES272" s="2">
        <v>557.4</v>
      </c>
      <c r="ET272" s="2">
        <v>0</v>
      </c>
      <c r="EU272" s="2">
        <v>0</v>
      </c>
      <c r="EV272" s="2">
        <v>0</v>
      </c>
      <c r="EW272" s="2">
        <v>0</v>
      </c>
      <c r="EX272" s="2">
        <v>0</v>
      </c>
      <c r="EY272" s="2">
        <v>0</v>
      </c>
      <c r="EZ272" s="2">
        <v>5</v>
      </c>
      <c r="FA272" s="2"/>
      <c r="FB272" s="2"/>
      <c r="FC272" s="2">
        <v>0</v>
      </c>
      <c r="FD272" s="2">
        <v>18</v>
      </c>
      <c r="FE272" s="2"/>
      <c r="FF272" s="2">
        <v>557.4</v>
      </c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>
        <v>0</v>
      </c>
      <c r="FR272" s="2">
        <f t="shared" si="293"/>
        <v>0</v>
      </c>
      <c r="FS272" s="2">
        <v>0</v>
      </c>
      <c r="FT272" s="2"/>
      <c r="FU272" s="2"/>
      <c r="FV272" s="2"/>
      <c r="FW272" s="2"/>
      <c r="FX272" s="2">
        <v>0</v>
      </c>
      <c r="FY272" s="2">
        <v>0</v>
      </c>
      <c r="FZ272" s="2"/>
      <c r="GA272" s="2" t="s">
        <v>3</v>
      </c>
      <c r="GB272" s="2"/>
      <c r="GC272" s="2"/>
      <c r="GD272" s="2">
        <v>1</v>
      </c>
      <c r="GE272" s="2"/>
      <c r="GF272" s="2">
        <v>586997232</v>
      </c>
      <c r="GG272" s="2">
        <v>2</v>
      </c>
      <c r="GH272" s="2">
        <v>3</v>
      </c>
      <c r="GI272" s="2">
        <v>-2</v>
      </c>
      <c r="GJ272" s="2">
        <v>0</v>
      </c>
      <c r="GK272" s="2">
        <v>0</v>
      </c>
      <c r="GL272" s="2">
        <f t="shared" si="294"/>
        <v>0</v>
      </c>
      <c r="GM272" s="2">
        <f t="shared" si="295"/>
        <v>0</v>
      </c>
      <c r="GN272" s="2">
        <f t="shared" si="296"/>
        <v>0</v>
      </c>
      <c r="GO272" s="2">
        <f t="shared" si="297"/>
        <v>0</v>
      </c>
      <c r="GP272" s="2">
        <f t="shared" si="298"/>
        <v>0</v>
      </c>
      <c r="GQ272" s="2"/>
      <c r="GR272" s="2">
        <v>1</v>
      </c>
      <c r="GS272" s="2">
        <v>1</v>
      </c>
      <c r="GT272" s="2">
        <v>0</v>
      </c>
      <c r="GU272" s="2" t="s">
        <v>3</v>
      </c>
      <c r="GV272" s="2">
        <f t="shared" si="299"/>
        <v>0</v>
      </c>
      <c r="GW272" s="2">
        <v>1</v>
      </c>
      <c r="GX272" s="2">
        <f t="shared" si="300"/>
        <v>0</v>
      </c>
      <c r="GY272" s="2"/>
      <c r="GZ272" s="2"/>
      <c r="HA272" s="2">
        <v>0</v>
      </c>
      <c r="HB272" s="2">
        <v>0</v>
      </c>
      <c r="HC272" s="2">
        <f t="shared" si="301"/>
        <v>0</v>
      </c>
      <c r="HD272" s="2"/>
      <c r="HE272" s="2" t="s">
        <v>3</v>
      </c>
      <c r="HF272" s="2" t="s">
        <v>3</v>
      </c>
      <c r="HG272" s="2">
        <f t="shared" si="302"/>
        <v>0</v>
      </c>
      <c r="HH272" s="2"/>
      <c r="HI272" s="2"/>
      <c r="HJ272" s="2"/>
      <c r="HK272" s="2"/>
      <c r="HL272" s="2"/>
      <c r="HM272" s="2" t="s">
        <v>3</v>
      </c>
      <c r="HN272" s="2" t="s">
        <v>3</v>
      </c>
      <c r="HO272" s="2" t="s">
        <v>3</v>
      </c>
      <c r="HP272" s="2" t="s">
        <v>3</v>
      </c>
      <c r="HQ272" s="2" t="s">
        <v>3</v>
      </c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>
        <v>0</v>
      </c>
      <c r="IL272" s="2"/>
      <c r="IM272" s="2"/>
      <c r="IN272" s="2"/>
      <c r="IO272" s="2"/>
      <c r="IP272" s="2"/>
      <c r="IQ272" s="2"/>
      <c r="IR272" s="2"/>
      <c r="IS272" s="2"/>
      <c r="IT272" s="2"/>
      <c r="IU272" s="2"/>
    </row>
    <row r="273" spans="1:255" x14ac:dyDescent="0.2">
      <c r="A273">
        <v>17</v>
      </c>
      <c r="B273">
        <v>1</v>
      </c>
      <c r="E273" t="s">
        <v>325</v>
      </c>
      <c r="F273" t="s">
        <v>326</v>
      </c>
      <c r="G273" t="s">
        <v>327</v>
      </c>
      <c r="H273" t="s">
        <v>46</v>
      </c>
      <c r="I273">
        <v>0</v>
      </c>
      <c r="J273">
        <v>0</v>
      </c>
      <c r="K273">
        <v>0</v>
      </c>
      <c r="L273">
        <v>1.54</v>
      </c>
      <c r="M273">
        <v>1.54</v>
      </c>
      <c r="N273">
        <f t="shared" si="264"/>
        <v>0</v>
      </c>
      <c r="O273">
        <f t="shared" si="265"/>
        <v>0</v>
      </c>
      <c r="P273">
        <f t="shared" si="266"/>
        <v>0</v>
      </c>
      <c r="Q273">
        <f t="shared" si="267"/>
        <v>0</v>
      </c>
      <c r="R273">
        <f t="shared" si="268"/>
        <v>0</v>
      </c>
      <c r="S273">
        <f t="shared" si="269"/>
        <v>0</v>
      </c>
      <c r="T273">
        <f t="shared" si="270"/>
        <v>0</v>
      </c>
      <c r="U273">
        <f t="shared" si="271"/>
        <v>0</v>
      </c>
      <c r="V273">
        <f t="shared" si="272"/>
        <v>0</v>
      </c>
      <c r="W273">
        <f t="shared" si="273"/>
        <v>0</v>
      </c>
      <c r="X273">
        <f t="shared" si="274"/>
        <v>0</v>
      </c>
      <c r="Y273">
        <f t="shared" si="275"/>
        <v>0</v>
      </c>
      <c r="AA273">
        <v>87105511</v>
      </c>
      <c r="AB273">
        <f t="shared" si="276"/>
        <v>557.4</v>
      </c>
      <c r="AC273">
        <f t="shared" si="277"/>
        <v>557.4</v>
      </c>
      <c r="AD273">
        <f t="shared" si="303"/>
        <v>0</v>
      </c>
      <c r="AE273">
        <f t="shared" si="278"/>
        <v>0</v>
      </c>
      <c r="AF273">
        <f t="shared" si="279"/>
        <v>0</v>
      </c>
      <c r="AG273">
        <f t="shared" si="280"/>
        <v>0</v>
      </c>
      <c r="AH273">
        <f t="shared" si="281"/>
        <v>0</v>
      </c>
      <c r="AI273">
        <f t="shared" si="282"/>
        <v>0</v>
      </c>
      <c r="AJ273">
        <f t="shared" si="283"/>
        <v>0</v>
      </c>
      <c r="AK273">
        <v>557.4</v>
      </c>
      <c r="AL273">
        <v>557.4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1</v>
      </c>
      <c r="AW273">
        <v>1</v>
      </c>
      <c r="AZ273">
        <v>1</v>
      </c>
      <c r="BA273">
        <v>1</v>
      </c>
      <c r="BB273">
        <v>1</v>
      </c>
      <c r="BC273">
        <v>1</v>
      </c>
      <c r="BD273" t="s">
        <v>3</v>
      </c>
      <c r="BE273" t="s">
        <v>3</v>
      </c>
      <c r="BF273" t="s">
        <v>3</v>
      </c>
      <c r="BG273" t="s">
        <v>3</v>
      </c>
      <c r="BH273">
        <v>3</v>
      </c>
      <c r="BI273">
        <v>1</v>
      </c>
      <c r="BJ273" t="s">
        <v>326</v>
      </c>
      <c r="BM273">
        <v>900</v>
      </c>
      <c r="BN273">
        <v>0</v>
      </c>
      <c r="BO273" t="s">
        <v>3</v>
      </c>
      <c r="BP273">
        <v>0</v>
      </c>
      <c r="BQ273">
        <v>90</v>
      </c>
      <c r="BR273">
        <v>0</v>
      </c>
      <c r="BS273">
        <v>1</v>
      </c>
      <c r="BT273">
        <v>1</v>
      </c>
      <c r="BU273">
        <v>1</v>
      </c>
      <c r="BV273">
        <v>1</v>
      </c>
      <c r="BW273">
        <v>1</v>
      </c>
      <c r="BX273">
        <v>1</v>
      </c>
      <c r="BY273" t="s">
        <v>3</v>
      </c>
      <c r="BZ273">
        <v>0</v>
      </c>
      <c r="CA273">
        <v>0</v>
      </c>
      <c r="CB273" t="s">
        <v>3</v>
      </c>
      <c r="CE273">
        <v>0</v>
      </c>
      <c r="CF273">
        <v>0</v>
      </c>
      <c r="CG273">
        <v>0</v>
      </c>
      <c r="CH273">
        <v>40</v>
      </c>
      <c r="CI273">
        <v>0</v>
      </c>
      <c r="CJ273">
        <v>0</v>
      </c>
      <c r="CK273">
        <v>0</v>
      </c>
      <c r="CL273">
        <v>0</v>
      </c>
      <c r="CM273">
        <v>0</v>
      </c>
      <c r="CN273" t="s">
        <v>3</v>
      </c>
      <c r="CO273">
        <v>0</v>
      </c>
      <c r="CP273">
        <f t="shared" si="284"/>
        <v>0</v>
      </c>
      <c r="CQ273">
        <f t="shared" si="285"/>
        <v>557.4</v>
      </c>
      <c r="CR273">
        <f t="shared" si="286"/>
        <v>0</v>
      </c>
      <c r="CS273">
        <f t="shared" si="287"/>
        <v>0</v>
      </c>
      <c r="CT273">
        <f t="shared" si="288"/>
        <v>0</v>
      </c>
      <c r="CU273">
        <f t="shared" si="289"/>
        <v>0</v>
      </c>
      <c r="CV273">
        <f t="shared" si="290"/>
        <v>0</v>
      </c>
      <c r="CW273">
        <f t="shared" si="291"/>
        <v>0</v>
      </c>
      <c r="CX273">
        <f t="shared" si="292"/>
        <v>0</v>
      </c>
      <c r="CY273">
        <f>0</f>
        <v>0</v>
      </c>
      <c r="CZ273">
        <f>0</f>
        <v>0</v>
      </c>
      <c r="DC273" t="s">
        <v>3</v>
      </c>
      <c r="DD273" t="s">
        <v>3</v>
      </c>
      <c r="DE273" t="s">
        <v>3</v>
      </c>
      <c r="DF273" t="s">
        <v>3</v>
      </c>
      <c r="DG273" t="s">
        <v>3</v>
      </c>
      <c r="DH273" t="s">
        <v>3</v>
      </c>
      <c r="DI273" t="s">
        <v>3</v>
      </c>
      <c r="DJ273" t="s">
        <v>3</v>
      </c>
      <c r="DK273" t="s">
        <v>3</v>
      </c>
      <c r="DL273" t="s">
        <v>3</v>
      </c>
      <c r="DM273" t="s">
        <v>3</v>
      </c>
      <c r="DN273">
        <v>0</v>
      </c>
      <c r="DO273">
        <v>0</v>
      </c>
      <c r="DP273">
        <v>1</v>
      </c>
      <c r="DQ273">
        <v>1</v>
      </c>
      <c r="DU273">
        <v>1009</v>
      </c>
      <c r="DV273" t="s">
        <v>46</v>
      </c>
      <c r="DW273" t="s">
        <v>46</v>
      </c>
      <c r="DX273">
        <v>1</v>
      </c>
      <c r="DZ273" t="s">
        <v>3</v>
      </c>
      <c r="EA273" t="s">
        <v>3</v>
      </c>
      <c r="EB273" t="s">
        <v>3</v>
      </c>
      <c r="EC273" t="s">
        <v>3</v>
      </c>
      <c r="EE273">
        <v>85678820</v>
      </c>
      <c r="EF273">
        <v>90</v>
      </c>
      <c r="EG273" t="s">
        <v>242</v>
      </c>
      <c r="EH273">
        <v>0</v>
      </c>
      <c r="EI273" t="s">
        <v>3</v>
      </c>
      <c r="EJ273">
        <v>1</v>
      </c>
      <c r="EK273">
        <v>900</v>
      </c>
      <c r="EL273" t="s">
        <v>242</v>
      </c>
      <c r="EM273" t="s">
        <v>243</v>
      </c>
      <c r="EO273" t="s">
        <v>3</v>
      </c>
      <c r="EQ273">
        <v>16</v>
      </c>
      <c r="ER273">
        <v>0</v>
      </c>
      <c r="ES273">
        <v>557.4</v>
      </c>
      <c r="ET273">
        <v>0</v>
      </c>
      <c r="EU273">
        <v>0</v>
      </c>
      <c r="EV273">
        <v>0</v>
      </c>
      <c r="EW273">
        <v>0</v>
      </c>
      <c r="EX273">
        <v>0</v>
      </c>
      <c r="EY273">
        <v>0</v>
      </c>
      <c r="EZ273">
        <v>5</v>
      </c>
      <c r="FC273">
        <v>0</v>
      </c>
      <c r="FD273">
        <v>18</v>
      </c>
      <c r="FF273">
        <v>557.4</v>
      </c>
      <c r="FQ273">
        <v>0</v>
      </c>
      <c r="FR273">
        <f t="shared" si="293"/>
        <v>0</v>
      </c>
      <c r="FS273">
        <v>0</v>
      </c>
      <c r="FX273">
        <v>0</v>
      </c>
      <c r="FY273">
        <v>0</v>
      </c>
      <c r="GA273" t="s">
        <v>3</v>
      </c>
      <c r="GD273">
        <v>1</v>
      </c>
      <c r="GF273">
        <v>586997232</v>
      </c>
      <c r="GG273">
        <v>2</v>
      </c>
      <c r="GH273">
        <v>3</v>
      </c>
      <c r="GI273">
        <v>-2</v>
      </c>
      <c r="GJ273">
        <v>0</v>
      </c>
      <c r="GK273">
        <v>0</v>
      </c>
      <c r="GL273">
        <f t="shared" si="294"/>
        <v>0</v>
      </c>
      <c r="GM273">
        <f t="shared" si="295"/>
        <v>0</v>
      </c>
      <c r="GN273">
        <f t="shared" si="296"/>
        <v>0</v>
      </c>
      <c r="GO273">
        <f t="shared" si="297"/>
        <v>0</v>
      </c>
      <c r="GP273">
        <f t="shared" si="298"/>
        <v>0</v>
      </c>
      <c r="GR273">
        <v>1</v>
      </c>
      <c r="GS273">
        <v>1</v>
      </c>
      <c r="GT273">
        <v>0</v>
      </c>
      <c r="GU273" t="s">
        <v>3</v>
      </c>
      <c r="GV273">
        <f t="shared" si="299"/>
        <v>0</v>
      </c>
      <c r="GW273">
        <v>1</v>
      </c>
      <c r="GX273">
        <f t="shared" si="300"/>
        <v>0</v>
      </c>
      <c r="HA273">
        <v>0</v>
      </c>
      <c r="HB273">
        <v>0</v>
      </c>
      <c r="HC273">
        <f t="shared" si="301"/>
        <v>0</v>
      </c>
      <c r="HE273" t="s">
        <v>3</v>
      </c>
      <c r="HF273" t="s">
        <v>3</v>
      </c>
      <c r="HG273">
        <f t="shared" si="302"/>
        <v>0</v>
      </c>
      <c r="HM273" t="s">
        <v>3</v>
      </c>
      <c r="HN273" t="s">
        <v>3</v>
      </c>
      <c r="HO273" t="s">
        <v>3</v>
      </c>
      <c r="HP273" t="s">
        <v>3</v>
      </c>
      <c r="HQ273" t="s">
        <v>3</v>
      </c>
      <c r="IK273">
        <v>0</v>
      </c>
    </row>
    <row r="274" spans="1:255" x14ac:dyDescent="0.2">
      <c r="A274" s="2">
        <v>17</v>
      </c>
      <c r="B274" s="2">
        <v>1</v>
      </c>
      <c r="C274" s="2"/>
      <c r="D274" s="2"/>
      <c r="E274" s="2" t="s">
        <v>328</v>
      </c>
      <c r="F274" s="2" t="s">
        <v>329</v>
      </c>
      <c r="G274" s="2" t="s">
        <v>330</v>
      </c>
      <c r="H274" s="2" t="s">
        <v>331</v>
      </c>
      <c r="I274" s="2">
        <v>0</v>
      </c>
      <c r="J274" s="2">
        <v>0</v>
      </c>
      <c r="K274" s="2">
        <v>0</v>
      </c>
      <c r="L274" s="2">
        <v>0.48</v>
      </c>
      <c r="M274" s="2">
        <v>0.48</v>
      </c>
      <c r="N274" s="2">
        <f t="shared" si="264"/>
        <v>0</v>
      </c>
      <c r="O274" s="2">
        <f t="shared" si="265"/>
        <v>0</v>
      </c>
      <c r="P274" s="2">
        <f t="shared" si="266"/>
        <v>0</v>
      </c>
      <c r="Q274" s="2">
        <f t="shared" si="267"/>
        <v>0</v>
      </c>
      <c r="R274" s="2">
        <f t="shared" si="268"/>
        <v>0</v>
      </c>
      <c r="S274" s="2">
        <f t="shared" si="269"/>
        <v>0</v>
      </c>
      <c r="T274" s="2">
        <f t="shared" si="270"/>
        <v>0</v>
      </c>
      <c r="U274" s="2">
        <f t="shared" si="271"/>
        <v>0</v>
      </c>
      <c r="V274" s="2">
        <f t="shared" si="272"/>
        <v>0</v>
      </c>
      <c r="W274" s="2">
        <f t="shared" si="273"/>
        <v>0</v>
      </c>
      <c r="X274" s="2">
        <f t="shared" si="274"/>
        <v>0</v>
      </c>
      <c r="Y274" s="2">
        <f t="shared" si="275"/>
        <v>0</v>
      </c>
      <c r="Z274" s="2"/>
      <c r="AA274" s="2">
        <v>87105575</v>
      </c>
      <c r="AB274" s="2">
        <f t="shared" si="276"/>
        <v>1767.71</v>
      </c>
      <c r="AC274" s="2">
        <f t="shared" si="277"/>
        <v>1767.71</v>
      </c>
      <c r="AD274" s="2">
        <f t="shared" si="303"/>
        <v>0</v>
      </c>
      <c r="AE274" s="2">
        <f t="shared" si="278"/>
        <v>0</v>
      </c>
      <c r="AF274" s="2">
        <f t="shared" si="279"/>
        <v>0</v>
      </c>
      <c r="AG274" s="2">
        <f t="shared" si="280"/>
        <v>0</v>
      </c>
      <c r="AH274" s="2">
        <f t="shared" si="281"/>
        <v>0</v>
      </c>
      <c r="AI274" s="2">
        <f t="shared" si="282"/>
        <v>0</v>
      </c>
      <c r="AJ274" s="2">
        <f t="shared" si="283"/>
        <v>0</v>
      </c>
      <c r="AK274" s="2">
        <v>1767.71</v>
      </c>
      <c r="AL274" s="2">
        <v>1767.71</v>
      </c>
      <c r="AM274" s="2">
        <v>0</v>
      </c>
      <c r="AN274" s="2">
        <v>0</v>
      </c>
      <c r="AO274" s="2">
        <v>0</v>
      </c>
      <c r="AP274" s="2">
        <v>0</v>
      </c>
      <c r="AQ274" s="2">
        <v>0</v>
      </c>
      <c r="AR274" s="2">
        <v>0</v>
      </c>
      <c r="AS274" s="2">
        <v>0</v>
      </c>
      <c r="AT274" s="2">
        <v>0</v>
      </c>
      <c r="AU274" s="2">
        <v>0</v>
      </c>
      <c r="AV274" s="2">
        <v>1</v>
      </c>
      <c r="AW274" s="2">
        <v>1</v>
      </c>
      <c r="AX274" s="2"/>
      <c r="AY274" s="2"/>
      <c r="AZ274" s="2">
        <v>1</v>
      </c>
      <c r="BA274" s="2">
        <v>1</v>
      </c>
      <c r="BB274" s="2">
        <v>1</v>
      </c>
      <c r="BC274" s="2">
        <v>1</v>
      </c>
      <c r="BD274" s="2" t="s">
        <v>3</v>
      </c>
      <c r="BE274" s="2" t="s">
        <v>3</v>
      </c>
      <c r="BF274" s="2" t="s">
        <v>3</v>
      </c>
      <c r="BG274" s="2" t="s">
        <v>3</v>
      </c>
      <c r="BH274" s="2">
        <v>3</v>
      </c>
      <c r="BI274" s="2">
        <v>1</v>
      </c>
      <c r="BJ274" s="2" t="s">
        <v>329</v>
      </c>
      <c r="BK274" s="2"/>
      <c r="BL274" s="2"/>
      <c r="BM274" s="2">
        <v>900</v>
      </c>
      <c r="BN274" s="2">
        <v>0</v>
      </c>
      <c r="BO274" s="2" t="s">
        <v>3</v>
      </c>
      <c r="BP274" s="2">
        <v>0</v>
      </c>
      <c r="BQ274" s="2">
        <v>90</v>
      </c>
      <c r="BR274" s="2">
        <v>0</v>
      </c>
      <c r="BS274" s="2">
        <v>1</v>
      </c>
      <c r="BT274" s="2">
        <v>1</v>
      </c>
      <c r="BU274" s="2">
        <v>1</v>
      </c>
      <c r="BV274" s="2">
        <v>1</v>
      </c>
      <c r="BW274" s="2">
        <v>1</v>
      </c>
      <c r="BX274" s="2">
        <v>1</v>
      </c>
      <c r="BY274" s="2" t="s">
        <v>3</v>
      </c>
      <c r="BZ274" s="2">
        <v>0</v>
      </c>
      <c r="CA274" s="2">
        <v>0</v>
      </c>
      <c r="CB274" s="2" t="s">
        <v>3</v>
      </c>
      <c r="CC274" s="2"/>
      <c r="CD274" s="2"/>
      <c r="CE274" s="2">
        <v>0</v>
      </c>
      <c r="CF274" s="2">
        <v>0</v>
      </c>
      <c r="CG274" s="2">
        <v>0</v>
      </c>
      <c r="CH274" s="2">
        <v>41</v>
      </c>
      <c r="CI274" s="2">
        <v>0</v>
      </c>
      <c r="CJ274" s="2">
        <v>0</v>
      </c>
      <c r="CK274" s="2">
        <v>0</v>
      </c>
      <c r="CL274" s="2">
        <v>0</v>
      </c>
      <c r="CM274" s="2">
        <v>0</v>
      </c>
      <c r="CN274" s="2" t="s">
        <v>3</v>
      </c>
      <c r="CO274" s="2">
        <v>0</v>
      </c>
      <c r="CP274" s="2">
        <f t="shared" si="284"/>
        <v>0</v>
      </c>
      <c r="CQ274" s="2">
        <f t="shared" si="285"/>
        <v>1767.71</v>
      </c>
      <c r="CR274" s="2">
        <f t="shared" si="286"/>
        <v>0</v>
      </c>
      <c r="CS274" s="2">
        <f t="shared" si="287"/>
        <v>0</v>
      </c>
      <c r="CT274" s="2">
        <f t="shared" si="288"/>
        <v>0</v>
      </c>
      <c r="CU274" s="2">
        <f t="shared" si="289"/>
        <v>0</v>
      </c>
      <c r="CV274" s="2">
        <f t="shared" si="290"/>
        <v>0</v>
      </c>
      <c r="CW274" s="2">
        <f t="shared" si="291"/>
        <v>0</v>
      </c>
      <c r="CX274" s="2">
        <f t="shared" si="292"/>
        <v>0</v>
      </c>
      <c r="CY274" s="2">
        <f>0</f>
        <v>0</v>
      </c>
      <c r="CZ274" s="2">
        <f>0</f>
        <v>0</v>
      </c>
      <c r="DA274" s="2"/>
      <c r="DB274" s="2"/>
      <c r="DC274" s="2" t="s">
        <v>3</v>
      </c>
      <c r="DD274" s="2" t="s">
        <v>3</v>
      </c>
      <c r="DE274" s="2" t="s">
        <v>3</v>
      </c>
      <c r="DF274" s="2" t="s">
        <v>3</v>
      </c>
      <c r="DG274" s="2" t="s">
        <v>3</v>
      </c>
      <c r="DH274" s="2" t="s">
        <v>3</v>
      </c>
      <c r="DI274" s="2" t="s">
        <v>3</v>
      </c>
      <c r="DJ274" s="2" t="s">
        <v>3</v>
      </c>
      <c r="DK274" s="2" t="s">
        <v>3</v>
      </c>
      <c r="DL274" s="2" t="s">
        <v>3</v>
      </c>
      <c r="DM274" s="2" t="s">
        <v>3</v>
      </c>
      <c r="DN274" s="2">
        <v>0</v>
      </c>
      <c r="DO274" s="2">
        <v>0</v>
      </c>
      <c r="DP274" s="2">
        <v>1</v>
      </c>
      <c r="DQ274" s="2">
        <v>1</v>
      </c>
      <c r="DR274" s="2"/>
      <c r="DS274" s="2"/>
      <c r="DT274" s="2"/>
      <c r="DU274" s="2">
        <v>1002</v>
      </c>
      <c r="DV274" s="2" t="s">
        <v>331</v>
      </c>
      <c r="DW274" s="2" t="s">
        <v>331</v>
      </c>
      <c r="DX274" s="2">
        <v>1</v>
      </c>
      <c r="DY274" s="2"/>
      <c r="DZ274" s="2" t="s">
        <v>3</v>
      </c>
      <c r="EA274" s="2" t="s">
        <v>3</v>
      </c>
      <c r="EB274" s="2" t="s">
        <v>3</v>
      </c>
      <c r="EC274" s="2" t="s">
        <v>3</v>
      </c>
      <c r="ED274" s="2"/>
      <c r="EE274" s="2">
        <v>85678820</v>
      </c>
      <c r="EF274" s="2">
        <v>90</v>
      </c>
      <c r="EG274" s="2" t="s">
        <v>242</v>
      </c>
      <c r="EH274" s="2">
        <v>0</v>
      </c>
      <c r="EI274" s="2" t="s">
        <v>3</v>
      </c>
      <c r="EJ274" s="2">
        <v>1</v>
      </c>
      <c r="EK274" s="2">
        <v>900</v>
      </c>
      <c r="EL274" s="2" t="s">
        <v>242</v>
      </c>
      <c r="EM274" s="2" t="s">
        <v>243</v>
      </c>
      <c r="EN274" s="2"/>
      <c r="EO274" s="2" t="s">
        <v>3</v>
      </c>
      <c r="EP274" s="2"/>
      <c r="EQ274" s="2">
        <v>16</v>
      </c>
      <c r="ER274" s="2">
        <v>0</v>
      </c>
      <c r="ES274" s="2">
        <v>1767.71</v>
      </c>
      <c r="ET274" s="2">
        <v>0</v>
      </c>
      <c r="EU274" s="2">
        <v>0</v>
      </c>
      <c r="EV274" s="2">
        <v>0</v>
      </c>
      <c r="EW274" s="2">
        <v>0</v>
      </c>
      <c r="EX274" s="2">
        <v>0</v>
      </c>
      <c r="EY274" s="2">
        <v>0</v>
      </c>
      <c r="EZ274" s="2">
        <v>5</v>
      </c>
      <c r="FA274" s="2"/>
      <c r="FB274" s="2"/>
      <c r="FC274" s="2">
        <v>0</v>
      </c>
      <c r="FD274" s="2">
        <v>18</v>
      </c>
      <c r="FE274" s="2"/>
      <c r="FF274" s="2">
        <v>1767.71</v>
      </c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>
        <v>0</v>
      </c>
      <c r="FR274" s="2">
        <f t="shared" si="293"/>
        <v>0</v>
      </c>
      <c r="FS274" s="2">
        <v>0</v>
      </c>
      <c r="FT274" s="2"/>
      <c r="FU274" s="2"/>
      <c r="FV274" s="2"/>
      <c r="FW274" s="2"/>
      <c r="FX274" s="2">
        <v>0</v>
      </c>
      <c r="FY274" s="2">
        <v>0</v>
      </c>
      <c r="FZ274" s="2"/>
      <c r="GA274" s="2" t="s">
        <v>3</v>
      </c>
      <c r="GB274" s="2"/>
      <c r="GC274" s="2"/>
      <c r="GD274" s="2">
        <v>1</v>
      </c>
      <c r="GE274" s="2"/>
      <c r="GF274" s="2">
        <v>-1963471468</v>
      </c>
      <c r="GG274" s="2">
        <v>2</v>
      </c>
      <c r="GH274" s="2">
        <v>3</v>
      </c>
      <c r="GI274" s="2">
        <v>-2</v>
      </c>
      <c r="GJ274" s="2">
        <v>0</v>
      </c>
      <c r="GK274" s="2">
        <v>0</v>
      </c>
      <c r="GL274" s="2">
        <f t="shared" si="294"/>
        <v>0</v>
      </c>
      <c r="GM274" s="2">
        <f t="shared" si="295"/>
        <v>0</v>
      </c>
      <c r="GN274" s="2">
        <f t="shared" si="296"/>
        <v>0</v>
      </c>
      <c r="GO274" s="2">
        <f t="shared" si="297"/>
        <v>0</v>
      </c>
      <c r="GP274" s="2">
        <f t="shared" si="298"/>
        <v>0</v>
      </c>
      <c r="GQ274" s="2"/>
      <c r="GR274" s="2">
        <v>1</v>
      </c>
      <c r="GS274" s="2">
        <v>1</v>
      </c>
      <c r="GT274" s="2">
        <v>0</v>
      </c>
      <c r="GU274" s="2" t="s">
        <v>3</v>
      </c>
      <c r="GV274" s="2">
        <f t="shared" si="299"/>
        <v>0</v>
      </c>
      <c r="GW274" s="2">
        <v>1</v>
      </c>
      <c r="GX274" s="2">
        <f t="shared" si="300"/>
        <v>0</v>
      </c>
      <c r="GY274" s="2"/>
      <c r="GZ274" s="2"/>
      <c r="HA274" s="2">
        <v>0</v>
      </c>
      <c r="HB274" s="2">
        <v>0</v>
      </c>
      <c r="HC274" s="2">
        <f t="shared" si="301"/>
        <v>0</v>
      </c>
      <c r="HD274" s="2"/>
      <c r="HE274" s="2" t="s">
        <v>3</v>
      </c>
      <c r="HF274" s="2" t="s">
        <v>3</v>
      </c>
      <c r="HG274" s="2">
        <f t="shared" si="302"/>
        <v>0</v>
      </c>
      <c r="HH274" s="2"/>
      <c r="HI274" s="2"/>
      <c r="HJ274" s="2"/>
      <c r="HK274" s="2"/>
      <c r="HL274" s="2"/>
      <c r="HM274" s="2" t="s">
        <v>3</v>
      </c>
      <c r="HN274" s="2" t="s">
        <v>3</v>
      </c>
      <c r="HO274" s="2" t="s">
        <v>3</v>
      </c>
      <c r="HP274" s="2" t="s">
        <v>3</v>
      </c>
      <c r="HQ274" s="2" t="s">
        <v>3</v>
      </c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>
        <v>0</v>
      </c>
      <c r="IL274" s="2"/>
      <c r="IM274" s="2"/>
      <c r="IN274" s="2"/>
      <c r="IO274" s="2"/>
      <c r="IP274" s="2"/>
      <c r="IQ274" s="2"/>
      <c r="IR274" s="2"/>
      <c r="IS274" s="2"/>
      <c r="IT274" s="2"/>
      <c r="IU274" s="2"/>
    </row>
    <row r="275" spans="1:255" x14ac:dyDescent="0.2">
      <c r="A275">
        <v>17</v>
      </c>
      <c r="B275">
        <v>1</v>
      </c>
      <c r="E275" t="s">
        <v>328</v>
      </c>
      <c r="F275" t="s">
        <v>329</v>
      </c>
      <c r="G275" t="s">
        <v>330</v>
      </c>
      <c r="H275" t="s">
        <v>331</v>
      </c>
      <c r="I275">
        <v>0</v>
      </c>
      <c r="J275">
        <v>0</v>
      </c>
      <c r="K275">
        <v>0</v>
      </c>
      <c r="L275">
        <v>0.48</v>
      </c>
      <c r="M275">
        <v>0.48</v>
      </c>
      <c r="N275">
        <f t="shared" si="264"/>
        <v>0</v>
      </c>
      <c r="O275">
        <f t="shared" si="265"/>
        <v>0</v>
      </c>
      <c r="P275">
        <f t="shared" si="266"/>
        <v>0</v>
      </c>
      <c r="Q275">
        <f t="shared" si="267"/>
        <v>0</v>
      </c>
      <c r="R275">
        <f t="shared" si="268"/>
        <v>0</v>
      </c>
      <c r="S275">
        <f t="shared" si="269"/>
        <v>0</v>
      </c>
      <c r="T275">
        <f t="shared" si="270"/>
        <v>0</v>
      </c>
      <c r="U275">
        <f t="shared" si="271"/>
        <v>0</v>
      </c>
      <c r="V275">
        <f t="shared" si="272"/>
        <v>0</v>
      </c>
      <c r="W275">
        <f t="shared" si="273"/>
        <v>0</v>
      </c>
      <c r="X275">
        <f t="shared" si="274"/>
        <v>0</v>
      </c>
      <c r="Y275">
        <f t="shared" si="275"/>
        <v>0</v>
      </c>
      <c r="AA275">
        <v>87105511</v>
      </c>
      <c r="AB275">
        <f t="shared" si="276"/>
        <v>1767.71</v>
      </c>
      <c r="AC275">
        <f t="shared" si="277"/>
        <v>1767.71</v>
      </c>
      <c r="AD275">
        <f t="shared" si="303"/>
        <v>0</v>
      </c>
      <c r="AE275">
        <f t="shared" si="278"/>
        <v>0</v>
      </c>
      <c r="AF275">
        <f t="shared" si="279"/>
        <v>0</v>
      </c>
      <c r="AG275">
        <f t="shared" si="280"/>
        <v>0</v>
      </c>
      <c r="AH275">
        <f t="shared" si="281"/>
        <v>0</v>
      </c>
      <c r="AI275">
        <f t="shared" si="282"/>
        <v>0</v>
      </c>
      <c r="AJ275">
        <f t="shared" si="283"/>
        <v>0</v>
      </c>
      <c r="AK275">
        <v>1767.71</v>
      </c>
      <c r="AL275">
        <v>1767.71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1</v>
      </c>
      <c r="AW275">
        <v>1</v>
      </c>
      <c r="AZ275">
        <v>1</v>
      </c>
      <c r="BA275">
        <v>1</v>
      </c>
      <c r="BB275">
        <v>1</v>
      </c>
      <c r="BC275">
        <v>1</v>
      </c>
      <c r="BD275" t="s">
        <v>3</v>
      </c>
      <c r="BE275" t="s">
        <v>3</v>
      </c>
      <c r="BF275" t="s">
        <v>3</v>
      </c>
      <c r="BG275" t="s">
        <v>3</v>
      </c>
      <c r="BH275">
        <v>3</v>
      </c>
      <c r="BI275">
        <v>1</v>
      </c>
      <c r="BJ275" t="s">
        <v>329</v>
      </c>
      <c r="BM275">
        <v>900</v>
      </c>
      <c r="BN275">
        <v>0</v>
      </c>
      <c r="BO275" t="s">
        <v>3</v>
      </c>
      <c r="BP275">
        <v>0</v>
      </c>
      <c r="BQ275">
        <v>90</v>
      </c>
      <c r="BR275">
        <v>0</v>
      </c>
      <c r="BS275">
        <v>1</v>
      </c>
      <c r="BT275">
        <v>1</v>
      </c>
      <c r="BU275">
        <v>1</v>
      </c>
      <c r="BV275">
        <v>1</v>
      </c>
      <c r="BW275">
        <v>1</v>
      </c>
      <c r="BX275">
        <v>1</v>
      </c>
      <c r="BY275" t="s">
        <v>3</v>
      </c>
      <c r="BZ275">
        <v>0</v>
      </c>
      <c r="CA275">
        <v>0</v>
      </c>
      <c r="CB275" t="s">
        <v>3</v>
      </c>
      <c r="CE275">
        <v>0</v>
      </c>
      <c r="CF275">
        <v>0</v>
      </c>
      <c r="CG275">
        <v>0</v>
      </c>
      <c r="CH275">
        <v>41</v>
      </c>
      <c r="CI275">
        <v>0</v>
      </c>
      <c r="CJ275">
        <v>0</v>
      </c>
      <c r="CK275">
        <v>0</v>
      </c>
      <c r="CL275">
        <v>0</v>
      </c>
      <c r="CM275">
        <v>0</v>
      </c>
      <c r="CN275" t="s">
        <v>3</v>
      </c>
      <c r="CO275">
        <v>0</v>
      </c>
      <c r="CP275">
        <f t="shared" si="284"/>
        <v>0</v>
      </c>
      <c r="CQ275">
        <f t="shared" si="285"/>
        <v>1767.71</v>
      </c>
      <c r="CR275">
        <f t="shared" si="286"/>
        <v>0</v>
      </c>
      <c r="CS275">
        <f t="shared" si="287"/>
        <v>0</v>
      </c>
      <c r="CT275">
        <f t="shared" si="288"/>
        <v>0</v>
      </c>
      <c r="CU275">
        <f t="shared" si="289"/>
        <v>0</v>
      </c>
      <c r="CV275">
        <f t="shared" si="290"/>
        <v>0</v>
      </c>
      <c r="CW275">
        <f t="shared" si="291"/>
        <v>0</v>
      </c>
      <c r="CX275">
        <f t="shared" si="292"/>
        <v>0</v>
      </c>
      <c r="CY275">
        <f>0</f>
        <v>0</v>
      </c>
      <c r="CZ275">
        <f>0</f>
        <v>0</v>
      </c>
      <c r="DC275" t="s">
        <v>3</v>
      </c>
      <c r="DD275" t="s">
        <v>3</v>
      </c>
      <c r="DE275" t="s">
        <v>3</v>
      </c>
      <c r="DF275" t="s">
        <v>3</v>
      </c>
      <c r="DG275" t="s">
        <v>3</v>
      </c>
      <c r="DH275" t="s">
        <v>3</v>
      </c>
      <c r="DI275" t="s">
        <v>3</v>
      </c>
      <c r="DJ275" t="s">
        <v>3</v>
      </c>
      <c r="DK275" t="s">
        <v>3</v>
      </c>
      <c r="DL275" t="s">
        <v>3</v>
      </c>
      <c r="DM275" t="s">
        <v>3</v>
      </c>
      <c r="DN275">
        <v>0</v>
      </c>
      <c r="DO275">
        <v>0</v>
      </c>
      <c r="DP275">
        <v>1</v>
      </c>
      <c r="DQ275">
        <v>1</v>
      </c>
      <c r="DU275">
        <v>1002</v>
      </c>
      <c r="DV275" t="s">
        <v>331</v>
      </c>
      <c r="DW275" t="s">
        <v>331</v>
      </c>
      <c r="DX275">
        <v>1</v>
      </c>
      <c r="DZ275" t="s">
        <v>3</v>
      </c>
      <c r="EA275" t="s">
        <v>3</v>
      </c>
      <c r="EB275" t="s">
        <v>3</v>
      </c>
      <c r="EC275" t="s">
        <v>3</v>
      </c>
      <c r="EE275">
        <v>85678820</v>
      </c>
      <c r="EF275">
        <v>90</v>
      </c>
      <c r="EG275" t="s">
        <v>242</v>
      </c>
      <c r="EH275">
        <v>0</v>
      </c>
      <c r="EI275" t="s">
        <v>3</v>
      </c>
      <c r="EJ275">
        <v>1</v>
      </c>
      <c r="EK275">
        <v>900</v>
      </c>
      <c r="EL275" t="s">
        <v>242</v>
      </c>
      <c r="EM275" t="s">
        <v>243</v>
      </c>
      <c r="EO275" t="s">
        <v>3</v>
      </c>
      <c r="EQ275">
        <v>16</v>
      </c>
      <c r="ER275">
        <v>0</v>
      </c>
      <c r="ES275">
        <v>1767.71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5</v>
      </c>
      <c r="FC275">
        <v>0</v>
      </c>
      <c r="FD275">
        <v>18</v>
      </c>
      <c r="FF275">
        <v>1767.71</v>
      </c>
      <c r="FQ275">
        <v>0</v>
      </c>
      <c r="FR275">
        <f t="shared" si="293"/>
        <v>0</v>
      </c>
      <c r="FS275">
        <v>0</v>
      </c>
      <c r="FX275">
        <v>0</v>
      </c>
      <c r="FY275">
        <v>0</v>
      </c>
      <c r="GA275" t="s">
        <v>3</v>
      </c>
      <c r="GD275">
        <v>1</v>
      </c>
      <c r="GF275">
        <v>-1963471468</v>
      </c>
      <c r="GG275">
        <v>2</v>
      </c>
      <c r="GH275">
        <v>3</v>
      </c>
      <c r="GI275">
        <v>-2</v>
      </c>
      <c r="GJ275">
        <v>0</v>
      </c>
      <c r="GK275">
        <v>0</v>
      </c>
      <c r="GL275">
        <f t="shared" si="294"/>
        <v>0</v>
      </c>
      <c r="GM275">
        <f t="shared" si="295"/>
        <v>0</v>
      </c>
      <c r="GN275">
        <f t="shared" si="296"/>
        <v>0</v>
      </c>
      <c r="GO275">
        <f t="shared" si="297"/>
        <v>0</v>
      </c>
      <c r="GP275">
        <f t="shared" si="298"/>
        <v>0</v>
      </c>
      <c r="GR275">
        <v>1</v>
      </c>
      <c r="GS275">
        <v>1</v>
      </c>
      <c r="GT275">
        <v>0</v>
      </c>
      <c r="GU275" t="s">
        <v>3</v>
      </c>
      <c r="GV275">
        <f t="shared" si="299"/>
        <v>0</v>
      </c>
      <c r="GW275">
        <v>1</v>
      </c>
      <c r="GX275">
        <f t="shared" si="300"/>
        <v>0</v>
      </c>
      <c r="HA275">
        <v>0</v>
      </c>
      <c r="HB275">
        <v>0</v>
      </c>
      <c r="HC275">
        <f t="shared" si="301"/>
        <v>0</v>
      </c>
      <c r="HE275" t="s">
        <v>3</v>
      </c>
      <c r="HF275" t="s">
        <v>3</v>
      </c>
      <c r="HG275">
        <f t="shared" si="302"/>
        <v>0</v>
      </c>
      <c r="HM275" t="s">
        <v>3</v>
      </c>
      <c r="HN275" t="s">
        <v>3</v>
      </c>
      <c r="HO275" t="s">
        <v>3</v>
      </c>
      <c r="HP275" t="s">
        <v>3</v>
      </c>
      <c r="HQ275" t="s">
        <v>3</v>
      </c>
      <c r="IK275">
        <v>0</v>
      </c>
    </row>
    <row r="277" spans="1:255" x14ac:dyDescent="0.2">
      <c r="A277" s="3">
        <v>51</v>
      </c>
      <c r="B277" s="3">
        <f>B226</f>
        <v>1</v>
      </c>
      <c r="C277" s="3">
        <f>A226</f>
        <v>4</v>
      </c>
      <c r="D277" s="3">
        <f>ROW(A226)</f>
        <v>226</v>
      </c>
      <c r="E277" s="3"/>
      <c r="F277" s="3" t="str">
        <f>IF(F226&lt;&gt;"",F226,"")</f>
        <v>Новый раздел</v>
      </c>
      <c r="G277" s="3" t="str">
        <f>IF(G226&lt;&gt;"",G226,"")</f>
        <v>Материалы</v>
      </c>
      <c r="H277" s="3">
        <v>0</v>
      </c>
      <c r="I277" s="3"/>
      <c r="J277" s="3"/>
      <c r="K277" s="3"/>
      <c r="L277" s="3"/>
      <c r="M277" s="3"/>
      <c r="N277" s="3"/>
      <c r="O277" s="3">
        <f t="shared" ref="O277:T277" si="304">ROUND(AB277,2)</f>
        <v>82697.820000000007</v>
      </c>
      <c r="P277" s="3">
        <f t="shared" si="304"/>
        <v>82697.820000000007</v>
      </c>
      <c r="Q277" s="3">
        <f t="shared" si="304"/>
        <v>0</v>
      </c>
      <c r="R277" s="3">
        <f t="shared" si="304"/>
        <v>0</v>
      </c>
      <c r="S277" s="3">
        <f t="shared" si="304"/>
        <v>0</v>
      </c>
      <c r="T277" s="3">
        <f t="shared" si="304"/>
        <v>0</v>
      </c>
      <c r="U277" s="3">
        <f>AH277</f>
        <v>0</v>
      </c>
      <c r="V277" s="3">
        <f>AI277</f>
        <v>0</v>
      </c>
      <c r="W277" s="3">
        <f>ROUND(AJ277,2)</f>
        <v>0</v>
      </c>
      <c r="X277" s="3">
        <f>ROUND(AK277,2)</f>
        <v>0</v>
      </c>
      <c r="Y277" s="3">
        <f>ROUND(AL277,2)</f>
        <v>0</v>
      </c>
      <c r="Z277" s="3"/>
      <c r="AA277" s="3"/>
      <c r="AB277" s="3">
        <f>ROUND(SUMIF(AA230:AA275,"=87105575",O230:O275),2)</f>
        <v>82697.820000000007</v>
      </c>
      <c r="AC277" s="3">
        <f>ROUND(SUMIF(AA230:AA275,"=87105575",P230:P275),2)</f>
        <v>82697.820000000007</v>
      </c>
      <c r="AD277" s="3">
        <f>ROUND(SUMIF(AA230:AA275,"=87105575",Q230:Q275),2)</f>
        <v>0</v>
      </c>
      <c r="AE277" s="3">
        <f>ROUND(SUMIF(AA230:AA275,"=87105575",R230:R275),2)</f>
        <v>0</v>
      </c>
      <c r="AF277" s="3">
        <f>ROUND(SUMIF(AA230:AA275,"=87105575",S230:S275),2)</f>
        <v>0</v>
      </c>
      <c r="AG277" s="3">
        <f>ROUND(SUMIF(AA230:AA275,"=87105575",T230:T275),2)</f>
        <v>0</v>
      </c>
      <c r="AH277" s="3">
        <f>SUMIF(AA230:AA275,"=87105575",U230:U275)</f>
        <v>0</v>
      </c>
      <c r="AI277" s="3">
        <f>SUMIF(AA230:AA275,"=87105575",V230:V275)</f>
        <v>0</v>
      </c>
      <c r="AJ277" s="3">
        <f>ROUND(SUMIF(AA230:AA275,"=87105575",W230:W275),2)</f>
        <v>0</v>
      </c>
      <c r="AK277" s="3">
        <f>ROUND(SUMIF(AA230:AA275,"=87105575",X230:X275),2)</f>
        <v>0</v>
      </c>
      <c r="AL277" s="3">
        <f>ROUND(SUMIF(AA230:AA275,"=87105575",Y230:Y275),2)</f>
        <v>0</v>
      </c>
      <c r="AM277" s="3"/>
      <c r="AN277" s="3"/>
      <c r="AO277" s="3">
        <f t="shared" ref="AO277:BD277" si="305">ROUND(BX277,2)</f>
        <v>0</v>
      </c>
      <c r="AP277" s="3">
        <f t="shared" si="305"/>
        <v>0</v>
      </c>
      <c r="AQ277" s="3">
        <f t="shared" si="305"/>
        <v>0</v>
      </c>
      <c r="AR277" s="3">
        <f t="shared" si="305"/>
        <v>82697.820000000007</v>
      </c>
      <c r="AS277" s="3">
        <f t="shared" si="305"/>
        <v>82697.820000000007</v>
      </c>
      <c r="AT277" s="3">
        <f t="shared" si="305"/>
        <v>0</v>
      </c>
      <c r="AU277" s="3">
        <f t="shared" si="305"/>
        <v>0</v>
      </c>
      <c r="AV277" s="3">
        <f t="shared" si="305"/>
        <v>82697.820000000007</v>
      </c>
      <c r="AW277" s="3">
        <f t="shared" si="305"/>
        <v>82697.820000000007</v>
      </c>
      <c r="AX277" s="3">
        <f t="shared" si="305"/>
        <v>0</v>
      </c>
      <c r="AY277" s="3">
        <f t="shared" si="305"/>
        <v>82697.820000000007</v>
      </c>
      <c r="AZ277" s="3">
        <f t="shared" si="305"/>
        <v>0</v>
      </c>
      <c r="BA277" s="3">
        <f t="shared" si="305"/>
        <v>0</v>
      </c>
      <c r="BB277" s="3">
        <f t="shared" si="305"/>
        <v>0</v>
      </c>
      <c r="BC277" s="3">
        <f t="shared" si="305"/>
        <v>0</v>
      </c>
      <c r="BD277" s="3">
        <f t="shared" si="305"/>
        <v>0</v>
      </c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>
        <f>ROUND(SUMIF(AA230:AA275,"=87105575",FQ230:FQ275),2)</f>
        <v>0</v>
      </c>
      <c r="BY277" s="3">
        <f>ROUND(SUMIF(AA230:AA275,"=87105575",FR230:FR275),2)</f>
        <v>0</v>
      </c>
      <c r="BZ277" s="3">
        <f>ROUND(SUMIF(AA230:AA275,"=87105575",GL230:GL275),2)</f>
        <v>0</v>
      </c>
      <c r="CA277" s="3">
        <f>ROUND(SUMIF(AA230:AA275,"=87105575",GM230:GM275),2)</f>
        <v>82697.820000000007</v>
      </c>
      <c r="CB277" s="3">
        <f>ROUND(SUMIF(AA230:AA275,"=87105575",GN230:GN275),2)</f>
        <v>82697.820000000007</v>
      </c>
      <c r="CC277" s="3">
        <f>ROUND(SUMIF(AA230:AA275,"=87105575",GO230:GO275),2)</f>
        <v>0</v>
      </c>
      <c r="CD277" s="3">
        <f>ROUND(SUMIF(AA230:AA275,"=87105575",GP230:GP275),2)</f>
        <v>0</v>
      </c>
      <c r="CE277" s="3">
        <f>AC277-BX277</f>
        <v>82697.820000000007</v>
      </c>
      <c r="CF277" s="3">
        <f>AC277-BY277</f>
        <v>82697.820000000007</v>
      </c>
      <c r="CG277" s="3">
        <f>BX277-BZ277</f>
        <v>0</v>
      </c>
      <c r="CH277" s="3">
        <f>AC277-BX277-BY277+BZ277</f>
        <v>82697.820000000007</v>
      </c>
      <c r="CI277" s="3">
        <f>BY277-BZ277</f>
        <v>0</v>
      </c>
      <c r="CJ277" s="3">
        <f>ROUND(SUMIF(AA230:AA275,"=87105575",GX230:GX275),2)</f>
        <v>0</v>
      </c>
      <c r="CK277" s="3">
        <f>ROUND(SUMIF(AA230:AA275,"=87105575",GY230:GY275),2)</f>
        <v>0</v>
      </c>
      <c r="CL277" s="3">
        <f>ROUND(SUMIF(AA230:AA275,"=87105575",GZ230:GZ275),2)</f>
        <v>0</v>
      </c>
      <c r="CM277" s="3">
        <f>ROUND(SUMIF(AA230:AA275,"=87105575",HD230:HD275),2)</f>
        <v>0</v>
      </c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4">
        <f t="shared" ref="DG277:DL277" si="306">ROUND(DT277,2)</f>
        <v>82697.820000000007</v>
      </c>
      <c r="DH277" s="4">
        <f t="shared" si="306"/>
        <v>82697.820000000007</v>
      </c>
      <c r="DI277" s="4">
        <f t="shared" si="306"/>
        <v>0</v>
      </c>
      <c r="DJ277" s="4">
        <f t="shared" si="306"/>
        <v>0</v>
      </c>
      <c r="DK277" s="4">
        <f t="shared" si="306"/>
        <v>0</v>
      </c>
      <c r="DL277" s="4">
        <f t="shared" si="306"/>
        <v>0</v>
      </c>
      <c r="DM277" s="4">
        <f>DZ277</f>
        <v>0</v>
      </c>
      <c r="DN277" s="4">
        <f>EA277</f>
        <v>0</v>
      </c>
      <c r="DO277" s="4">
        <f>ROUND(EB277,2)</f>
        <v>0</v>
      </c>
      <c r="DP277" s="4">
        <f>ROUND(EC277,2)</f>
        <v>0</v>
      </c>
      <c r="DQ277" s="4">
        <f>ROUND(ED277,2)</f>
        <v>0</v>
      </c>
      <c r="DR277" s="4"/>
      <c r="DS277" s="4"/>
      <c r="DT277" s="4">
        <f>ROUND(SUMIF(AA230:AA275,"=87105511",O230:O275),2)</f>
        <v>82697.820000000007</v>
      </c>
      <c r="DU277" s="4">
        <f>ROUND(SUMIF(AA230:AA275,"=87105511",P230:P275),2)</f>
        <v>82697.820000000007</v>
      </c>
      <c r="DV277" s="4">
        <f>ROUND(SUMIF(AA230:AA275,"=87105511",Q230:Q275),2)</f>
        <v>0</v>
      </c>
      <c r="DW277" s="4">
        <f>ROUND(SUMIF(AA230:AA275,"=87105511",R230:R275),2)</f>
        <v>0</v>
      </c>
      <c r="DX277" s="4">
        <f>ROUND(SUMIF(AA230:AA275,"=87105511",S230:S275),2)</f>
        <v>0</v>
      </c>
      <c r="DY277" s="4">
        <f>ROUND(SUMIF(AA230:AA275,"=87105511",T230:T275),2)</f>
        <v>0</v>
      </c>
      <c r="DZ277" s="4">
        <f>SUMIF(AA230:AA275,"=87105511",U230:U275)</f>
        <v>0</v>
      </c>
      <c r="EA277" s="4">
        <f>SUMIF(AA230:AA275,"=87105511",V230:V275)</f>
        <v>0</v>
      </c>
      <c r="EB277" s="4">
        <f>ROUND(SUMIF(AA230:AA275,"=87105511",W230:W275),2)</f>
        <v>0</v>
      </c>
      <c r="EC277" s="4">
        <f>ROUND(SUMIF(AA230:AA275,"=87105511",X230:X275),2)</f>
        <v>0</v>
      </c>
      <c r="ED277" s="4">
        <f>ROUND(SUMIF(AA230:AA275,"=87105511",Y230:Y275),2)</f>
        <v>0</v>
      </c>
      <c r="EE277" s="4"/>
      <c r="EF277" s="4"/>
      <c r="EG277" s="4">
        <f t="shared" ref="EG277:EV277" si="307">ROUND(FP277,2)</f>
        <v>0</v>
      </c>
      <c r="EH277" s="4">
        <f t="shared" si="307"/>
        <v>0</v>
      </c>
      <c r="EI277" s="4">
        <f t="shared" si="307"/>
        <v>0</v>
      </c>
      <c r="EJ277" s="4">
        <f t="shared" si="307"/>
        <v>82697.820000000007</v>
      </c>
      <c r="EK277" s="4">
        <f t="shared" si="307"/>
        <v>82697.820000000007</v>
      </c>
      <c r="EL277" s="4">
        <f t="shared" si="307"/>
        <v>0</v>
      </c>
      <c r="EM277" s="4">
        <f t="shared" si="307"/>
        <v>0</v>
      </c>
      <c r="EN277" s="4">
        <f t="shared" si="307"/>
        <v>82697.820000000007</v>
      </c>
      <c r="EO277" s="4">
        <f t="shared" si="307"/>
        <v>82697.820000000007</v>
      </c>
      <c r="EP277" s="4">
        <f t="shared" si="307"/>
        <v>0</v>
      </c>
      <c r="EQ277" s="4">
        <f t="shared" si="307"/>
        <v>82697.820000000007</v>
      </c>
      <c r="ER277" s="4">
        <f t="shared" si="307"/>
        <v>0</v>
      </c>
      <c r="ES277" s="4">
        <f t="shared" si="307"/>
        <v>0</v>
      </c>
      <c r="ET277" s="4">
        <f t="shared" si="307"/>
        <v>0</v>
      </c>
      <c r="EU277" s="4">
        <f t="shared" si="307"/>
        <v>0</v>
      </c>
      <c r="EV277" s="4">
        <f t="shared" si="307"/>
        <v>0</v>
      </c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>
        <f>ROUND(SUMIF(AA230:AA275,"=87105511",FQ230:FQ275),2)</f>
        <v>0</v>
      </c>
      <c r="FQ277" s="4">
        <f>ROUND(SUMIF(AA230:AA275,"=87105511",FR230:FR275),2)</f>
        <v>0</v>
      </c>
      <c r="FR277" s="4">
        <f>ROUND(SUMIF(AA230:AA275,"=87105511",GL230:GL275),2)</f>
        <v>0</v>
      </c>
      <c r="FS277" s="4">
        <f>ROUND(SUMIF(AA230:AA275,"=87105511",GM230:GM275),2)</f>
        <v>82697.820000000007</v>
      </c>
      <c r="FT277" s="4">
        <f>ROUND(SUMIF(AA230:AA275,"=87105511",GN230:GN275),2)</f>
        <v>82697.820000000007</v>
      </c>
      <c r="FU277" s="4">
        <f>ROUND(SUMIF(AA230:AA275,"=87105511",GO230:GO275),2)</f>
        <v>0</v>
      </c>
      <c r="FV277" s="4">
        <f>ROUND(SUMIF(AA230:AA275,"=87105511",GP230:GP275),2)</f>
        <v>0</v>
      </c>
      <c r="FW277" s="4">
        <f>DU277-FP277</f>
        <v>82697.820000000007</v>
      </c>
      <c r="FX277" s="4">
        <f>DU277-FQ277</f>
        <v>82697.820000000007</v>
      </c>
      <c r="FY277" s="4">
        <f>FP277-FR277</f>
        <v>0</v>
      </c>
      <c r="FZ277" s="4">
        <f>DU277-FP277-FQ277+FR277</f>
        <v>82697.820000000007</v>
      </c>
      <c r="GA277" s="4">
        <f>FQ277-FR277</f>
        <v>0</v>
      </c>
      <c r="GB277" s="4">
        <f>ROUND(SUMIF(AA230:AA275,"=87105511",GX230:GX275),2)</f>
        <v>0</v>
      </c>
      <c r="GC277" s="4">
        <f>ROUND(SUMIF(AA230:AA275,"=87105511",GY230:GY275),2)</f>
        <v>0</v>
      </c>
      <c r="GD277" s="4">
        <f>ROUND(SUMIF(AA230:AA275,"=87105511",GZ230:GZ275),2)</f>
        <v>0</v>
      </c>
      <c r="GE277" s="4">
        <f>ROUND(SUMIF(AA230:AA275,"=87105511",HD230:HD275),2)</f>
        <v>0</v>
      </c>
      <c r="GF277" s="4"/>
      <c r="GG277" s="4"/>
      <c r="GH277" s="4"/>
      <c r="GI277" s="4"/>
      <c r="GJ277" s="4"/>
      <c r="GK277" s="4"/>
      <c r="GL277" s="4"/>
      <c r="GM277" s="4"/>
      <c r="GN277" s="4"/>
      <c r="GO277" s="4"/>
      <c r="GP277" s="4"/>
      <c r="GQ277" s="4"/>
      <c r="GR277" s="4"/>
      <c r="GS277" s="4"/>
      <c r="GT277" s="4"/>
      <c r="GU277" s="4"/>
      <c r="GV277" s="4"/>
      <c r="GW277" s="4"/>
      <c r="GX277" s="4">
        <v>0</v>
      </c>
    </row>
    <row r="279" spans="1:255" x14ac:dyDescent="0.2">
      <c r="A279" s="5">
        <v>50</v>
      </c>
      <c r="B279" s="5">
        <v>0</v>
      </c>
      <c r="C279" s="5">
        <v>0</v>
      </c>
      <c r="D279" s="5">
        <v>1</v>
      </c>
      <c r="E279" s="5">
        <v>201</v>
      </c>
      <c r="F279" s="5">
        <f>ROUND(Source!O277,O279)</f>
        <v>82697.820000000007</v>
      </c>
      <c r="G279" s="5" t="s">
        <v>163</v>
      </c>
      <c r="H279" s="5" t="s">
        <v>164</v>
      </c>
      <c r="I279" s="5"/>
      <c r="J279" s="5"/>
      <c r="K279" s="5">
        <v>201</v>
      </c>
      <c r="L279" s="5">
        <v>1</v>
      </c>
      <c r="M279" s="5">
        <v>3</v>
      </c>
      <c r="N279" s="5" t="s">
        <v>3</v>
      </c>
      <c r="O279" s="5">
        <v>2</v>
      </c>
      <c r="P279" s="5">
        <f>ROUND(Source!DG277,O279)</f>
        <v>82697.820000000007</v>
      </c>
      <c r="Q279" s="5"/>
      <c r="R279" s="5"/>
      <c r="S279" s="5"/>
      <c r="T279" s="5"/>
      <c r="U279" s="5"/>
      <c r="V279" s="5"/>
      <c r="W279" s="5">
        <v>82697.820000000007</v>
      </c>
      <c r="X279" s="5">
        <v>1</v>
      </c>
      <c r="Y279" s="5">
        <v>82697.820000000007</v>
      </c>
      <c r="Z279" s="5">
        <v>82697.820000000007</v>
      </c>
      <c r="AA279" s="5">
        <v>1</v>
      </c>
      <c r="AB279" s="5">
        <v>82697.820000000007</v>
      </c>
    </row>
    <row r="280" spans="1:255" x14ac:dyDescent="0.2">
      <c r="A280" s="5">
        <v>50</v>
      </c>
      <c r="B280" s="5">
        <v>0</v>
      </c>
      <c r="C280" s="5">
        <v>0</v>
      </c>
      <c r="D280" s="5">
        <v>1</v>
      </c>
      <c r="E280" s="5">
        <v>202</v>
      </c>
      <c r="F280" s="5">
        <f>ROUND(Source!P277,O280)</f>
        <v>82697.820000000007</v>
      </c>
      <c r="G280" s="5" t="s">
        <v>165</v>
      </c>
      <c r="H280" s="5" t="s">
        <v>166</v>
      </c>
      <c r="I280" s="5"/>
      <c r="J280" s="5"/>
      <c r="K280" s="5">
        <v>202</v>
      </c>
      <c r="L280" s="5">
        <v>2</v>
      </c>
      <c r="M280" s="5">
        <v>3</v>
      </c>
      <c r="N280" s="5" t="s">
        <v>3</v>
      </c>
      <c r="O280" s="5">
        <v>2</v>
      </c>
      <c r="P280" s="5">
        <f>ROUND(Source!DH277,O280)</f>
        <v>82697.820000000007</v>
      </c>
      <c r="Q280" s="5"/>
      <c r="R280" s="5"/>
      <c r="S280" s="5"/>
      <c r="T280" s="5"/>
      <c r="U280" s="5"/>
      <c r="V280" s="5"/>
      <c r="W280" s="5">
        <v>82697.820000000007</v>
      </c>
      <c r="X280" s="5">
        <v>1</v>
      </c>
      <c r="Y280" s="5">
        <v>82697.820000000007</v>
      </c>
      <c r="Z280" s="5">
        <v>82697.820000000007</v>
      </c>
      <c r="AA280" s="5">
        <v>1</v>
      </c>
      <c r="AB280" s="5">
        <v>82697.820000000007</v>
      </c>
    </row>
    <row r="281" spans="1:255" x14ac:dyDescent="0.2">
      <c r="A281" s="5">
        <v>50</v>
      </c>
      <c r="B281" s="5">
        <v>0</v>
      </c>
      <c r="C281" s="5">
        <v>0</v>
      </c>
      <c r="D281" s="5">
        <v>1</v>
      </c>
      <c r="E281" s="5">
        <v>222</v>
      </c>
      <c r="F281" s="5">
        <f>ROUND(Source!AO277,O281)</f>
        <v>0</v>
      </c>
      <c r="G281" s="5" t="s">
        <v>167</v>
      </c>
      <c r="H281" s="5" t="s">
        <v>168</v>
      </c>
      <c r="I281" s="5"/>
      <c r="J281" s="5"/>
      <c r="K281" s="5">
        <v>222</v>
      </c>
      <c r="L281" s="5">
        <v>3</v>
      </c>
      <c r="M281" s="5">
        <v>3</v>
      </c>
      <c r="N281" s="5" t="s">
        <v>3</v>
      </c>
      <c r="O281" s="5">
        <v>2</v>
      </c>
      <c r="P281" s="5">
        <f>ROUND(Source!EG277,O281)</f>
        <v>0</v>
      </c>
      <c r="Q281" s="5"/>
      <c r="R281" s="5"/>
      <c r="S281" s="5"/>
      <c r="T281" s="5"/>
      <c r="U281" s="5"/>
      <c r="V281" s="5"/>
      <c r="W281" s="5">
        <v>0</v>
      </c>
      <c r="X281" s="5">
        <v>1</v>
      </c>
      <c r="Y281" s="5">
        <v>0</v>
      </c>
      <c r="Z281" s="5">
        <v>0</v>
      </c>
      <c r="AA281" s="5">
        <v>1</v>
      </c>
      <c r="AB281" s="5">
        <v>0</v>
      </c>
    </row>
    <row r="282" spans="1:255" x14ac:dyDescent="0.2">
      <c r="A282" s="5">
        <v>50</v>
      </c>
      <c r="B282" s="5">
        <v>0</v>
      </c>
      <c r="C282" s="5">
        <v>0</v>
      </c>
      <c r="D282" s="5">
        <v>1</v>
      </c>
      <c r="E282" s="5">
        <v>225</v>
      </c>
      <c r="F282" s="5">
        <f>ROUND(Source!AV277,O282)</f>
        <v>82697.820000000007</v>
      </c>
      <c r="G282" s="5" t="s">
        <v>169</v>
      </c>
      <c r="H282" s="5" t="s">
        <v>170</v>
      </c>
      <c r="I282" s="5"/>
      <c r="J282" s="5"/>
      <c r="K282" s="5">
        <v>225</v>
      </c>
      <c r="L282" s="5">
        <v>4</v>
      </c>
      <c r="M282" s="5">
        <v>3</v>
      </c>
      <c r="N282" s="5" t="s">
        <v>3</v>
      </c>
      <c r="O282" s="5">
        <v>2</v>
      </c>
      <c r="P282" s="5">
        <f>ROUND(Source!EN277,O282)</f>
        <v>82697.820000000007</v>
      </c>
      <c r="Q282" s="5"/>
      <c r="R282" s="5"/>
      <c r="S282" s="5"/>
      <c r="T282" s="5"/>
      <c r="U282" s="5"/>
      <c r="V282" s="5"/>
      <c r="W282" s="5">
        <v>82697.820000000007</v>
      </c>
      <c r="X282" s="5">
        <v>1</v>
      </c>
      <c r="Y282" s="5">
        <v>82697.820000000007</v>
      </c>
      <c r="Z282" s="5">
        <v>82697.820000000007</v>
      </c>
      <c r="AA282" s="5">
        <v>1</v>
      </c>
      <c r="AB282" s="5">
        <v>82697.820000000007</v>
      </c>
    </row>
    <row r="283" spans="1:255" x14ac:dyDescent="0.2">
      <c r="A283" s="5">
        <v>50</v>
      </c>
      <c r="B283" s="5">
        <v>0</v>
      </c>
      <c r="C283" s="5">
        <v>0</v>
      </c>
      <c r="D283" s="5">
        <v>1</v>
      </c>
      <c r="E283" s="5">
        <v>226</v>
      </c>
      <c r="F283" s="5">
        <f>ROUND(Source!AW277,O283)</f>
        <v>82697.820000000007</v>
      </c>
      <c r="G283" s="5" t="s">
        <v>171</v>
      </c>
      <c r="H283" s="5" t="s">
        <v>172</v>
      </c>
      <c r="I283" s="5"/>
      <c r="J283" s="5"/>
      <c r="K283" s="5">
        <v>226</v>
      </c>
      <c r="L283" s="5">
        <v>5</v>
      </c>
      <c r="M283" s="5">
        <v>3</v>
      </c>
      <c r="N283" s="5" t="s">
        <v>3</v>
      </c>
      <c r="O283" s="5">
        <v>2</v>
      </c>
      <c r="P283" s="5">
        <f>ROUND(Source!EO277,O283)</f>
        <v>82697.820000000007</v>
      </c>
      <c r="Q283" s="5"/>
      <c r="R283" s="5"/>
      <c r="S283" s="5"/>
      <c r="T283" s="5"/>
      <c r="U283" s="5"/>
      <c r="V283" s="5"/>
      <c r="W283" s="5">
        <v>82697.820000000007</v>
      </c>
      <c r="X283" s="5">
        <v>1</v>
      </c>
      <c r="Y283" s="5">
        <v>82697.820000000007</v>
      </c>
      <c r="Z283" s="5">
        <v>82697.820000000007</v>
      </c>
      <c r="AA283" s="5">
        <v>1</v>
      </c>
      <c r="AB283" s="5">
        <v>82697.820000000007</v>
      </c>
    </row>
    <row r="284" spans="1:255" x14ac:dyDescent="0.2">
      <c r="A284" s="5">
        <v>50</v>
      </c>
      <c r="B284" s="5">
        <v>0</v>
      </c>
      <c r="C284" s="5">
        <v>0</v>
      </c>
      <c r="D284" s="5">
        <v>1</v>
      </c>
      <c r="E284" s="5">
        <v>227</v>
      </c>
      <c r="F284" s="5">
        <f>ROUND(Source!AX277,O284)</f>
        <v>0</v>
      </c>
      <c r="G284" s="5" t="s">
        <v>173</v>
      </c>
      <c r="H284" s="5" t="s">
        <v>174</v>
      </c>
      <c r="I284" s="5"/>
      <c r="J284" s="5"/>
      <c r="K284" s="5">
        <v>227</v>
      </c>
      <c r="L284" s="5">
        <v>6</v>
      </c>
      <c r="M284" s="5">
        <v>3</v>
      </c>
      <c r="N284" s="5" t="s">
        <v>3</v>
      </c>
      <c r="O284" s="5">
        <v>2</v>
      </c>
      <c r="P284" s="5">
        <f>ROUND(Source!EP277,O284)</f>
        <v>0</v>
      </c>
      <c r="Q284" s="5"/>
      <c r="R284" s="5"/>
      <c r="S284" s="5"/>
      <c r="T284" s="5"/>
      <c r="U284" s="5"/>
      <c r="V284" s="5"/>
      <c r="W284" s="5">
        <v>0</v>
      </c>
      <c r="X284" s="5">
        <v>1</v>
      </c>
      <c r="Y284" s="5">
        <v>0</v>
      </c>
      <c r="Z284" s="5">
        <v>0</v>
      </c>
      <c r="AA284" s="5">
        <v>1</v>
      </c>
      <c r="AB284" s="5">
        <v>0</v>
      </c>
    </row>
    <row r="285" spans="1:255" x14ac:dyDescent="0.2">
      <c r="A285" s="5">
        <v>50</v>
      </c>
      <c r="B285" s="5">
        <v>0</v>
      </c>
      <c r="C285" s="5">
        <v>0</v>
      </c>
      <c r="D285" s="5">
        <v>1</v>
      </c>
      <c r="E285" s="5">
        <v>228</v>
      </c>
      <c r="F285" s="5">
        <f>ROUND(Source!AY277,O285)</f>
        <v>82697.820000000007</v>
      </c>
      <c r="G285" s="5" t="s">
        <v>175</v>
      </c>
      <c r="H285" s="5" t="s">
        <v>176</v>
      </c>
      <c r="I285" s="5"/>
      <c r="J285" s="5"/>
      <c r="K285" s="5">
        <v>228</v>
      </c>
      <c r="L285" s="5">
        <v>7</v>
      </c>
      <c r="M285" s="5">
        <v>3</v>
      </c>
      <c r="N285" s="5" t="s">
        <v>3</v>
      </c>
      <c r="O285" s="5">
        <v>2</v>
      </c>
      <c r="P285" s="5">
        <f>ROUND(Source!EQ277,O285)</f>
        <v>82697.820000000007</v>
      </c>
      <c r="Q285" s="5"/>
      <c r="R285" s="5"/>
      <c r="S285" s="5"/>
      <c r="T285" s="5"/>
      <c r="U285" s="5"/>
      <c r="V285" s="5"/>
      <c r="W285" s="5">
        <v>82697.820000000007</v>
      </c>
      <c r="X285" s="5">
        <v>1</v>
      </c>
      <c r="Y285" s="5">
        <v>82697.820000000007</v>
      </c>
      <c r="Z285" s="5">
        <v>82697.820000000007</v>
      </c>
      <c r="AA285" s="5">
        <v>1</v>
      </c>
      <c r="AB285" s="5">
        <v>82697.820000000007</v>
      </c>
    </row>
    <row r="286" spans="1:255" x14ac:dyDescent="0.2">
      <c r="A286" s="5">
        <v>50</v>
      </c>
      <c r="B286" s="5">
        <v>0</v>
      </c>
      <c r="C286" s="5">
        <v>0</v>
      </c>
      <c r="D286" s="5">
        <v>1</v>
      </c>
      <c r="E286" s="5">
        <v>216</v>
      </c>
      <c r="F286" s="5">
        <f>ROUND(Source!AP277,O286)</f>
        <v>0</v>
      </c>
      <c r="G286" s="5" t="s">
        <v>177</v>
      </c>
      <c r="H286" s="5" t="s">
        <v>178</v>
      </c>
      <c r="I286" s="5"/>
      <c r="J286" s="5"/>
      <c r="K286" s="5">
        <v>216</v>
      </c>
      <c r="L286" s="5">
        <v>8</v>
      </c>
      <c r="M286" s="5">
        <v>3</v>
      </c>
      <c r="N286" s="5" t="s">
        <v>3</v>
      </c>
      <c r="O286" s="5">
        <v>2</v>
      </c>
      <c r="P286" s="5">
        <f>ROUND(Source!EH277,O286)</f>
        <v>0</v>
      </c>
      <c r="Q286" s="5"/>
      <c r="R286" s="5"/>
      <c r="S286" s="5"/>
      <c r="T286" s="5"/>
      <c r="U286" s="5"/>
      <c r="V286" s="5"/>
      <c r="W286" s="5">
        <v>0</v>
      </c>
      <c r="X286" s="5">
        <v>1</v>
      </c>
      <c r="Y286" s="5">
        <v>0</v>
      </c>
      <c r="Z286" s="5">
        <v>0</v>
      </c>
      <c r="AA286" s="5">
        <v>1</v>
      </c>
      <c r="AB286" s="5">
        <v>0</v>
      </c>
    </row>
    <row r="287" spans="1:255" x14ac:dyDescent="0.2">
      <c r="A287" s="5">
        <v>50</v>
      </c>
      <c r="B287" s="5">
        <v>0</v>
      </c>
      <c r="C287" s="5">
        <v>0</v>
      </c>
      <c r="D287" s="5">
        <v>1</v>
      </c>
      <c r="E287" s="5">
        <v>223</v>
      </c>
      <c r="F287" s="5">
        <f>ROUND(Source!AQ277,O287)</f>
        <v>0</v>
      </c>
      <c r="G287" s="5" t="s">
        <v>179</v>
      </c>
      <c r="H287" s="5" t="s">
        <v>180</v>
      </c>
      <c r="I287" s="5"/>
      <c r="J287" s="5"/>
      <c r="K287" s="5">
        <v>223</v>
      </c>
      <c r="L287" s="5">
        <v>9</v>
      </c>
      <c r="M287" s="5">
        <v>3</v>
      </c>
      <c r="N287" s="5" t="s">
        <v>3</v>
      </c>
      <c r="O287" s="5">
        <v>2</v>
      </c>
      <c r="P287" s="5">
        <f>ROUND(Source!EI277,O287)</f>
        <v>0</v>
      </c>
      <c r="Q287" s="5"/>
      <c r="R287" s="5"/>
      <c r="S287" s="5"/>
      <c r="T287" s="5"/>
      <c r="U287" s="5"/>
      <c r="V287" s="5"/>
      <c r="W287" s="5">
        <v>0</v>
      </c>
      <c r="X287" s="5">
        <v>1</v>
      </c>
      <c r="Y287" s="5">
        <v>0</v>
      </c>
      <c r="Z287" s="5">
        <v>0</v>
      </c>
      <c r="AA287" s="5">
        <v>1</v>
      </c>
      <c r="AB287" s="5">
        <v>0</v>
      </c>
    </row>
    <row r="288" spans="1:255" x14ac:dyDescent="0.2">
      <c r="A288" s="5">
        <v>50</v>
      </c>
      <c r="B288" s="5">
        <v>0</v>
      </c>
      <c r="C288" s="5">
        <v>0</v>
      </c>
      <c r="D288" s="5">
        <v>1</v>
      </c>
      <c r="E288" s="5">
        <v>229</v>
      </c>
      <c r="F288" s="5">
        <f>ROUND(Source!AZ277,O288)</f>
        <v>0</v>
      </c>
      <c r="G288" s="5" t="s">
        <v>181</v>
      </c>
      <c r="H288" s="5" t="s">
        <v>182</v>
      </c>
      <c r="I288" s="5"/>
      <c r="J288" s="5"/>
      <c r="K288" s="5">
        <v>229</v>
      </c>
      <c r="L288" s="5">
        <v>10</v>
      </c>
      <c r="M288" s="5">
        <v>3</v>
      </c>
      <c r="N288" s="5" t="s">
        <v>3</v>
      </c>
      <c r="O288" s="5">
        <v>2</v>
      </c>
      <c r="P288" s="5">
        <f>ROUND(Source!ER277,O288)</f>
        <v>0</v>
      </c>
      <c r="Q288" s="5"/>
      <c r="R288" s="5"/>
      <c r="S288" s="5"/>
      <c r="T288" s="5"/>
      <c r="U288" s="5"/>
      <c r="V288" s="5"/>
      <c r="W288" s="5">
        <v>0</v>
      </c>
      <c r="X288" s="5">
        <v>1</v>
      </c>
      <c r="Y288" s="5">
        <v>0</v>
      </c>
      <c r="Z288" s="5">
        <v>0</v>
      </c>
      <c r="AA288" s="5">
        <v>1</v>
      </c>
      <c r="AB288" s="5">
        <v>0</v>
      </c>
    </row>
    <row r="289" spans="1:28" x14ac:dyDescent="0.2">
      <c r="A289" s="5">
        <v>50</v>
      </c>
      <c r="B289" s="5">
        <v>0</v>
      </c>
      <c r="C289" s="5">
        <v>0</v>
      </c>
      <c r="D289" s="5">
        <v>1</v>
      </c>
      <c r="E289" s="5">
        <v>203</v>
      </c>
      <c r="F289" s="5">
        <f>ROUND(Source!Q277,O289)</f>
        <v>0</v>
      </c>
      <c r="G289" s="5" t="s">
        <v>183</v>
      </c>
      <c r="H289" s="5" t="s">
        <v>184</v>
      </c>
      <c r="I289" s="5"/>
      <c r="J289" s="5"/>
      <c r="K289" s="5">
        <v>203</v>
      </c>
      <c r="L289" s="5">
        <v>11</v>
      </c>
      <c r="M289" s="5">
        <v>3</v>
      </c>
      <c r="N289" s="5" t="s">
        <v>3</v>
      </c>
      <c r="O289" s="5">
        <v>2</v>
      </c>
      <c r="P289" s="5">
        <f>ROUND(Source!DI277,O289)</f>
        <v>0</v>
      </c>
      <c r="Q289" s="5"/>
      <c r="R289" s="5"/>
      <c r="S289" s="5"/>
      <c r="T289" s="5"/>
      <c r="U289" s="5"/>
      <c r="V289" s="5"/>
      <c r="W289" s="5">
        <v>0</v>
      </c>
      <c r="X289" s="5">
        <v>1</v>
      </c>
      <c r="Y289" s="5">
        <v>0</v>
      </c>
      <c r="Z289" s="5">
        <v>0</v>
      </c>
      <c r="AA289" s="5">
        <v>1</v>
      </c>
      <c r="AB289" s="5">
        <v>0</v>
      </c>
    </row>
    <row r="290" spans="1:28" x14ac:dyDescent="0.2">
      <c r="A290" s="5">
        <v>50</v>
      </c>
      <c r="B290" s="5">
        <v>0</v>
      </c>
      <c r="C290" s="5">
        <v>0</v>
      </c>
      <c r="D290" s="5">
        <v>1</v>
      </c>
      <c r="E290" s="5">
        <v>231</v>
      </c>
      <c r="F290" s="5">
        <f>ROUND(Source!BB277,O290)</f>
        <v>0</v>
      </c>
      <c r="G290" s="5" t="s">
        <v>185</v>
      </c>
      <c r="H290" s="5" t="s">
        <v>186</v>
      </c>
      <c r="I290" s="5"/>
      <c r="J290" s="5"/>
      <c r="K290" s="5">
        <v>231</v>
      </c>
      <c r="L290" s="5">
        <v>12</v>
      </c>
      <c r="M290" s="5">
        <v>3</v>
      </c>
      <c r="N290" s="5" t="s">
        <v>3</v>
      </c>
      <c r="O290" s="5">
        <v>2</v>
      </c>
      <c r="P290" s="5">
        <f>ROUND(Source!ET277,O290)</f>
        <v>0</v>
      </c>
      <c r="Q290" s="5"/>
      <c r="R290" s="5"/>
      <c r="S290" s="5"/>
      <c r="T290" s="5"/>
      <c r="U290" s="5"/>
      <c r="V290" s="5"/>
      <c r="W290" s="5">
        <v>0</v>
      </c>
      <c r="X290" s="5">
        <v>1</v>
      </c>
      <c r="Y290" s="5">
        <v>0</v>
      </c>
      <c r="Z290" s="5">
        <v>0</v>
      </c>
      <c r="AA290" s="5">
        <v>1</v>
      </c>
      <c r="AB290" s="5">
        <v>0</v>
      </c>
    </row>
    <row r="291" spans="1:28" x14ac:dyDescent="0.2">
      <c r="A291" s="5">
        <v>50</v>
      </c>
      <c r="B291" s="5">
        <v>0</v>
      </c>
      <c r="C291" s="5">
        <v>0</v>
      </c>
      <c r="D291" s="5">
        <v>1</v>
      </c>
      <c r="E291" s="5">
        <v>204</v>
      </c>
      <c r="F291" s="5">
        <f>ROUND(Source!R277,O291)</f>
        <v>0</v>
      </c>
      <c r="G291" s="5" t="s">
        <v>187</v>
      </c>
      <c r="H291" s="5" t="s">
        <v>188</v>
      </c>
      <c r="I291" s="5"/>
      <c r="J291" s="5"/>
      <c r="K291" s="5">
        <v>204</v>
      </c>
      <c r="L291" s="5">
        <v>13</v>
      </c>
      <c r="M291" s="5">
        <v>3</v>
      </c>
      <c r="N291" s="5" t="s">
        <v>3</v>
      </c>
      <c r="O291" s="5">
        <v>2</v>
      </c>
      <c r="P291" s="5">
        <f>ROUND(Source!DJ277,O291)</f>
        <v>0</v>
      </c>
      <c r="Q291" s="5"/>
      <c r="R291" s="5"/>
      <c r="S291" s="5"/>
      <c r="T291" s="5"/>
      <c r="U291" s="5"/>
      <c r="V291" s="5"/>
      <c r="W291" s="5">
        <v>0</v>
      </c>
      <c r="X291" s="5">
        <v>1</v>
      </c>
      <c r="Y291" s="5">
        <v>0</v>
      </c>
      <c r="Z291" s="5">
        <v>0</v>
      </c>
      <c r="AA291" s="5">
        <v>1</v>
      </c>
      <c r="AB291" s="5">
        <v>0</v>
      </c>
    </row>
    <row r="292" spans="1:28" x14ac:dyDescent="0.2">
      <c r="A292" s="5">
        <v>50</v>
      </c>
      <c r="B292" s="5">
        <v>0</v>
      </c>
      <c r="C292" s="5">
        <v>0</v>
      </c>
      <c r="D292" s="5">
        <v>1</v>
      </c>
      <c r="E292" s="5">
        <v>205</v>
      </c>
      <c r="F292" s="5">
        <f>ROUND(Source!S277,O292)</f>
        <v>0</v>
      </c>
      <c r="G292" s="5" t="s">
        <v>189</v>
      </c>
      <c r="H292" s="5" t="s">
        <v>190</v>
      </c>
      <c r="I292" s="5"/>
      <c r="J292" s="5"/>
      <c r="K292" s="5">
        <v>205</v>
      </c>
      <c r="L292" s="5">
        <v>14</v>
      </c>
      <c r="M292" s="5">
        <v>3</v>
      </c>
      <c r="N292" s="5" t="s">
        <v>3</v>
      </c>
      <c r="O292" s="5">
        <v>2</v>
      </c>
      <c r="P292" s="5">
        <f>ROUND(Source!DK277,O292)</f>
        <v>0</v>
      </c>
      <c r="Q292" s="5"/>
      <c r="R292" s="5"/>
      <c r="S292" s="5"/>
      <c r="T292" s="5"/>
      <c r="U292" s="5"/>
      <c r="V292" s="5"/>
      <c r="W292" s="5">
        <v>0</v>
      </c>
      <c r="X292" s="5">
        <v>1</v>
      </c>
      <c r="Y292" s="5">
        <v>0</v>
      </c>
      <c r="Z292" s="5">
        <v>0</v>
      </c>
      <c r="AA292" s="5">
        <v>1</v>
      </c>
      <c r="AB292" s="5">
        <v>0</v>
      </c>
    </row>
    <row r="293" spans="1:28" x14ac:dyDescent="0.2">
      <c r="A293" s="5">
        <v>50</v>
      </c>
      <c r="B293" s="5">
        <v>0</v>
      </c>
      <c r="C293" s="5">
        <v>0</v>
      </c>
      <c r="D293" s="5">
        <v>1</v>
      </c>
      <c r="E293" s="5">
        <v>232</v>
      </c>
      <c r="F293" s="5">
        <f>ROUND(Source!BC277,O293)</f>
        <v>0</v>
      </c>
      <c r="G293" s="5" t="s">
        <v>191</v>
      </c>
      <c r="H293" s="5" t="s">
        <v>192</v>
      </c>
      <c r="I293" s="5"/>
      <c r="J293" s="5"/>
      <c r="K293" s="5">
        <v>232</v>
      </c>
      <c r="L293" s="5">
        <v>15</v>
      </c>
      <c r="M293" s="5">
        <v>3</v>
      </c>
      <c r="N293" s="5" t="s">
        <v>3</v>
      </c>
      <c r="O293" s="5">
        <v>2</v>
      </c>
      <c r="P293" s="5">
        <f>ROUND(Source!EU277,O293)</f>
        <v>0</v>
      </c>
      <c r="Q293" s="5"/>
      <c r="R293" s="5"/>
      <c r="S293" s="5"/>
      <c r="T293" s="5"/>
      <c r="U293" s="5"/>
      <c r="V293" s="5"/>
      <c r="W293" s="5">
        <v>0</v>
      </c>
      <c r="X293" s="5">
        <v>1</v>
      </c>
      <c r="Y293" s="5">
        <v>0</v>
      </c>
      <c r="Z293" s="5">
        <v>0</v>
      </c>
      <c r="AA293" s="5">
        <v>1</v>
      </c>
      <c r="AB293" s="5">
        <v>0</v>
      </c>
    </row>
    <row r="294" spans="1:28" x14ac:dyDescent="0.2">
      <c r="A294" s="5">
        <v>50</v>
      </c>
      <c r="B294" s="5">
        <v>0</v>
      </c>
      <c r="C294" s="5">
        <v>0</v>
      </c>
      <c r="D294" s="5">
        <v>1</v>
      </c>
      <c r="E294" s="5">
        <v>214</v>
      </c>
      <c r="F294" s="5">
        <f>ROUND(Source!AS277,O294)</f>
        <v>82697.820000000007</v>
      </c>
      <c r="G294" s="5" t="s">
        <v>193</v>
      </c>
      <c r="H294" s="5" t="s">
        <v>194</v>
      </c>
      <c r="I294" s="5"/>
      <c r="J294" s="5"/>
      <c r="K294" s="5">
        <v>214</v>
      </c>
      <c r="L294" s="5">
        <v>16</v>
      </c>
      <c r="M294" s="5">
        <v>3</v>
      </c>
      <c r="N294" s="5" t="s">
        <v>3</v>
      </c>
      <c r="O294" s="5">
        <v>2</v>
      </c>
      <c r="P294" s="5">
        <f>ROUND(Source!EK277,O294)</f>
        <v>82697.820000000007</v>
      </c>
      <c r="Q294" s="5"/>
      <c r="R294" s="5"/>
      <c r="S294" s="5"/>
      <c r="T294" s="5"/>
      <c r="U294" s="5"/>
      <c r="V294" s="5"/>
      <c r="W294" s="5">
        <v>82697.820000000007</v>
      </c>
      <c r="X294" s="5">
        <v>1</v>
      </c>
      <c r="Y294" s="5">
        <v>82697.820000000007</v>
      </c>
      <c r="Z294" s="5">
        <v>82697.820000000007</v>
      </c>
      <c r="AA294" s="5">
        <v>1</v>
      </c>
      <c r="AB294" s="5">
        <v>82697.820000000007</v>
      </c>
    </row>
    <row r="295" spans="1:28" x14ac:dyDescent="0.2">
      <c r="A295" s="5">
        <v>50</v>
      </c>
      <c r="B295" s="5">
        <v>0</v>
      </c>
      <c r="C295" s="5">
        <v>0</v>
      </c>
      <c r="D295" s="5">
        <v>1</v>
      </c>
      <c r="E295" s="5">
        <v>215</v>
      </c>
      <c r="F295" s="5">
        <f>ROUND(Source!AT277,O295)</f>
        <v>0</v>
      </c>
      <c r="G295" s="5" t="s">
        <v>195</v>
      </c>
      <c r="H295" s="5" t="s">
        <v>196</v>
      </c>
      <c r="I295" s="5"/>
      <c r="J295" s="5"/>
      <c r="K295" s="5">
        <v>215</v>
      </c>
      <c r="L295" s="5">
        <v>17</v>
      </c>
      <c r="M295" s="5">
        <v>3</v>
      </c>
      <c r="N295" s="5" t="s">
        <v>3</v>
      </c>
      <c r="O295" s="5">
        <v>2</v>
      </c>
      <c r="P295" s="5">
        <f>ROUND(Source!EL277,O295)</f>
        <v>0</v>
      </c>
      <c r="Q295" s="5"/>
      <c r="R295" s="5"/>
      <c r="S295" s="5"/>
      <c r="T295" s="5"/>
      <c r="U295" s="5"/>
      <c r="V295" s="5"/>
      <c r="W295" s="5">
        <v>0</v>
      </c>
      <c r="X295" s="5">
        <v>1</v>
      </c>
      <c r="Y295" s="5">
        <v>0</v>
      </c>
      <c r="Z295" s="5">
        <v>0</v>
      </c>
      <c r="AA295" s="5">
        <v>1</v>
      </c>
      <c r="AB295" s="5">
        <v>0</v>
      </c>
    </row>
    <row r="296" spans="1:28" x14ac:dyDescent="0.2">
      <c r="A296" s="5">
        <v>50</v>
      </c>
      <c r="B296" s="5">
        <v>0</v>
      </c>
      <c r="C296" s="5">
        <v>0</v>
      </c>
      <c r="D296" s="5">
        <v>1</v>
      </c>
      <c r="E296" s="5">
        <v>217</v>
      </c>
      <c r="F296" s="5">
        <f>ROUND(Source!AU277,O296)</f>
        <v>0</v>
      </c>
      <c r="G296" s="5" t="s">
        <v>197</v>
      </c>
      <c r="H296" s="5" t="s">
        <v>198</v>
      </c>
      <c r="I296" s="5"/>
      <c r="J296" s="5"/>
      <c r="K296" s="5">
        <v>217</v>
      </c>
      <c r="L296" s="5">
        <v>18</v>
      </c>
      <c r="M296" s="5">
        <v>3</v>
      </c>
      <c r="N296" s="5" t="s">
        <v>3</v>
      </c>
      <c r="O296" s="5">
        <v>2</v>
      </c>
      <c r="P296" s="5">
        <f>ROUND(Source!EM277,O296)</f>
        <v>0</v>
      </c>
      <c r="Q296" s="5"/>
      <c r="R296" s="5"/>
      <c r="S296" s="5"/>
      <c r="T296" s="5"/>
      <c r="U296" s="5"/>
      <c r="V296" s="5"/>
      <c r="W296" s="5">
        <v>0</v>
      </c>
      <c r="X296" s="5">
        <v>1</v>
      </c>
      <c r="Y296" s="5">
        <v>0</v>
      </c>
      <c r="Z296" s="5">
        <v>0</v>
      </c>
      <c r="AA296" s="5">
        <v>1</v>
      </c>
      <c r="AB296" s="5">
        <v>0</v>
      </c>
    </row>
    <row r="297" spans="1:28" x14ac:dyDescent="0.2">
      <c r="A297" s="5">
        <v>50</v>
      </c>
      <c r="B297" s="5">
        <v>0</v>
      </c>
      <c r="C297" s="5">
        <v>0</v>
      </c>
      <c r="D297" s="5">
        <v>1</v>
      </c>
      <c r="E297" s="5">
        <v>230</v>
      </c>
      <c r="F297" s="5">
        <f>ROUND(Source!BA277,O297)</f>
        <v>0</v>
      </c>
      <c r="G297" s="5" t="s">
        <v>199</v>
      </c>
      <c r="H297" s="5" t="s">
        <v>200</v>
      </c>
      <c r="I297" s="5"/>
      <c r="J297" s="5"/>
      <c r="K297" s="5">
        <v>230</v>
      </c>
      <c r="L297" s="5">
        <v>19</v>
      </c>
      <c r="M297" s="5">
        <v>3</v>
      </c>
      <c r="N297" s="5" t="s">
        <v>3</v>
      </c>
      <c r="O297" s="5">
        <v>2</v>
      </c>
      <c r="P297" s="5">
        <f>ROUND(Source!ES277,O297)</f>
        <v>0</v>
      </c>
      <c r="Q297" s="5"/>
      <c r="R297" s="5"/>
      <c r="S297" s="5"/>
      <c r="T297" s="5"/>
      <c r="U297" s="5"/>
      <c r="V297" s="5"/>
      <c r="W297" s="5">
        <v>0</v>
      </c>
      <c r="X297" s="5">
        <v>1</v>
      </c>
      <c r="Y297" s="5">
        <v>0</v>
      </c>
      <c r="Z297" s="5">
        <v>0</v>
      </c>
      <c r="AA297" s="5">
        <v>1</v>
      </c>
      <c r="AB297" s="5">
        <v>0</v>
      </c>
    </row>
    <row r="298" spans="1:28" x14ac:dyDescent="0.2">
      <c r="A298" s="5">
        <v>50</v>
      </c>
      <c r="B298" s="5">
        <v>0</v>
      </c>
      <c r="C298" s="5">
        <v>0</v>
      </c>
      <c r="D298" s="5">
        <v>1</v>
      </c>
      <c r="E298" s="5">
        <v>206</v>
      </c>
      <c r="F298" s="5">
        <f>ROUND(Source!T277,O298)</f>
        <v>0</v>
      </c>
      <c r="G298" s="5" t="s">
        <v>201</v>
      </c>
      <c r="H298" s="5" t="s">
        <v>202</v>
      </c>
      <c r="I298" s="5"/>
      <c r="J298" s="5"/>
      <c r="K298" s="5">
        <v>206</v>
      </c>
      <c r="L298" s="5">
        <v>20</v>
      </c>
      <c r="M298" s="5">
        <v>3</v>
      </c>
      <c r="N298" s="5" t="s">
        <v>3</v>
      </c>
      <c r="O298" s="5">
        <v>2</v>
      </c>
      <c r="P298" s="5">
        <f>ROUND(Source!DL277,O298)</f>
        <v>0</v>
      </c>
      <c r="Q298" s="5"/>
      <c r="R298" s="5"/>
      <c r="S298" s="5"/>
      <c r="T298" s="5"/>
      <c r="U298" s="5"/>
      <c r="V298" s="5"/>
      <c r="W298" s="5">
        <v>0</v>
      </c>
      <c r="X298" s="5">
        <v>1</v>
      </c>
      <c r="Y298" s="5">
        <v>0</v>
      </c>
      <c r="Z298" s="5">
        <v>0</v>
      </c>
      <c r="AA298" s="5">
        <v>1</v>
      </c>
      <c r="AB298" s="5">
        <v>0</v>
      </c>
    </row>
    <row r="299" spans="1:28" x14ac:dyDescent="0.2">
      <c r="A299" s="5">
        <v>50</v>
      </c>
      <c r="B299" s="5">
        <v>0</v>
      </c>
      <c r="C299" s="5">
        <v>0</v>
      </c>
      <c r="D299" s="5">
        <v>1</v>
      </c>
      <c r="E299" s="5">
        <v>207</v>
      </c>
      <c r="F299" s="5">
        <f>ROUND(Source!U277,O299)</f>
        <v>0</v>
      </c>
      <c r="G299" s="5" t="s">
        <v>203</v>
      </c>
      <c r="H299" s="5" t="s">
        <v>204</v>
      </c>
      <c r="I299" s="5"/>
      <c r="J299" s="5"/>
      <c r="K299" s="5">
        <v>207</v>
      </c>
      <c r="L299" s="5">
        <v>21</v>
      </c>
      <c r="M299" s="5">
        <v>3</v>
      </c>
      <c r="N299" s="5" t="s">
        <v>3</v>
      </c>
      <c r="O299" s="5">
        <v>7</v>
      </c>
      <c r="P299" s="5">
        <f>ROUND(Source!DM277,O299)</f>
        <v>0</v>
      </c>
      <c r="Q299" s="5"/>
      <c r="R299" s="5"/>
      <c r="S299" s="5"/>
      <c r="T299" s="5"/>
      <c r="U299" s="5"/>
      <c r="V299" s="5"/>
      <c r="W299" s="5">
        <v>0</v>
      </c>
      <c r="X299" s="5">
        <v>1</v>
      </c>
      <c r="Y299" s="5">
        <v>0</v>
      </c>
      <c r="Z299" s="5">
        <v>0</v>
      </c>
      <c r="AA299" s="5">
        <v>1</v>
      </c>
      <c r="AB299" s="5">
        <v>0</v>
      </c>
    </row>
    <row r="300" spans="1:28" x14ac:dyDescent="0.2">
      <c r="A300" s="5">
        <v>50</v>
      </c>
      <c r="B300" s="5">
        <v>0</v>
      </c>
      <c r="C300" s="5">
        <v>0</v>
      </c>
      <c r="D300" s="5">
        <v>1</v>
      </c>
      <c r="E300" s="5">
        <v>208</v>
      </c>
      <c r="F300" s="5">
        <f>ROUND(Source!V277,O300)</f>
        <v>0</v>
      </c>
      <c r="G300" s="5" t="s">
        <v>205</v>
      </c>
      <c r="H300" s="5" t="s">
        <v>206</v>
      </c>
      <c r="I300" s="5"/>
      <c r="J300" s="5"/>
      <c r="K300" s="5">
        <v>208</v>
      </c>
      <c r="L300" s="5">
        <v>22</v>
      </c>
      <c r="M300" s="5">
        <v>3</v>
      </c>
      <c r="N300" s="5" t="s">
        <v>3</v>
      </c>
      <c r="O300" s="5">
        <v>7</v>
      </c>
      <c r="P300" s="5">
        <f>ROUND(Source!DN277,O300)</f>
        <v>0</v>
      </c>
      <c r="Q300" s="5"/>
      <c r="R300" s="5"/>
      <c r="S300" s="5"/>
      <c r="T300" s="5"/>
      <c r="U300" s="5"/>
      <c r="V300" s="5"/>
      <c r="W300" s="5">
        <v>0</v>
      </c>
      <c r="X300" s="5">
        <v>1</v>
      </c>
      <c r="Y300" s="5">
        <v>0</v>
      </c>
      <c r="Z300" s="5">
        <v>0</v>
      </c>
      <c r="AA300" s="5">
        <v>1</v>
      </c>
      <c r="AB300" s="5">
        <v>0</v>
      </c>
    </row>
    <row r="301" spans="1:28" x14ac:dyDescent="0.2">
      <c r="A301" s="5">
        <v>50</v>
      </c>
      <c r="B301" s="5">
        <v>0</v>
      </c>
      <c r="C301" s="5">
        <v>0</v>
      </c>
      <c r="D301" s="5">
        <v>1</v>
      </c>
      <c r="E301" s="5">
        <v>209</v>
      </c>
      <c r="F301" s="5">
        <f>ROUND(Source!W277,O301)</f>
        <v>0</v>
      </c>
      <c r="G301" s="5" t="s">
        <v>207</v>
      </c>
      <c r="H301" s="5" t="s">
        <v>208</v>
      </c>
      <c r="I301" s="5"/>
      <c r="J301" s="5"/>
      <c r="K301" s="5">
        <v>209</v>
      </c>
      <c r="L301" s="5">
        <v>23</v>
      </c>
      <c r="M301" s="5">
        <v>3</v>
      </c>
      <c r="N301" s="5" t="s">
        <v>3</v>
      </c>
      <c r="O301" s="5">
        <v>2</v>
      </c>
      <c r="P301" s="5">
        <f>ROUND(Source!DO277,O301)</f>
        <v>0</v>
      </c>
      <c r="Q301" s="5"/>
      <c r="R301" s="5"/>
      <c r="S301" s="5"/>
      <c r="T301" s="5"/>
      <c r="U301" s="5"/>
      <c r="V301" s="5"/>
      <c r="W301" s="5">
        <v>0</v>
      </c>
      <c r="X301" s="5">
        <v>1</v>
      </c>
      <c r="Y301" s="5">
        <v>0</v>
      </c>
      <c r="Z301" s="5">
        <v>0</v>
      </c>
      <c r="AA301" s="5">
        <v>1</v>
      </c>
      <c r="AB301" s="5">
        <v>0</v>
      </c>
    </row>
    <row r="302" spans="1:28" x14ac:dyDescent="0.2">
      <c r="A302" s="5">
        <v>50</v>
      </c>
      <c r="B302" s="5">
        <v>0</v>
      </c>
      <c r="C302" s="5">
        <v>0</v>
      </c>
      <c r="D302" s="5">
        <v>1</v>
      </c>
      <c r="E302" s="5">
        <v>233</v>
      </c>
      <c r="F302" s="5">
        <f>ROUND(Source!BD277,O302)</f>
        <v>0</v>
      </c>
      <c r="G302" s="5" t="s">
        <v>209</v>
      </c>
      <c r="H302" s="5" t="s">
        <v>210</v>
      </c>
      <c r="I302" s="5"/>
      <c r="J302" s="5"/>
      <c r="K302" s="5">
        <v>233</v>
      </c>
      <c r="L302" s="5">
        <v>24</v>
      </c>
      <c r="M302" s="5">
        <v>3</v>
      </c>
      <c r="N302" s="5" t="s">
        <v>3</v>
      </c>
      <c r="O302" s="5">
        <v>2</v>
      </c>
      <c r="P302" s="5">
        <f>ROUND(Source!EV277,O302)</f>
        <v>0</v>
      </c>
      <c r="Q302" s="5"/>
      <c r="R302" s="5"/>
      <c r="S302" s="5"/>
      <c r="T302" s="5"/>
      <c r="U302" s="5"/>
      <c r="V302" s="5"/>
      <c r="W302" s="5">
        <v>0</v>
      </c>
      <c r="X302" s="5">
        <v>1</v>
      </c>
      <c r="Y302" s="5">
        <v>0</v>
      </c>
      <c r="Z302" s="5">
        <v>0</v>
      </c>
      <c r="AA302" s="5">
        <v>1</v>
      </c>
      <c r="AB302" s="5">
        <v>0</v>
      </c>
    </row>
    <row r="303" spans="1:28" x14ac:dyDescent="0.2">
      <c r="A303" s="5">
        <v>50</v>
      </c>
      <c r="B303" s="5">
        <v>0</v>
      </c>
      <c r="C303" s="5">
        <v>0</v>
      </c>
      <c r="D303" s="5">
        <v>1</v>
      </c>
      <c r="E303" s="5">
        <v>210</v>
      </c>
      <c r="F303" s="5">
        <f>ROUND(Source!X277,O303)</f>
        <v>0</v>
      </c>
      <c r="G303" s="5" t="s">
        <v>211</v>
      </c>
      <c r="H303" s="5" t="s">
        <v>212</v>
      </c>
      <c r="I303" s="5"/>
      <c r="J303" s="5"/>
      <c r="K303" s="5">
        <v>210</v>
      </c>
      <c r="L303" s="5">
        <v>25</v>
      </c>
      <c r="M303" s="5">
        <v>3</v>
      </c>
      <c r="N303" s="5" t="s">
        <v>3</v>
      </c>
      <c r="O303" s="5">
        <v>2</v>
      </c>
      <c r="P303" s="5">
        <f>ROUND(Source!DP277,O303)</f>
        <v>0</v>
      </c>
      <c r="Q303" s="5"/>
      <c r="R303" s="5"/>
      <c r="S303" s="5"/>
      <c r="T303" s="5"/>
      <c r="U303" s="5"/>
      <c r="V303" s="5"/>
      <c r="W303" s="5">
        <v>0</v>
      </c>
      <c r="X303" s="5">
        <v>1</v>
      </c>
      <c r="Y303" s="5">
        <v>0</v>
      </c>
      <c r="Z303" s="5">
        <v>0</v>
      </c>
      <c r="AA303" s="5">
        <v>1</v>
      </c>
      <c r="AB303" s="5">
        <v>0</v>
      </c>
    </row>
    <row r="304" spans="1:28" x14ac:dyDescent="0.2">
      <c r="A304" s="5">
        <v>50</v>
      </c>
      <c r="B304" s="5">
        <v>0</v>
      </c>
      <c r="C304" s="5">
        <v>0</v>
      </c>
      <c r="D304" s="5">
        <v>1</v>
      </c>
      <c r="E304" s="5">
        <v>211</v>
      </c>
      <c r="F304" s="5">
        <f>ROUND(Source!Y277,O304)</f>
        <v>0</v>
      </c>
      <c r="G304" s="5" t="s">
        <v>213</v>
      </c>
      <c r="H304" s="5" t="s">
        <v>214</v>
      </c>
      <c r="I304" s="5"/>
      <c r="J304" s="5"/>
      <c r="K304" s="5">
        <v>211</v>
      </c>
      <c r="L304" s="5">
        <v>26</v>
      </c>
      <c r="M304" s="5">
        <v>3</v>
      </c>
      <c r="N304" s="5" t="s">
        <v>3</v>
      </c>
      <c r="O304" s="5">
        <v>2</v>
      </c>
      <c r="P304" s="5">
        <f>ROUND(Source!DQ277,O304)</f>
        <v>0</v>
      </c>
      <c r="Q304" s="5"/>
      <c r="R304" s="5"/>
      <c r="S304" s="5"/>
      <c r="T304" s="5"/>
      <c r="U304" s="5"/>
      <c r="V304" s="5"/>
      <c r="W304" s="5">
        <v>0</v>
      </c>
      <c r="X304" s="5">
        <v>1</v>
      </c>
      <c r="Y304" s="5">
        <v>0</v>
      </c>
      <c r="Z304" s="5">
        <v>0</v>
      </c>
      <c r="AA304" s="5">
        <v>1</v>
      </c>
      <c r="AB304" s="5">
        <v>0</v>
      </c>
    </row>
    <row r="305" spans="1:206" x14ac:dyDescent="0.2">
      <c r="A305" s="5">
        <v>50</v>
      </c>
      <c r="B305" s="5">
        <v>0</v>
      </c>
      <c r="C305" s="5">
        <v>0</v>
      </c>
      <c r="D305" s="5">
        <v>1</v>
      </c>
      <c r="E305" s="5">
        <v>224</v>
      </c>
      <c r="F305" s="5">
        <f>ROUND(Source!AR277,O305)</f>
        <v>82697.820000000007</v>
      </c>
      <c r="G305" s="5" t="s">
        <v>215</v>
      </c>
      <c r="H305" s="5" t="s">
        <v>216</v>
      </c>
      <c r="I305" s="5"/>
      <c r="J305" s="5"/>
      <c r="K305" s="5">
        <v>224</v>
      </c>
      <c r="L305" s="5">
        <v>27</v>
      </c>
      <c r="M305" s="5">
        <v>3</v>
      </c>
      <c r="N305" s="5" t="s">
        <v>3</v>
      </c>
      <c r="O305" s="5">
        <v>2</v>
      </c>
      <c r="P305" s="5">
        <f>ROUND(Source!EJ277,O305)</f>
        <v>82697.820000000007</v>
      </c>
      <c r="Q305" s="5"/>
      <c r="R305" s="5"/>
      <c r="S305" s="5"/>
      <c r="T305" s="5"/>
      <c r="U305" s="5"/>
      <c r="V305" s="5"/>
      <c r="W305" s="5">
        <v>82697.820000000007</v>
      </c>
      <c r="X305" s="5">
        <v>1</v>
      </c>
      <c r="Y305" s="5">
        <v>82697.820000000007</v>
      </c>
      <c r="Z305" s="5">
        <v>82697.820000000007</v>
      </c>
      <c r="AA305" s="5">
        <v>1</v>
      </c>
      <c r="AB305" s="5">
        <v>82697.820000000007</v>
      </c>
    </row>
    <row r="307" spans="1:206" x14ac:dyDescent="0.2">
      <c r="A307" s="3">
        <v>51</v>
      </c>
      <c r="B307" s="3">
        <f>B20</f>
        <v>1</v>
      </c>
      <c r="C307" s="3">
        <f>A20</f>
        <v>3</v>
      </c>
      <c r="D307" s="3">
        <f>ROW(A20)</f>
        <v>20</v>
      </c>
      <c r="E307" s="3"/>
      <c r="F307" s="3" t="str">
        <f>IF(F20&lt;&gt;"",F20,"")</f>
        <v/>
      </c>
      <c r="G307" s="3" t="str">
        <f>IF(G20&lt;&gt;"",G20,"")</f>
        <v>Строительство ВЛИ-0,4 кВ</v>
      </c>
      <c r="H307" s="3">
        <v>0</v>
      </c>
      <c r="I307" s="3"/>
      <c r="J307" s="3"/>
      <c r="K307" s="3"/>
      <c r="L307" s="3"/>
      <c r="M307" s="3"/>
      <c r="N307" s="3"/>
      <c r="O307" s="3">
        <f t="shared" ref="O307:T307" si="308">ROUND(O139+O196+O277+AB307,2)</f>
        <v>100097.28</v>
      </c>
      <c r="P307" s="3">
        <f t="shared" si="308"/>
        <v>82673.75</v>
      </c>
      <c r="Q307" s="3">
        <f t="shared" si="308"/>
        <v>1689.17</v>
      </c>
      <c r="R307" s="3">
        <f t="shared" si="308"/>
        <v>2602.9</v>
      </c>
      <c r="S307" s="3">
        <f t="shared" si="308"/>
        <v>13131.46</v>
      </c>
      <c r="T307" s="3">
        <f t="shared" si="308"/>
        <v>0</v>
      </c>
      <c r="U307" s="3">
        <f>U139+U196+U277+AH307</f>
        <v>16.427935999999999</v>
      </c>
      <c r="V307" s="3">
        <f>V139+V196+V277+AI307</f>
        <v>3.1911669999999996</v>
      </c>
      <c r="W307" s="3">
        <f>ROUND(W139+W196+W277+AJ307,2)</f>
        <v>0</v>
      </c>
      <c r="X307" s="3">
        <f>ROUND(X139+X196+X277+AK307,2)</f>
        <v>16008.61</v>
      </c>
      <c r="Y307" s="3">
        <f>ROUND(Y139+Y196+Y277+AL307,2)</f>
        <v>9143.9500000000007</v>
      </c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>
        <f t="shared" ref="AO307:BD307" si="309">ROUND(AO139+AO196+AO277+BX307,2)</f>
        <v>0</v>
      </c>
      <c r="AP307" s="3">
        <f t="shared" si="309"/>
        <v>0</v>
      </c>
      <c r="AQ307" s="3">
        <f t="shared" si="309"/>
        <v>0</v>
      </c>
      <c r="AR307" s="3">
        <f t="shared" si="309"/>
        <v>125249.84</v>
      </c>
      <c r="AS307" s="3">
        <f t="shared" si="309"/>
        <v>117076.78</v>
      </c>
      <c r="AT307" s="3">
        <f t="shared" si="309"/>
        <v>8173.06</v>
      </c>
      <c r="AU307" s="3">
        <f t="shared" si="309"/>
        <v>0</v>
      </c>
      <c r="AV307" s="3">
        <f t="shared" si="309"/>
        <v>82673.75</v>
      </c>
      <c r="AW307" s="3">
        <f t="shared" si="309"/>
        <v>82673.75</v>
      </c>
      <c r="AX307" s="3">
        <f t="shared" si="309"/>
        <v>0</v>
      </c>
      <c r="AY307" s="3">
        <f t="shared" si="309"/>
        <v>82673.75</v>
      </c>
      <c r="AZ307" s="3">
        <f t="shared" si="309"/>
        <v>0</v>
      </c>
      <c r="BA307" s="3">
        <f t="shared" si="309"/>
        <v>0</v>
      </c>
      <c r="BB307" s="3">
        <f t="shared" si="309"/>
        <v>0</v>
      </c>
      <c r="BC307" s="3">
        <f t="shared" si="309"/>
        <v>0</v>
      </c>
      <c r="BD307" s="3">
        <f t="shared" si="309"/>
        <v>0</v>
      </c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4">
        <f t="shared" ref="DG307:DL307" si="310">ROUND(DG139+DG196+DG277+DT307,2)</f>
        <v>100097.28</v>
      </c>
      <c r="DH307" s="4">
        <f t="shared" si="310"/>
        <v>82673.75</v>
      </c>
      <c r="DI307" s="4">
        <f t="shared" si="310"/>
        <v>1689.17</v>
      </c>
      <c r="DJ307" s="4">
        <f t="shared" si="310"/>
        <v>2602.9</v>
      </c>
      <c r="DK307" s="4">
        <f t="shared" si="310"/>
        <v>13131.46</v>
      </c>
      <c r="DL307" s="4">
        <f t="shared" si="310"/>
        <v>0</v>
      </c>
      <c r="DM307" s="4">
        <f>DM139+DM196+DM277+DZ307</f>
        <v>16.427935999999999</v>
      </c>
      <c r="DN307" s="4">
        <f>DN139+DN196+DN277+EA307</f>
        <v>3.1911669999999996</v>
      </c>
      <c r="DO307" s="4">
        <f>ROUND(DO139+DO196+DO277+EB307,2)</f>
        <v>0</v>
      </c>
      <c r="DP307" s="4">
        <f>ROUND(DP139+DP196+DP277+EC307,2)</f>
        <v>16008.61</v>
      </c>
      <c r="DQ307" s="4">
        <f>ROUND(DQ139+DQ196+DQ277+ED307,2)</f>
        <v>9143.9500000000007</v>
      </c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>
        <f t="shared" ref="EG307:EV307" si="311">ROUND(EG139+EG196+EG277+FP307,2)</f>
        <v>0</v>
      </c>
      <c r="EH307" s="4">
        <f t="shared" si="311"/>
        <v>0</v>
      </c>
      <c r="EI307" s="4">
        <f t="shared" si="311"/>
        <v>0</v>
      </c>
      <c r="EJ307" s="4">
        <f t="shared" si="311"/>
        <v>125249.84</v>
      </c>
      <c r="EK307" s="4">
        <f t="shared" si="311"/>
        <v>117076.78</v>
      </c>
      <c r="EL307" s="4">
        <f t="shared" si="311"/>
        <v>8173.06</v>
      </c>
      <c r="EM307" s="4">
        <f t="shared" si="311"/>
        <v>0</v>
      </c>
      <c r="EN307" s="4">
        <f t="shared" si="311"/>
        <v>82673.75</v>
      </c>
      <c r="EO307" s="4">
        <f t="shared" si="311"/>
        <v>82673.75</v>
      </c>
      <c r="EP307" s="4">
        <f t="shared" si="311"/>
        <v>0</v>
      </c>
      <c r="EQ307" s="4">
        <f t="shared" si="311"/>
        <v>82673.75</v>
      </c>
      <c r="ER307" s="4">
        <f t="shared" si="311"/>
        <v>0</v>
      </c>
      <c r="ES307" s="4">
        <f t="shared" si="311"/>
        <v>0</v>
      </c>
      <c r="ET307" s="4">
        <f t="shared" si="311"/>
        <v>0</v>
      </c>
      <c r="EU307" s="4">
        <f t="shared" si="311"/>
        <v>0</v>
      </c>
      <c r="EV307" s="4">
        <f t="shared" si="311"/>
        <v>0</v>
      </c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  <c r="FU307" s="4"/>
      <c r="FV307" s="4"/>
      <c r="FW307" s="4"/>
      <c r="FX307" s="4"/>
      <c r="FY307" s="4"/>
      <c r="FZ307" s="4"/>
      <c r="GA307" s="4"/>
      <c r="GB307" s="4"/>
      <c r="GC307" s="4"/>
      <c r="GD307" s="4"/>
      <c r="GE307" s="4"/>
      <c r="GF307" s="4"/>
      <c r="GG307" s="4"/>
      <c r="GH307" s="4"/>
      <c r="GI307" s="4"/>
      <c r="GJ307" s="4"/>
      <c r="GK307" s="4"/>
      <c r="GL307" s="4"/>
      <c r="GM307" s="4"/>
      <c r="GN307" s="4"/>
      <c r="GO307" s="4"/>
      <c r="GP307" s="4"/>
      <c r="GQ307" s="4"/>
      <c r="GR307" s="4"/>
      <c r="GS307" s="4"/>
      <c r="GT307" s="4"/>
      <c r="GU307" s="4"/>
      <c r="GV307" s="4"/>
      <c r="GW307" s="4"/>
      <c r="GX307" s="4">
        <v>0</v>
      </c>
    </row>
    <row r="309" spans="1:206" x14ac:dyDescent="0.2">
      <c r="A309" s="5">
        <v>50</v>
      </c>
      <c r="B309" s="5">
        <v>0</v>
      </c>
      <c r="C309" s="5">
        <v>0</v>
      </c>
      <c r="D309" s="5">
        <v>1</v>
      </c>
      <c r="E309" s="5">
        <v>201</v>
      </c>
      <c r="F309" s="5">
        <f>ROUND(Source!O307,O309)</f>
        <v>100097.28</v>
      </c>
      <c r="G309" s="5" t="s">
        <v>163</v>
      </c>
      <c r="H309" s="5" t="s">
        <v>164</v>
      </c>
      <c r="I309" s="5"/>
      <c r="J309" s="5"/>
      <c r="K309" s="5">
        <v>201</v>
      </c>
      <c r="L309" s="5">
        <v>1</v>
      </c>
      <c r="M309" s="5">
        <v>3</v>
      </c>
      <c r="N309" s="5" t="s">
        <v>3</v>
      </c>
      <c r="O309" s="5">
        <v>2</v>
      </c>
      <c r="P309" s="5">
        <f>ROUND(Source!DG307,O309)</f>
        <v>100097.28</v>
      </c>
      <c r="Q309" s="5"/>
      <c r="R309" s="5"/>
      <c r="S309" s="5"/>
      <c r="T309" s="5"/>
      <c r="U309" s="5"/>
      <c r="V309" s="5"/>
      <c r="W309" s="5">
        <v>100097.28</v>
      </c>
      <c r="X309" s="5">
        <v>1</v>
      </c>
      <c r="Y309" s="5">
        <v>100097.28</v>
      </c>
      <c r="Z309" s="5">
        <v>100097.28</v>
      </c>
      <c r="AA309" s="5">
        <v>1</v>
      </c>
      <c r="AB309" s="5">
        <v>100097.28</v>
      </c>
    </row>
    <row r="310" spans="1:206" x14ac:dyDescent="0.2">
      <c r="A310" s="5">
        <v>50</v>
      </c>
      <c r="B310" s="5">
        <v>0</v>
      </c>
      <c r="C310" s="5">
        <v>0</v>
      </c>
      <c r="D310" s="5">
        <v>1</v>
      </c>
      <c r="E310" s="5">
        <v>202</v>
      </c>
      <c r="F310" s="5">
        <f>ROUND(Source!P307,O310)</f>
        <v>82673.75</v>
      </c>
      <c r="G310" s="5" t="s">
        <v>165</v>
      </c>
      <c r="H310" s="5" t="s">
        <v>166</v>
      </c>
      <c r="I310" s="5"/>
      <c r="J310" s="5"/>
      <c r="K310" s="5">
        <v>202</v>
      </c>
      <c r="L310" s="5">
        <v>2</v>
      </c>
      <c r="M310" s="5">
        <v>3</v>
      </c>
      <c r="N310" s="5" t="s">
        <v>3</v>
      </c>
      <c r="O310" s="5">
        <v>2</v>
      </c>
      <c r="P310" s="5">
        <f>ROUND(Source!DH307,O310)</f>
        <v>82673.75</v>
      </c>
      <c r="Q310" s="5"/>
      <c r="R310" s="5"/>
      <c r="S310" s="5"/>
      <c r="T310" s="5"/>
      <c r="U310" s="5"/>
      <c r="V310" s="5"/>
      <c r="W310" s="5">
        <v>82673.75</v>
      </c>
      <c r="X310" s="5">
        <v>1</v>
      </c>
      <c r="Y310" s="5">
        <v>82673.75</v>
      </c>
      <c r="Z310" s="5">
        <v>82673.75</v>
      </c>
      <c r="AA310" s="5">
        <v>1</v>
      </c>
      <c r="AB310" s="5">
        <v>82673.75</v>
      </c>
    </row>
    <row r="311" spans="1:206" x14ac:dyDescent="0.2">
      <c r="A311" s="5">
        <v>50</v>
      </c>
      <c r="B311" s="5">
        <v>0</v>
      </c>
      <c r="C311" s="5">
        <v>0</v>
      </c>
      <c r="D311" s="5">
        <v>1</v>
      </c>
      <c r="E311" s="5">
        <v>222</v>
      </c>
      <c r="F311" s="5">
        <f>ROUND(Source!AO307,O311)</f>
        <v>0</v>
      </c>
      <c r="G311" s="5" t="s">
        <v>167</v>
      </c>
      <c r="H311" s="5" t="s">
        <v>168</v>
      </c>
      <c r="I311" s="5"/>
      <c r="J311" s="5"/>
      <c r="K311" s="5">
        <v>222</v>
      </c>
      <c r="L311" s="5">
        <v>3</v>
      </c>
      <c r="M311" s="5">
        <v>3</v>
      </c>
      <c r="N311" s="5" t="s">
        <v>3</v>
      </c>
      <c r="O311" s="5">
        <v>2</v>
      </c>
      <c r="P311" s="5">
        <f>ROUND(Source!EG307,O311)</f>
        <v>0</v>
      </c>
      <c r="Q311" s="5"/>
      <c r="R311" s="5"/>
      <c r="S311" s="5"/>
      <c r="T311" s="5"/>
      <c r="U311" s="5"/>
      <c r="V311" s="5"/>
      <c r="W311" s="5">
        <v>0</v>
      </c>
      <c r="X311" s="5">
        <v>1</v>
      </c>
      <c r="Y311" s="5">
        <v>0</v>
      </c>
      <c r="Z311" s="5">
        <v>0</v>
      </c>
      <c r="AA311" s="5">
        <v>1</v>
      </c>
      <c r="AB311" s="5">
        <v>0</v>
      </c>
    </row>
    <row r="312" spans="1:206" x14ac:dyDescent="0.2">
      <c r="A312" s="5">
        <v>50</v>
      </c>
      <c r="B312" s="5">
        <v>0</v>
      </c>
      <c r="C312" s="5">
        <v>0</v>
      </c>
      <c r="D312" s="5">
        <v>1</v>
      </c>
      <c r="E312" s="5">
        <v>225</v>
      </c>
      <c r="F312" s="5">
        <f>ROUND(Source!AV307,O312)</f>
        <v>82673.75</v>
      </c>
      <c r="G312" s="5" t="s">
        <v>169</v>
      </c>
      <c r="H312" s="5" t="s">
        <v>170</v>
      </c>
      <c r="I312" s="5"/>
      <c r="J312" s="5"/>
      <c r="K312" s="5">
        <v>225</v>
      </c>
      <c r="L312" s="5">
        <v>4</v>
      </c>
      <c r="M312" s="5">
        <v>3</v>
      </c>
      <c r="N312" s="5" t="s">
        <v>3</v>
      </c>
      <c r="O312" s="5">
        <v>2</v>
      </c>
      <c r="P312" s="5">
        <f>ROUND(Source!EN307,O312)</f>
        <v>82673.75</v>
      </c>
      <c r="Q312" s="5"/>
      <c r="R312" s="5"/>
      <c r="S312" s="5"/>
      <c r="T312" s="5"/>
      <c r="U312" s="5"/>
      <c r="V312" s="5"/>
      <c r="W312" s="5">
        <v>82673.75</v>
      </c>
      <c r="X312" s="5">
        <v>1</v>
      </c>
      <c r="Y312" s="5">
        <v>82673.75</v>
      </c>
      <c r="Z312" s="5">
        <v>82673.75</v>
      </c>
      <c r="AA312" s="5">
        <v>1</v>
      </c>
      <c r="AB312" s="5">
        <v>82673.75</v>
      </c>
    </row>
    <row r="313" spans="1:206" x14ac:dyDescent="0.2">
      <c r="A313" s="5">
        <v>50</v>
      </c>
      <c r="B313" s="5">
        <v>0</v>
      </c>
      <c r="C313" s="5">
        <v>0</v>
      </c>
      <c r="D313" s="5">
        <v>1</v>
      </c>
      <c r="E313" s="5">
        <v>226</v>
      </c>
      <c r="F313" s="5">
        <f>ROUND(Source!AW307,O313)</f>
        <v>82673.75</v>
      </c>
      <c r="G313" s="5" t="s">
        <v>171</v>
      </c>
      <c r="H313" s="5" t="s">
        <v>172</v>
      </c>
      <c r="I313" s="5"/>
      <c r="J313" s="5"/>
      <c r="K313" s="5">
        <v>226</v>
      </c>
      <c r="L313" s="5">
        <v>5</v>
      </c>
      <c r="M313" s="5">
        <v>3</v>
      </c>
      <c r="N313" s="5" t="s">
        <v>3</v>
      </c>
      <c r="O313" s="5">
        <v>2</v>
      </c>
      <c r="P313" s="5">
        <f>ROUND(Source!EO307,O313)</f>
        <v>82673.75</v>
      </c>
      <c r="Q313" s="5"/>
      <c r="R313" s="5"/>
      <c r="S313" s="5"/>
      <c r="T313" s="5"/>
      <c r="U313" s="5"/>
      <c r="V313" s="5"/>
      <c r="W313" s="5">
        <v>82673.75</v>
      </c>
      <c r="X313" s="5">
        <v>1</v>
      </c>
      <c r="Y313" s="5">
        <v>82673.75</v>
      </c>
      <c r="Z313" s="5">
        <v>82673.75</v>
      </c>
      <c r="AA313" s="5">
        <v>1</v>
      </c>
      <c r="AB313" s="5">
        <v>82673.75</v>
      </c>
    </row>
    <row r="314" spans="1:206" x14ac:dyDescent="0.2">
      <c r="A314" s="5">
        <v>50</v>
      </c>
      <c r="B314" s="5">
        <v>0</v>
      </c>
      <c r="C314" s="5">
        <v>0</v>
      </c>
      <c r="D314" s="5">
        <v>1</v>
      </c>
      <c r="E314" s="5">
        <v>227</v>
      </c>
      <c r="F314" s="5">
        <f>ROUND(Source!AX307,O314)</f>
        <v>0</v>
      </c>
      <c r="G314" s="5" t="s">
        <v>173</v>
      </c>
      <c r="H314" s="5" t="s">
        <v>174</v>
      </c>
      <c r="I314" s="5"/>
      <c r="J314" s="5"/>
      <c r="K314" s="5">
        <v>227</v>
      </c>
      <c r="L314" s="5">
        <v>6</v>
      </c>
      <c r="M314" s="5">
        <v>3</v>
      </c>
      <c r="N314" s="5" t="s">
        <v>3</v>
      </c>
      <c r="O314" s="5">
        <v>2</v>
      </c>
      <c r="P314" s="5">
        <f>ROUND(Source!EP307,O314)</f>
        <v>0</v>
      </c>
      <c r="Q314" s="5"/>
      <c r="R314" s="5"/>
      <c r="S314" s="5"/>
      <c r="T314" s="5"/>
      <c r="U314" s="5"/>
      <c r="V314" s="5"/>
      <c r="W314" s="5">
        <v>0</v>
      </c>
      <c r="X314" s="5">
        <v>1</v>
      </c>
      <c r="Y314" s="5">
        <v>0</v>
      </c>
      <c r="Z314" s="5">
        <v>0</v>
      </c>
      <c r="AA314" s="5">
        <v>1</v>
      </c>
      <c r="AB314" s="5">
        <v>0</v>
      </c>
    </row>
    <row r="315" spans="1:206" x14ac:dyDescent="0.2">
      <c r="A315" s="5">
        <v>50</v>
      </c>
      <c r="B315" s="5">
        <v>0</v>
      </c>
      <c r="C315" s="5">
        <v>0</v>
      </c>
      <c r="D315" s="5">
        <v>1</v>
      </c>
      <c r="E315" s="5">
        <v>228</v>
      </c>
      <c r="F315" s="5">
        <f>ROUND(Source!AY307,O315)</f>
        <v>82673.75</v>
      </c>
      <c r="G315" s="5" t="s">
        <v>175</v>
      </c>
      <c r="H315" s="5" t="s">
        <v>176</v>
      </c>
      <c r="I315" s="5"/>
      <c r="J315" s="5"/>
      <c r="K315" s="5">
        <v>228</v>
      </c>
      <c r="L315" s="5">
        <v>7</v>
      </c>
      <c r="M315" s="5">
        <v>3</v>
      </c>
      <c r="N315" s="5" t="s">
        <v>3</v>
      </c>
      <c r="O315" s="5">
        <v>2</v>
      </c>
      <c r="P315" s="5">
        <f>ROUND(Source!EQ307,O315)</f>
        <v>82673.75</v>
      </c>
      <c r="Q315" s="5"/>
      <c r="R315" s="5"/>
      <c r="S315" s="5"/>
      <c r="T315" s="5"/>
      <c r="U315" s="5"/>
      <c r="V315" s="5"/>
      <c r="W315" s="5">
        <v>82673.75</v>
      </c>
      <c r="X315" s="5">
        <v>1</v>
      </c>
      <c r="Y315" s="5">
        <v>82673.75</v>
      </c>
      <c r="Z315" s="5">
        <v>82673.75</v>
      </c>
      <c r="AA315" s="5">
        <v>1</v>
      </c>
      <c r="AB315" s="5">
        <v>82673.75</v>
      </c>
    </row>
    <row r="316" spans="1:206" x14ac:dyDescent="0.2">
      <c r="A316" s="5">
        <v>50</v>
      </c>
      <c r="B316" s="5">
        <v>0</v>
      </c>
      <c r="C316" s="5">
        <v>0</v>
      </c>
      <c r="D316" s="5">
        <v>1</v>
      </c>
      <c r="E316" s="5">
        <v>216</v>
      </c>
      <c r="F316" s="5">
        <f>ROUND(Source!AP307,O316)</f>
        <v>0</v>
      </c>
      <c r="G316" s="5" t="s">
        <v>177</v>
      </c>
      <c r="H316" s="5" t="s">
        <v>178</v>
      </c>
      <c r="I316" s="5"/>
      <c r="J316" s="5"/>
      <c r="K316" s="5">
        <v>216</v>
      </c>
      <c r="L316" s="5">
        <v>8</v>
      </c>
      <c r="M316" s="5">
        <v>3</v>
      </c>
      <c r="N316" s="5" t="s">
        <v>3</v>
      </c>
      <c r="O316" s="5">
        <v>2</v>
      </c>
      <c r="P316" s="5">
        <f>ROUND(Source!EH307,O316)</f>
        <v>0</v>
      </c>
      <c r="Q316" s="5"/>
      <c r="R316" s="5"/>
      <c r="S316" s="5"/>
      <c r="T316" s="5"/>
      <c r="U316" s="5"/>
      <c r="V316" s="5"/>
      <c r="W316" s="5">
        <v>0</v>
      </c>
      <c r="X316" s="5">
        <v>1</v>
      </c>
      <c r="Y316" s="5">
        <v>0</v>
      </c>
      <c r="Z316" s="5">
        <v>0</v>
      </c>
      <c r="AA316" s="5">
        <v>1</v>
      </c>
      <c r="AB316" s="5">
        <v>0</v>
      </c>
    </row>
    <row r="317" spans="1:206" x14ac:dyDescent="0.2">
      <c r="A317" s="5">
        <v>50</v>
      </c>
      <c r="B317" s="5">
        <v>0</v>
      </c>
      <c r="C317" s="5">
        <v>0</v>
      </c>
      <c r="D317" s="5">
        <v>1</v>
      </c>
      <c r="E317" s="5">
        <v>223</v>
      </c>
      <c r="F317" s="5">
        <f>ROUND(Source!AQ307,O317)</f>
        <v>0</v>
      </c>
      <c r="G317" s="5" t="s">
        <v>179</v>
      </c>
      <c r="H317" s="5" t="s">
        <v>180</v>
      </c>
      <c r="I317" s="5"/>
      <c r="J317" s="5"/>
      <c r="K317" s="5">
        <v>223</v>
      </c>
      <c r="L317" s="5">
        <v>9</v>
      </c>
      <c r="M317" s="5">
        <v>3</v>
      </c>
      <c r="N317" s="5" t="s">
        <v>3</v>
      </c>
      <c r="O317" s="5">
        <v>2</v>
      </c>
      <c r="P317" s="5">
        <f>ROUND(Source!EI307,O317)</f>
        <v>0</v>
      </c>
      <c r="Q317" s="5"/>
      <c r="R317" s="5"/>
      <c r="S317" s="5"/>
      <c r="T317" s="5"/>
      <c r="U317" s="5"/>
      <c r="V317" s="5"/>
      <c r="W317" s="5">
        <v>0</v>
      </c>
      <c r="X317" s="5">
        <v>1</v>
      </c>
      <c r="Y317" s="5">
        <v>0</v>
      </c>
      <c r="Z317" s="5">
        <v>0</v>
      </c>
      <c r="AA317" s="5">
        <v>1</v>
      </c>
      <c r="AB317" s="5">
        <v>0</v>
      </c>
    </row>
    <row r="318" spans="1:206" x14ac:dyDescent="0.2">
      <c r="A318" s="5">
        <v>50</v>
      </c>
      <c r="B318" s="5">
        <v>0</v>
      </c>
      <c r="C318" s="5">
        <v>0</v>
      </c>
      <c r="D318" s="5">
        <v>1</v>
      </c>
      <c r="E318" s="5">
        <v>229</v>
      </c>
      <c r="F318" s="5">
        <f>ROUND(Source!AZ307,O318)</f>
        <v>0</v>
      </c>
      <c r="G318" s="5" t="s">
        <v>181</v>
      </c>
      <c r="H318" s="5" t="s">
        <v>182</v>
      </c>
      <c r="I318" s="5"/>
      <c r="J318" s="5"/>
      <c r="K318" s="5">
        <v>229</v>
      </c>
      <c r="L318" s="5">
        <v>10</v>
      </c>
      <c r="M318" s="5">
        <v>3</v>
      </c>
      <c r="N318" s="5" t="s">
        <v>3</v>
      </c>
      <c r="O318" s="5">
        <v>2</v>
      </c>
      <c r="P318" s="5">
        <f>ROUND(Source!ER307,O318)</f>
        <v>0</v>
      </c>
      <c r="Q318" s="5"/>
      <c r="R318" s="5"/>
      <c r="S318" s="5"/>
      <c r="T318" s="5"/>
      <c r="U318" s="5"/>
      <c r="V318" s="5"/>
      <c r="W318" s="5">
        <v>0</v>
      </c>
      <c r="X318" s="5">
        <v>1</v>
      </c>
      <c r="Y318" s="5">
        <v>0</v>
      </c>
      <c r="Z318" s="5">
        <v>0</v>
      </c>
      <c r="AA318" s="5">
        <v>1</v>
      </c>
      <c r="AB318" s="5">
        <v>0</v>
      </c>
    </row>
    <row r="319" spans="1:206" x14ac:dyDescent="0.2">
      <c r="A319" s="5">
        <v>50</v>
      </c>
      <c r="B319" s="5">
        <v>0</v>
      </c>
      <c r="C319" s="5">
        <v>0</v>
      </c>
      <c r="D319" s="5">
        <v>1</v>
      </c>
      <c r="E319" s="5">
        <v>203</v>
      </c>
      <c r="F319" s="5">
        <f>ROUND(Source!Q307,O319)</f>
        <v>1689.17</v>
      </c>
      <c r="G319" s="5" t="s">
        <v>183</v>
      </c>
      <c r="H319" s="5" t="s">
        <v>184</v>
      </c>
      <c r="I319" s="5"/>
      <c r="J319" s="5"/>
      <c r="K319" s="5">
        <v>203</v>
      </c>
      <c r="L319" s="5">
        <v>11</v>
      </c>
      <c r="M319" s="5">
        <v>3</v>
      </c>
      <c r="N319" s="5" t="s">
        <v>3</v>
      </c>
      <c r="O319" s="5">
        <v>2</v>
      </c>
      <c r="P319" s="5">
        <f>ROUND(Source!DI307,O319)</f>
        <v>1689.17</v>
      </c>
      <c r="Q319" s="5"/>
      <c r="R319" s="5"/>
      <c r="S319" s="5"/>
      <c r="T319" s="5"/>
      <c r="U319" s="5"/>
      <c r="V319" s="5"/>
      <c r="W319" s="5">
        <v>1689.17</v>
      </c>
      <c r="X319" s="5">
        <v>1</v>
      </c>
      <c r="Y319" s="5">
        <v>1689.17</v>
      </c>
      <c r="Z319" s="5">
        <v>1689.17</v>
      </c>
      <c r="AA319" s="5">
        <v>1</v>
      </c>
      <c r="AB319" s="5">
        <v>1689.17</v>
      </c>
    </row>
    <row r="320" spans="1:206" x14ac:dyDescent="0.2">
      <c r="A320" s="5">
        <v>50</v>
      </c>
      <c r="B320" s="5">
        <v>0</v>
      </c>
      <c r="C320" s="5">
        <v>0</v>
      </c>
      <c r="D320" s="5">
        <v>1</v>
      </c>
      <c r="E320" s="5">
        <v>231</v>
      </c>
      <c r="F320" s="5">
        <f>ROUND(Source!BB307,O320)</f>
        <v>0</v>
      </c>
      <c r="G320" s="5" t="s">
        <v>185</v>
      </c>
      <c r="H320" s="5" t="s">
        <v>186</v>
      </c>
      <c r="I320" s="5"/>
      <c r="J320" s="5"/>
      <c r="K320" s="5">
        <v>231</v>
      </c>
      <c r="L320" s="5">
        <v>12</v>
      </c>
      <c r="M320" s="5">
        <v>3</v>
      </c>
      <c r="N320" s="5" t="s">
        <v>3</v>
      </c>
      <c r="O320" s="5">
        <v>2</v>
      </c>
      <c r="P320" s="5">
        <f>ROUND(Source!ET307,O320)</f>
        <v>0</v>
      </c>
      <c r="Q320" s="5"/>
      <c r="R320" s="5"/>
      <c r="S320" s="5"/>
      <c r="T320" s="5"/>
      <c r="U320" s="5"/>
      <c r="V320" s="5"/>
      <c r="W320" s="5">
        <v>0</v>
      </c>
      <c r="X320" s="5">
        <v>1</v>
      </c>
      <c r="Y320" s="5">
        <v>0</v>
      </c>
      <c r="Z320" s="5">
        <v>0</v>
      </c>
      <c r="AA320" s="5">
        <v>1</v>
      </c>
      <c r="AB320" s="5">
        <v>0</v>
      </c>
    </row>
    <row r="321" spans="1:28" x14ac:dyDescent="0.2">
      <c r="A321" s="5">
        <v>50</v>
      </c>
      <c r="B321" s="5">
        <v>0</v>
      </c>
      <c r="C321" s="5">
        <v>0</v>
      </c>
      <c r="D321" s="5">
        <v>1</v>
      </c>
      <c r="E321" s="5">
        <v>204</v>
      </c>
      <c r="F321" s="5">
        <f>ROUND(Source!R307,O321)</f>
        <v>2602.9</v>
      </c>
      <c r="G321" s="5" t="s">
        <v>187</v>
      </c>
      <c r="H321" s="5" t="s">
        <v>188</v>
      </c>
      <c r="I321" s="5"/>
      <c r="J321" s="5"/>
      <c r="K321" s="5">
        <v>204</v>
      </c>
      <c r="L321" s="5">
        <v>13</v>
      </c>
      <c r="M321" s="5">
        <v>3</v>
      </c>
      <c r="N321" s="5" t="s">
        <v>3</v>
      </c>
      <c r="O321" s="5">
        <v>2</v>
      </c>
      <c r="P321" s="5">
        <f>ROUND(Source!DJ307,O321)</f>
        <v>2602.9</v>
      </c>
      <c r="Q321" s="5"/>
      <c r="R321" s="5"/>
      <c r="S321" s="5"/>
      <c r="T321" s="5"/>
      <c r="U321" s="5"/>
      <c r="V321" s="5"/>
      <c r="W321" s="5">
        <v>2602.9</v>
      </c>
      <c r="X321" s="5">
        <v>1</v>
      </c>
      <c r="Y321" s="5">
        <v>2602.9</v>
      </c>
      <c r="Z321" s="5">
        <v>2602.9</v>
      </c>
      <c r="AA321" s="5">
        <v>1</v>
      </c>
      <c r="AB321" s="5">
        <v>2602.9</v>
      </c>
    </row>
    <row r="322" spans="1:28" x14ac:dyDescent="0.2">
      <c r="A322" s="5">
        <v>50</v>
      </c>
      <c r="B322" s="5">
        <v>0</v>
      </c>
      <c r="C322" s="5">
        <v>0</v>
      </c>
      <c r="D322" s="5">
        <v>1</v>
      </c>
      <c r="E322" s="5">
        <v>205</v>
      </c>
      <c r="F322" s="5">
        <f>ROUND(Source!S307,O322)</f>
        <v>13131.46</v>
      </c>
      <c r="G322" s="5" t="s">
        <v>189</v>
      </c>
      <c r="H322" s="5" t="s">
        <v>190</v>
      </c>
      <c r="I322" s="5"/>
      <c r="J322" s="5"/>
      <c r="K322" s="5">
        <v>205</v>
      </c>
      <c r="L322" s="5">
        <v>14</v>
      </c>
      <c r="M322" s="5">
        <v>3</v>
      </c>
      <c r="N322" s="5" t="s">
        <v>3</v>
      </c>
      <c r="O322" s="5">
        <v>2</v>
      </c>
      <c r="P322" s="5">
        <f>ROUND(Source!DK307,O322)</f>
        <v>13131.46</v>
      </c>
      <c r="Q322" s="5"/>
      <c r="R322" s="5"/>
      <c r="S322" s="5"/>
      <c r="T322" s="5"/>
      <c r="U322" s="5"/>
      <c r="V322" s="5"/>
      <c r="W322" s="5">
        <v>13131.46</v>
      </c>
      <c r="X322" s="5">
        <v>1</v>
      </c>
      <c r="Y322" s="5">
        <v>13131.46</v>
      </c>
      <c r="Z322" s="5">
        <v>13131.46</v>
      </c>
      <c r="AA322" s="5">
        <v>1</v>
      </c>
      <c r="AB322" s="5">
        <v>13131.46</v>
      </c>
    </row>
    <row r="323" spans="1:28" x14ac:dyDescent="0.2">
      <c r="A323" s="5">
        <v>50</v>
      </c>
      <c r="B323" s="5">
        <v>0</v>
      </c>
      <c r="C323" s="5">
        <v>0</v>
      </c>
      <c r="D323" s="5">
        <v>1</v>
      </c>
      <c r="E323" s="5">
        <v>232</v>
      </c>
      <c r="F323" s="5">
        <f>ROUND(Source!BC307,O323)</f>
        <v>0</v>
      </c>
      <c r="G323" s="5" t="s">
        <v>191</v>
      </c>
      <c r="H323" s="5" t="s">
        <v>192</v>
      </c>
      <c r="I323" s="5"/>
      <c r="J323" s="5"/>
      <c r="K323" s="5">
        <v>232</v>
      </c>
      <c r="L323" s="5">
        <v>15</v>
      </c>
      <c r="M323" s="5">
        <v>3</v>
      </c>
      <c r="N323" s="5" t="s">
        <v>3</v>
      </c>
      <c r="O323" s="5">
        <v>2</v>
      </c>
      <c r="P323" s="5">
        <f>ROUND(Source!EU307,O323)</f>
        <v>0</v>
      </c>
      <c r="Q323" s="5"/>
      <c r="R323" s="5"/>
      <c r="S323" s="5"/>
      <c r="T323" s="5"/>
      <c r="U323" s="5"/>
      <c r="V323" s="5"/>
      <c r="W323" s="5">
        <v>0</v>
      </c>
      <c r="X323" s="5">
        <v>1</v>
      </c>
      <c r="Y323" s="5">
        <v>0</v>
      </c>
      <c r="Z323" s="5">
        <v>0</v>
      </c>
      <c r="AA323" s="5">
        <v>1</v>
      </c>
      <c r="AB323" s="5">
        <v>0</v>
      </c>
    </row>
    <row r="324" spans="1:28" x14ac:dyDescent="0.2">
      <c r="A324" s="5">
        <v>50</v>
      </c>
      <c r="B324" s="5">
        <v>0</v>
      </c>
      <c r="C324" s="5">
        <v>0</v>
      </c>
      <c r="D324" s="5">
        <v>1</v>
      </c>
      <c r="E324" s="5">
        <v>214</v>
      </c>
      <c r="F324" s="5">
        <f>ROUND(Source!AS307,O324)</f>
        <v>117076.78</v>
      </c>
      <c r="G324" s="5" t="s">
        <v>193</v>
      </c>
      <c r="H324" s="5" t="s">
        <v>194</v>
      </c>
      <c r="I324" s="5"/>
      <c r="J324" s="5"/>
      <c r="K324" s="5">
        <v>214</v>
      </c>
      <c r="L324" s="5">
        <v>16</v>
      </c>
      <c r="M324" s="5">
        <v>3</v>
      </c>
      <c r="N324" s="5" t="s">
        <v>3</v>
      </c>
      <c r="O324" s="5">
        <v>2</v>
      </c>
      <c r="P324" s="5">
        <f>ROUND(Source!EK307,O324)</f>
        <v>117076.78</v>
      </c>
      <c r="Q324" s="5"/>
      <c r="R324" s="5"/>
      <c r="S324" s="5"/>
      <c r="T324" s="5"/>
      <c r="U324" s="5"/>
      <c r="V324" s="5"/>
      <c r="W324" s="5">
        <v>117076.78</v>
      </c>
      <c r="X324" s="5">
        <v>1</v>
      </c>
      <c r="Y324" s="5">
        <v>117076.78</v>
      </c>
      <c r="Z324" s="5">
        <v>117076.78</v>
      </c>
      <c r="AA324" s="5">
        <v>1</v>
      </c>
      <c r="AB324" s="5">
        <v>117076.78</v>
      </c>
    </row>
    <row r="325" spans="1:28" x14ac:dyDescent="0.2">
      <c r="A325" s="5">
        <v>50</v>
      </c>
      <c r="B325" s="5">
        <v>0</v>
      </c>
      <c r="C325" s="5">
        <v>0</v>
      </c>
      <c r="D325" s="5">
        <v>1</v>
      </c>
      <c r="E325" s="5">
        <v>215</v>
      </c>
      <c r="F325" s="5">
        <f>ROUND(Source!AT307,O325)</f>
        <v>8173.06</v>
      </c>
      <c r="G325" s="5" t="s">
        <v>195</v>
      </c>
      <c r="H325" s="5" t="s">
        <v>196</v>
      </c>
      <c r="I325" s="5"/>
      <c r="J325" s="5"/>
      <c r="K325" s="5">
        <v>215</v>
      </c>
      <c r="L325" s="5">
        <v>17</v>
      </c>
      <c r="M325" s="5">
        <v>3</v>
      </c>
      <c r="N325" s="5" t="s">
        <v>3</v>
      </c>
      <c r="O325" s="5">
        <v>2</v>
      </c>
      <c r="P325" s="5">
        <f>ROUND(Source!EL307,O325)</f>
        <v>8173.06</v>
      </c>
      <c r="Q325" s="5"/>
      <c r="R325" s="5"/>
      <c r="S325" s="5"/>
      <c r="T325" s="5"/>
      <c r="U325" s="5"/>
      <c r="V325" s="5"/>
      <c r="W325" s="5">
        <v>8173.06</v>
      </c>
      <c r="X325" s="5">
        <v>1</v>
      </c>
      <c r="Y325" s="5">
        <v>8173.06</v>
      </c>
      <c r="Z325" s="5">
        <v>8173.06</v>
      </c>
      <c r="AA325" s="5">
        <v>1</v>
      </c>
      <c r="AB325" s="5">
        <v>8173.06</v>
      </c>
    </row>
    <row r="326" spans="1:28" x14ac:dyDescent="0.2">
      <c r="A326" s="5">
        <v>50</v>
      </c>
      <c r="B326" s="5">
        <v>0</v>
      </c>
      <c r="C326" s="5">
        <v>0</v>
      </c>
      <c r="D326" s="5">
        <v>1</v>
      </c>
      <c r="E326" s="5">
        <v>217</v>
      </c>
      <c r="F326" s="5">
        <f>ROUND(Source!AU307,O326)</f>
        <v>0</v>
      </c>
      <c r="G326" s="5" t="s">
        <v>197</v>
      </c>
      <c r="H326" s="5" t="s">
        <v>198</v>
      </c>
      <c r="I326" s="5"/>
      <c r="J326" s="5"/>
      <c r="K326" s="5">
        <v>217</v>
      </c>
      <c r="L326" s="5">
        <v>18</v>
      </c>
      <c r="M326" s="5">
        <v>3</v>
      </c>
      <c r="N326" s="5" t="s">
        <v>3</v>
      </c>
      <c r="O326" s="5">
        <v>2</v>
      </c>
      <c r="P326" s="5">
        <f>ROUND(Source!EM307,O326)</f>
        <v>0</v>
      </c>
      <c r="Q326" s="5"/>
      <c r="R326" s="5"/>
      <c r="S326" s="5"/>
      <c r="T326" s="5"/>
      <c r="U326" s="5"/>
      <c r="V326" s="5"/>
      <c r="W326" s="5">
        <v>0</v>
      </c>
      <c r="X326" s="5">
        <v>1</v>
      </c>
      <c r="Y326" s="5">
        <v>0</v>
      </c>
      <c r="Z326" s="5">
        <v>0</v>
      </c>
      <c r="AA326" s="5">
        <v>1</v>
      </c>
      <c r="AB326" s="5">
        <v>0</v>
      </c>
    </row>
    <row r="327" spans="1:28" x14ac:dyDescent="0.2">
      <c r="A327" s="5">
        <v>50</v>
      </c>
      <c r="B327" s="5">
        <v>0</v>
      </c>
      <c r="C327" s="5">
        <v>0</v>
      </c>
      <c r="D327" s="5">
        <v>1</v>
      </c>
      <c r="E327" s="5">
        <v>230</v>
      </c>
      <c r="F327" s="5">
        <f>ROUND(Source!BA307,O327)</f>
        <v>0</v>
      </c>
      <c r="G327" s="5" t="s">
        <v>199</v>
      </c>
      <c r="H327" s="5" t="s">
        <v>200</v>
      </c>
      <c r="I327" s="5"/>
      <c r="J327" s="5"/>
      <c r="K327" s="5">
        <v>230</v>
      </c>
      <c r="L327" s="5">
        <v>19</v>
      </c>
      <c r="M327" s="5">
        <v>3</v>
      </c>
      <c r="N327" s="5" t="s">
        <v>3</v>
      </c>
      <c r="O327" s="5">
        <v>2</v>
      </c>
      <c r="P327" s="5">
        <f>ROUND(Source!ES307,O327)</f>
        <v>0</v>
      </c>
      <c r="Q327" s="5"/>
      <c r="R327" s="5"/>
      <c r="S327" s="5"/>
      <c r="T327" s="5"/>
      <c r="U327" s="5"/>
      <c r="V327" s="5"/>
      <c r="W327" s="5">
        <v>0</v>
      </c>
      <c r="X327" s="5">
        <v>1</v>
      </c>
      <c r="Y327" s="5">
        <v>0</v>
      </c>
      <c r="Z327" s="5">
        <v>0</v>
      </c>
      <c r="AA327" s="5">
        <v>1</v>
      </c>
      <c r="AB327" s="5">
        <v>0</v>
      </c>
    </row>
    <row r="328" spans="1:28" x14ac:dyDescent="0.2">
      <c r="A328" s="5">
        <v>50</v>
      </c>
      <c r="B328" s="5">
        <v>0</v>
      </c>
      <c r="C328" s="5">
        <v>0</v>
      </c>
      <c r="D328" s="5">
        <v>1</v>
      </c>
      <c r="E328" s="5">
        <v>206</v>
      </c>
      <c r="F328" s="5">
        <f>ROUND(Source!T307,O328)</f>
        <v>0</v>
      </c>
      <c r="G328" s="5" t="s">
        <v>201</v>
      </c>
      <c r="H328" s="5" t="s">
        <v>202</v>
      </c>
      <c r="I328" s="5"/>
      <c r="J328" s="5"/>
      <c r="K328" s="5">
        <v>206</v>
      </c>
      <c r="L328" s="5">
        <v>20</v>
      </c>
      <c r="M328" s="5">
        <v>3</v>
      </c>
      <c r="N328" s="5" t="s">
        <v>3</v>
      </c>
      <c r="O328" s="5">
        <v>2</v>
      </c>
      <c r="P328" s="5">
        <f>ROUND(Source!DL307,O328)</f>
        <v>0</v>
      </c>
      <c r="Q328" s="5"/>
      <c r="R328" s="5"/>
      <c r="S328" s="5"/>
      <c r="T328" s="5"/>
      <c r="U328" s="5"/>
      <c r="V328" s="5"/>
      <c r="W328" s="5">
        <v>0</v>
      </c>
      <c r="X328" s="5">
        <v>1</v>
      </c>
      <c r="Y328" s="5">
        <v>0</v>
      </c>
      <c r="Z328" s="5">
        <v>0</v>
      </c>
      <c r="AA328" s="5">
        <v>1</v>
      </c>
      <c r="AB328" s="5">
        <v>0</v>
      </c>
    </row>
    <row r="329" spans="1:28" x14ac:dyDescent="0.2">
      <c r="A329" s="5">
        <v>50</v>
      </c>
      <c r="B329" s="5">
        <v>0</v>
      </c>
      <c r="C329" s="5">
        <v>0</v>
      </c>
      <c r="D329" s="5">
        <v>1</v>
      </c>
      <c r="E329" s="5">
        <v>207</v>
      </c>
      <c r="F329" s="5">
        <f>ROUND(Source!U307,O329)</f>
        <v>16.427935999999999</v>
      </c>
      <c r="G329" s="5" t="s">
        <v>203</v>
      </c>
      <c r="H329" s="5" t="s">
        <v>204</v>
      </c>
      <c r="I329" s="5"/>
      <c r="J329" s="5"/>
      <c r="K329" s="5">
        <v>207</v>
      </c>
      <c r="L329" s="5">
        <v>21</v>
      </c>
      <c r="M329" s="5">
        <v>3</v>
      </c>
      <c r="N329" s="5" t="s">
        <v>3</v>
      </c>
      <c r="O329" s="5">
        <v>7</v>
      </c>
      <c r="P329" s="5">
        <f>ROUND(Source!DM307,O329)</f>
        <v>16.427935999999999</v>
      </c>
      <c r="Q329" s="5"/>
      <c r="R329" s="5"/>
      <c r="S329" s="5"/>
      <c r="T329" s="5"/>
      <c r="U329" s="5"/>
      <c r="V329" s="5"/>
      <c r="W329" s="5">
        <v>16.427935999999999</v>
      </c>
      <c r="X329" s="5">
        <v>1</v>
      </c>
      <c r="Y329" s="5">
        <v>16.427935999999999</v>
      </c>
      <c r="Z329" s="5">
        <v>16.427935999999999</v>
      </c>
      <c r="AA329" s="5">
        <v>1</v>
      </c>
      <c r="AB329" s="5">
        <v>16.427935999999999</v>
      </c>
    </row>
    <row r="330" spans="1:28" x14ac:dyDescent="0.2">
      <c r="A330" s="5">
        <v>50</v>
      </c>
      <c r="B330" s="5">
        <v>0</v>
      </c>
      <c r="C330" s="5">
        <v>0</v>
      </c>
      <c r="D330" s="5">
        <v>1</v>
      </c>
      <c r="E330" s="5">
        <v>208</v>
      </c>
      <c r="F330" s="5">
        <f>ROUND(Source!V307,O330)</f>
        <v>3.1911670000000001</v>
      </c>
      <c r="G330" s="5" t="s">
        <v>205</v>
      </c>
      <c r="H330" s="5" t="s">
        <v>206</v>
      </c>
      <c r="I330" s="5"/>
      <c r="J330" s="5"/>
      <c r="K330" s="5">
        <v>208</v>
      </c>
      <c r="L330" s="5">
        <v>22</v>
      </c>
      <c r="M330" s="5">
        <v>3</v>
      </c>
      <c r="N330" s="5" t="s">
        <v>3</v>
      </c>
      <c r="O330" s="5">
        <v>7</v>
      </c>
      <c r="P330" s="5">
        <f>ROUND(Source!DN307,O330)</f>
        <v>3.1911670000000001</v>
      </c>
      <c r="Q330" s="5"/>
      <c r="R330" s="5"/>
      <c r="S330" s="5"/>
      <c r="T330" s="5"/>
      <c r="U330" s="5"/>
      <c r="V330" s="5"/>
      <c r="W330" s="5">
        <v>3.1911670000000001</v>
      </c>
      <c r="X330" s="5">
        <v>1</v>
      </c>
      <c r="Y330" s="5">
        <v>3.1911670000000001</v>
      </c>
      <c r="Z330" s="5">
        <v>3.1911670000000001</v>
      </c>
      <c r="AA330" s="5">
        <v>1</v>
      </c>
      <c r="AB330" s="5">
        <v>3.1911670000000001</v>
      </c>
    </row>
    <row r="331" spans="1:28" x14ac:dyDescent="0.2">
      <c r="A331" s="5">
        <v>50</v>
      </c>
      <c r="B331" s="5">
        <v>0</v>
      </c>
      <c r="C331" s="5">
        <v>0</v>
      </c>
      <c r="D331" s="5">
        <v>1</v>
      </c>
      <c r="E331" s="5">
        <v>209</v>
      </c>
      <c r="F331" s="5">
        <f>ROUND(Source!W307,O331)</f>
        <v>0</v>
      </c>
      <c r="G331" s="5" t="s">
        <v>207</v>
      </c>
      <c r="H331" s="5" t="s">
        <v>208</v>
      </c>
      <c r="I331" s="5"/>
      <c r="J331" s="5"/>
      <c r="K331" s="5">
        <v>209</v>
      </c>
      <c r="L331" s="5">
        <v>23</v>
      </c>
      <c r="M331" s="5">
        <v>3</v>
      </c>
      <c r="N331" s="5" t="s">
        <v>3</v>
      </c>
      <c r="O331" s="5">
        <v>2</v>
      </c>
      <c r="P331" s="5">
        <f>ROUND(Source!DO307,O331)</f>
        <v>0</v>
      </c>
      <c r="Q331" s="5"/>
      <c r="R331" s="5"/>
      <c r="S331" s="5"/>
      <c r="T331" s="5"/>
      <c r="U331" s="5"/>
      <c r="V331" s="5"/>
      <c r="W331" s="5">
        <v>0</v>
      </c>
      <c r="X331" s="5">
        <v>1</v>
      </c>
      <c r="Y331" s="5">
        <v>0</v>
      </c>
      <c r="Z331" s="5">
        <v>0</v>
      </c>
      <c r="AA331" s="5">
        <v>1</v>
      </c>
      <c r="AB331" s="5">
        <v>0</v>
      </c>
    </row>
    <row r="332" spans="1:28" x14ac:dyDescent="0.2">
      <c r="A332" s="5">
        <v>50</v>
      </c>
      <c r="B332" s="5">
        <v>0</v>
      </c>
      <c r="C332" s="5">
        <v>0</v>
      </c>
      <c r="D332" s="5">
        <v>1</v>
      </c>
      <c r="E332" s="5">
        <v>233</v>
      </c>
      <c r="F332" s="5">
        <f>ROUND(Source!BD307,O332)</f>
        <v>0</v>
      </c>
      <c r="G332" s="5" t="s">
        <v>209</v>
      </c>
      <c r="H332" s="5" t="s">
        <v>210</v>
      </c>
      <c r="I332" s="5"/>
      <c r="J332" s="5"/>
      <c r="K332" s="5">
        <v>233</v>
      </c>
      <c r="L332" s="5">
        <v>24</v>
      </c>
      <c r="M332" s="5">
        <v>3</v>
      </c>
      <c r="N332" s="5" t="s">
        <v>3</v>
      </c>
      <c r="O332" s="5">
        <v>2</v>
      </c>
      <c r="P332" s="5">
        <f>ROUND(Source!EV307,O332)</f>
        <v>0</v>
      </c>
      <c r="Q332" s="5"/>
      <c r="R332" s="5"/>
      <c r="S332" s="5"/>
      <c r="T332" s="5"/>
      <c r="U332" s="5"/>
      <c r="V332" s="5"/>
      <c r="W332" s="5">
        <v>0</v>
      </c>
      <c r="X332" s="5">
        <v>1</v>
      </c>
      <c r="Y332" s="5">
        <v>0</v>
      </c>
      <c r="Z332" s="5">
        <v>0</v>
      </c>
      <c r="AA332" s="5">
        <v>1</v>
      </c>
      <c r="AB332" s="5">
        <v>0</v>
      </c>
    </row>
    <row r="333" spans="1:28" x14ac:dyDescent="0.2">
      <c r="A333" s="5">
        <v>50</v>
      </c>
      <c r="B333" s="5">
        <v>0</v>
      </c>
      <c r="C333" s="5">
        <v>0</v>
      </c>
      <c r="D333" s="5">
        <v>1</v>
      </c>
      <c r="E333" s="5">
        <v>210</v>
      </c>
      <c r="F333" s="5">
        <f>ROUND(Source!X307,O333)</f>
        <v>16008.61</v>
      </c>
      <c r="G333" s="5" t="s">
        <v>211</v>
      </c>
      <c r="H333" s="5" t="s">
        <v>212</v>
      </c>
      <c r="I333" s="5"/>
      <c r="J333" s="5"/>
      <c r="K333" s="5">
        <v>210</v>
      </c>
      <c r="L333" s="5">
        <v>25</v>
      </c>
      <c r="M333" s="5">
        <v>3</v>
      </c>
      <c r="N333" s="5" t="s">
        <v>3</v>
      </c>
      <c r="O333" s="5">
        <v>2</v>
      </c>
      <c r="P333" s="5">
        <f>ROUND(Source!DP307,O333)</f>
        <v>16008.61</v>
      </c>
      <c r="Q333" s="5"/>
      <c r="R333" s="5"/>
      <c r="S333" s="5"/>
      <c r="T333" s="5"/>
      <c r="U333" s="5"/>
      <c r="V333" s="5"/>
      <c r="W333" s="5">
        <v>16008.61</v>
      </c>
      <c r="X333" s="5">
        <v>1</v>
      </c>
      <c r="Y333" s="5">
        <v>16008.61</v>
      </c>
      <c r="Z333" s="5">
        <v>16008.61</v>
      </c>
      <c r="AA333" s="5">
        <v>1</v>
      </c>
      <c r="AB333" s="5">
        <v>16008.61</v>
      </c>
    </row>
    <row r="334" spans="1:28" x14ac:dyDescent="0.2">
      <c r="A334" s="5">
        <v>50</v>
      </c>
      <c r="B334" s="5">
        <v>0</v>
      </c>
      <c r="C334" s="5">
        <v>0</v>
      </c>
      <c r="D334" s="5">
        <v>1</v>
      </c>
      <c r="E334" s="5">
        <v>211</v>
      </c>
      <c r="F334" s="5">
        <f>ROUND(Source!Y307,O334)</f>
        <v>9143.9500000000007</v>
      </c>
      <c r="G334" s="5" t="s">
        <v>213</v>
      </c>
      <c r="H334" s="5" t="s">
        <v>214</v>
      </c>
      <c r="I334" s="5"/>
      <c r="J334" s="5"/>
      <c r="K334" s="5">
        <v>211</v>
      </c>
      <c r="L334" s="5">
        <v>26</v>
      </c>
      <c r="M334" s="5">
        <v>3</v>
      </c>
      <c r="N334" s="5" t="s">
        <v>3</v>
      </c>
      <c r="O334" s="5">
        <v>2</v>
      </c>
      <c r="P334" s="5">
        <f>ROUND(Source!DQ307,O334)</f>
        <v>9143.9500000000007</v>
      </c>
      <c r="Q334" s="5"/>
      <c r="R334" s="5"/>
      <c r="S334" s="5"/>
      <c r="T334" s="5"/>
      <c r="U334" s="5"/>
      <c r="V334" s="5"/>
      <c r="W334" s="5">
        <v>9143.9500000000007</v>
      </c>
      <c r="X334" s="5">
        <v>1</v>
      </c>
      <c r="Y334" s="5">
        <v>9143.9500000000007</v>
      </c>
      <c r="Z334" s="5">
        <v>9143.9500000000007</v>
      </c>
      <c r="AA334" s="5">
        <v>1</v>
      </c>
      <c r="AB334" s="5">
        <v>9143.9500000000007</v>
      </c>
    </row>
    <row r="335" spans="1:28" x14ac:dyDescent="0.2">
      <c r="A335" s="5">
        <v>50</v>
      </c>
      <c r="B335" s="5">
        <v>0</v>
      </c>
      <c r="C335" s="5">
        <v>0</v>
      </c>
      <c r="D335" s="5">
        <v>1</v>
      </c>
      <c r="E335" s="5">
        <v>224</v>
      </c>
      <c r="F335" s="5">
        <f>ROUND(Source!AR307,O335)</f>
        <v>125249.84</v>
      </c>
      <c r="G335" s="5" t="s">
        <v>215</v>
      </c>
      <c r="H335" s="5" t="s">
        <v>216</v>
      </c>
      <c r="I335" s="5"/>
      <c r="J335" s="5"/>
      <c r="K335" s="5">
        <v>224</v>
      </c>
      <c r="L335" s="5">
        <v>27</v>
      </c>
      <c r="M335" s="5">
        <v>3</v>
      </c>
      <c r="N335" s="5" t="s">
        <v>3</v>
      </c>
      <c r="O335" s="5">
        <v>2</v>
      </c>
      <c r="P335" s="5">
        <f>ROUND(Source!EJ307,O335)</f>
        <v>125249.84</v>
      </c>
      <c r="Q335" s="5"/>
      <c r="R335" s="5"/>
      <c r="S335" s="5"/>
      <c r="T335" s="5"/>
      <c r="U335" s="5"/>
      <c r="V335" s="5"/>
      <c r="W335" s="5">
        <v>125249.84</v>
      </c>
      <c r="X335" s="5">
        <v>1</v>
      </c>
      <c r="Y335" s="5">
        <v>125249.84</v>
      </c>
      <c r="Z335" s="5">
        <v>125249.84</v>
      </c>
      <c r="AA335" s="5">
        <v>1</v>
      </c>
      <c r="AB335" s="5">
        <v>125249.84</v>
      </c>
    </row>
    <row r="337" spans="1:255" x14ac:dyDescent="0.2">
      <c r="A337" s="1">
        <v>3</v>
      </c>
      <c r="B337" s="1">
        <v>1</v>
      </c>
      <c r="C337" s="1"/>
      <c r="D337" s="1">
        <f>ROW(A388)</f>
        <v>388</v>
      </c>
      <c r="E337" s="1"/>
      <c r="F337" s="1" t="s">
        <v>3</v>
      </c>
      <c r="G337" s="1" t="s">
        <v>332</v>
      </c>
      <c r="H337" s="1" t="s">
        <v>3</v>
      </c>
      <c r="I337" s="1">
        <v>0</v>
      </c>
      <c r="J337" s="1" t="s">
        <v>3</v>
      </c>
      <c r="K337" s="1">
        <v>0</v>
      </c>
      <c r="L337" s="1" t="s">
        <v>333</v>
      </c>
      <c r="M337" s="1" t="s">
        <v>3</v>
      </c>
      <c r="N337" s="1"/>
      <c r="O337" s="1"/>
      <c r="P337" s="1"/>
      <c r="Q337" s="1"/>
      <c r="R337" s="1"/>
      <c r="S337" s="1">
        <v>0</v>
      </c>
      <c r="T337" s="1">
        <v>0</v>
      </c>
      <c r="U337" s="1" t="s">
        <v>3</v>
      </c>
      <c r="V337" s="1">
        <v>0</v>
      </c>
      <c r="W337" s="1"/>
      <c r="X337" s="1"/>
      <c r="Y337" s="1"/>
      <c r="Z337" s="1"/>
      <c r="AA337" s="1"/>
      <c r="AB337" s="1" t="s">
        <v>3</v>
      </c>
      <c r="AC337" s="1" t="s">
        <v>3</v>
      </c>
      <c r="AD337" s="1" t="s">
        <v>3</v>
      </c>
      <c r="AE337" s="1" t="s">
        <v>3</v>
      </c>
      <c r="AF337" s="1" t="s">
        <v>3</v>
      </c>
      <c r="AG337" s="1" t="s">
        <v>3</v>
      </c>
      <c r="AH337" s="1"/>
      <c r="AI337" s="1"/>
      <c r="AJ337" s="1"/>
      <c r="AK337" s="1"/>
      <c r="AL337" s="1"/>
      <c r="AM337" s="1"/>
      <c r="AN337" s="1"/>
      <c r="AO337" s="1"/>
      <c r="AP337" s="1" t="s">
        <v>3</v>
      </c>
      <c r="AQ337" s="1" t="s">
        <v>3</v>
      </c>
      <c r="AR337" s="1" t="s">
        <v>3</v>
      </c>
      <c r="AS337" s="1"/>
      <c r="AT337" s="1"/>
      <c r="AU337" s="1"/>
      <c r="AV337" s="1"/>
      <c r="AW337" s="1"/>
      <c r="AX337" s="1"/>
      <c r="AY337" s="1"/>
      <c r="AZ337" s="1" t="s">
        <v>3</v>
      </c>
      <c r="BA337" s="1"/>
      <c r="BB337" s="1" t="s">
        <v>3</v>
      </c>
      <c r="BC337" s="1" t="s">
        <v>3</v>
      </c>
      <c r="BD337" s="1" t="s">
        <v>3</v>
      </c>
      <c r="BE337" s="1" t="s">
        <v>3</v>
      </c>
      <c r="BF337" s="1" t="s">
        <v>3</v>
      </c>
      <c r="BG337" s="1" t="s">
        <v>3</v>
      </c>
      <c r="BH337" s="1" t="s">
        <v>3</v>
      </c>
      <c r="BI337" s="1" t="s">
        <v>3</v>
      </c>
      <c r="BJ337" s="1" t="s">
        <v>3</v>
      </c>
      <c r="BK337" s="1" t="s">
        <v>3</v>
      </c>
      <c r="BL337" s="1" t="s">
        <v>3</v>
      </c>
      <c r="BM337" s="1" t="s">
        <v>3</v>
      </c>
      <c r="BN337" s="1" t="s">
        <v>3</v>
      </c>
      <c r="BO337" s="1" t="s">
        <v>3</v>
      </c>
      <c r="BP337" s="1" t="s">
        <v>3</v>
      </c>
      <c r="BQ337" s="1"/>
      <c r="BR337" s="1"/>
      <c r="BS337" s="1"/>
      <c r="BT337" s="1"/>
      <c r="BU337" s="1"/>
      <c r="BV337" s="1"/>
      <c r="BW337" s="1"/>
      <c r="BX337" s="1">
        <v>0</v>
      </c>
      <c r="BY337" s="1"/>
      <c r="BZ337" s="1"/>
      <c r="CA337" s="1"/>
      <c r="CB337" s="1"/>
      <c r="CC337" s="1"/>
      <c r="CD337" s="1"/>
      <c r="CE337" s="1"/>
      <c r="CF337" s="1">
        <v>0</v>
      </c>
      <c r="CG337" s="1">
        <v>0</v>
      </c>
      <c r="CH337" s="1"/>
      <c r="CI337" s="1" t="s">
        <v>3</v>
      </c>
      <c r="CJ337" s="1" t="s">
        <v>3</v>
      </c>
      <c r="CK337" t="s">
        <v>3</v>
      </c>
      <c r="CL337" t="s">
        <v>3</v>
      </c>
      <c r="CM337" t="s">
        <v>3</v>
      </c>
      <c r="CN337" t="s">
        <v>3</v>
      </c>
      <c r="CO337" t="s">
        <v>3</v>
      </c>
      <c r="CP337" t="s">
        <v>3</v>
      </c>
      <c r="CQ337" t="s">
        <v>3</v>
      </c>
    </row>
    <row r="339" spans="1:255" x14ac:dyDescent="0.2">
      <c r="A339" s="3">
        <v>52</v>
      </c>
      <c r="B339" s="3">
        <f t="shared" ref="B339:G339" si="312">B388</f>
        <v>1</v>
      </c>
      <c r="C339" s="3">
        <f t="shared" si="312"/>
        <v>3</v>
      </c>
      <c r="D339" s="3">
        <f t="shared" si="312"/>
        <v>337</v>
      </c>
      <c r="E339" s="3">
        <f t="shared" si="312"/>
        <v>0</v>
      </c>
      <c r="F339" s="3" t="str">
        <f t="shared" si="312"/>
        <v/>
      </c>
      <c r="G339" s="3" t="str">
        <f t="shared" si="312"/>
        <v>ПНР ВЛИ-0,4 кВ</v>
      </c>
      <c r="H339" s="3"/>
      <c r="I339" s="3"/>
      <c r="J339" s="3"/>
      <c r="K339" s="3"/>
      <c r="L339" s="3"/>
      <c r="M339" s="3"/>
      <c r="N339" s="3"/>
      <c r="O339" s="3">
        <f t="shared" ref="O339:AT339" si="313">O388</f>
        <v>10673.9</v>
      </c>
      <c r="P339" s="3">
        <f t="shared" si="313"/>
        <v>0</v>
      </c>
      <c r="Q339" s="3">
        <f t="shared" si="313"/>
        <v>0</v>
      </c>
      <c r="R339" s="3">
        <f t="shared" si="313"/>
        <v>0</v>
      </c>
      <c r="S339" s="3">
        <f t="shared" si="313"/>
        <v>10673.9</v>
      </c>
      <c r="T339" s="3">
        <f t="shared" si="313"/>
        <v>0</v>
      </c>
      <c r="U339" s="3">
        <f t="shared" si="313"/>
        <v>9.8984000000000005</v>
      </c>
      <c r="V339" s="3">
        <f t="shared" si="313"/>
        <v>0</v>
      </c>
      <c r="W339" s="3">
        <f t="shared" si="313"/>
        <v>0</v>
      </c>
      <c r="X339" s="3">
        <f t="shared" si="313"/>
        <v>7898.68</v>
      </c>
      <c r="Y339" s="3">
        <f t="shared" si="313"/>
        <v>3842.62</v>
      </c>
      <c r="Z339" s="3">
        <f t="shared" si="313"/>
        <v>0</v>
      </c>
      <c r="AA339" s="3">
        <f t="shared" si="313"/>
        <v>0</v>
      </c>
      <c r="AB339" s="3">
        <f t="shared" si="313"/>
        <v>0</v>
      </c>
      <c r="AC339" s="3">
        <f t="shared" si="313"/>
        <v>0</v>
      </c>
      <c r="AD339" s="3">
        <f t="shared" si="313"/>
        <v>0</v>
      </c>
      <c r="AE339" s="3">
        <f t="shared" si="313"/>
        <v>0</v>
      </c>
      <c r="AF339" s="3">
        <f t="shared" si="313"/>
        <v>0</v>
      </c>
      <c r="AG339" s="3">
        <f t="shared" si="313"/>
        <v>0</v>
      </c>
      <c r="AH339" s="3">
        <f t="shared" si="313"/>
        <v>0</v>
      </c>
      <c r="AI339" s="3">
        <f t="shared" si="313"/>
        <v>0</v>
      </c>
      <c r="AJ339" s="3">
        <f t="shared" si="313"/>
        <v>0</v>
      </c>
      <c r="AK339" s="3">
        <f t="shared" si="313"/>
        <v>0</v>
      </c>
      <c r="AL339" s="3">
        <f t="shared" si="313"/>
        <v>0</v>
      </c>
      <c r="AM339" s="3">
        <f t="shared" si="313"/>
        <v>0</v>
      </c>
      <c r="AN339" s="3">
        <f t="shared" si="313"/>
        <v>0</v>
      </c>
      <c r="AO339" s="3">
        <f t="shared" si="313"/>
        <v>0</v>
      </c>
      <c r="AP339" s="3">
        <f t="shared" si="313"/>
        <v>0</v>
      </c>
      <c r="AQ339" s="3">
        <f t="shared" si="313"/>
        <v>0</v>
      </c>
      <c r="AR339" s="3">
        <f t="shared" si="313"/>
        <v>22415.200000000001</v>
      </c>
      <c r="AS339" s="3">
        <f t="shared" si="313"/>
        <v>0</v>
      </c>
      <c r="AT339" s="3">
        <f t="shared" si="313"/>
        <v>0</v>
      </c>
      <c r="AU339" s="3">
        <f t="shared" ref="AU339:BZ339" si="314">AU388</f>
        <v>22415.200000000001</v>
      </c>
      <c r="AV339" s="3">
        <f t="shared" si="314"/>
        <v>0</v>
      </c>
      <c r="AW339" s="3">
        <f t="shared" si="314"/>
        <v>0</v>
      </c>
      <c r="AX339" s="3">
        <f t="shared" si="314"/>
        <v>0</v>
      </c>
      <c r="AY339" s="3">
        <f t="shared" si="314"/>
        <v>0</v>
      </c>
      <c r="AZ339" s="3">
        <f t="shared" si="314"/>
        <v>0</v>
      </c>
      <c r="BA339" s="3">
        <f t="shared" si="314"/>
        <v>0</v>
      </c>
      <c r="BB339" s="3">
        <f t="shared" si="314"/>
        <v>0</v>
      </c>
      <c r="BC339" s="3">
        <f t="shared" si="314"/>
        <v>0</v>
      </c>
      <c r="BD339" s="3">
        <f t="shared" si="314"/>
        <v>0</v>
      </c>
      <c r="BE339" s="3">
        <f t="shared" si="314"/>
        <v>0</v>
      </c>
      <c r="BF339" s="3">
        <f t="shared" si="314"/>
        <v>0</v>
      </c>
      <c r="BG339" s="3">
        <f t="shared" si="314"/>
        <v>0</v>
      </c>
      <c r="BH339" s="3">
        <f t="shared" si="314"/>
        <v>0</v>
      </c>
      <c r="BI339" s="3">
        <f t="shared" si="314"/>
        <v>0</v>
      </c>
      <c r="BJ339" s="3">
        <f t="shared" si="314"/>
        <v>0</v>
      </c>
      <c r="BK339" s="3">
        <f t="shared" si="314"/>
        <v>0</v>
      </c>
      <c r="BL339" s="3">
        <f t="shared" si="314"/>
        <v>0</v>
      </c>
      <c r="BM339" s="3">
        <f t="shared" si="314"/>
        <v>0</v>
      </c>
      <c r="BN339" s="3">
        <f t="shared" si="314"/>
        <v>0</v>
      </c>
      <c r="BO339" s="3">
        <f t="shared" si="314"/>
        <v>0</v>
      </c>
      <c r="BP339" s="3">
        <f t="shared" si="314"/>
        <v>0</v>
      </c>
      <c r="BQ339" s="3">
        <f t="shared" si="314"/>
        <v>0</v>
      </c>
      <c r="BR339" s="3">
        <f t="shared" si="314"/>
        <v>0</v>
      </c>
      <c r="BS339" s="3">
        <f t="shared" si="314"/>
        <v>0</v>
      </c>
      <c r="BT339" s="3">
        <f t="shared" si="314"/>
        <v>0</v>
      </c>
      <c r="BU339" s="3">
        <f t="shared" si="314"/>
        <v>0</v>
      </c>
      <c r="BV339" s="3">
        <f t="shared" si="314"/>
        <v>0</v>
      </c>
      <c r="BW339" s="3">
        <f t="shared" si="314"/>
        <v>0</v>
      </c>
      <c r="BX339" s="3">
        <f t="shared" si="314"/>
        <v>0</v>
      </c>
      <c r="BY339" s="3">
        <f t="shared" si="314"/>
        <v>0</v>
      </c>
      <c r="BZ339" s="3">
        <f t="shared" si="314"/>
        <v>0</v>
      </c>
      <c r="CA339" s="3">
        <f t="shared" ref="CA339:DF339" si="315">CA388</f>
        <v>0</v>
      </c>
      <c r="CB339" s="3">
        <f t="shared" si="315"/>
        <v>0</v>
      </c>
      <c r="CC339" s="3">
        <f t="shared" si="315"/>
        <v>0</v>
      </c>
      <c r="CD339" s="3">
        <f t="shared" si="315"/>
        <v>0</v>
      </c>
      <c r="CE339" s="3">
        <f t="shared" si="315"/>
        <v>0</v>
      </c>
      <c r="CF339" s="3">
        <f t="shared" si="315"/>
        <v>0</v>
      </c>
      <c r="CG339" s="3">
        <f t="shared" si="315"/>
        <v>0</v>
      </c>
      <c r="CH339" s="3">
        <f t="shared" si="315"/>
        <v>0</v>
      </c>
      <c r="CI339" s="3">
        <f t="shared" si="315"/>
        <v>0</v>
      </c>
      <c r="CJ339" s="3">
        <f t="shared" si="315"/>
        <v>0</v>
      </c>
      <c r="CK339" s="3">
        <f t="shared" si="315"/>
        <v>0</v>
      </c>
      <c r="CL339" s="3">
        <f t="shared" si="315"/>
        <v>0</v>
      </c>
      <c r="CM339" s="3">
        <f t="shared" si="315"/>
        <v>0</v>
      </c>
      <c r="CN339" s="3">
        <f t="shared" si="315"/>
        <v>0</v>
      </c>
      <c r="CO339" s="3">
        <f t="shared" si="315"/>
        <v>0</v>
      </c>
      <c r="CP339" s="3">
        <f t="shared" si="315"/>
        <v>0</v>
      </c>
      <c r="CQ339" s="3">
        <f t="shared" si="315"/>
        <v>0</v>
      </c>
      <c r="CR339" s="3">
        <f t="shared" si="315"/>
        <v>0</v>
      </c>
      <c r="CS339" s="3">
        <f t="shared" si="315"/>
        <v>0</v>
      </c>
      <c r="CT339" s="3">
        <f t="shared" si="315"/>
        <v>0</v>
      </c>
      <c r="CU339" s="3">
        <f t="shared" si="315"/>
        <v>0</v>
      </c>
      <c r="CV339" s="3">
        <f t="shared" si="315"/>
        <v>0</v>
      </c>
      <c r="CW339" s="3">
        <f t="shared" si="315"/>
        <v>0</v>
      </c>
      <c r="CX339" s="3">
        <f t="shared" si="315"/>
        <v>0</v>
      </c>
      <c r="CY339" s="3">
        <f t="shared" si="315"/>
        <v>0</v>
      </c>
      <c r="CZ339" s="3">
        <f t="shared" si="315"/>
        <v>0</v>
      </c>
      <c r="DA339" s="3">
        <f t="shared" si="315"/>
        <v>0</v>
      </c>
      <c r="DB339" s="3">
        <f t="shared" si="315"/>
        <v>0</v>
      </c>
      <c r="DC339" s="3">
        <f t="shared" si="315"/>
        <v>0</v>
      </c>
      <c r="DD339" s="3">
        <f t="shared" si="315"/>
        <v>0</v>
      </c>
      <c r="DE339" s="3">
        <f t="shared" si="315"/>
        <v>0</v>
      </c>
      <c r="DF339" s="3">
        <f t="shared" si="315"/>
        <v>0</v>
      </c>
      <c r="DG339" s="4">
        <f t="shared" ref="DG339:EL339" si="316">DG388</f>
        <v>10673.9</v>
      </c>
      <c r="DH339" s="4">
        <f t="shared" si="316"/>
        <v>0</v>
      </c>
      <c r="DI339" s="4">
        <f t="shared" si="316"/>
        <v>0</v>
      </c>
      <c r="DJ339" s="4">
        <f t="shared" si="316"/>
        <v>0</v>
      </c>
      <c r="DK339" s="4">
        <f t="shared" si="316"/>
        <v>10673.9</v>
      </c>
      <c r="DL339" s="4">
        <f t="shared" si="316"/>
        <v>0</v>
      </c>
      <c r="DM339" s="4">
        <f t="shared" si="316"/>
        <v>9.8984000000000005</v>
      </c>
      <c r="DN339" s="4">
        <f t="shared" si="316"/>
        <v>0</v>
      </c>
      <c r="DO339" s="4">
        <f t="shared" si="316"/>
        <v>0</v>
      </c>
      <c r="DP339" s="4">
        <f t="shared" si="316"/>
        <v>7898.68</v>
      </c>
      <c r="DQ339" s="4">
        <f t="shared" si="316"/>
        <v>3842.62</v>
      </c>
      <c r="DR339" s="4">
        <f t="shared" si="316"/>
        <v>0</v>
      </c>
      <c r="DS339" s="4">
        <f t="shared" si="316"/>
        <v>0</v>
      </c>
      <c r="DT339" s="4">
        <f t="shared" si="316"/>
        <v>0</v>
      </c>
      <c r="DU339" s="4">
        <f t="shared" si="316"/>
        <v>0</v>
      </c>
      <c r="DV339" s="4">
        <f t="shared" si="316"/>
        <v>0</v>
      </c>
      <c r="DW339" s="4">
        <f t="shared" si="316"/>
        <v>0</v>
      </c>
      <c r="DX339" s="4">
        <f t="shared" si="316"/>
        <v>0</v>
      </c>
      <c r="DY339" s="4">
        <f t="shared" si="316"/>
        <v>0</v>
      </c>
      <c r="DZ339" s="4">
        <f t="shared" si="316"/>
        <v>0</v>
      </c>
      <c r="EA339" s="4">
        <f t="shared" si="316"/>
        <v>0</v>
      </c>
      <c r="EB339" s="4">
        <f t="shared" si="316"/>
        <v>0</v>
      </c>
      <c r="EC339" s="4">
        <f t="shared" si="316"/>
        <v>0</v>
      </c>
      <c r="ED339" s="4">
        <f t="shared" si="316"/>
        <v>0</v>
      </c>
      <c r="EE339" s="4">
        <f t="shared" si="316"/>
        <v>0</v>
      </c>
      <c r="EF339" s="4">
        <f t="shared" si="316"/>
        <v>0</v>
      </c>
      <c r="EG339" s="4">
        <f t="shared" si="316"/>
        <v>0</v>
      </c>
      <c r="EH339" s="4">
        <f t="shared" si="316"/>
        <v>0</v>
      </c>
      <c r="EI339" s="4">
        <f t="shared" si="316"/>
        <v>0</v>
      </c>
      <c r="EJ339" s="4">
        <f t="shared" si="316"/>
        <v>22415.200000000001</v>
      </c>
      <c r="EK339" s="4">
        <f t="shared" si="316"/>
        <v>0</v>
      </c>
      <c r="EL339" s="4">
        <f t="shared" si="316"/>
        <v>0</v>
      </c>
      <c r="EM339" s="4">
        <f t="shared" ref="EM339:FR339" si="317">EM388</f>
        <v>22415.200000000001</v>
      </c>
      <c r="EN339" s="4">
        <f t="shared" si="317"/>
        <v>0</v>
      </c>
      <c r="EO339" s="4">
        <f t="shared" si="317"/>
        <v>0</v>
      </c>
      <c r="EP339" s="4">
        <f t="shared" si="317"/>
        <v>0</v>
      </c>
      <c r="EQ339" s="4">
        <f t="shared" si="317"/>
        <v>0</v>
      </c>
      <c r="ER339" s="4">
        <f t="shared" si="317"/>
        <v>0</v>
      </c>
      <c r="ES339" s="4">
        <f t="shared" si="317"/>
        <v>0</v>
      </c>
      <c r="ET339" s="4">
        <f t="shared" si="317"/>
        <v>0</v>
      </c>
      <c r="EU339" s="4">
        <f t="shared" si="317"/>
        <v>0</v>
      </c>
      <c r="EV339" s="4">
        <f t="shared" si="317"/>
        <v>0</v>
      </c>
      <c r="EW339" s="4">
        <f t="shared" si="317"/>
        <v>0</v>
      </c>
      <c r="EX339" s="4">
        <f t="shared" si="317"/>
        <v>0</v>
      </c>
      <c r="EY339" s="4">
        <f t="shared" si="317"/>
        <v>0</v>
      </c>
      <c r="EZ339" s="4">
        <f t="shared" si="317"/>
        <v>0</v>
      </c>
      <c r="FA339" s="4">
        <f t="shared" si="317"/>
        <v>0</v>
      </c>
      <c r="FB339" s="4">
        <f t="shared" si="317"/>
        <v>0</v>
      </c>
      <c r="FC339" s="4">
        <f t="shared" si="317"/>
        <v>0</v>
      </c>
      <c r="FD339" s="4">
        <f t="shared" si="317"/>
        <v>0</v>
      </c>
      <c r="FE339" s="4">
        <f t="shared" si="317"/>
        <v>0</v>
      </c>
      <c r="FF339" s="4">
        <f t="shared" si="317"/>
        <v>0</v>
      </c>
      <c r="FG339" s="4">
        <f t="shared" si="317"/>
        <v>0</v>
      </c>
      <c r="FH339" s="4">
        <f t="shared" si="317"/>
        <v>0</v>
      </c>
      <c r="FI339" s="4">
        <f t="shared" si="317"/>
        <v>0</v>
      </c>
      <c r="FJ339" s="4">
        <f t="shared" si="317"/>
        <v>0</v>
      </c>
      <c r="FK339" s="4">
        <f t="shared" si="317"/>
        <v>0</v>
      </c>
      <c r="FL339" s="4">
        <f t="shared" si="317"/>
        <v>0</v>
      </c>
      <c r="FM339" s="4">
        <f t="shared" si="317"/>
        <v>0</v>
      </c>
      <c r="FN339" s="4">
        <f t="shared" si="317"/>
        <v>0</v>
      </c>
      <c r="FO339" s="4">
        <f t="shared" si="317"/>
        <v>0</v>
      </c>
      <c r="FP339" s="4">
        <f t="shared" si="317"/>
        <v>0</v>
      </c>
      <c r="FQ339" s="4">
        <f t="shared" si="317"/>
        <v>0</v>
      </c>
      <c r="FR339" s="4">
        <f t="shared" si="317"/>
        <v>0</v>
      </c>
      <c r="FS339" s="4">
        <f t="shared" ref="FS339:GX339" si="318">FS388</f>
        <v>0</v>
      </c>
      <c r="FT339" s="4">
        <f t="shared" si="318"/>
        <v>0</v>
      </c>
      <c r="FU339" s="4">
        <f t="shared" si="318"/>
        <v>0</v>
      </c>
      <c r="FV339" s="4">
        <f t="shared" si="318"/>
        <v>0</v>
      </c>
      <c r="FW339" s="4">
        <f t="shared" si="318"/>
        <v>0</v>
      </c>
      <c r="FX339" s="4">
        <f t="shared" si="318"/>
        <v>0</v>
      </c>
      <c r="FY339" s="4">
        <f t="shared" si="318"/>
        <v>0</v>
      </c>
      <c r="FZ339" s="4">
        <f t="shared" si="318"/>
        <v>0</v>
      </c>
      <c r="GA339" s="4">
        <f t="shared" si="318"/>
        <v>0</v>
      </c>
      <c r="GB339" s="4">
        <f t="shared" si="318"/>
        <v>0</v>
      </c>
      <c r="GC339" s="4">
        <f t="shared" si="318"/>
        <v>0</v>
      </c>
      <c r="GD339" s="4">
        <f t="shared" si="318"/>
        <v>0</v>
      </c>
      <c r="GE339" s="4">
        <f t="shared" si="318"/>
        <v>0</v>
      </c>
      <c r="GF339" s="4">
        <f t="shared" si="318"/>
        <v>0</v>
      </c>
      <c r="GG339" s="4">
        <f t="shared" si="318"/>
        <v>0</v>
      </c>
      <c r="GH339" s="4">
        <f t="shared" si="318"/>
        <v>0</v>
      </c>
      <c r="GI339" s="4">
        <f t="shared" si="318"/>
        <v>0</v>
      </c>
      <c r="GJ339" s="4">
        <f t="shared" si="318"/>
        <v>0</v>
      </c>
      <c r="GK339" s="4">
        <f t="shared" si="318"/>
        <v>0</v>
      </c>
      <c r="GL339" s="4">
        <f t="shared" si="318"/>
        <v>0</v>
      </c>
      <c r="GM339" s="4">
        <f t="shared" si="318"/>
        <v>0</v>
      </c>
      <c r="GN339" s="4">
        <f t="shared" si="318"/>
        <v>0</v>
      </c>
      <c r="GO339" s="4">
        <f t="shared" si="318"/>
        <v>0</v>
      </c>
      <c r="GP339" s="4">
        <f t="shared" si="318"/>
        <v>0</v>
      </c>
      <c r="GQ339" s="4">
        <f t="shared" si="318"/>
        <v>0</v>
      </c>
      <c r="GR339" s="4">
        <f t="shared" si="318"/>
        <v>0</v>
      </c>
      <c r="GS339" s="4">
        <f t="shared" si="318"/>
        <v>0</v>
      </c>
      <c r="GT339" s="4">
        <f t="shared" si="318"/>
        <v>0</v>
      </c>
      <c r="GU339" s="4">
        <f t="shared" si="318"/>
        <v>0</v>
      </c>
      <c r="GV339" s="4">
        <f t="shared" si="318"/>
        <v>0</v>
      </c>
      <c r="GW339" s="4">
        <f t="shared" si="318"/>
        <v>0</v>
      </c>
      <c r="GX339" s="4">
        <f t="shared" si="318"/>
        <v>0</v>
      </c>
    </row>
    <row r="341" spans="1:255" x14ac:dyDescent="0.2">
      <c r="A341" s="1">
        <v>4</v>
      </c>
      <c r="B341" s="1">
        <v>1</v>
      </c>
      <c r="C341" s="1"/>
      <c r="D341" s="1">
        <f>ROW(A358)</f>
        <v>358</v>
      </c>
      <c r="E341" s="1"/>
      <c r="F341" s="1" t="s">
        <v>19</v>
      </c>
      <c r="G341" s="1" t="s">
        <v>334</v>
      </c>
      <c r="H341" s="1" t="s">
        <v>3</v>
      </c>
      <c r="I341" s="1">
        <v>0</v>
      </c>
      <c r="J341" s="1"/>
      <c r="K341" s="1">
        <v>0</v>
      </c>
      <c r="L341" s="1"/>
      <c r="M341" s="1" t="s">
        <v>3</v>
      </c>
      <c r="N341" s="1"/>
      <c r="O341" s="1"/>
      <c r="P341" s="1"/>
      <c r="Q341" s="1"/>
      <c r="R341" s="1"/>
      <c r="S341" s="1">
        <v>0</v>
      </c>
      <c r="T341" s="1">
        <v>0</v>
      </c>
      <c r="U341" s="1" t="s">
        <v>3</v>
      </c>
      <c r="V341" s="1">
        <v>0</v>
      </c>
      <c r="W341" s="1"/>
      <c r="X341" s="1"/>
      <c r="Y341" s="1"/>
      <c r="Z341" s="1"/>
      <c r="AA341" s="1"/>
      <c r="AB341" s="1" t="s">
        <v>3</v>
      </c>
      <c r="AC341" s="1" t="s">
        <v>3</v>
      </c>
      <c r="AD341" s="1" t="s">
        <v>3</v>
      </c>
      <c r="AE341" s="1" t="s">
        <v>3</v>
      </c>
      <c r="AF341" s="1" t="s">
        <v>3</v>
      </c>
      <c r="AG341" s="1" t="s">
        <v>3</v>
      </c>
      <c r="AH341" s="1"/>
      <c r="AI341" s="1"/>
      <c r="AJ341" s="1"/>
      <c r="AK341" s="1"/>
      <c r="AL341" s="1"/>
      <c r="AM341" s="1"/>
      <c r="AN341" s="1"/>
      <c r="AO341" s="1"/>
      <c r="AP341" s="1" t="s">
        <v>3</v>
      </c>
      <c r="AQ341" s="1" t="s">
        <v>3</v>
      </c>
      <c r="AR341" s="1" t="s">
        <v>3</v>
      </c>
      <c r="AS341" s="1"/>
      <c r="AT341" s="1"/>
      <c r="AU341" s="1"/>
      <c r="AV341" s="1"/>
      <c r="AW341" s="1"/>
      <c r="AX341" s="1"/>
      <c r="AY341" s="1"/>
      <c r="AZ341" s="1" t="s">
        <v>3</v>
      </c>
      <c r="BA341" s="1"/>
      <c r="BB341" s="1" t="s">
        <v>3</v>
      </c>
      <c r="BC341" s="1" t="s">
        <v>3</v>
      </c>
      <c r="BD341" s="1" t="s">
        <v>3</v>
      </c>
      <c r="BE341" s="1" t="s">
        <v>3</v>
      </c>
      <c r="BF341" s="1" t="s">
        <v>3</v>
      </c>
      <c r="BG341" s="1" t="s">
        <v>3</v>
      </c>
      <c r="BH341" s="1" t="s">
        <v>3</v>
      </c>
      <c r="BI341" s="1" t="s">
        <v>3</v>
      </c>
      <c r="BJ341" s="1" t="s">
        <v>3</v>
      </c>
      <c r="BK341" s="1" t="s">
        <v>3</v>
      </c>
      <c r="BL341" s="1" t="s">
        <v>3</v>
      </c>
      <c r="BM341" s="1" t="s">
        <v>3</v>
      </c>
      <c r="BN341" s="1" t="s">
        <v>3</v>
      </c>
      <c r="BO341" s="1" t="s">
        <v>3</v>
      </c>
      <c r="BP341" s="1" t="s">
        <v>3</v>
      </c>
      <c r="BQ341" s="1"/>
      <c r="BR341" s="1"/>
      <c r="BS341" s="1"/>
      <c r="BT341" s="1"/>
      <c r="BU341" s="1"/>
      <c r="BV341" s="1"/>
      <c r="BW341" s="1"/>
      <c r="BX341" s="1">
        <v>0</v>
      </c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>
        <v>0</v>
      </c>
    </row>
    <row r="343" spans="1:255" x14ac:dyDescent="0.2">
      <c r="A343" s="3">
        <v>52</v>
      </c>
      <c r="B343" s="3">
        <f t="shared" ref="B343:G343" si="319">B358</f>
        <v>1</v>
      </c>
      <c r="C343" s="3">
        <f t="shared" si="319"/>
        <v>4</v>
      </c>
      <c r="D343" s="3">
        <f t="shared" si="319"/>
        <v>341</v>
      </c>
      <c r="E343" s="3">
        <f t="shared" si="319"/>
        <v>0</v>
      </c>
      <c r="F343" s="3" t="str">
        <f t="shared" si="319"/>
        <v>Новый раздел</v>
      </c>
      <c r="G343" s="3" t="str">
        <f t="shared" si="319"/>
        <v>ПНР</v>
      </c>
      <c r="H343" s="3"/>
      <c r="I343" s="3"/>
      <c r="J343" s="3"/>
      <c r="K343" s="3"/>
      <c r="L343" s="3"/>
      <c r="M343" s="3"/>
      <c r="N343" s="3"/>
      <c r="O343" s="3">
        <f t="shared" ref="O343:AT343" si="320">O358</f>
        <v>10673.9</v>
      </c>
      <c r="P343" s="3">
        <f t="shared" si="320"/>
        <v>0</v>
      </c>
      <c r="Q343" s="3">
        <f t="shared" si="320"/>
        <v>0</v>
      </c>
      <c r="R343" s="3">
        <f t="shared" si="320"/>
        <v>0</v>
      </c>
      <c r="S343" s="3">
        <f t="shared" si="320"/>
        <v>10673.9</v>
      </c>
      <c r="T343" s="3">
        <f t="shared" si="320"/>
        <v>0</v>
      </c>
      <c r="U343" s="3">
        <f t="shared" si="320"/>
        <v>9.8984000000000005</v>
      </c>
      <c r="V343" s="3">
        <f t="shared" si="320"/>
        <v>0</v>
      </c>
      <c r="W343" s="3">
        <f t="shared" si="320"/>
        <v>0</v>
      </c>
      <c r="X343" s="3">
        <f t="shared" si="320"/>
        <v>7898.68</v>
      </c>
      <c r="Y343" s="3">
        <f t="shared" si="320"/>
        <v>3842.62</v>
      </c>
      <c r="Z343" s="3">
        <f t="shared" si="320"/>
        <v>0</v>
      </c>
      <c r="AA343" s="3">
        <f t="shared" si="320"/>
        <v>0</v>
      </c>
      <c r="AB343" s="3">
        <f t="shared" si="320"/>
        <v>10673.9</v>
      </c>
      <c r="AC343" s="3">
        <f t="shared" si="320"/>
        <v>0</v>
      </c>
      <c r="AD343" s="3">
        <f t="shared" si="320"/>
        <v>0</v>
      </c>
      <c r="AE343" s="3">
        <f t="shared" si="320"/>
        <v>0</v>
      </c>
      <c r="AF343" s="3">
        <f t="shared" si="320"/>
        <v>10673.9</v>
      </c>
      <c r="AG343" s="3">
        <f t="shared" si="320"/>
        <v>0</v>
      </c>
      <c r="AH343" s="3">
        <f t="shared" si="320"/>
        <v>9.8984000000000005</v>
      </c>
      <c r="AI343" s="3">
        <f t="shared" si="320"/>
        <v>0</v>
      </c>
      <c r="AJ343" s="3">
        <f t="shared" si="320"/>
        <v>0</v>
      </c>
      <c r="AK343" s="3">
        <f t="shared" si="320"/>
        <v>7898.68</v>
      </c>
      <c r="AL343" s="3">
        <f t="shared" si="320"/>
        <v>3842.62</v>
      </c>
      <c r="AM343" s="3">
        <f t="shared" si="320"/>
        <v>0</v>
      </c>
      <c r="AN343" s="3">
        <f t="shared" si="320"/>
        <v>0</v>
      </c>
      <c r="AO343" s="3">
        <f t="shared" si="320"/>
        <v>0</v>
      </c>
      <c r="AP343" s="3">
        <f t="shared" si="320"/>
        <v>0</v>
      </c>
      <c r="AQ343" s="3">
        <f t="shared" si="320"/>
        <v>0</v>
      </c>
      <c r="AR343" s="3">
        <f t="shared" si="320"/>
        <v>22415.200000000001</v>
      </c>
      <c r="AS343" s="3">
        <f t="shared" si="320"/>
        <v>0</v>
      </c>
      <c r="AT343" s="3">
        <f t="shared" si="320"/>
        <v>0</v>
      </c>
      <c r="AU343" s="3">
        <f t="shared" ref="AU343:BZ343" si="321">AU358</f>
        <v>22415.200000000001</v>
      </c>
      <c r="AV343" s="3">
        <f t="shared" si="321"/>
        <v>0</v>
      </c>
      <c r="AW343" s="3">
        <f t="shared" si="321"/>
        <v>0</v>
      </c>
      <c r="AX343" s="3">
        <f t="shared" si="321"/>
        <v>0</v>
      </c>
      <c r="AY343" s="3">
        <f t="shared" si="321"/>
        <v>0</v>
      </c>
      <c r="AZ343" s="3">
        <f t="shared" si="321"/>
        <v>0</v>
      </c>
      <c r="BA343" s="3">
        <f t="shared" si="321"/>
        <v>0</v>
      </c>
      <c r="BB343" s="3">
        <f t="shared" si="321"/>
        <v>0</v>
      </c>
      <c r="BC343" s="3">
        <f t="shared" si="321"/>
        <v>0</v>
      </c>
      <c r="BD343" s="3">
        <f t="shared" si="321"/>
        <v>0</v>
      </c>
      <c r="BE343" s="3">
        <f t="shared" si="321"/>
        <v>0</v>
      </c>
      <c r="BF343" s="3">
        <f t="shared" si="321"/>
        <v>0</v>
      </c>
      <c r="BG343" s="3">
        <f t="shared" si="321"/>
        <v>0</v>
      </c>
      <c r="BH343" s="3">
        <f t="shared" si="321"/>
        <v>0</v>
      </c>
      <c r="BI343" s="3">
        <f t="shared" si="321"/>
        <v>0</v>
      </c>
      <c r="BJ343" s="3">
        <f t="shared" si="321"/>
        <v>0</v>
      </c>
      <c r="BK343" s="3">
        <f t="shared" si="321"/>
        <v>0</v>
      </c>
      <c r="BL343" s="3">
        <f t="shared" si="321"/>
        <v>0</v>
      </c>
      <c r="BM343" s="3">
        <f t="shared" si="321"/>
        <v>0</v>
      </c>
      <c r="BN343" s="3">
        <f t="shared" si="321"/>
        <v>0</v>
      </c>
      <c r="BO343" s="3">
        <f t="shared" si="321"/>
        <v>0</v>
      </c>
      <c r="BP343" s="3">
        <f t="shared" si="321"/>
        <v>0</v>
      </c>
      <c r="BQ343" s="3">
        <f t="shared" si="321"/>
        <v>0</v>
      </c>
      <c r="BR343" s="3">
        <f t="shared" si="321"/>
        <v>0</v>
      </c>
      <c r="BS343" s="3">
        <f t="shared" si="321"/>
        <v>0</v>
      </c>
      <c r="BT343" s="3">
        <f t="shared" si="321"/>
        <v>0</v>
      </c>
      <c r="BU343" s="3">
        <f t="shared" si="321"/>
        <v>0</v>
      </c>
      <c r="BV343" s="3">
        <f t="shared" si="321"/>
        <v>0</v>
      </c>
      <c r="BW343" s="3">
        <f t="shared" si="321"/>
        <v>0</v>
      </c>
      <c r="BX343" s="3">
        <f t="shared" si="321"/>
        <v>0</v>
      </c>
      <c r="BY343" s="3">
        <f t="shared" si="321"/>
        <v>0</v>
      </c>
      <c r="BZ343" s="3">
        <f t="shared" si="321"/>
        <v>0</v>
      </c>
      <c r="CA343" s="3">
        <f t="shared" ref="CA343:DF343" si="322">CA358</f>
        <v>22415.200000000001</v>
      </c>
      <c r="CB343" s="3">
        <f t="shared" si="322"/>
        <v>0</v>
      </c>
      <c r="CC343" s="3">
        <f t="shared" si="322"/>
        <v>0</v>
      </c>
      <c r="CD343" s="3">
        <f t="shared" si="322"/>
        <v>22415.200000000001</v>
      </c>
      <c r="CE343" s="3">
        <f t="shared" si="322"/>
        <v>0</v>
      </c>
      <c r="CF343" s="3">
        <f t="shared" si="322"/>
        <v>0</v>
      </c>
      <c r="CG343" s="3">
        <f t="shared" si="322"/>
        <v>0</v>
      </c>
      <c r="CH343" s="3">
        <f t="shared" si="322"/>
        <v>0</v>
      </c>
      <c r="CI343" s="3">
        <f t="shared" si="322"/>
        <v>0</v>
      </c>
      <c r="CJ343" s="3">
        <f t="shared" si="322"/>
        <v>0</v>
      </c>
      <c r="CK343" s="3">
        <f t="shared" si="322"/>
        <v>0</v>
      </c>
      <c r="CL343" s="3">
        <f t="shared" si="322"/>
        <v>0</v>
      </c>
      <c r="CM343" s="3">
        <f t="shared" si="322"/>
        <v>0</v>
      </c>
      <c r="CN343" s="3">
        <f t="shared" si="322"/>
        <v>0</v>
      </c>
      <c r="CO343" s="3">
        <f t="shared" si="322"/>
        <v>0</v>
      </c>
      <c r="CP343" s="3">
        <f t="shared" si="322"/>
        <v>0</v>
      </c>
      <c r="CQ343" s="3">
        <f t="shared" si="322"/>
        <v>0</v>
      </c>
      <c r="CR343" s="3">
        <f t="shared" si="322"/>
        <v>0</v>
      </c>
      <c r="CS343" s="3">
        <f t="shared" si="322"/>
        <v>0</v>
      </c>
      <c r="CT343" s="3">
        <f t="shared" si="322"/>
        <v>0</v>
      </c>
      <c r="CU343" s="3">
        <f t="shared" si="322"/>
        <v>0</v>
      </c>
      <c r="CV343" s="3">
        <f t="shared" si="322"/>
        <v>0</v>
      </c>
      <c r="CW343" s="3">
        <f t="shared" si="322"/>
        <v>0</v>
      </c>
      <c r="CX343" s="3">
        <f t="shared" si="322"/>
        <v>0</v>
      </c>
      <c r="CY343" s="3">
        <f t="shared" si="322"/>
        <v>0</v>
      </c>
      <c r="CZ343" s="3">
        <f t="shared" si="322"/>
        <v>0</v>
      </c>
      <c r="DA343" s="3">
        <f t="shared" si="322"/>
        <v>0</v>
      </c>
      <c r="DB343" s="3">
        <f t="shared" si="322"/>
        <v>0</v>
      </c>
      <c r="DC343" s="3">
        <f t="shared" si="322"/>
        <v>0</v>
      </c>
      <c r="DD343" s="3">
        <f t="shared" si="322"/>
        <v>0</v>
      </c>
      <c r="DE343" s="3">
        <f t="shared" si="322"/>
        <v>0</v>
      </c>
      <c r="DF343" s="3">
        <f t="shared" si="322"/>
        <v>0</v>
      </c>
      <c r="DG343" s="4">
        <f t="shared" ref="DG343:EL343" si="323">DG358</f>
        <v>10673.9</v>
      </c>
      <c r="DH343" s="4">
        <f t="shared" si="323"/>
        <v>0</v>
      </c>
      <c r="DI343" s="4">
        <f t="shared" si="323"/>
        <v>0</v>
      </c>
      <c r="DJ343" s="4">
        <f t="shared" si="323"/>
        <v>0</v>
      </c>
      <c r="DK343" s="4">
        <f t="shared" si="323"/>
        <v>10673.9</v>
      </c>
      <c r="DL343" s="4">
        <f t="shared" si="323"/>
        <v>0</v>
      </c>
      <c r="DM343" s="4">
        <f t="shared" si="323"/>
        <v>9.8984000000000005</v>
      </c>
      <c r="DN343" s="4">
        <f t="shared" si="323"/>
        <v>0</v>
      </c>
      <c r="DO343" s="4">
        <f t="shared" si="323"/>
        <v>0</v>
      </c>
      <c r="DP343" s="4">
        <f t="shared" si="323"/>
        <v>7898.68</v>
      </c>
      <c r="DQ343" s="4">
        <f t="shared" si="323"/>
        <v>3842.62</v>
      </c>
      <c r="DR343" s="4">
        <f t="shared" si="323"/>
        <v>0</v>
      </c>
      <c r="DS343" s="4">
        <f t="shared" si="323"/>
        <v>0</v>
      </c>
      <c r="DT343" s="4">
        <f t="shared" si="323"/>
        <v>10673.9</v>
      </c>
      <c r="DU343" s="4">
        <f t="shared" si="323"/>
        <v>0</v>
      </c>
      <c r="DV343" s="4">
        <f t="shared" si="323"/>
        <v>0</v>
      </c>
      <c r="DW343" s="4">
        <f t="shared" si="323"/>
        <v>0</v>
      </c>
      <c r="DX343" s="4">
        <f t="shared" si="323"/>
        <v>10673.9</v>
      </c>
      <c r="DY343" s="4">
        <f t="shared" si="323"/>
        <v>0</v>
      </c>
      <c r="DZ343" s="4">
        <f t="shared" si="323"/>
        <v>9.8984000000000005</v>
      </c>
      <c r="EA343" s="4">
        <f t="shared" si="323"/>
        <v>0</v>
      </c>
      <c r="EB343" s="4">
        <f t="shared" si="323"/>
        <v>0</v>
      </c>
      <c r="EC343" s="4">
        <f t="shared" si="323"/>
        <v>7898.68</v>
      </c>
      <c r="ED343" s="4">
        <f t="shared" si="323"/>
        <v>3842.62</v>
      </c>
      <c r="EE343" s="4">
        <f t="shared" si="323"/>
        <v>0</v>
      </c>
      <c r="EF343" s="4">
        <f t="shared" si="323"/>
        <v>0</v>
      </c>
      <c r="EG343" s="4">
        <f t="shared" si="323"/>
        <v>0</v>
      </c>
      <c r="EH343" s="4">
        <f t="shared" si="323"/>
        <v>0</v>
      </c>
      <c r="EI343" s="4">
        <f t="shared" si="323"/>
        <v>0</v>
      </c>
      <c r="EJ343" s="4">
        <f t="shared" si="323"/>
        <v>22415.200000000001</v>
      </c>
      <c r="EK343" s="4">
        <f t="shared" si="323"/>
        <v>0</v>
      </c>
      <c r="EL343" s="4">
        <f t="shared" si="323"/>
        <v>0</v>
      </c>
      <c r="EM343" s="4">
        <f t="shared" ref="EM343:FR343" si="324">EM358</f>
        <v>22415.200000000001</v>
      </c>
      <c r="EN343" s="4">
        <f t="shared" si="324"/>
        <v>0</v>
      </c>
      <c r="EO343" s="4">
        <f t="shared" si="324"/>
        <v>0</v>
      </c>
      <c r="EP343" s="4">
        <f t="shared" si="324"/>
        <v>0</v>
      </c>
      <c r="EQ343" s="4">
        <f t="shared" si="324"/>
        <v>0</v>
      </c>
      <c r="ER343" s="4">
        <f t="shared" si="324"/>
        <v>0</v>
      </c>
      <c r="ES343" s="4">
        <f t="shared" si="324"/>
        <v>0</v>
      </c>
      <c r="ET343" s="4">
        <f t="shared" si="324"/>
        <v>0</v>
      </c>
      <c r="EU343" s="4">
        <f t="shared" si="324"/>
        <v>0</v>
      </c>
      <c r="EV343" s="4">
        <f t="shared" si="324"/>
        <v>0</v>
      </c>
      <c r="EW343" s="4">
        <f t="shared" si="324"/>
        <v>0</v>
      </c>
      <c r="EX343" s="4">
        <f t="shared" si="324"/>
        <v>0</v>
      </c>
      <c r="EY343" s="4">
        <f t="shared" si="324"/>
        <v>0</v>
      </c>
      <c r="EZ343" s="4">
        <f t="shared" si="324"/>
        <v>0</v>
      </c>
      <c r="FA343" s="4">
        <f t="shared" si="324"/>
        <v>0</v>
      </c>
      <c r="FB343" s="4">
        <f t="shared" si="324"/>
        <v>0</v>
      </c>
      <c r="FC343" s="4">
        <f t="shared" si="324"/>
        <v>0</v>
      </c>
      <c r="FD343" s="4">
        <f t="shared" si="324"/>
        <v>0</v>
      </c>
      <c r="FE343" s="4">
        <f t="shared" si="324"/>
        <v>0</v>
      </c>
      <c r="FF343" s="4">
        <f t="shared" si="324"/>
        <v>0</v>
      </c>
      <c r="FG343" s="4">
        <f t="shared" si="324"/>
        <v>0</v>
      </c>
      <c r="FH343" s="4">
        <f t="shared" si="324"/>
        <v>0</v>
      </c>
      <c r="FI343" s="4">
        <f t="shared" si="324"/>
        <v>0</v>
      </c>
      <c r="FJ343" s="4">
        <f t="shared" si="324"/>
        <v>0</v>
      </c>
      <c r="FK343" s="4">
        <f t="shared" si="324"/>
        <v>0</v>
      </c>
      <c r="FL343" s="4">
        <f t="shared" si="324"/>
        <v>0</v>
      </c>
      <c r="FM343" s="4">
        <f t="shared" si="324"/>
        <v>0</v>
      </c>
      <c r="FN343" s="4">
        <f t="shared" si="324"/>
        <v>0</v>
      </c>
      <c r="FO343" s="4">
        <f t="shared" si="324"/>
        <v>0</v>
      </c>
      <c r="FP343" s="4">
        <f t="shared" si="324"/>
        <v>0</v>
      </c>
      <c r="FQ343" s="4">
        <f t="shared" si="324"/>
        <v>0</v>
      </c>
      <c r="FR343" s="4">
        <f t="shared" si="324"/>
        <v>0</v>
      </c>
      <c r="FS343" s="4">
        <f t="shared" ref="FS343:GX343" si="325">FS358</f>
        <v>22415.200000000001</v>
      </c>
      <c r="FT343" s="4">
        <f t="shared" si="325"/>
        <v>0</v>
      </c>
      <c r="FU343" s="4">
        <f t="shared" si="325"/>
        <v>0</v>
      </c>
      <c r="FV343" s="4">
        <f t="shared" si="325"/>
        <v>22415.200000000001</v>
      </c>
      <c r="FW343" s="4">
        <f t="shared" si="325"/>
        <v>0</v>
      </c>
      <c r="FX343" s="4">
        <f t="shared" si="325"/>
        <v>0</v>
      </c>
      <c r="FY343" s="4">
        <f t="shared" si="325"/>
        <v>0</v>
      </c>
      <c r="FZ343" s="4">
        <f t="shared" si="325"/>
        <v>0</v>
      </c>
      <c r="GA343" s="4">
        <f t="shared" si="325"/>
        <v>0</v>
      </c>
      <c r="GB343" s="4">
        <f t="shared" si="325"/>
        <v>0</v>
      </c>
      <c r="GC343" s="4">
        <f t="shared" si="325"/>
        <v>0</v>
      </c>
      <c r="GD343" s="4">
        <f t="shared" si="325"/>
        <v>0</v>
      </c>
      <c r="GE343" s="4">
        <f t="shared" si="325"/>
        <v>0</v>
      </c>
      <c r="GF343" s="4">
        <f t="shared" si="325"/>
        <v>0</v>
      </c>
      <c r="GG343" s="4">
        <f t="shared" si="325"/>
        <v>0</v>
      </c>
      <c r="GH343" s="4">
        <f t="shared" si="325"/>
        <v>0</v>
      </c>
      <c r="GI343" s="4">
        <f t="shared" si="325"/>
        <v>0</v>
      </c>
      <c r="GJ343" s="4">
        <f t="shared" si="325"/>
        <v>0</v>
      </c>
      <c r="GK343" s="4">
        <f t="shared" si="325"/>
        <v>0</v>
      </c>
      <c r="GL343" s="4">
        <f t="shared" si="325"/>
        <v>0</v>
      </c>
      <c r="GM343" s="4">
        <f t="shared" si="325"/>
        <v>0</v>
      </c>
      <c r="GN343" s="4">
        <f t="shared" si="325"/>
        <v>0</v>
      </c>
      <c r="GO343" s="4">
        <f t="shared" si="325"/>
        <v>0</v>
      </c>
      <c r="GP343" s="4">
        <f t="shared" si="325"/>
        <v>0</v>
      </c>
      <c r="GQ343" s="4">
        <f t="shared" si="325"/>
        <v>0</v>
      </c>
      <c r="GR343" s="4">
        <f t="shared" si="325"/>
        <v>0</v>
      </c>
      <c r="GS343" s="4">
        <f t="shared" si="325"/>
        <v>0</v>
      </c>
      <c r="GT343" s="4">
        <f t="shared" si="325"/>
        <v>0</v>
      </c>
      <c r="GU343" s="4">
        <f t="shared" si="325"/>
        <v>0</v>
      </c>
      <c r="GV343" s="4">
        <f t="shared" si="325"/>
        <v>0</v>
      </c>
      <c r="GW343" s="4">
        <f t="shared" si="325"/>
        <v>0</v>
      </c>
      <c r="GX343" s="4">
        <f t="shared" si="325"/>
        <v>0</v>
      </c>
    </row>
    <row r="345" spans="1:255" x14ac:dyDescent="0.2">
      <c r="A345" s="2">
        <v>17</v>
      </c>
      <c r="B345" s="2">
        <v>1</v>
      </c>
      <c r="C345" s="2">
        <f>ROW(SmtRes!A310)</f>
        <v>310</v>
      </c>
      <c r="D345" s="2">
        <f>ROW(EtalonRes!A310)</f>
        <v>310</v>
      </c>
      <c r="E345" s="2" t="s">
        <v>21</v>
      </c>
      <c r="F345" s="2" t="s">
        <v>335</v>
      </c>
      <c r="G345" s="2" t="s">
        <v>336</v>
      </c>
      <c r="H345" s="2" t="s">
        <v>337</v>
      </c>
      <c r="I345" s="2">
        <v>4</v>
      </c>
      <c r="J345" s="2">
        <v>0</v>
      </c>
      <c r="K345" s="2">
        <v>4</v>
      </c>
      <c r="L345" s="2">
        <v>4</v>
      </c>
      <c r="M345" s="2">
        <v>0</v>
      </c>
      <c r="N345" s="2">
        <f t="shared" ref="N345:N356" si="326">ROUND(L345-M345,4)</f>
        <v>4</v>
      </c>
      <c r="O345" s="2">
        <f t="shared" ref="O345:O356" si="327">ROUND(CP345,2)</f>
        <v>4313.38</v>
      </c>
      <c r="P345" s="2">
        <f>SUMIF(SmtRes!AQ309:'SmtRes'!AQ310,"=1",SmtRes!DF309:'SmtRes'!DF310)</f>
        <v>0</v>
      </c>
      <c r="Q345" s="2">
        <f>SUMIF(SmtRes!AQ309:'SmtRes'!AQ310,"=1",SmtRes!DG309:'SmtRes'!DG310)</f>
        <v>0</v>
      </c>
      <c r="R345" s="2">
        <f>SUMIF(SmtRes!AQ309:'SmtRes'!AQ310,"=1",SmtRes!DH309:'SmtRes'!DH310)</f>
        <v>0</v>
      </c>
      <c r="S345" s="2">
        <f>SUMIF(SmtRes!AQ309:'SmtRes'!AQ310,"=1",SmtRes!DI309:'SmtRes'!DI310)</f>
        <v>4313.38</v>
      </c>
      <c r="T345" s="2">
        <f t="shared" ref="T345:T356" si="328">ROUND(CU345*I345,2)</f>
        <v>0</v>
      </c>
      <c r="U345" s="2">
        <f>SUMIF(SmtRes!AQ309:'SmtRes'!AQ310,"=1",SmtRes!CV309:'SmtRes'!CV310)</f>
        <v>4</v>
      </c>
      <c r="V345" s="2">
        <f>SUMIF(SmtRes!AQ309:'SmtRes'!AQ310,"=1",SmtRes!CW309:'SmtRes'!CW310)</f>
        <v>0</v>
      </c>
      <c r="W345" s="2">
        <f t="shared" ref="W345:W356" si="329">ROUND(CX345*I345,2)</f>
        <v>0</v>
      </c>
      <c r="X345" s="2">
        <f t="shared" ref="X345:X356" si="330">ROUND(CY345,2)</f>
        <v>3191.9</v>
      </c>
      <c r="Y345" s="2">
        <f t="shared" ref="Y345:Y356" si="331">ROUND(CZ345,2)</f>
        <v>1552.82</v>
      </c>
      <c r="Z345" s="2"/>
      <c r="AA345" s="2">
        <v>87105575</v>
      </c>
      <c r="AB345" s="2">
        <f t="shared" ref="AB345:AB356" si="332">ROUND((AC345+AD345+AF345),2)</f>
        <v>1078.3499999999999</v>
      </c>
      <c r="AC345" s="2">
        <f t="shared" ref="AC345:AC356" si="333">ROUND((0),2)</f>
        <v>0</v>
      </c>
      <c r="AD345" s="2">
        <f t="shared" ref="AD345:AD356" si="334">ROUND((((0)-(0))+AE345),2)</f>
        <v>0</v>
      </c>
      <c r="AE345" s="2">
        <f t="shared" ref="AE345:AE356" si="335">ROUND((0),2)</f>
        <v>0</v>
      </c>
      <c r="AF345" s="2">
        <f>ROUND((SUM(SmtRes!BT309:'SmtRes'!BT310)),2)</f>
        <v>1078.3499999999999</v>
      </c>
      <c r="AG345" s="2">
        <f t="shared" ref="AG345:AG356" si="336">ROUND((AP345),2)</f>
        <v>0</v>
      </c>
      <c r="AH345" s="2">
        <f>(SUM(SmtRes!BU309:'SmtRes'!BU310))</f>
        <v>1</v>
      </c>
      <c r="AI345" s="2">
        <f>(0)</f>
        <v>0</v>
      </c>
      <c r="AJ345" s="2">
        <f t="shared" ref="AJ345:AJ356" si="337">(AS345)</f>
        <v>0</v>
      </c>
      <c r="AK345" s="2">
        <v>1078.345</v>
      </c>
      <c r="AL345" s="2">
        <v>0</v>
      </c>
      <c r="AM345" s="2">
        <v>0</v>
      </c>
      <c r="AN345" s="2">
        <v>0</v>
      </c>
      <c r="AO345" s="2">
        <v>1078.345</v>
      </c>
      <c r="AP345" s="2">
        <v>0</v>
      </c>
      <c r="AQ345" s="2">
        <v>1</v>
      </c>
      <c r="AR345" s="2">
        <v>0</v>
      </c>
      <c r="AS345" s="2">
        <v>0</v>
      </c>
      <c r="AT345" s="2">
        <v>74</v>
      </c>
      <c r="AU345" s="2">
        <v>36</v>
      </c>
      <c r="AV345" s="2">
        <v>1</v>
      </c>
      <c r="AW345" s="2">
        <v>1</v>
      </c>
      <c r="AX345" s="2"/>
      <c r="AY345" s="2"/>
      <c r="AZ345" s="2">
        <v>1</v>
      </c>
      <c r="BA345" s="2">
        <v>1</v>
      </c>
      <c r="BB345" s="2">
        <v>1</v>
      </c>
      <c r="BC345" s="2">
        <v>1</v>
      </c>
      <c r="BD345" s="2" t="s">
        <v>3</v>
      </c>
      <c r="BE345" s="2" t="s">
        <v>3</v>
      </c>
      <c r="BF345" s="2" t="s">
        <v>3</v>
      </c>
      <c r="BG345" s="2" t="s">
        <v>3</v>
      </c>
      <c r="BH345" s="2">
        <v>0</v>
      </c>
      <c r="BI345" s="2">
        <v>4</v>
      </c>
      <c r="BJ345" s="2" t="s">
        <v>338</v>
      </c>
      <c r="BK345" s="2"/>
      <c r="BL345" s="2"/>
      <c r="BM345" s="2">
        <v>200001</v>
      </c>
      <c r="BN345" s="2">
        <v>0</v>
      </c>
      <c r="BO345" s="2" t="s">
        <v>3</v>
      </c>
      <c r="BP345" s="2">
        <v>0</v>
      </c>
      <c r="BQ345" s="2">
        <v>4</v>
      </c>
      <c r="BR345" s="2">
        <v>0</v>
      </c>
      <c r="BS345" s="2">
        <v>1</v>
      </c>
      <c r="BT345" s="2">
        <v>1</v>
      </c>
      <c r="BU345" s="2">
        <v>1</v>
      </c>
      <c r="BV345" s="2">
        <v>1</v>
      </c>
      <c r="BW345" s="2">
        <v>1</v>
      </c>
      <c r="BX345" s="2">
        <v>1</v>
      </c>
      <c r="BY345" s="2" t="s">
        <v>3</v>
      </c>
      <c r="BZ345" s="2">
        <v>74</v>
      </c>
      <c r="CA345" s="2">
        <v>36</v>
      </c>
      <c r="CB345" s="2" t="s">
        <v>3</v>
      </c>
      <c r="CC345" s="2"/>
      <c r="CD345" s="2"/>
      <c r="CE345" s="2">
        <v>0</v>
      </c>
      <c r="CF345" s="2">
        <v>0</v>
      </c>
      <c r="CG345" s="2">
        <v>0</v>
      </c>
      <c r="CH345" s="2">
        <v>1</v>
      </c>
      <c r="CI345" s="2">
        <v>0</v>
      </c>
      <c r="CJ345" s="2">
        <v>0</v>
      </c>
      <c r="CK345" s="2">
        <v>0</v>
      </c>
      <c r="CL345" s="2">
        <v>0</v>
      </c>
      <c r="CM345" s="2">
        <v>0</v>
      </c>
      <c r="CN345" s="2" t="s">
        <v>3</v>
      </c>
      <c r="CO345" s="2">
        <v>0</v>
      </c>
      <c r="CP345" s="2">
        <f t="shared" ref="CP345:CP356" si="338">(P345+Q345+S345+R345)</f>
        <v>4313.38</v>
      </c>
      <c r="CQ345" s="2">
        <f>SUMIF(SmtRes!AQ309:'SmtRes'!AQ310,"=1",SmtRes!AA309:'SmtRes'!AA310)</f>
        <v>0</v>
      </c>
      <c r="CR345" s="2">
        <f>SUMIF(SmtRes!AQ309:'SmtRes'!AQ310,"=1",SmtRes!AB309:'SmtRes'!AB310)</f>
        <v>0</v>
      </c>
      <c r="CS345" s="2">
        <f>SUMIF(SmtRes!AQ309:'SmtRes'!AQ310,"=1",SmtRes!AC309:'SmtRes'!AC310)</f>
        <v>0</v>
      </c>
      <c r="CT345" s="2">
        <f>SUMIF(SmtRes!AQ309:'SmtRes'!AQ310,"=1",SmtRes!AD309:'SmtRes'!AD310)</f>
        <v>2156.69</v>
      </c>
      <c r="CU345" s="2">
        <f t="shared" ref="CU345:CU356" si="339">AG345</f>
        <v>0</v>
      </c>
      <c r="CV345" s="2">
        <f>SUMIF(SmtRes!AQ309:'SmtRes'!AQ310,"=1",SmtRes!BU309:'SmtRes'!BU310)</f>
        <v>1</v>
      </c>
      <c r="CW345" s="2">
        <f>SUMIF(SmtRes!AQ309:'SmtRes'!AQ310,"=1",SmtRes!BV309:'SmtRes'!BV310)</f>
        <v>0</v>
      </c>
      <c r="CX345" s="2">
        <f t="shared" ref="CX345:CX356" si="340">AJ345</f>
        <v>0</v>
      </c>
      <c r="CY345" s="2">
        <f t="shared" ref="CY345:CY356" si="341">(((S345+R345)*AT345)/100)</f>
        <v>3191.9011999999998</v>
      </c>
      <c r="CZ345" s="2">
        <f t="shared" ref="CZ345:CZ356" si="342">(((S345+R345)*AU345)/100)</f>
        <v>1552.8167999999998</v>
      </c>
      <c r="DA345" s="2"/>
      <c r="DB345" s="2"/>
      <c r="DC345" s="2" t="s">
        <v>3</v>
      </c>
      <c r="DD345" s="2" t="s">
        <v>3</v>
      </c>
      <c r="DE345" s="2" t="s">
        <v>3</v>
      </c>
      <c r="DF345" s="2" t="s">
        <v>3</v>
      </c>
      <c r="DG345" s="2" t="s">
        <v>3</v>
      </c>
      <c r="DH345" s="2" t="s">
        <v>3</v>
      </c>
      <c r="DI345" s="2" t="s">
        <v>3</v>
      </c>
      <c r="DJ345" s="2" t="s">
        <v>3</v>
      </c>
      <c r="DK345" s="2" t="s">
        <v>3</v>
      </c>
      <c r="DL345" s="2" t="s">
        <v>3</v>
      </c>
      <c r="DM345" s="2" t="s">
        <v>3</v>
      </c>
      <c r="DN345" s="2">
        <v>0</v>
      </c>
      <c r="DO345" s="2">
        <v>0</v>
      </c>
      <c r="DP345" s="2">
        <v>1</v>
      </c>
      <c r="DQ345" s="2">
        <v>1</v>
      </c>
      <c r="DR345" s="2"/>
      <c r="DS345" s="2"/>
      <c r="DT345" s="2"/>
      <c r="DU345" s="2">
        <v>1013</v>
      </c>
      <c r="DV345" s="2" t="s">
        <v>337</v>
      </c>
      <c r="DW345" s="2" t="s">
        <v>337</v>
      </c>
      <c r="DX345" s="2">
        <v>1</v>
      </c>
      <c r="DY345" s="2"/>
      <c r="DZ345" s="2" t="s">
        <v>3</v>
      </c>
      <c r="EA345" s="2" t="s">
        <v>3</v>
      </c>
      <c r="EB345" s="2" t="s">
        <v>3</v>
      </c>
      <c r="EC345" s="2" t="s">
        <v>3</v>
      </c>
      <c r="ED345" s="2"/>
      <c r="EE345" s="2">
        <v>85678303</v>
      </c>
      <c r="EF345" s="2">
        <v>4</v>
      </c>
      <c r="EG345" s="2" t="s">
        <v>339</v>
      </c>
      <c r="EH345" s="2">
        <v>83</v>
      </c>
      <c r="EI345" s="2" t="s">
        <v>339</v>
      </c>
      <c r="EJ345" s="2">
        <v>4</v>
      </c>
      <c r="EK345" s="2">
        <v>200001</v>
      </c>
      <c r="EL345" s="2" t="s">
        <v>340</v>
      </c>
      <c r="EM345" s="2" t="s">
        <v>341</v>
      </c>
      <c r="EN345" s="2"/>
      <c r="EO345" s="2" t="s">
        <v>3</v>
      </c>
      <c r="EP345" s="2"/>
      <c r="EQ345" s="2">
        <v>0</v>
      </c>
      <c r="ER345" s="2">
        <v>0</v>
      </c>
      <c r="ES345" s="2">
        <v>0</v>
      </c>
      <c r="ET345" s="2">
        <v>0</v>
      </c>
      <c r="EU345" s="2">
        <v>0</v>
      </c>
      <c r="EV345" s="2">
        <v>0</v>
      </c>
      <c r="EW345" s="2">
        <v>1</v>
      </c>
      <c r="EX345" s="2">
        <v>0</v>
      </c>
      <c r="EY345" s="2">
        <v>0</v>
      </c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>
        <v>0</v>
      </c>
      <c r="FR345" s="2">
        <f t="shared" ref="FR345:FR356" si="343">ROUND(IF(BI345=3,GM345,0),2)</f>
        <v>0</v>
      </c>
      <c r="FS345" s="2">
        <v>0</v>
      </c>
      <c r="FT345" s="2"/>
      <c r="FU345" s="2"/>
      <c r="FV345" s="2"/>
      <c r="FW345" s="2"/>
      <c r="FX345" s="2">
        <v>74</v>
      </c>
      <c r="FY345" s="2">
        <v>36</v>
      </c>
      <c r="FZ345" s="2"/>
      <c r="GA345" s="2" t="s">
        <v>3</v>
      </c>
      <c r="GB345" s="2"/>
      <c r="GC345" s="2"/>
      <c r="GD345" s="2">
        <v>1</v>
      </c>
      <c r="GE345" s="2"/>
      <c r="GF345" s="2">
        <v>-888698134</v>
      </c>
      <c r="GG345" s="2">
        <v>2</v>
      </c>
      <c r="GH345" s="2">
        <v>1</v>
      </c>
      <c r="GI345" s="2">
        <v>-2</v>
      </c>
      <c r="GJ345" s="2">
        <v>0</v>
      </c>
      <c r="GK345" s="2">
        <v>0</v>
      </c>
      <c r="GL345" s="2">
        <f t="shared" ref="GL345:GL356" si="344">ROUND(IF(AND(BH345=3,BI345=3,FS345&lt;&gt;0),P345,0),2)</f>
        <v>0</v>
      </c>
      <c r="GM345" s="2">
        <f t="shared" ref="GM345:GM356" si="345">ROUND(O345+X345+Y345,2)+GX345</f>
        <v>9058.1</v>
      </c>
      <c r="GN345" s="2">
        <f t="shared" ref="GN345:GN356" si="346">IF(OR(BI345=0,BI345=1),GM345-GX345,0)</f>
        <v>0</v>
      </c>
      <c r="GO345" s="2">
        <f t="shared" ref="GO345:GO356" si="347">IF(BI345=2,GM345-GX345,0)</f>
        <v>0</v>
      </c>
      <c r="GP345" s="2">
        <f t="shared" ref="GP345:GP356" si="348">IF(BI345=4,GM345-GX345,0)</f>
        <v>9058.1</v>
      </c>
      <c r="GQ345" s="2"/>
      <c r="GR345" s="2">
        <v>0</v>
      </c>
      <c r="GS345" s="2">
        <v>3</v>
      </c>
      <c r="GT345" s="2">
        <v>0</v>
      </c>
      <c r="GU345" s="2" t="s">
        <v>3</v>
      </c>
      <c r="GV345" s="2">
        <f t="shared" ref="GV345:GV356" si="349">ROUND((GT345),2)</f>
        <v>0</v>
      </c>
      <c r="GW345" s="2">
        <v>1</v>
      </c>
      <c r="GX345" s="2">
        <f t="shared" ref="GX345:GX356" si="350">ROUND(HC345*I345,2)</f>
        <v>0</v>
      </c>
      <c r="GY345" s="2"/>
      <c r="GZ345" s="2"/>
      <c r="HA345" s="2">
        <v>0</v>
      </c>
      <c r="HB345" s="2">
        <v>0</v>
      </c>
      <c r="HC345" s="2">
        <f t="shared" ref="HC345:HC356" si="351">GV345*GW345</f>
        <v>0</v>
      </c>
      <c r="HD345" s="2"/>
      <c r="HE345" s="2" t="s">
        <v>3</v>
      </c>
      <c r="HF345" s="2" t="s">
        <v>3</v>
      </c>
      <c r="HG345" s="2"/>
      <c r="HH345" s="2"/>
      <c r="HI345" s="2"/>
      <c r="HJ345" s="2"/>
      <c r="HK345" s="2"/>
      <c r="HL345" s="2"/>
      <c r="HM345" s="2" t="s">
        <v>3</v>
      </c>
      <c r="HN345" s="2" t="s">
        <v>342</v>
      </c>
      <c r="HO345" s="2" t="s">
        <v>343</v>
      </c>
      <c r="HP345" s="2" t="s">
        <v>339</v>
      </c>
      <c r="HQ345" s="2" t="s">
        <v>339</v>
      </c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>
        <v>0</v>
      </c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 x14ac:dyDescent="0.2">
      <c r="A346">
        <v>17</v>
      </c>
      <c r="B346">
        <v>1</v>
      </c>
      <c r="C346">
        <f>ROW(SmtRes!A312)</f>
        <v>312</v>
      </c>
      <c r="D346">
        <f>ROW(EtalonRes!A312)</f>
        <v>312</v>
      </c>
      <c r="E346" t="s">
        <v>21</v>
      </c>
      <c r="F346" t="s">
        <v>335</v>
      </c>
      <c r="G346" t="s">
        <v>336</v>
      </c>
      <c r="H346" t="s">
        <v>337</v>
      </c>
      <c r="I346">
        <v>4</v>
      </c>
      <c r="J346">
        <v>0</v>
      </c>
      <c r="K346">
        <v>4</v>
      </c>
      <c r="L346">
        <v>4</v>
      </c>
      <c r="M346">
        <v>0</v>
      </c>
      <c r="N346">
        <f t="shared" si="326"/>
        <v>4</v>
      </c>
      <c r="O346">
        <f t="shared" si="327"/>
        <v>4313.38</v>
      </c>
      <c r="P346">
        <f>SUMIF(SmtRes!AQ311:'SmtRes'!AQ312,"=1",SmtRes!DF311:'SmtRes'!DF312)</f>
        <v>0</v>
      </c>
      <c r="Q346">
        <f>SUMIF(SmtRes!AQ311:'SmtRes'!AQ312,"=1",SmtRes!DG311:'SmtRes'!DG312)</f>
        <v>0</v>
      </c>
      <c r="R346">
        <f>SUMIF(SmtRes!AQ311:'SmtRes'!AQ312,"=1",SmtRes!DH311:'SmtRes'!DH312)</f>
        <v>0</v>
      </c>
      <c r="S346">
        <f>SUMIF(SmtRes!AQ311:'SmtRes'!AQ312,"=1",SmtRes!DI311:'SmtRes'!DI312)</f>
        <v>4313.38</v>
      </c>
      <c r="T346">
        <f t="shared" si="328"/>
        <v>0</v>
      </c>
      <c r="U346">
        <f>SUMIF(SmtRes!AQ311:'SmtRes'!AQ312,"=1",SmtRes!CV311:'SmtRes'!CV312)</f>
        <v>4</v>
      </c>
      <c r="V346">
        <f>SUMIF(SmtRes!AQ311:'SmtRes'!AQ312,"=1",SmtRes!CW311:'SmtRes'!CW312)</f>
        <v>0</v>
      </c>
      <c r="W346">
        <f t="shared" si="329"/>
        <v>0</v>
      </c>
      <c r="X346">
        <f t="shared" si="330"/>
        <v>3191.9</v>
      </c>
      <c r="Y346">
        <f t="shared" si="331"/>
        <v>1552.82</v>
      </c>
      <c r="AA346">
        <v>87105511</v>
      </c>
      <c r="AB346">
        <f t="shared" si="332"/>
        <v>1078.3499999999999</v>
      </c>
      <c r="AC346">
        <f t="shared" si="333"/>
        <v>0</v>
      </c>
      <c r="AD346">
        <f t="shared" si="334"/>
        <v>0</v>
      </c>
      <c r="AE346">
        <f t="shared" si="335"/>
        <v>0</v>
      </c>
      <c r="AF346">
        <f>ROUND((SUM(SmtRes!BT311:'SmtRes'!BT312)),2)</f>
        <v>1078.3499999999999</v>
      </c>
      <c r="AG346">
        <f t="shared" si="336"/>
        <v>0</v>
      </c>
      <c r="AH346">
        <f>(SUM(SmtRes!BU311:'SmtRes'!BU312))</f>
        <v>1</v>
      </c>
      <c r="AI346">
        <f>(0)</f>
        <v>0</v>
      </c>
      <c r="AJ346">
        <f t="shared" si="337"/>
        <v>0</v>
      </c>
      <c r="AK346">
        <v>1078.345</v>
      </c>
      <c r="AL346">
        <v>0</v>
      </c>
      <c r="AM346">
        <v>0</v>
      </c>
      <c r="AN346">
        <v>0</v>
      </c>
      <c r="AO346">
        <v>1078.345</v>
      </c>
      <c r="AP346">
        <v>0</v>
      </c>
      <c r="AQ346">
        <v>1</v>
      </c>
      <c r="AR346">
        <v>0</v>
      </c>
      <c r="AS346">
        <v>0</v>
      </c>
      <c r="AT346">
        <v>74</v>
      </c>
      <c r="AU346">
        <v>36</v>
      </c>
      <c r="AV346">
        <v>1</v>
      </c>
      <c r="AW346">
        <v>1</v>
      </c>
      <c r="AZ346">
        <v>1</v>
      </c>
      <c r="BA346">
        <v>1</v>
      </c>
      <c r="BB346">
        <v>1</v>
      </c>
      <c r="BC346">
        <v>1</v>
      </c>
      <c r="BD346" t="s">
        <v>3</v>
      </c>
      <c r="BE346" t="s">
        <v>3</v>
      </c>
      <c r="BF346" t="s">
        <v>3</v>
      </c>
      <c r="BG346" t="s">
        <v>3</v>
      </c>
      <c r="BH346">
        <v>0</v>
      </c>
      <c r="BI346">
        <v>4</v>
      </c>
      <c r="BJ346" t="s">
        <v>338</v>
      </c>
      <c r="BM346">
        <v>200001</v>
      </c>
      <c r="BN346">
        <v>0</v>
      </c>
      <c r="BO346" t="s">
        <v>3</v>
      </c>
      <c r="BP346">
        <v>0</v>
      </c>
      <c r="BQ346">
        <v>4</v>
      </c>
      <c r="BR346">
        <v>0</v>
      </c>
      <c r="BS346">
        <v>1</v>
      </c>
      <c r="BT346">
        <v>1</v>
      </c>
      <c r="BU346">
        <v>1</v>
      </c>
      <c r="BV346">
        <v>1</v>
      </c>
      <c r="BW346">
        <v>1</v>
      </c>
      <c r="BX346">
        <v>1</v>
      </c>
      <c r="BY346" t="s">
        <v>3</v>
      </c>
      <c r="BZ346">
        <v>74</v>
      </c>
      <c r="CA346">
        <v>36</v>
      </c>
      <c r="CB346" t="s">
        <v>3</v>
      </c>
      <c r="CE346">
        <v>0</v>
      </c>
      <c r="CF346">
        <v>0</v>
      </c>
      <c r="CG346">
        <v>0</v>
      </c>
      <c r="CH346">
        <v>1</v>
      </c>
      <c r="CI346">
        <v>0</v>
      </c>
      <c r="CJ346">
        <v>0</v>
      </c>
      <c r="CK346">
        <v>0</v>
      </c>
      <c r="CL346">
        <v>0</v>
      </c>
      <c r="CM346">
        <v>0</v>
      </c>
      <c r="CN346" t="s">
        <v>3</v>
      </c>
      <c r="CO346">
        <v>0</v>
      </c>
      <c r="CP346">
        <f t="shared" si="338"/>
        <v>4313.38</v>
      </c>
      <c r="CQ346">
        <f>SUMIF(SmtRes!AQ311:'SmtRes'!AQ312,"=1",SmtRes!AA311:'SmtRes'!AA312)</f>
        <v>0</v>
      </c>
      <c r="CR346">
        <f>SUMIF(SmtRes!AQ311:'SmtRes'!AQ312,"=1",SmtRes!AB311:'SmtRes'!AB312)</f>
        <v>0</v>
      </c>
      <c r="CS346">
        <f>SUMIF(SmtRes!AQ311:'SmtRes'!AQ312,"=1",SmtRes!AC311:'SmtRes'!AC312)</f>
        <v>0</v>
      </c>
      <c r="CT346">
        <f>SUMIF(SmtRes!AQ311:'SmtRes'!AQ312,"=1",SmtRes!AD311:'SmtRes'!AD312)</f>
        <v>2156.69</v>
      </c>
      <c r="CU346">
        <f t="shared" si="339"/>
        <v>0</v>
      </c>
      <c r="CV346">
        <f>SUMIF(SmtRes!AQ311:'SmtRes'!AQ312,"=1",SmtRes!BU311:'SmtRes'!BU312)</f>
        <v>1</v>
      </c>
      <c r="CW346">
        <f>SUMIF(SmtRes!AQ311:'SmtRes'!AQ312,"=1",SmtRes!BV311:'SmtRes'!BV312)</f>
        <v>0</v>
      </c>
      <c r="CX346">
        <f t="shared" si="340"/>
        <v>0</v>
      </c>
      <c r="CY346">
        <f t="shared" si="341"/>
        <v>3191.9011999999998</v>
      </c>
      <c r="CZ346">
        <f t="shared" si="342"/>
        <v>1552.8167999999998</v>
      </c>
      <c r="DC346" t="s">
        <v>3</v>
      </c>
      <c r="DD346" t="s">
        <v>3</v>
      </c>
      <c r="DE346" t="s">
        <v>3</v>
      </c>
      <c r="DF346" t="s">
        <v>3</v>
      </c>
      <c r="DG346" t="s">
        <v>3</v>
      </c>
      <c r="DH346" t="s">
        <v>3</v>
      </c>
      <c r="DI346" t="s">
        <v>3</v>
      </c>
      <c r="DJ346" t="s">
        <v>3</v>
      </c>
      <c r="DK346" t="s">
        <v>3</v>
      </c>
      <c r="DL346" t="s">
        <v>3</v>
      </c>
      <c r="DM346" t="s">
        <v>3</v>
      </c>
      <c r="DN346">
        <v>0</v>
      </c>
      <c r="DO346">
        <v>0</v>
      </c>
      <c r="DP346">
        <v>1</v>
      </c>
      <c r="DQ346">
        <v>1</v>
      </c>
      <c r="DU346">
        <v>1013</v>
      </c>
      <c r="DV346" t="s">
        <v>337</v>
      </c>
      <c r="DW346" t="s">
        <v>337</v>
      </c>
      <c r="DX346">
        <v>1</v>
      </c>
      <c r="DZ346" t="s">
        <v>3</v>
      </c>
      <c r="EA346" t="s">
        <v>3</v>
      </c>
      <c r="EB346" t="s">
        <v>3</v>
      </c>
      <c r="EC346" t="s">
        <v>3</v>
      </c>
      <c r="EE346">
        <v>85678303</v>
      </c>
      <c r="EF346">
        <v>4</v>
      </c>
      <c r="EG346" t="s">
        <v>339</v>
      </c>
      <c r="EH346">
        <v>83</v>
      </c>
      <c r="EI346" t="s">
        <v>339</v>
      </c>
      <c r="EJ346">
        <v>4</v>
      </c>
      <c r="EK346">
        <v>200001</v>
      </c>
      <c r="EL346" t="s">
        <v>340</v>
      </c>
      <c r="EM346" t="s">
        <v>341</v>
      </c>
      <c r="EO346" t="s">
        <v>3</v>
      </c>
      <c r="EQ346">
        <v>0</v>
      </c>
      <c r="ER346">
        <v>0</v>
      </c>
      <c r="ES346">
        <v>0</v>
      </c>
      <c r="ET346">
        <v>0</v>
      </c>
      <c r="EU346">
        <v>0</v>
      </c>
      <c r="EV346">
        <v>0</v>
      </c>
      <c r="EW346">
        <v>1</v>
      </c>
      <c r="EX346">
        <v>0</v>
      </c>
      <c r="EY346">
        <v>0</v>
      </c>
      <c r="FQ346">
        <v>0</v>
      </c>
      <c r="FR346">
        <f t="shared" si="343"/>
        <v>0</v>
      </c>
      <c r="FS346">
        <v>0</v>
      </c>
      <c r="FX346">
        <v>74</v>
      </c>
      <c r="FY346">
        <v>36</v>
      </c>
      <c r="GA346" t="s">
        <v>3</v>
      </c>
      <c r="GD346">
        <v>1</v>
      </c>
      <c r="GF346">
        <v>-888698134</v>
      </c>
      <c r="GG346">
        <v>2</v>
      </c>
      <c r="GH346">
        <v>1</v>
      </c>
      <c r="GI346">
        <v>-2</v>
      </c>
      <c r="GJ346">
        <v>0</v>
      </c>
      <c r="GK346">
        <v>0</v>
      </c>
      <c r="GL346">
        <f t="shared" si="344"/>
        <v>0</v>
      </c>
      <c r="GM346">
        <f t="shared" si="345"/>
        <v>9058.1</v>
      </c>
      <c r="GN346">
        <f t="shared" si="346"/>
        <v>0</v>
      </c>
      <c r="GO346">
        <f t="shared" si="347"/>
        <v>0</v>
      </c>
      <c r="GP346">
        <f t="shared" si="348"/>
        <v>9058.1</v>
      </c>
      <c r="GR346">
        <v>0</v>
      </c>
      <c r="GS346">
        <v>3</v>
      </c>
      <c r="GT346">
        <v>0</v>
      </c>
      <c r="GU346" t="s">
        <v>3</v>
      </c>
      <c r="GV346">
        <f t="shared" si="349"/>
        <v>0</v>
      </c>
      <c r="GW346">
        <v>1</v>
      </c>
      <c r="GX346">
        <f t="shared" si="350"/>
        <v>0</v>
      </c>
      <c r="HA346">
        <v>0</v>
      </c>
      <c r="HB346">
        <v>0</v>
      </c>
      <c r="HC346">
        <f t="shared" si="351"/>
        <v>0</v>
      </c>
      <c r="HE346" t="s">
        <v>3</v>
      </c>
      <c r="HF346" t="s">
        <v>3</v>
      </c>
      <c r="HM346" t="s">
        <v>3</v>
      </c>
      <c r="HN346" t="s">
        <v>342</v>
      </c>
      <c r="HO346" t="s">
        <v>343</v>
      </c>
      <c r="HP346" t="s">
        <v>339</v>
      </c>
      <c r="HQ346" t="s">
        <v>339</v>
      </c>
      <c r="IK346">
        <v>0</v>
      </c>
    </row>
    <row r="347" spans="1:255" x14ac:dyDescent="0.2">
      <c r="A347" s="2">
        <v>17</v>
      </c>
      <c r="B347" s="2">
        <v>1</v>
      </c>
      <c r="C347" s="2">
        <f>ROW(SmtRes!A314)</f>
        <v>314</v>
      </c>
      <c r="D347" s="2">
        <f>ROW(EtalonRes!A314)</f>
        <v>314</v>
      </c>
      <c r="E347" s="2" t="s">
        <v>31</v>
      </c>
      <c r="F347" s="2" t="s">
        <v>344</v>
      </c>
      <c r="G347" s="2" t="s">
        <v>345</v>
      </c>
      <c r="H347" s="2" t="s">
        <v>346</v>
      </c>
      <c r="I347" s="2">
        <v>0.04</v>
      </c>
      <c r="J347" s="2">
        <v>0</v>
      </c>
      <c r="K347" s="2">
        <v>0.04</v>
      </c>
      <c r="L347" s="2">
        <v>0.04</v>
      </c>
      <c r="M347" s="2">
        <v>0</v>
      </c>
      <c r="N347" s="2">
        <f t="shared" si="326"/>
        <v>0.04</v>
      </c>
      <c r="O347" s="2">
        <f t="shared" si="327"/>
        <v>559.02</v>
      </c>
      <c r="P347" s="2">
        <f>SUMIF(SmtRes!AQ313:'SmtRes'!AQ314,"=1",SmtRes!DF313:'SmtRes'!DF314)</f>
        <v>0</v>
      </c>
      <c r="Q347" s="2">
        <f>SUMIF(SmtRes!AQ313:'SmtRes'!AQ314,"=1",SmtRes!DG313:'SmtRes'!DG314)</f>
        <v>0</v>
      </c>
      <c r="R347" s="2">
        <f>SUMIF(SmtRes!AQ313:'SmtRes'!AQ314,"=1",SmtRes!DH313:'SmtRes'!DH314)</f>
        <v>0</v>
      </c>
      <c r="S347" s="2">
        <f>SUMIF(SmtRes!AQ313:'SmtRes'!AQ314,"=1",SmtRes!DI313:'SmtRes'!DI314)</f>
        <v>559.02</v>
      </c>
      <c r="T347" s="2">
        <f t="shared" si="328"/>
        <v>0</v>
      </c>
      <c r="U347" s="2">
        <f>SUMIF(SmtRes!AQ313:'SmtRes'!AQ314,"=1",SmtRes!CV313:'SmtRes'!CV314)</f>
        <v>0.51839999999999997</v>
      </c>
      <c r="V347" s="2">
        <f>SUMIF(SmtRes!AQ313:'SmtRes'!AQ314,"=1",SmtRes!CW313:'SmtRes'!CW314)</f>
        <v>0</v>
      </c>
      <c r="W347" s="2">
        <f t="shared" si="329"/>
        <v>0</v>
      </c>
      <c r="X347" s="2">
        <f t="shared" si="330"/>
        <v>413.67</v>
      </c>
      <c r="Y347" s="2">
        <f t="shared" si="331"/>
        <v>201.25</v>
      </c>
      <c r="Z347" s="2"/>
      <c r="AA347" s="2">
        <v>87105575</v>
      </c>
      <c r="AB347" s="2">
        <f t="shared" si="332"/>
        <v>13975.35</v>
      </c>
      <c r="AC347" s="2">
        <f t="shared" si="333"/>
        <v>0</v>
      </c>
      <c r="AD347" s="2">
        <f t="shared" si="334"/>
        <v>0</v>
      </c>
      <c r="AE347" s="2">
        <f t="shared" si="335"/>
        <v>0</v>
      </c>
      <c r="AF347" s="2">
        <f>ROUND((SUM(SmtRes!BT313:'SmtRes'!BT314)),2)</f>
        <v>13975.35</v>
      </c>
      <c r="AG347" s="2">
        <f t="shared" si="336"/>
        <v>0</v>
      </c>
      <c r="AH347" s="2">
        <f>(SUM(SmtRes!BU313:'SmtRes'!BU314))</f>
        <v>12.96</v>
      </c>
      <c r="AI347" s="2">
        <f>(0)</f>
        <v>0</v>
      </c>
      <c r="AJ347" s="2">
        <f t="shared" si="337"/>
        <v>0</v>
      </c>
      <c r="AK347" s="2">
        <v>13975.351200000001</v>
      </c>
      <c r="AL347" s="2">
        <v>0</v>
      </c>
      <c r="AM347" s="2">
        <v>0</v>
      </c>
      <c r="AN347" s="2">
        <v>0</v>
      </c>
      <c r="AO347" s="2">
        <v>13975.351200000001</v>
      </c>
      <c r="AP347" s="2">
        <v>0</v>
      </c>
      <c r="AQ347" s="2">
        <v>12.96</v>
      </c>
      <c r="AR347" s="2">
        <v>0</v>
      </c>
      <c r="AS347" s="2">
        <v>0</v>
      </c>
      <c r="AT347" s="2">
        <v>74</v>
      </c>
      <c r="AU347" s="2">
        <v>36</v>
      </c>
      <c r="AV347" s="2">
        <v>1</v>
      </c>
      <c r="AW347" s="2">
        <v>1</v>
      </c>
      <c r="AX347" s="2"/>
      <c r="AY347" s="2"/>
      <c r="AZ347" s="2">
        <v>1</v>
      </c>
      <c r="BA347" s="2">
        <v>1</v>
      </c>
      <c r="BB347" s="2">
        <v>1</v>
      </c>
      <c r="BC347" s="2">
        <v>1</v>
      </c>
      <c r="BD347" s="2" t="s">
        <v>3</v>
      </c>
      <c r="BE347" s="2" t="s">
        <v>3</v>
      </c>
      <c r="BF347" s="2" t="s">
        <v>3</v>
      </c>
      <c r="BG347" s="2" t="s">
        <v>3</v>
      </c>
      <c r="BH347" s="2">
        <v>0</v>
      </c>
      <c r="BI347" s="2">
        <v>4</v>
      </c>
      <c r="BJ347" s="2" t="s">
        <v>347</v>
      </c>
      <c r="BK347" s="2"/>
      <c r="BL347" s="2"/>
      <c r="BM347" s="2">
        <v>200001</v>
      </c>
      <c r="BN347" s="2">
        <v>0</v>
      </c>
      <c r="BO347" s="2" t="s">
        <v>3</v>
      </c>
      <c r="BP347" s="2">
        <v>0</v>
      </c>
      <c r="BQ347" s="2">
        <v>4</v>
      </c>
      <c r="BR347" s="2">
        <v>0</v>
      </c>
      <c r="BS347" s="2">
        <v>1</v>
      </c>
      <c r="BT347" s="2">
        <v>1</v>
      </c>
      <c r="BU347" s="2">
        <v>1</v>
      </c>
      <c r="BV347" s="2">
        <v>1</v>
      </c>
      <c r="BW347" s="2">
        <v>1</v>
      </c>
      <c r="BX347" s="2">
        <v>1</v>
      </c>
      <c r="BY347" s="2" t="s">
        <v>3</v>
      </c>
      <c r="BZ347" s="2">
        <v>74</v>
      </c>
      <c r="CA347" s="2">
        <v>36</v>
      </c>
      <c r="CB347" s="2" t="s">
        <v>3</v>
      </c>
      <c r="CC347" s="2"/>
      <c r="CD347" s="2"/>
      <c r="CE347" s="2">
        <v>0</v>
      </c>
      <c r="CF347" s="2">
        <v>0</v>
      </c>
      <c r="CG347" s="2">
        <v>0</v>
      </c>
      <c r="CH347" s="2">
        <v>2</v>
      </c>
      <c r="CI347" s="2">
        <v>0</v>
      </c>
      <c r="CJ347" s="2">
        <v>0</v>
      </c>
      <c r="CK347" s="2">
        <v>0</v>
      </c>
      <c r="CL347" s="2">
        <v>0</v>
      </c>
      <c r="CM347" s="2">
        <v>0</v>
      </c>
      <c r="CN347" s="2" t="s">
        <v>3</v>
      </c>
      <c r="CO347" s="2">
        <v>0</v>
      </c>
      <c r="CP347" s="2">
        <f t="shared" si="338"/>
        <v>559.02</v>
      </c>
      <c r="CQ347" s="2">
        <f>SUMIF(SmtRes!AQ313:'SmtRes'!AQ314,"=1",SmtRes!AA313:'SmtRes'!AA314)</f>
        <v>0</v>
      </c>
      <c r="CR347" s="2">
        <f>SUMIF(SmtRes!AQ313:'SmtRes'!AQ314,"=1",SmtRes!AB313:'SmtRes'!AB314)</f>
        <v>0</v>
      </c>
      <c r="CS347" s="2">
        <f>SUMIF(SmtRes!AQ313:'SmtRes'!AQ314,"=1",SmtRes!AC313:'SmtRes'!AC314)</f>
        <v>0</v>
      </c>
      <c r="CT347" s="2">
        <f>SUMIF(SmtRes!AQ313:'SmtRes'!AQ314,"=1",SmtRes!AD313:'SmtRes'!AD314)</f>
        <v>2156.69</v>
      </c>
      <c r="CU347" s="2">
        <f t="shared" si="339"/>
        <v>0</v>
      </c>
      <c r="CV347" s="2">
        <f>SUMIF(SmtRes!AQ313:'SmtRes'!AQ314,"=1",SmtRes!BU313:'SmtRes'!BU314)</f>
        <v>12.96</v>
      </c>
      <c r="CW347" s="2">
        <f>SUMIF(SmtRes!AQ313:'SmtRes'!AQ314,"=1",SmtRes!BV313:'SmtRes'!BV314)</f>
        <v>0</v>
      </c>
      <c r="CX347" s="2">
        <f t="shared" si="340"/>
        <v>0</v>
      </c>
      <c r="CY347" s="2">
        <f t="shared" si="341"/>
        <v>413.67479999999995</v>
      </c>
      <c r="CZ347" s="2">
        <f t="shared" si="342"/>
        <v>201.24720000000002</v>
      </c>
      <c r="DA347" s="2"/>
      <c r="DB347" s="2"/>
      <c r="DC347" s="2" t="s">
        <v>3</v>
      </c>
      <c r="DD347" s="2" t="s">
        <v>3</v>
      </c>
      <c r="DE347" s="2" t="s">
        <v>3</v>
      </c>
      <c r="DF347" s="2" t="s">
        <v>3</v>
      </c>
      <c r="DG347" s="2" t="s">
        <v>3</v>
      </c>
      <c r="DH347" s="2" t="s">
        <v>3</v>
      </c>
      <c r="DI347" s="2" t="s">
        <v>3</v>
      </c>
      <c r="DJ347" s="2" t="s">
        <v>3</v>
      </c>
      <c r="DK347" s="2" t="s">
        <v>3</v>
      </c>
      <c r="DL347" s="2" t="s">
        <v>3</v>
      </c>
      <c r="DM347" s="2" t="s">
        <v>3</v>
      </c>
      <c r="DN347" s="2">
        <v>0</v>
      </c>
      <c r="DO347" s="2">
        <v>0</v>
      </c>
      <c r="DP347" s="2">
        <v>1</v>
      </c>
      <c r="DQ347" s="2">
        <v>1</v>
      </c>
      <c r="DR347" s="2"/>
      <c r="DS347" s="2"/>
      <c r="DT347" s="2"/>
      <c r="DU347" s="2">
        <v>1013</v>
      </c>
      <c r="DV347" s="2" t="s">
        <v>346</v>
      </c>
      <c r="DW347" s="2" t="s">
        <v>346</v>
      </c>
      <c r="DX347" s="2">
        <v>1</v>
      </c>
      <c r="DY347" s="2"/>
      <c r="DZ347" s="2" t="s">
        <v>3</v>
      </c>
      <c r="EA347" s="2" t="s">
        <v>3</v>
      </c>
      <c r="EB347" s="2" t="s">
        <v>3</v>
      </c>
      <c r="EC347" s="2" t="s">
        <v>3</v>
      </c>
      <c r="ED347" s="2"/>
      <c r="EE347" s="2">
        <v>85678303</v>
      </c>
      <c r="EF347" s="2">
        <v>4</v>
      </c>
      <c r="EG347" s="2" t="s">
        <v>339</v>
      </c>
      <c r="EH347" s="2">
        <v>83</v>
      </c>
      <c r="EI347" s="2" t="s">
        <v>339</v>
      </c>
      <c r="EJ347" s="2">
        <v>4</v>
      </c>
      <c r="EK347" s="2">
        <v>200001</v>
      </c>
      <c r="EL347" s="2" t="s">
        <v>340</v>
      </c>
      <c r="EM347" s="2" t="s">
        <v>341</v>
      </c>
      <c r="EN347" s="2"/>
      <c r="EO347" s="2" t="s">
        <v>3</v>
      </c>
      <c r="EP347" s="2"/>
      <c r="EQ347" s="2">
        <v>0</v>
      </c>
      <c r="ER347" s="2">
        <v>0</v>
      </c>
      <c r="ES347" s="2">
        <v>0</v>
      </c>
      <c r="ET347" s="2">
        <v>0</v>
      </c>
      <c r="EU347" s="2">
        <v>0</v>
      </c>
      <c r="EV347" s="2">
        <v>0</v>
      </c>
      <c r="EW347" s="2">
        <v>12.96</v>
      </c>
      <c r="EX347" s="2">
        <v>0</v>
      </c>
      <c r="EY347" s="2">
        <v>0</v>
      </c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>
        <v>0</v>
      </c>
      <c r="FR347" s="2">
        <f t="shared" si="343"/>
        <v>0</v>
      </c>
      <c r="FS347" s="2">
        <v>0</v>
      </c>
      <c r="FT347" s="2"/>
      <c r="FU347" s="2"/>
      <c r="FV347" s="2"/>
      <c r="FW347" s="2"/>
      <c r="FX347" s="2">
        <v>74</v>
      </c>
      <c r="FY347" s="2">
        <v>36</v>
      </c>
      <c r="FZ347" s="2"/>
      <c r="GA347" s="2" t="s">
        <v>3</v>
      </c>
      <c r="GB347" s="2"/>
      <c r="GC347" s="2"/>
      <c r="GD347" s="2">
        <v>1</v>
      </c>
      <c r="GE347" s="2"/>
      <c r="GF347" s="2">
        <v>953704228</v>
      </c>
      <c r="GG347" s="2">
        <v>2</v>
      </c>
      <c r="GH347" s="2">
        <v>1</v>
      </c>
      <c r="GI347" s="2">
        <v>-2</v>
      </c>
      <c r="GJ347" s="2">
        <v>0</v>
      </c>
      <c r="GK347" s="2">
        <v>0</v>
      </c>
      <c r="GL347" s="2">
        <f t="shared" si="344"/>
        <v>0</v>
      </c>
      <c r="GM347" s="2">
        <f t="shared" si="345"/>
        <v>1173.94</v>
      </c>
      <c r="GN347" s="2">
        <f t="shared" si="346"/>
        <v>0</v>
      </c>
      <c r="GO347" s="2">
        <f t="shared" si="347"/>
        <v>0</v>
      </c>
      <c r="GP347" s="2">
        <f t="shared" si="348"/>
        <v>1173.94</v>
      </c>
      <c r="GQ347" s="2"/>
      <c r="GR347" s="2">
        <v>0</v>
      </c>
      <c r="GS347" s="2">
        <v>3</v>
      </c>
      <c r="GT347" s="2">
        <v>0</v>
      </c>
      <c r="GU347" s="2" t="s">
        <v>3</v>
      </c>
      <c r="GV347" s="2">
        <f t="shared" si="349"/>
        <v>0</v>
      </c>
      <c r="GW347" s="2">
        <v>1</v>
      </c>
      <c r="GX347" s="2">
        <f t="shared" si="350"/>
        <v>0</v>
      </c>
      <c r="GY347" s="2"/>
      <c r="GZ347" s="2"/>
      <c r="HA347" s="2">
        <v>0</v>
      </c>
      <c r="HB347" s="2">
        <v>0</v>
      </c>
      <c r="HC347" s="2">
        <f t="shared" si="351"/>
        <v>0</v>
      </c>
      <c r="HD347" s="2"/>
      <c r="HE347" s="2" t="s">
        <v>3</v>
      </c>
      <c r="HF347" s="2" t="s">
        <v>3</v>
      </c>
      <c r="HG347" s="2"/>
      <c r="HH347" s="2"/>
      <c r="HI347" s="2"/>
      <c r="HJ347" s="2"/>
      <c r="HK347" s="2"/>
      <c r="HL347" s="2"/>
      <c r="HM347" s="2" t="s">
        <v>3</v>
      </c>
      <c r="HN347" s="2" t="s">
        <v>342</v>
      </c>
      <c r="HO347" s="2" t="s">
        <v>343</v>
      </c>
      <c r="HP347" s="2" t="s">
        <v>339</v>
      </c>
      <c r="HQ347" s="2" t="s">
        <v>339</v>
      </c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>
        <v>0</v>
      </c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 x14ac:dyDescent="0.2">
      <c r="A348">
        <v>17</v>
      </c>
      <c r="B348">
        <v>1</v>
      </c>
      <c r="C348">
        <f>ROW(SmtRes!A316)</f>
        <v>316</v>
      </c>
      <c r="D348">
        <f>ROW(EtalonRes!A316)</f>
        <v>316</v>
      </c>
      <c r="E348" t="s">
        <v>31</v>
      </c>
      <c r="F348" t="s">
        <v>344</v>
      </c>
      <c r="G348" t="s">
        <v>345</v>
      </c>
      <c r="H348" t="s">
        <v>346</v>
      </c>
      <c r="I348">
        <v>0.04</v>
      </c>
      <c r="J348">
        <v>0</v>
      </c>
      <c r="K348">
        <v>0.04</v>
      </c>
      <c r="L348">
        <v>0.04</v>
      </c>
      <c r="M348">
        <v>0</v>
      </c>
      <c r="N348">
        <f t="shared" si="326"/>
        <v>0.04</v>
      </c>
      <c r="O348">
        <f t="shared" si="327"/>
        <v>559.02</v>
      </c>
      <c r="P348">
        <f>SUMIF(SmtRes!AQ315:'SmtRes'!AQ316,"=1",SmtRes!DF315:'SmtRes'!DF316)</f>
        <v>0</v>
      </c>
      <c r="Q348">
        <f>SUMIF(SmtRes!AQ315:'SmtRes'!AQ316,"=1",SmtRes!DG315:'SmtRes'!DG316)</f>
        <v>0</v>
      </c>
      <c r="R348">
        <f>SUMIF(SmtRes!AQ315:'SmtRes'!AQ316,"=1",SmtRes!DH315:'SmtRes'!DH316)</f>
        <v>0</v>
      </c>
      <c r="S348">
        <f>SUMIF(SmtRes!AQ315:'SmtRes'!AQ316,"=1",SmtRes!DI315:'SmtRes'!DI316)</f>
        <v>559.02</v>
      </c>
      <c r="T348">
        <f t="shared" si="328"/>
        <v>0</v>
      </c>
      <c r="U348">
        <f>SUMIF(SmtRes!AQ315:'SmtRes'!AQ316,"=1",SmtRes!CV315:'SmtRes'!CV316)</f>
        <v>0.51839999999999997</v>
      </c>
      <c r="V348">
        <f>SUMIF(SmtRes!AQ315:'SmtRes'!AQ316,"=1",SmtRes!CW315:'SmtRes'!CW316)</f>
        <v>0</v>
      </c>
      <c r="W348">
        <f t="shared" si="329"/>
        <v>0</v>
      </c>
      <c r="X348">
        <f t="shared" si="330"/>
        <v>413.67</v>
      </c>
      <c r="Y348">
        <f t="shared" si="331"/>
        <v>201.25</v>
      </c>
      <c r="AA348">
        <v>87105511</v>
      </c>
      <c r="AB348">
        <f t="shared" si="332"/>
        <v>13975.35</v>
      </c>
      <c r="AC348">
        <f t="shared" si="333"/>
        <v>0</v>
      </c>
      <c r="AD348">
        <f t="shared" si="334"/>
        <v>0</v>
      </c>
      <c r="AE348">
        <f t="shared" si="335"/>
        <v>0</v>
      </c>
      <c r="AF348">
        <f>ROUND((SUM(SmtRes!BT315:'SmtRes'!BT316)),2)</f>
        <v>13975.35</v>
      </c>
      <c r="AG348">
        <f t="shared" si="336"/>
        <v>0</v>
      </c>
      <c r="AH348">
        <f>(SUM(SmtRes!BU315:'SmtRes'!BU316))</f>
        <v>12.96</v>
      </c>
      <c r="AI348">
        <f>(0)</f>
        <v>0</v>
      </c>
      <c r="AJ348">
        <f t="shared" si="337"/>
        <v>0</v>
      </c>
      <c r="AK348">
        <v>13975.351200000001</v>
      </c>
      <c r="AL348">
        <v>0</v>
      </c>
      <c r="AM348">
        <v>0</v>
      </c>
      <c r="AN348">
        <v>0</v>
      </c>
      <c r="AO348">
        <v>13975.351200000001</v>
      </c>
      <c r="AP348">
        <v>0</v>
      </c>
      <c r="AQ348">
        <v>12.96</v>
      </c>
      <c r="AR348">
        <v>0</v>
      </c>
      <c r="AS348">
        <v>0</v>
      </c>
      <c r="AT348">
        <v>74</v>
      </c>
      <c r="AU348">
        <v>36</v>
      </c>
      <c r="AV348">
        <v>1</v>
      </c>
      <c r="AW348">
        <v>1</v>
      </c>
      <c r="AZ348">
        <v>1</v>
      </c>
      <c r="BA348">
        <v>1</v>
      </c>
      <c r="BB348">
        <v>1</v>
      </c>
      <c r="BC348">
        <v>1</v>
      </c>
      <c r="BD348" t="s">
        <v>3</v>
      </c>
      <c r="BE348" t="s">
        <v>3</v>
      </c>
      <c r="BF348" t="s">
        <v>3</v>
      </c>
      <c r="BG348" t="s">
        <v>3</v>
      </c>
      <c r="BH348">
        <v>0</v>
      </c>
      <c r="BI348">
        <v>4</v>
      </c>
      <c r="BJ348" t="s">
        <v>347</v>
      </c>
      <c r="BM348">
        <v>200001</v>
      </c>
      <c r="BN348">
        <v>0</v>
      </c>
      <c r="BO348" t="s">
        <v>3</v>
      </c>
      <c r="BP348">
        <v>0</v>
      </c>
      <c r="BQ348">
        <v>4</v>
      </c>
      <c r="BR348">
        <v>0</v>
      </c>
      <c r="BS348">
        <v>1</v>
      </c>
      <c r="BT348">
        <v>1</v>
      </c>
      <c r="BU348">
        <v>1</v>
      </c>
      <c r="BV348">
        <v>1</v>
      </c>
      <c r="BW348">
        <v>1</v>
      </c>
      <c r="BX348">
        <v>1</v>
      </c>
      <c r="BY348" t="s">
        <v>3</v>
      </c>
      <c r="BZ348">
        <v>74</v>
      </c>
      <c r="CA348">
        <v>36</v>
      </c>
      <c r="CB348" t="s">
        <v>3</v>
      </c>
      <c r="CE348">
        <v>0</v>
      </c>
      <c r="CF348">
        <v>0</v>
      </c>
      <c r="CG348">
        <v>0</v>
      </c>
      <c r="CH348">
        <v>2</v>
      </c>
      <c r="CI348">
        <v>0</v>
      </c>
      <c r="CJ348">
        <v>0</v>
      </c>
      <c r="CK348">
        <v>0</v>
      </c>
      <c r="CL348">
        <v>0</v>
      </c>
      <c r="CM348">
        <v>0</v>
      </c>
      <c r="CN348" t="s">
        <v>3</v>
      </c>
      <c r="CO348">
        <v>0</v>
      </c>
      <c r="CP348">
        <f t="shared" si="338"/>
        <v>559.02</v>
      </c>
      <c r="CQ348">
        <f>SUMIF(SmtRes!AQ315:'SmtRes'!AQ316,"=1",SmtRes!AA315:'SmtRes'!AA316)</f>
        <v>0</v>
      </c>
      <c r="CR348">
        <f>SUMIF(SmtRes!AQ315:'SmtRes'!AQ316,"=1",SmtRes!AB315:'SmtRes'!AB316)</f>
        <v>0</v>
      </c>
      <c r="CS348">
        <f>SUMIF(SmtRes!AQ315:'SmtRes'!AQ316,"=1",SmtRes!AC315:'SmtRes'!AC316)</f>
        <v>0</v>
      </c>
      <c r="CT348">
        <f>SUMIF(SmtRes!AQ315:'SmtRes'!AQ316,"=1",SmtRes!AD315:'SmtRes'!AD316)</f>
        <v>2156.69</v>
      </c>
      <c r="CU348">
        <f t="shared" si="339"/>
        <v>0</v>
      </c>
      <c r="CV348">
        <f>SUMIF(SmtRes!AQ315:'SmtRes'!AQ316,"=1",SmtRes!BU315:'SmtRes'!BU316)</f>
        <v>12.96</v>
      </c>
      <c r="CW348">
        <f>SUMIF(SmtRes!AQ315:'SmtRes'!AQ316,"=1",SmtRes!BV315:'SmtRes'!BV316)</f>
        <v>0</v>
      </c>
      <c r="CX348">
        <f t="shared" si="340"/>
        <v>0</v>
      </c>
      <c r="CY348">
        <f t="shared" si="341"/>
        <v>413.67479999999995</v>
      </c>
      <c r="CZ348">
        <f t="shared" si="342"/>
        <v>201.24720000000002</v>
      </c>
      <c r="DC348" t="s">
        <v>3</v>
      </c>
      <c r="DD348" t="s">
        <v>3</v>
      </c>
      <c r="DE348" t="s">
        <v>3</v>
      </c>
      <c r="DF348" t="s">
        <v>3</v>
      </c>
      <c r="DG348" t="s">
        <v>3</v>
      </c>
      <c r="DH348" t="s">
        <v>3</v>
      </c>
      <c r="DI348" t="s">
        <v>3</v>
      </c>
      <c r="DJ348" t="s">
        <v>3</v>
      </c>
      <c r="DK348" t="s">
        <v>3</v>
      </c>
      <c r="DL348" t="s">
        <v>3</v>
      </c>
      <c r="DM348" t="s">
        <v>3</v>
      </c>
      <c r="DN348">
        <v>0</v>
      </c>
      <c r="DO348">
        <v>0</v>
      </c>
      <c r="DP348">
        <v>1</v>
      </c>
      <c r="DQ348">
        <v>1</v>
      </c>
      <c r="DU348">
        <v>1013</v>
      </c>
      <c r="DV348" t="s">
        <v>346</v>
      </c>
      <c r="DW348" t="s">
        <v>346</v>
      </c>
      <c r="DX348">
        <v>1</v>
      </c>
      <c r="DZ348" t="s">
        <v>3</v>
      </c>
      <c r="EA348" t="s">
        <v>3</v>
      </c>
      <c r="EB348" t="s">
        <v>3</v>
      </c>
      <c r="EC348" t="s">
        <v>3</v>
      </c>
      <c r="EE348">
        <v>85678303</v>
      </c>
      <c r="EF348">
        <v>4</v>
      </c>
      <c r="EG348" t="s">
        <v>339</v>
      </c>
      <c r="EH348">
        <v>83</v>
      </c>
      <c r="EI348" t="s">
        <v>339</v>
      </c>
      <c r="EJ348">
        <v>4</v>
      </c>
      <c r="EK348">
        <v>200001</v>
      </c>
      <c r="EL348" t="s">
        <v>340</v>
      </c>
      <c r="EM348" t="s">
        <v>341</v>
      </c>
      <c r="EO348" t="s">
        <v>3</v>
      </c>
      <c r="EQ348">
        <v>0</v>
      </c>
      <c r="ER348">
        <v>0</v>
      </c>
      <c r="ES348">
        <v>0</v>
      </c>
      <c r="ET348">
        <v>0</v>
      </c>
      <c r="EU348">
        <v>0</v>
      </c>
      <c r="EV348">
        <v>0</v>
      </c>
      <c r="EW348">
        <v>12.96</v>
      </c>
      <c r="EX348">
        <v>0</v>
      </c>
      <c r="EY348">
        <v>0</v>
      </c>
      <c r="FQ348">
        <v>0</v>
      </c>
      <c r="FR348">
        <f t="shared" si="343"/>
        <v>0</v>
      </c>
      <c r="FS348">
        <v>0</v>
      </c>
      <c r="FX348">
        <v>74</v>
      </c>
      <c r="FY348">
        <v>36</v>
      </c>
      <c r="GA348" t="s">
        <v>3</v>
      </c>
      <c r="GD348">
        <v>1</v>
      </c>
      <c r="GF348">
        <v>953704228</v>
      </c>
      <c r="GG348">
        <v>2</v>
      </c>
      <c r="GH348">
        <v>1</v>
      </c>
      <c r="GI348">
        <v>-2</v>
      </c>
      <c r="GJ348">
        <v>0</v>
      </c>
      <c r="GK348">
        <v>0</v>
      </c>
      <c r="GL348">
        <f t="shared" si="344"/>
        <v>0</v>
      </c>
      <c r="GM348">
        <f t="shared" si="345"/>
        <v>1173.94</v>
      </c>
      <c r="GN348">
        <f t="shared" si="346"/>
        <v>0</v>
      </c>
      <c r="GO348">
        <f t="shared" si="347"/>
        <v>0</v>
      </c>
      <c r="GP348">
        <f t="shared" si="348"/>
        <v>1173.94</v>
      </c>
      <c r="GR348">
        <v>0</v>
      </c>
      <c r="GS348">
        <v>3</v>
      </c>
      <c r="GT348">
        <v>0</v>
      </c>
      <c r="GU348" t="s">
        <v>3</v>
      </c>
      <c r="GV348">
        <f t="shared" si="349"/>
        <v>0</v>
      </c>
      <c r="GW348">
        <v>1</v>
      </c>
      <c r="GX348">
        <f t="shared" si="350"/>
        <v>0</v>
      </c>
      <c r="HA348">
        <v>0</v>
      </c>
      <c r="HB348">
        <v>0</v>
      </c>
      <c r="HC348">
        <f t="shared" si="351"/>
        <v>0</v>
      </c>
      <c r="HE348" t="s">
        <v>3</v>
      </c>
      <c r="HF348" t="s">
        <v>3</v>
      </c>
      <c r="HM348" t="s">
        <v>3</v>
      </c>
      <c r="HN348" t="s">
        <v>342</v>
      </c>
      <c r="HO348" t="s">
        <v>343</v>
      </c>
      <c r="HP348" t="s">
        <v>339</v>
      </c>
      <c r="HQ348" t="s">
        <v>339</v>
      </c>
      <c r="IK348">
        <v>0</v>
      </c>
    </row>
    <row r="349" spans="1:255" x14ac:dyDescent="0.2">
      <c r="A349" s="2">
        <v>17</v>
      </c>
      <c r="B349" s="2">
        <v>1</v>
      </c>
      <c r="C349" s="2">
        <f>ROW(SmtRes!A318)</f>
        <v>318</v>
      </c>
      <c r="D349" s="2">
        <f>ROW(EtalonRes!A318)</f>
        <v>318</v>
      </c>
      <c r="E349" s="2" t="s">
        <v>35</v>
      </c>
      <c r="F349" s="2" t="s">
        <v>348</v>
      </c>
      <c r="G349" s="2" t="s">
        <v>349</v>
      </c>
      <c r="H349" s="2" t="s">
        <v>24</v>
      </c>
      <c r="I349" s="2">
        <v>1</v>
      </c>
      <c r="J349" s="2">
        <v>0</v>
      </c>
      <c r="K349" s="2">
        <v>1</v>
      </c>
      <c r="L349" s="2">
        <v>1</v>
      </c>
      <c r="M349" s="2">
        <v>0</v>
      </c>
      <c r="N349" s="2">
        <f t="shared" si="326"/>
        <v>1</v>
      </c>
      <c r="O349" s="2">
        <f t="shared" si="327"/>
        <v>884.24</v>
      </c>
      <c r="P349" s="2">
        <f>SUMIF(SmtRes!AQ317:'SmtRes'!AQ318,"=1",SmtRes!DF317:'SmtRes'!DF318)</f>
        <v>0</v>
      </c>
      <c r="Q349" s="2">
        <f>SUMIF(SmtRes!AQ317:'SmtRes'!AQ318,"=1",SmtRes!DG317:'SmtRes'!DG318)</f>
        <v>0</v>
      </c>
      <c r="R349" s="2">
        <f>SUMIF(SmtRes!AQ317:'SmtRes'!AQ318,"=1",SmtRes!DH317:'SmtRes'!DH318)</f>
        <v>0</v>
      </c>
      <c r="S349" s="2">
        <f>SUMIF(SmtRes!AQ317:'SmtRes'!AQ318,"=1",SmtRes!DI317:'SmtRes'!DI318)</f>
        <v>884.24</v>
      </c>
      <c r="T349" s="2">
        <f t="shared" si="328"/>
        <v>0</v>
      </c>
      <c r="U349" s="2">
        <f>SUMIF(SmtRes!AQ317:'SmtRes'!AQ318,"=1",SmtRes!CV317:'SmtRes'!CV318)</f>
        <v>0.82</v>
      </c>
      <c r="V349" s="2">
        <f>SUMIF(SmtRes!AQ317:'SmtRes'!AQ318,"=1",SmtRes!CW317:'SmtRes'!CW318)</f>
        <v>0</v>
      </c>
      <c r="W349" s="2">
        <f t="shared" si="329"/>
        <v>0</v>
      </c>
      <c r="X349" s="2">
        <f t="shared" si="330"/>
        <v>654.34</v>
      </c>
      <c r="Y349" s="2">
        <f t="shared" si="331"/>
        <v>318.33</v>
      </c>
      <c r="Z349" s="2"/>
      <c r="AA349" s="2">
        <v>87105575</v>
      </c>
      <c r="AB349" s="2">
        <f t="shared" si="332"/>
        <v>884.24</v>
      </c>
      <c r="AC349" s="2">
        <f t="shared" si="333"/>
        <v>0</v>
      </c>
      <c r="AD349" s="2">
        <f t="shared" si="334"/>
        <v>0</v>
      </c>
      <c r="AE349" s="2">
        <f t="shared" si="335"/>
        <v>0</v>
      </c>
      <c r="AF349" s="2">
        <f>ROUND((SUM(SmtRes!BT317:'SmtRes'!BT318)),2)</f>
        <v>884.24</v>
      </c>
      <c r="AG349" s="2">
        <f t="shared" si="336"/>
        <v>0</v>
      </c>
      <c r="AH349" s="2">
        <f>(SUM(SmtRes!BU317:'SmtRes'!BU318))</f>
        <v>0.82</v>
      </c>
      <c r="AI349" s="2">
        <f>(0)</f>
        <v>0</v>
      </c>
      <c r="AJ349" s="2">
        <f t="shared" si="337"/>
        <v>0</v>
      </c>
      <c r="AK349" s="2">
        <v>884.24289999999996</v>
      </c>
      <c r="AL349" s="2">
        <v>0</v>
      </c>
      <c r="AM349" s="2">
        <v>0</v>
      </c>
      <c r="AN349" s="2">
        <v>0</v>
      </c>
      <c r="AO349" s="2">
        <v>884.24289999999996</v>
      </c>
      <c r="AP349" s="2">
        <v>0</v>
      </c>
      <c r="AQ349" s="2">
        <v>0.82</v>
      </c>
      <c r="AR349" s="2">
        <v>0</v>
      </c>
      <c r="AS349" s="2">
        <v>0</v>
      </c>
      <c r="AT349" s="2">
        <v>74</v>
      </c>
      <c r="AU349" s="2">
        <v>36</v>
      </c>
      <c r="AV349" s="2">
        <v>1</v>
      </c>
      <c r="AW349" s="2">
        <v>1</v>
      </c>
      <c r="AX349" s="2"/>
      <c r="AY349" s="2"/>
      <c r="AZ349" s="2">
        <v>1</v>
      </c>
      <c r="BA349" s="2">
        <v>1</v>
      </c>
      <c r="BB349" s="2">
        <v>1</v>
      </c>
      <c r="BC349" s="2">
        <v>1</v>
      </c>
      <c r="BD349" s="2" t="s">
        <v>3</v>
      </c>
      <c r="BE349" s="2" t="s">
        <v>3</v>
      </c>
      <c r="BF349" s="2" t="s">
        <v>3</v>
      </c>
      <c r="BG349" s="2" t="s">
        <v>3</v>
      </c>
      <c r="BH349" s="2">
        <v>0</v>
      </c>
      <c r="BI349" s="2">
        <v>4</v>
      </c>
      <c r="BJ349" s="2" t="s">
        <v>350</v>
      </c>
      <c r="BK349" s="2"/>
      <c r="BL349" s="2"/>
      <c r="BM349" s="2">
        <v>200001</v>
      </c>
      <c r="BN349" s="2">
        <v>0</v>
      </c>
      <c r="BO349" s="2" t="s">
        <v>3</v>
      </c>
      <c r="BP349" s="2">
        <v>0</v>
      </c>
      <c r="BQ349" s="2">
        <v>4</v>
      </c>
      <c r="BR349" s="2">
        <v>0</v>
      </c>
      <c r="BS349" s="2">
        <v>1</v>
      </c>
      <c r="BT349" s="2">
        <v>1</v>
      </c>
      <c r="BU349" s="2">
        <v>1</v>
      </c>
      <c r="BV349" s="2">
        <v>1</v>
      </c>
      <c r="BW349" s="2">
        <v>1</v>
      </c>
      <c r="BX349" s="2">
        <v>1</v>
      </c>
      <c r="BY349" s="2" t="s">
        <v>3</v>
      </c>
      <c r="BZ349" s="2">
        <v>74</v>
      </c>
      <c r="CA349" s="2">
        <v>36</v>
      </c>
      <c r="CB349" s="2" t="s">
        <v>3</v>
      </c>
      <c r="CC349" s="2"/>
      <c r="CD349" s="2"/>
      <c r="CE349" s="2">
        <v>0</v>
      </c>
      <c r="CF349" s="2">
        <v>0</v>
      </c>
      <c r="CG349" s="2">
        <v>0</v>
      </c>
      <c r="CH349" s="2">
        <v>3</v>
      </c>
      <c r="CI349" s="2">
        <v>0</v>
      </c>
      <c r="CJ349" s="2">
        <v>0</v>
      </c>
      <c r="CK349" s="2">
        <v>0</v>
      </c>
      <c r="CL349" s="2">
        <v>0</v>
      </c>
      <c r="CM349" s="2">
        <v>0</v>
      </c>
      <c r="CN349" s="2" t="s">
        <v>3</v>
      </c>
      <c r="CO349" s="2">
        <v>0</v>
      </c>
      <c r="CP349" s="2">
        <f t="shared" si="338"/>
        <v>884.24</v>
      </c>
      <c r="CQ349" s="2">
        <f>SUMIF(SmtRes!AQ317:'SmtRes'!AQ318,"=1",SmtRes!AA317:'SmtRes'!AA318)</f>
        <v>0</v>
      </c>
      <c r="CR349" s="2">
        <f>SUMIF(SmtRes!AQ317:'SmtRes'!AQ318,"=1",SmtRes!AB317:'SmtRes'!AB318)</f>
        <v>0</v>
      </c>
      <c r="CS349" s="2">
        <f>SUMIF(SmtRes!AQ317:'SmtRes'!AQ318,"=1",SmtRes!AC317:'SmtRes'!AC318)</f>
        <v>0</v>
      </c>
      <c r="CT349" s="2">
        <f>SUMIF(SmtRes!AQ317:'SmtRes'!AQ318,"=1",SmtRes!AD317:'SmtRes'!AD318)</f>
        <v>2156.69</v>
      </c>
      <c r="CU349" s="2">
        <f t="shared" si="339"/>
        <v>0</v>
      </c>
      <c r="CV349" s="2">
        <f>SUMIF(SmtRes!AQ317:'SmtRes'!AQ318,"=1",SmtRes!BU317:'SmtRes'!BU318)</f>
        <v>0.82</v>
      </c>
      <c r="CW349" s="2">
        <f>SUMIF(SmtRes!AQ317:'SmtRes'!AQ318,"=1",SmtRes!BV317:'SmtRes'!BV318)</f>
        <v>0</v>
      </c>
      <c r="CX349" s="2">
        <f t="shared" si="340"/>
        <v>0</v>
      </c>
      <c r="CY349" s="2">
        <f t="shared" si="341"/>
        <v>654.33760000000007</v>
      </c>
      <c r="CZ349" s="2">
        <f t="shared" si="342"/>
        <v>318.32639999999998</v>
      </c>
      <c r="DA349" s="2"/>
      <c r="DB349" s="2"/>
      <c r="DC349" s="2" t="s">
        <v>3</v>
      </c>
      <c r="DD349" s="2" t="s">
        <v>3</v>
      </c>
      <c r="DE349" s="2" t="s">
        <v>3</v>
      </c>
      <c r="DF349" s="2" t="s">
        <v>3</v>
      </c>
      <c r="DG349" s="2" t="s">
        <v>3</v>
      </c>
      <c r="DH349" s="2" t="s">
        <v>3</v>
      </c>
      <c r="DI349" s="2" t="s">
        <v>3</v>
      </c>
      <c r="DJ349" s="2" t="s">
        <v>3</v>
      </c>
      <c r="DK349" s="2" t="s">
        <v>3</v>
      </c>
      <c r="DL349" s="2" t="s">
        <v>3</v>
      </c>
      <c r="DM349" s="2" t="s">
        <v>3</v>
      </c>
      <c r="DN349" s="2">
        <v>0</v>
      </c>
      <c r="DO349" s="2">
        <v>0</v>
      </c>
      <c r="DP349" s="2">
        <v>1</v>
      </c>
      <c r="DQ349" s="2">
        <v>1</v>
      </c>
      <c r="DR349" s="2"/>
      <c r="DS349" s="2"/>
      <c r="DT349" s="2"/>
      <c r="DU349" s="2">
        <v>1013</v>
      </c>
      <c r="DV349" s="2" t="s">
        <v>24</v>
      </c>
      <c r="DW349" s="2" t="s">
        <v>24</v>
      </c>
      <c r="DX349" s="2">
        <v>1</v>
      </c>
      <c r="DY349" s="2"/>
      <c r="DZ349" s="2" t="s">
        <v>3</v>
      </c>
      <c r="EA349" s="2" t="s">
        <v>3</v>
      </c>
      <c r="EB349" s="2" t="s">
        <v>3</v>
      </c>
      <c r="EC349" s="2" t="s">
        <v>3</v>
      </c>
      <c r="ED349" s="2"/>
      <c r="EE349" s="2">
        <v>85678303</v>
      </c>
      <c r="EF349" s="2">
        <v>4</v>
      </c>
      <c r="EG349" s="2" t="s">
        <v>339</v>
      </c>
      <c r="EH349" s="2">
        <v>83</v>
      </c>
      <c r="EI349" s="2" t="s">
        <v>339</v>
      </c>
      <c r="EJ349" s="2">
        <v>4</v>
      </c>
      <c r="EK349" s="2">
        <v>200001</v>
      </c>
      <c r="EL349" s="2" t="s">
        <v>340</v>
      </c>
      <c r="EM349" s="2" t="s">
        <v>341</v>
      </c>
      <c r="EN349" s="2"/>
      <c r="EO349" s="2" t="s">
        <v>3</v>
      </c>
      <c r="EP349" s="2"/>
      <c r="EQ349" s="2">
        <v>0</v>
      </c>
      <c r="ER349" s="2">
        <v>0</v>
      </c>
      <c r="ES349" s="2">
        <v>0</v>
      </c>
      <c r="ET349" s="2">
        <v>0</v>
      </c>
      <c r="EU349" s="2">
        <v>0</v>
      </c>
      <c r="EV349" s="2">
        <v>0</v>
      </c>
      <c r="EW349" s="2">
        <v>0.82</v>
      </c>
      <c r="EX349" s="2">
        <v>0</v>
      </c>
      <c r="EY349" s="2">
        <v>0</v>
      </c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>
        <v>0</v>
      </c>
      <c r="FR349" s="2">
        <f t="shared" si="343"/>
        <v>0</v>
      </c>
      <c r="FS349" s="2">
        <v>0</v>
      </c>
      <c r="FT349" s="2"/>
      <c r="FU349" s="2"/>
      <c r="FV349" s="2"/>
      <c r="FW349" s="2"/>
      <c r="FX349" s="2">
        <v>74</v>
      </c>
      <c r="FY349" s="2">
        <v>36</v>
      </c>
      <c r="FZ349" s="2"/>
      <c r="GA349" s="2" t="s">
        <v>3</v>
      </c>
      <c r="GB349" s="2"/>
      <c r="GC349" s="2"/>
      <c r="GD349" s="2">
        <v>1</v>
      </c>
      <c r="GE349" s="2"/>
      <c r="GF349" s="2">
        <v>309566411</v>
      </c>
      <c r="GG349" s="2">
        <v>2</v>
      </c>
      <c r="GH349" s="2">
        <v>1</v>
      </c>
      <c r="GI349" s="2">
        <v>-2</v>
      </c>
      <c r="GJ349" s="2">
        <v>0</v>
      </c>
      <c r="GK349" s="2">
        <v>0</v>
      </c>
      <c r="GL349" s="2">
        <f t="shared" si="344"/>
        <v>0</v>
      </c>
      <c r="GM349" s="2">
        <f t="shared" si="345"/>
        <v>1856.91</v>
      </c>
      <c r="GN349" s="2">
        <f t="shared" si="346"/>
        <v>0</v>
      </c>
      <c r="GO349" s="2">
        <f t="shared" si="347"/>
        <v>0</v>
      </c>
      <c r="GP349" s="2">
        <f t="shared" si="348"/>
        <v>1856.91</v>
      </c>
      <c r="GQ349" s="2"/>
      <c r="GR349" s="2">
        <v>0</v>
      </c>
      <c r="GS349" s="2">
        <v>3</v>
      </c>
      <c r="GT349" s="2">
        <v>0</v>
      </c>
      <c r="GU349" s="2" t="s">
        <v>3</v>
      </c>
      <c r="GV349" s="2">
        <f t="shared" si="349"/>
        <v>0</v>
      </c>
      <c r="GW349" s="2">
        <v>1</v>
      </c>
      <c r="GX349" s="2">
        <f t="shared" si="350"/>
        <v>0</v>
      </c>
      <c r="GY349" s="2"/>
      <c r="GZ349" s="2"/>
      <c r="HA349" s="2">
        <v>0</v>
      </c>
      <c r="HB349" s="2">
        <v>0</v>
      </c>
      <c r="HC349" s="2">
        <f t="shared" si="351"/>
        <v>0</v>
      </c>
      <c r="HD349" s="2"/>
      <c r="HE349" s="2" t="s">
        <v>3</v>
      </c>
      <c r="HF349" s="2" t="s">
        <v>3</v>
      </c>
      <c r="HG349" s="2"/>
      <c r="HH349" s="2"/>
      <c r="HI349" s="2"/>
      <c r="HJ349" s="2"/>
      <c r="HK349" s="2"/>
      <c r="HL349" s="2"/>
      <c r="HM349" s="2" t="s">
        <v>3</v>
      </c>
      <c r="HN349" s="2" t="s">
        <v>342</v>
      </c>
      <c r="HO349" s="2" t="s">
        <v>343</v>
      </c>
      <c r="HP349" s="2" t="s">
        <v>339</v>
      </c>
      <c r="HQ349" s="2" t="s">
        <v>339</v>
      </c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>
        <v>0</v>
      </c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 x14ac:dyDescent="0.2">
      <c r="A350">
        <v>17</v>
      </c>
      <c r="B350">
        <v>1</v>
      </c>
      <c r="C350">
        <f>ROW(SmtRes!A320)</f>
        <v>320</v>
      </c>
      <c r="D350">
        <f>ROW(EtalonRes!A320)</f>
        <v>320</v>
      </c>
      <c r="E350" t="s">
        <v>35</v>
      </c>
      <c r="F350" t="s">
        <v>348</v>
      </c>
      <c r="G350" t="s">
        <v>349</v>
      </c>
      <c r="H350" t="s">
        <v>24</v>
      </c>
      <c r="I350">
        <v>1</v>
      </c>
      <c r="J350">
        <v>0</v>
      </c>
      <c r="K350">
        <v>1</v>
      </c>
      <c r="L350">
        <v>1</v>
      </c>
      <c r="M350">
        <v>0</v>
      </c>
      <c r="N350">
        <f t="shared" si="326"/>
        <v>1</v>
      </c>
      <c r="O350">
        <f t="shared" si="327"/>
        <v>884.24</v>
      </c>
      <c r="P350">
        <f>SUMIF(SmtRes!AQ319:'SmtRes'!AQ320,"=1",SmtRes!DF319:'SmtRes'!DF320)</f>
        <v>0</v>
      </c>
      <c r="Q350">
        <f>SUMIF(SmtRes!AQ319:'SmtRes'!AQ320,"=1",SmtRes!DG319:'SmtRes'!DG320)</f>
        <v>0</v>
      </c>
      <c r="R350">
        <f>SUMIF(SmtRes!AQ319:'SmtRes'!AQ320,"=1",SmtRes!DH319:'SmtRes'!DH320)</f>
        <v>0</v>
      </c>
      <c r="S350">
        <f>SUMIF(SmtRes!AQ319:'SmtRes'!AQ320,"=1",SmtRes!DI319:'SmtRes'!DI320)</f>
        <v>884.24</v>
      </c>
      <c r="T350">
        <f t="shared" si="328"/>
        <v>0</v>
      </c>
      <c r="U350">
        <f>SUMIF(SmtRes!AQ319:'SmtRes'!AQ320,"=1",SmtRes!CV319:'SmtRes'!CV320)</f>
        <v>0.82</v>
      </c>
      <c r="V350">
        <f>SUMIF(SmtRes!AQ319:'SmtRes'!AQ320,"=1",SmtRes!CW319:'SmtRes'!CW320)</f>
        <v>0</v>
      </c>
      <c r="W350">
        <f t="shared" si="329"/>
        <v>0</v>
      </c>
      <c r="X350">
        <f t="shared" si="330"/>
        <v>654.34</v>
      </c>
      <c r="Y350">
        <f t="shared" si="331"/>
        <v>318.33</v>
      </c>
      <c r="AA350">
        <v>87105511</v>
      </c>
      <c r="AB350">
        <f t="shared" si="332"/>
        <v>884.24</v>
      </c>
      <c r="AC350">
        <f t="shared" si="333"/>
        <v>0</v>
      </c>
      <c r="AD350">
        <f t="shared" si="334"/>
        <v>0</v>
      </c>
      <c r="AE350">
        <f t="shared" si="335"/>
        <v>0</v>
      </c>
      <c r="AF350">
        <f>ROUND((SUM(SmtRes!BT319:'SmtRes'!BT320)),2)</f>
        <v>884.24</v>
      </c>
      <c r="AG350">
        <f t="shared" si="336"/>
        <v>0</v>
      </c>
      <c r="AH350">
        <f>(SUM(SmtRes!BU319:'SmtRes'!BU320))</f>
        <v>0.82</v>
      </c>
      <c r="AI350">
        <f>(0)</f>
        <v>0</v>
      </c>
      <c r="AJ350">
        <f t="shared" si="337"/>
        <v>0</v>
      </c>
      <c r="AK350">
        <v>884.24289999999996</v>
      </c>
      <c r="AL350">
        <v>0</v>
      </c>
      <c r="AM350">
        <v>0</v>
      </c>
      <c r="AN350">
        <v>0</v>
      </c>
      <c r="AO350">
        <v>884.24289999999996</v>
      </c>
      <c r="AP350">
        <v>0</v>
      </c>
      <c r="AQ350">
        <v>0.82</v>
      </c>
      <c r="AR350">
        <v>0</v>
      </c>
      <c r="AS350">
        <v>0</v>
      </c>
      <c r="AT350">
        <v>74</v>
      </c>
      <c r="AU350">
        <v>36</v>
      </c>
      <c r="AV350">
        <v>1</v>
      </c>
      <c r="AW350">
        <v>1</v>
      </c>
      <c r="AZ350">
        <v>1</v>
      </c>
      <c r="BA350">
        <v>1</v>
      </c>
      <c r="BB350">
        <v>1</v>
      </c>
      <c r="BC350">
        <v>1</v>
      </c>
      <c r="BD350" t="s">
        <v>3</v>
      </c>
      <c r="BE350" t="s">
        <v>3</v>
      </c>
      <c r="BF350" t="s">
        <v>3</v>
      </c>
      <c r="BG350" t="s">
        <v>3</v>
      </c>
      <c r="BH350">
        <v>0</v>
      </c>
      <c r="BI350">
        <v>4</v>
      </c>
      <c r="BJ350" t="s">
        <v>350</v>
      </c>
      <c r="BM350">
        <v>200001</v>
      </c>
      <c r="BN350">
        <v>0</v>
      </c>
      <c r="BO350" t="s">
        <v>3</v>
      </c>
      <c r="BP350">
        <v>0</v>
      </c>
      <c r="BQ350">
        <v>4</v>
      </c>
      <c r="BR350">
        <v>0</v>
      </c>
      <c r="BS350">
        <v>1</v>
      </c>
      <c r="BT350">
        <v>1</v>
      </c>
      <c r="BU350">
        <v>1</v>
      </c>
      <c r="BV350">
        <v>1</v>
      </c>
      <c r="BW350">
        <v>1</v>
      </c>
      <c r="BX350">
        <v>1</v>
      </c>
      <c r="BY350" t="s">
        <v>3</v>
      </c>
      <c r="BZ350">
        <v>74</v>
      </c>
      <c r="CA350">
        <v>36</v>
      </c>
      <c r="CB350" t="s">
        <v>3</v>
      </c>
      <c r="CE350">
        <v>0</v>
      </c>
      <c r="CF350">
        <v>0</v>
      </c>
      <c r="CG350">
        <v>0</v>
      </c>
      <c r="CH350">
        <v>3</v>
      </c>
      <c r="CI350">
        <v>0</v>
      </c>
      <c r="CJ350">
        <v>0</v>
      </c>
      <c r="CK350">
        <v>0</v>
      </c>
      <c r="CL350">
        <v>0</v>
      </c>
      <c r="CM350">
        <v>0</v>
      </c>
      <c r="CN350" t="s">
        <v>3</v>
      </c>
      <c r="CO350">
        <v>0</v>
      </c>
      <c r="CP350">
        <f t="shared" si="338"/>
        <v>884.24</v>
      </c>
      <c r="CQ350">
        <f>SUMIF(SmtRes!AQ319:'SmtRes'!AQ320,"=1",SmtRes!AA319:'SmtRes'!AA320)</f>
        <v>0</v>
      </c>
      <c r="CR350">
        <f>SUMIF(SmtRes!AQ319:'SmtRes'!AQ320,"=1",SmtRes!AB319:'SmtRes'!AB320)</f>
        <v>0</v>
      </c>
      <c r="CS350">
        <f>SUMIF(SmtRes!AQ319:'SmtRes'!AQ320,"=1",SmtRes!AC319:'SmtRes'!AC320)</f>
        <v>0</v>
      </c>
      <c r="CT350">
        <f>SUMIF(SmtRes!AQ319:'SmtRes'!AQ320,"=1",SmtRes!AD319:'SmtRes'!AD320)</f>
        <v>2156.69</v>
      </c>
      <c r="CU350">
        <f t="shared" si="339"/>
        <v>0</v>
      </c>
      <c r="CV350">
        <f>SUMIF(SmtRes!AQ319:'SmtRes'!AQ320,"=1",SmtRes!BU319:'SmtRes'!BU320)</f>
        <v>0.82</v>
      </c>
      <c r="CW350">
        <f>SUMIF(SmtRes!AQ319:'SmtRes'!AQ320,"=1",SmtRes!BV319:'SmtRes'!BV320)</f>
        <v>0</v>
      </c>
      <c r="CX350">
        <f t="shared" si="340"/>
        <v>0</v>
      </c>
      <c r="CY350">
        <f t="shared" si="341"/>
        <v>654.33760000000007</v>
      </c>
      <c r="CZ350">
        <f t="shared" si="342"/>
        <v>318.32639999999998</v>
      </c>
      <c r="DC350" t="s">
        <v>3</v>
      </c>
      <c r="DD350" t="s">
        <v>3</v>
      </c>
      <c r="DE350" t="s">
        <v>3</v>
      </c>
      <c r="DF350" t="s">
        <v>3</v>
      </c>
      <c r="DG350" t="s">
        <v>3</v>
      </c>
      <c r="DH350" t="s">
        <v>3</v>
      </c>
      <c r="DI350" t="s">
        <v>3</v>
      </c>
      <c r="DJ350" t="s">
        <v>3</v>
      </c>
      <c r="DK350" t="s">
        <v>3</v>
      </c>
      <c r="DL350" t="s">
        <v>3</v>
      </c>
      <c r="DM350" t="s">
        <v>3</v>
      </c>
      <c r="DN350">
        <v>0</v>
      </c>
      <c r="DO350">
        <v>0</v>
      </c>
      <c r="DP350">
        <v>1</v>
      </c>
      <c r="DQ350">
        <v>1</v>
      </c>
      <c r="DU350">
        <v>1013</v>
      </c>
      <c r="DV350" t="s">
        <v>24</v>
      </c>
      <c r="DW350" t="s">
        <v>24</v>
      </c>
      <c r="DX350">
        <v>1</v>
      </c>
      <c r="DZ350" t="s">
        <v>3</v>
      </c>
      <c r="EA350" t="s">
        <v>3</v>
      </c>
      <c r="EB350" t="s">
        <v>3</v>
      </c>
      <c r="EC350" t="s">
        <v>3</v>
      </c>
      <c r="EE350">
        <v>85678303</v>
      </c>
      <c r="EF350">
        <v>4</v>
      </c>
      <c r="EG350" t="s">
        <v>339</v>
      </c>
      <c r="EH350">
        <v>83</v>
      </c>
      <c r="EI350" t="s">
        <v>339</v>
      </c>
      <c r="EJ350">
        <v>4</v>
      </c>
      <c r="EK350">
        <v>200001</v>
      </c>
      <c r="EL350" t="s">
        <v>340</v>
      </c>
      <c r="EM350" t="s">
        <v>341</v>
      </c>
      <c r="EO350" t="s">
        <v>3</v>
      </c>
      <c r="EQ350">
        <v>0</v>
      </c>
      <c r="ER350">
        <v>0</v>
      </c>
      <c r="ES350">
        <v>0</v>
      </c>
      <c r="ET350">
        <v>0</v>
      </c>
      <c r="EU350">
        <v>0</v>
      </c>
      <c r="EV350">
        <v>0</v>
      </c>
      <c r="EW350">
        <v>0.82</v>
      </c>
      <c r="EX350">
        <v>0</v>
      </c>
      <c r="EY350">
        <v>0</v>
      </c>
      <c r="FQ350">
        <v>0</v>
      </c>
      <c r="FR350">
        <f t="shared" si="343"/>
        <v>0</v>
      </c>
      <c r="FS350">
        <v>0</v>
      </c>
      <c r="FX350">
        <v>74</v>
      </c>
      <c r="FY350">
        <v>36</v>
      </c>
      <c r="GA350" t="s">
        <v>3</v>
      </c>
      <c r="GD350">
        <v>1</v>
      </c>
      <c r="GF350">
        <v>309566411</v>
      </c>
      <c r="GG350">
        <v>2</v>
      </c>
      <c r="GH350">
        <v>1</v>
      </c>
      <c r="GI350">
        <v>-2</v>
      </c>
      <c r="GJ350">
        <v>0</v>
      </c>
      <c r="GK350">
        <v>0</v>
      </c>
      <c r="GL350">
        <f t="shared" si="344"/>
        <v>0</v>
      </c>
      <c r="GM350">
        <f t="shared" si="345"/>
        <v>1856.91</v>
      </c>
      <c r="GN350">
        <f t="shared" si="346"/>
        <v>0</v>
      </c>
      <c r="GO350">
        <f t="shared" si="347"/>
        <v>0</v>
      </c>
      <c r="GP350">
        <f t="shared" si="348"/>
        <v>1856.91</v>
      </c>
      <c r="GR350">
        <v>0</v>
      </c>
      <c r="GS350">
        <v>3</v>
      </c>
      <c r="GT350">
        <v>0</v>
      </c>
      <c r="GU350" t="s">
        <v>3</v>
      </c>
      <c r="GV350">
        <f t="shared" si="349"/>
        <v>0</v>
      </c>
      <c r="GW350">
        <v>1</v>
      </c>
      <c r="GX350">
        <f t="shared" si="350"/>
        <v>0</v>
      </c>
      <c r="HA350">
        <v>0</v>
      </c>
      <c r="HB350">
        <v>0</v>
      </c>
      <c r="HC350">
        <f t="shared" si="351"/>
        <v>0</v>
      </c>
      <c r="HE350" t="s">
        <v>3</v>
      </c>
      <c r="HF350" t="s">
        <v>3</v>
      </c>
      <c r="HM350" t="s">
        <v>3</v>
      </c>
      <c r="HN350" t="s">
        <v>342</v>
      </c>
      <c r="HO350" t="s">
        <v>343</v>
      </c>
      <c r="HP350" t="s">
        <v>339</v>
      </c>
      <c r="HQ350" t="s">
        <v>339</v>
      </c>
      <c r="IK350">
        <v>0</v>
      </c>
    </row>
    <row r="351" spans="1:255" x14ac:dyDescent="0.2">
      <c r="A351" s="2">
        <v>17</v>
      </c>
      <c r="B351" s="2">
        <v>1</v>
      </c>
      <c r="C351" s="2">
        <f>ROW(SmtRes!A322)</f>
        <v>322</v>
      </c>
      <c r="D351" s="2">
        <f>ROW(EtalonRes!A322)</f>
        <v>322</v>
      </c>
      <c r="E351" s="2" t="s">
        <v>39</v>
      </c>
      <c r="F351" s="2" t="s">
        <v>351</v>
      </c>
      <c r="G351" s="2" t="s">
        <v>352</v>
      </c>
      <c r="H351" s="2" t="s">
        <v>337</v>
      </c>
      <c r="I351" s="2">
        <v>1</v>
      </c>
      <c r="J351" s="2">
        <v>0</v>
      </c>
      <c r="K351" s="2">
        <v>1</v>
      </c>
      <c r="L351" s="2">
        <v>1</v>
      </c>
      <c r="M351" s="2">
        <v>0</v>
      </c>
      <c r="N351" s="2">
        <f t="shared" si="326"/>
        <v>1</v>
      </c>
      <c r="O351" s="2">
        <f t="shared" si="327"/>
        <v>3493.84</v>
      </c>
      <c r="P351" s="2">
        <f>SUMIF(SmtRes!AQ321:'SmtRes'!AQ322,"=1",SmtRes!DF321:'SmtRes'!DF322)</f>
        <v>0</v>
      </c>
      <c r="Q351" s="2">
        <f>SUMIF(SmtRes!AQ321:'SmtRes'!AQ322,"=1",SmtRes!DG321:'SmtRes'!DG322)</f>
        <v>0</v>
      </c>
      <c r="R351" s="2">
        <f>SUMIF(SmtRes!AQ321:'SmtRes'!AQ322,"=1",SmtRes!DH321:'SmtRes'!DH322)</f>
        <v>0</v>
      </c>
      <c r="S351" s="2">
        <f>SUMIF(SmtRes!AQ321:'SmtRes'!AQ322,"=1",SmtRes!DI321:'SmtRes'!DI322)</f>
        <v>3493.84</v>
      </c>
      <c r="T351" s="2">
        <f t="shared" si="328"/>
        <v>0</v>
      </c>
      <c r="U351" s="2">
        <f>SUMIF(SmtRes!AQ321:'SmtRes'!AQ322,"=1",SmtRes!CV321:'SmtRes'!CV322)</f>
        <v>3.24</v>
      </c>
      <c r="V351" s="2">
        <f>SUMIF(SmtRes!AQ321:'SmtRes'!AQ322,"=1",SmtRes!CW321:'SmtRes'!CW322)</f>
        <v>0</v>
      </c>
      <c r="W351" s="2">
        <f t="shared" si="329"/>
        <v>0</v>
      </c>
      <c r="X351" s="2">
        <f t="shared" si="330"/>
        <v>2585.44</v>
      </c>
      <c r="Y351" s="2">
        <f t="shared" si="331"/>
        <v>1257.78</v>
      </c>
      <c r="Z351" s="2"/>
      <c r="AA351" s="2">
        <v>87105575</v>
      </c>
      <c r="AB351" s="2">
        <f t="shared" si="332"/>
        <v>3493.84</v>
      </c>
      <c r="AC351" s="2">
        <f t="shared" si="333"/>
        <v>0</v>
      </c>
      <c r="AD351" s="2">
        <f t="shared" si="334"/>
        <v>0</v>
      </c>
      <c r="AE351" s="2">
        <f t="shared" si="335"/>
        <v>0</v>
      </c>
      <c r="AF351" s="2">
        <f>ROUND((SUM(SmtRes!BT321:'SmtRes'!BT322)),2)</f>
        <v>3493.84</v>
      </c>
      <c r="AG351" s="2">
        <f t="shared" si="336"/>
        <v>0</v>
      </c>
      <c r="AH351" s="2">
        <f>(SUM(SmtRes!BU321:'SmtRes'!BU322))</f>
        <v>3.24</v>
      </c>
      <c r="AI351" s="2">
        <f>(0)</f>
        <v>0</v>
      </c>
      <c r="AJ351" s="2">
        <f t="shared" si="337"/>
        <v>0</v>
      </c>
      <c r="AK351" s="2">
        <v>3493.8378000000002</v>
      </c>
      <c r="AL351" s="2">
        <v>0</v>
      </c>
      <c r="AM351" s="2">
        <v>0</v>
      </c>
      <c r="AN351" s="2">
        <v>0</v>
      </c>
      <c r="AO351" s="2">
        <v>3493.8378000000002</v>
      </c>
      <c r="AP351" s="2">
        <v>0</v>
      </c>
      <c r="AQ351" s="2">
        <v>3.24</v>
      </c>
      <c r="AR351" s="2">
        <v>0</v>
      </c>
      <c r="AS351" s="2">
        <v>0</v>
      </c>
      <c r="AT351" s="2">
        <v>74</v>
      </c>
      <c r="AU351" s="2">
        <v>36</v>
      </c>
      <c r="AV351" s="2">
        <v>1</v>
      </c>
      <c r="AW351" s="2">
        <v>1</v>
      </c>
      <c r="AX351" s="2"/>
      <c r="AY351" s="2"/>
      <c r="AZ351" s="2">
        <v>1</v>
      </c>
      <c r="BA351" s="2">
        <v>1</v>
      </c>
      <c r="BB351" s="2">
        <v>1</v>
      </c>
      <c r="BC351" s="2">
        <v>1</v>
      </c>
      <c r="BD351" s="2" t="s">
        <v>3</v>
      </c>
      <c r="BE351" s="2" t="s">
        <v>3</v>
      </c>
      <c r="BF351" s="2" t="s">
        <v>3</v>
      </c>
      <c r="BG351" s="2" t="s">
        <v>3</v>
      </c>
      <c r="BH351" s="2">
        <v>0</v>
      </c>
      <c r="BI351" s="2">
        <v>4</v>
      </c>
      <c r="BJ351" s="2" t="s">
        <v>353</v>
      </c>
      <c r="BK351" s="2"/>
      <c r="BL351" s="2"/>
      <c r="BM351" s="2">
        <v>200001</v>
      </c>
      <c r="BN351" s="2">
        <v>0</v>
      </c>
      <c r="BO351" s="2" t="s">
        <v>3</v>
      </c>
      <c r="BP351" s="2">
        <v>0</v>
      </c>
      <c r="BQ351" s="2">
        <v>4</v>
      </c>
      <c r="BR351" s="2">
        <v>0</v>
      </c>
      <c r="BS351" s="2">
        <v>1</v>
      </c>
      <c r="BT351" s="2">
        <v>1</v>
      </c>
      <c r="BU351" s="2">
        <v>1</v>
      </c>
      <c r="BV351" s="2">
        <v>1</v>
      </c>
      <c r="BW351" s="2">
        <v>1</v>
      </c>
      <c r="BX351" s="2">
        <v>1</v>
      </c>
      <c r="BY351" s="2" t="s">
        <v>3</v>
      </c>
      <c r="BZ351" s="2">
        <v>74</v>
      </c>
      <c r="CA351" s="2">
        <v>36</v>
      </c>
      <c r="CB351" s="2" t="s">
        <v>3</v>
      </c>
      <c r="CC351" s="2"/>
      <c r="CD351" s="2"/>
      <c r="CE351" s="2">
        <v>0</v>
      </c>
      <c r="CF351" s="2">
        <v>0</v>
      </c>
      <c r="CG351" s="2">
        <v>0</v>
      </c>
      <c r="CH351" s="2">
        <v>4</v>
      </c>
      <c r="CI351" s="2">
        <v>0</v>
      </c>
      <c r="CJ351" s="2">
        <v>0</v>
      </c>
      <c r="CK351" s="2">
        <v>0</v>
      </c>
      <c r="CL351" s="2">
        <v>0</v>
      </c>
      <c r="CM351" s="2">
        <v>0</v>
      </c>
      <c r="CN351" s="2" t="s">
        <v>3</v>
      </c>
      <c r="CO351" s="2">
        <v>0</v>
      </c>
      <c r="CP351" s="2">
        <f t="shared" si="338"/>
        <v>3493.84</v>
      </c>
      <c r="CQ351" s="2">
        <f>SUMIF(SmtRes!AQ321:'SmtRes'!AQ322,"=1",SmtRes!AA321:'SmtRes'!AA322)</f>
        <v>0</v>
      </c>
      <c r="CR351" s="2">
        <f>SUMIF(SmtRes!AQ321:'SmtRes'!AQ322,"=1",SmtRes!AB321:'SmtRes'!AB322)</f>
        <v>0</v>
      </c>
      <c r="CS351" s="2">
        <f>SUMIF(SmtRes!AQ321:'SmtRes'!AQ322,"=1",SmtRes!AC321:'SmtRes'!AC322)</f>
        <v>0</v>
      </c>
      <c r="CT351" s="2">
        <f>SUMIF(SmtRes!AQ321:'SmtRes'!AQ322,"=1",SmtRes!AD321:'SmtRes'!AD322)</f>
        <v>2156.69</v>
      </c>
      <c r="CU351" s="2">
        <f t="shared" si="339"/>
        <v>0</v>
      </c>
      <c r="CV351" s="2">
        <f>SUMIF(SmtRes!AQ321:'SmtRes'!AQ322,"=1",SmtRes!BU321:'SmtRes'!BU322)</f>
        <v>3.24</v>
      </c>
      <c r="CW351" s="2">
        <f>SUMIF(SmtRes!AQ321:'SmtRes'!AQ322,"=1",SmtRes!BV321:'SmtRes'!BV322)</f>
        <v>0</v>
      </c>
      <c r="CX351" s="2">
        <f t="shared" si="340"/>
        <v>0</v>
      </c>
      <c r="CY351" s="2">
        <f t="shared" si="341"/>
        <v>2585.4416000000001</v>
      </c>
      <c r="CZ351" s="2">
        <f t="shared" si="342"/>
        <v>1257.7824000000001</v>
      </c>
      <c r="DA351" s="2"/>
      <c r="DB351" s="2"/>
      <c r="DC351" s="2" t="s">
        <v>3</v>
      </c>
      <c r="DD351" s="2" t="s">
        <v>3</v>
      </c>
      <c r="DE351" s="2" t="s">
        <v>3</v>
      </c>
      <c r="DF351" s="2" t="s">
        <v>3</v>
      </c>
      <c r="DG351" s="2" t="s">
        <v>3</v>
      </c>
      <c r="DH351" s="2" t="s">
        <v>3</v>
      </c>
      <c r="DI351" s="2" t="s">
        <v>3</v>
      </c>
      <c r="DJ351" s="2" t="s">
        <v>3</v>
      </c>
      <c r="DK351" s="2" t="s">
        <v>3</v>
      </c>
      <c r="DL351" s="2" t="s">
        <v>3</v>
      </c>
      <c r="DM351" s="2" t="s">
        <v>3</v>
      </c>
      <c r="DN351" s="2">
        <v>0</v>
      </c>
      <c r="DO351" s="2">
        <v>0</v>
      </c>
      <c r="DP351" s="2">
        <v>1</v>
      </c>
      <c r="DQ351" s="2">
        <v>1</v>
      </c>
      <c r="DR351" s="2"/>
      <c r="DS351" s="2"/>
      <c r="DT351" s="2"/>
      <c r="DU351" s="2">
        <v>1013</v>
      </c>
      <c r="DV351" s="2" t="s">
        <v>337</v>
      </c>
      <c r="DW351" s="2" t="s">
        <v>337</v>
      </c>
      <c r="DX351" s="2">
        <v>1</v>
      </c>
      <c r="DY351" s="2"/>
      <c r="DZ351" s="2" t="s">
        <v>3</v>
      </c>
      <c r="EA351" s="2" t="s">
        <v>3</v>
      </c>
      <c r="EB351" s="2" t="s">
        <v>3</v>
      </c>
      <c r="EC351" s="2" t="s">
        <v>3</v>
      </c>
      <c r="ED351" s="2"/>
      <c r="EE351" s="2">
        <v>85678303</v>
      </c>
      <c r="EF351" s="2">
        <v>4</v>
      </c>
      <c r="EG351" s="2" t="s">
        <v>339</v>
      </c>
      <c r="EH351" s="2">
        <v>83</v>
      </c>
      <c r="EI351" s="2" t="s">
        <v>339</v>
      </c>
      <c r="EJ351" s="2">
        <v>4</v>
      </c>
      <c r="EK351" s="2">
        <v>200001</v>
      </c>
      <c r="EL351" s="2" t="s">
        <v>340</v>
      </c>
      <c r="EM351" s="2" t="s">
        <v>341</v>
      </c>
      <c r="EN351" s="2"/>
      <c r="EO351" s="2" t="s">
        <v>3</v>
      </c>
      <c r="EP351" s="2"/>
      <c r="EQ351" s="2">
        <v>0</v>
      </c>
      <c r="ER351" s="2">
        <v>0</v>
      </c>
      <c r="ES351" s="2">
        <v>0</v>
      </c>
      <c r="ET351" s="2">
        <v>0</v>
      </c>
      <c r="EU351" s="2">
        <v>0</v>
      </c>
      <c r="EV351" s="2">
        <v>0</v>
      </c>
      <c r="EW351" s="2">
        <v>3.24</v>
      </c>
      <c r="EX351" s="2">
        <v>0</v>
      </c>
      <c r="EY351" s="2">
        <v>0</v>
      </c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>
        <v>0</v>
      </c>
      <c r="FR351" s="2">
        <f t="shared" si="343"/>
        <v>0</v>
      </c>
      <c r="FS351" s="2">
        <v>0</v>
      </c>
      <c r="FT351" s="2"/>
      <c r="FU351" s="2"/>
      <c r="FV351" s="2"/>
      <c r="FW351" s="2"/>
      <c r="FX351" s="2">
        <v>74</v>
      </c>
      <c r="FY351" s="2">
        <v>36</v>
      </c>
      <c r="FZ351" s="2"/>
      <c r="GA351" s="2" t="s">
        <v>3</v>
      </c>
      <c r="GB351" s="2"/>
      <c r="GC351" s="2"/>
      <c r="GD351" s="2">
        <v>1</v>
      </c>
      <c r="GE351" s="2"/>
      <c r="GF351" s="2">
        <v>-1679838274</v>
      </c>
      <c r="GG351" s="2">
        <v>2</v>
      </c>
      <c r="GH351" s="2">
        <v>1</v>
      </c>
      <c r="GI351" s="2">
        <v>-2</v>
      </c>
      <c r="GJ351" s="2">
        <v>0</v>
      </c>
      <c r="GK351" s="2">
        <v>0</v>
      </c>
      <c r="GL351" s="2">
        <f t="shared" si="344"/>
        <v>0</v>
      </c>
      <c r="GM351" s="2">
        <f t="shared" si="345"/>
        <v>7337.06</v>
      </c>
      <c r="GN351" s="2">
        <f t="shared" si="346"/>
        <v>0</v>
      </c>
      <c r="GO351" s="2">
        <f t="shared" si="347"/>
        <v>0</v>
      </c>
      <c r="GP351" s="2">
        <f t="shared" si="348"/>
        <v>7337.06</v>
      </c>
      <c r="GQ351" s="2"/>
      <c r="GR351" s="2">
        <v>0</v>
      </c>
      <c r="GS351" s="2">
        <v>3</v>
      </c>
      <c r="GT351" s="2">
        <v>0</v>
      </c>
      <c r="GU351" s="2" t="s">
        <v>3</v>
      </c>
      <c r="GV351" s="2">
        <f t="shared" si="349"/>
        <v>0</v>
      </c>
      <c r="GW351" s="2">
        <v>1</v>
      </c>
      <c r="GX351" s="2">
        <f t="shared" si="350"/>
        <v>0</v>
      </c>
      <c r="GY351" s="2"/>
      <c r="GZ351" s="2"/>
      <c r="HA351" s="2">
        <v>0</v>
      </c>
      <c r="HB351" s="2">
        <v>0</v>
      </c>
      <c r="HC351" s="2">
        <f t="shared" si="351"/>
        <v>0</v>
      </c>
      <c r="HD351" s="2"/>
      <c r="HE351" s="2" t="s">
        <v>3</v>
      </c>
      <c r="HF351" s="2" t="s">
        <v>3</v>
      </c>
      <c r="HG351" s="2"/>
      <c r="HH351" s="2"/>
      <c r="HI351" s="2"/>
      <c r="HJ351" s="2"/>
      <c r="HK351" s="2"/>
      <c r="HL351" s="2"/>
      <c r="HM351" s="2" t="s">
        <v>3</v>
      </c>
      <c r="HN351" s="2" t="s">
        <v>342</v>
      </c>
      <c r="HO351" s="2" t="s">
        <v>343</v>
      </c>
      <c r="HP351" s="2" t="s">
        <v>339</v>
      </c>
      <c r="HQ351" s="2" t="s">
        <v>339</v>
      </c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>
        <v>0</v>
      </c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 x14ac:dyDescent="0.2">
      <c r="A352">
        <v>17</v>
      </c>
      <c r="B352">
        <v>1</v>
      </c>
      <c r="C352">
        <f>ROW(SmtRes!A324)</f>
        <v>324</v>
      </c>
      <c r="D352">
        <f>ROW(EtalonRes!A324)</f>
        <v>324</v>
      </c>
      <c r="E352" t="s">
        <v>39</v>
      </c>
      <c r="F352" t="s">
        <v>351</v>
      </c>
      <c r="G352" t="s">
        <v>352</v>
      </c>
      <c r="H352" t="s">
        <v>337</v>
      </c>
      <c r="I352">
        <v>1</v>
      </c>
      <c r="J352">
        <v>0</v>
      </c>
      <c r="K352">
        <v>1</v>
      </c>
      <c r="L352">
        <v>1</v>
      </c>
      <c r="M352">
        <v>0</v>
      </c>
      <c r="N352">
        <f t="shared" si="326"/>
        <v>1</v>
      </c>
      <c r="O352">
        <f t="shared" si="327"/>
        <v>3493.84</v>
      </c>
      <c r="P352">
        <f>SUMIF(SmtRes!AQ323:'SmtRes'!AQ324,"=1",SmtRes!DF323:'SmtRes'!DF324)</f>
        <v>0</v>
      </c>
      <c r="Q352">
        <f>SUMIF(SmtRes!AQ323:'SmtRes'!AQ324,"=1",SmtRes!DG323:'SmtRes'!DG324)</f>
        <v>0</v>
      </c>
      <c r="R352">
        <f>SUMIF(SmtRes!AQ323:'SmtRes'!AQ324,"=1",SmtRes!DH323:'SmtRes'!DH324)</f>
        <v>0</v>
      </c>
      <c r="S352">
        <f>SUMIF(SmtRes!AQ323:'SmtRes'!AQ324,"=1",SmtRes!DI323:'SmtRes'!DI324)</f>
        <v>3493.84</v>
      </c>
      <c r="T352">
        <f t="shared" si="328"/>
        <v>0</v>
      </c>
      <c r="U352">
        <f>SUMIF(SmtRes!AQ323:'SmtRes'!AQ324,"=1",SmtRes!CV323:'SmtRes'!CV324)</f>
        <v>3.24</v>
      </c>
      <c r="V352">
        <f>SUMIF(SmtRes!AQ323:'SmtRes'!AQ324,"=1",SmtRes!CW323:'SmtRes'!CW324)</f>
        <v>0</v>
      </c>
      <c r="W352">
        <f t="shared" si="329"/>
        <v>0</v>
      </c>
      <c r="X352">
        <f t="shared" si="330"/>
        <v>2585.44</v>
      </c>
      <c r="Y352">
        <f t="shared" si="331"/>
        <v>1257.78</v>
      </c>
      <c r="AA352">
        <v>87105511</v>
      </c>
      <c r="AB352">
        <f t="shared" si="332"/>
        <v>3493.84</v>
      </c>
      <c r="AC352">
        <f t="shared" si="333"/>
        <v>0</v>
      </c>
      <c r="AD352">
        <f t="shared" si="334"/>
        <v>0</v>
      </c>
      <c r="AE352">
        <f t="shared" si="335"/>
        <v>0</v>
      </c>
      <c r="AF352">
        <f>ROUND((SUM(SmtRes!BT323:'SmtRes'!BT324)),2)</f>
        <v>3493.84</v>
      </c>
      <c r="AG352">
        <f t="shared" si="336"/>
        <v>0</v>
      </c>
      <c r="AH352">
        <f>(SUM(SmtRes!BU323:'SmtRes'!BU324))</f>
        <v>3.24</v>
      </c>
      <c r="AI352">
        <f>(0)</f>
        <v>0</v>
      </c>
      <c r="AJ352">
        <f t="shared" si="337"/>
        <v>0</v>
      </c>
      <c r="AK352">
        <v>3493.8378000000002</v>
      </c>
      <c r="AL352">
        <v>0</v>
      </c>
      <c r="AM352">
        <v>0</v>
      </c>
      <c r="AN352">
        <v>0</v>
      </c>
      <c r="AO352">
        <v>3493.8378000000002</v>
      </c>
      <c r="AP352">
        <v>0</v>
      </c>
      <c r="AQ352">
        <v>3.24</v>
      </c>
      <c r="AR352">
        <v>0</v>
      </c>
      <c r="AS352">
        <v>0</v>
      </c>
      <c r="AT352">
        <v>74</v>
      </c>
      <c r="AU352">
        <v>36</v>
      </c>
      <c r="AV352">
        <v>1</v>
      </c>
      <c r="AW352">
        <v>1</v>
      </c>
      <c r="AZ352">
        <v>1</v>
      </c>
      <c r="BA352">
        <v>1</v>
      </c>
      <c r="BB352">
        <v>1</v>
      </c>
      <c r="BC352">
        <v>1</v>
      </c>
      <c r="BD352" t="s">
        <v>3</v>
      </c>
      <c r="BE352" t="s">
        <v>3</v>
      </c>
      <c r="BF352" t="s">
        <v>3</v>
      </c>
      <c r="BG352" t="s">
        <v>3</v>
      </c>
      <c r="BH352">
        <v>0</v>
      </c>
      <c r="BI352">
        <v>4</v>
      </c>
      <c r="BJ352" t="s">
        <v>353</v>
      </c>
      <c r="BM352">
        <v>200001</v>
      </c>
      <c r="BN352">
        <v>0</v>
      </c>
      <c r="BO352" t="s">
        <v>3</v>
      </c>
      <c r="BP352">
        <v>0</v>
      </c>
      <c r="BQ352">
        <v>4</v>
      </c>
      <c r="BR352">
        <v>0</v>
      </c>
      <c r="BS352">
        <v>1</v>
      </c>
      <c r="BT352">
        <v>1</v>
      </c>
      <c r="BU352">
        <v>1</v>
      </c>
      <c r="BV352">
        <v>1</v>
      </c>
      <c r="BW352">
        <v>1</v>
      </c>
      <c r="BX352">
        <v>1</v>
      </c>
      <c r="BY352" t="s">
        <v>3</v>
      </c>
      <c r="BZ352">
        <v>74</v>
      </c>
      <c r="CA352">
        <v>36</v>
      </c>
      <c r="CB352" t="s">
        <v>3</v>
      </c>
      <c r="CE352">
        <v>0</v>
      </c>
      <c r="CF352">
        <v>0</v>
      </c>
      <c r="CG352">
        <v>0</v>
      </c>
      <c r="CH352">
        <v>4</v>
      </c>
      <c r="CI352">
        <v>0</v>
      </c>
      <c r="CJ352">
        <v>0</v>
      </c>
      <c r="CK352">
        <v>0</v>
      </c>
      <c r="CL352">
        <v>0</v>
      </c>
      <c r="CM352">
        <v>0</v>
      </c>
      <c r="CN352" t="s">
        <v>3</v>
      </c>
      <c r="CO352">
        <v>0</v>
      </c>
      <c r="CP352">
        <f t="shared" si="338"/>
        <v>3493.84</v>
      </c>
      <c r="CQ352">
        <f>SUMIF(SmtRes!AQ323:'SmtRes'!AQ324,"=1",SmtRes!AA323:'SmtRes'!AA324)</f>
        <v>0</v>
      </c>
      <c r="CR352">
        <f>SUMIF(SmtRes!AQ323:'SmtRes'!AQ324,"=1",SmtRes!AB323:'SmtRes'!AB324)</f>
        <v>0</v>
      </c>
      <c r="CS352">
        <f>SUMIF(SmtRes!AQ323:'SmtRes'!AQ324,"=1",SmtRes!AC323:'SmtRes'!AC324)</f>
        <v>0</v>
      </c>
      <c r="CT352">
        <f>SUMIF(SmtRes!AQ323:'SmtRes'!AQ324,"=1",SmtRes!AD323:'SmtRes'!AD324)</f>
        <v>2156.69</v>
      </c>
      <c r="CU352">
        <f t="shared" si="339"/>
        <v>0</v>
      </c>
      <c r="CV352">
        <f>SUMIF(SmtRes!AQ323:'SmtRes'!AQ324,"=1",SmtRes!BU323:'SmtRes'!BU324)</f>
        <v>3.24</v>
      </c>
      <c r="CW352">
        <f>SUMIF(SmtRes!AQ323:'SmtRes'!AQ324,"=1",SmtRes!BV323:'SmtRes'!BV324)</f>
        <v>0</v>
      </c>
      <c r="CX352">
        <f t="shared" si="340"/>
        <v>0</v>
      </c>
      <c r="CY352">
        <f t="shared" si="341"/>
        <v>2585.4416000000001</v>
      </c>
      <c r="CZ352">
        <f t="shared" si="342"/>
        <v>1257.7824000000001</v>
      </c>
      <c r="DC352" t="s">
        <v>3</v>
      </c>
      <c r="DD352" t="s">
        <v>3</v>
      </c>
      <c r="DE352" t="s">
        <v>3</v>
      </c>
      <c r="DF352" t="s">
        <v>3</v>
      </c>
      <c r="DG352" t="s">
        <v>3</v>
      </c>
      <c r="DH352" t="s">
        <v>3</v>
      </c>
      <c r="DI352" t="s">
        <v>3</v>
      </c>
      <c r="DJ352" t="s">
        <v>3</v>
      </c>
      <c r="DK352" t="s">
        <v>3</v>
      </c>
      <c r="DL352" t="s">
        <v>3</v>
      </c>
      <c r="DM352" t="s">
        <v>3</v>
      </c>
      <c r="DN352">
        <v>0</v>
      </c>
      <c r="DO352">
        <v>0</v>
      </c>
      <c r="DP352">
        <v>1</v>
      </c>
      <c r="DQ352">
        <v>1</v>
      </c>
      <c r="DU352">
        <v>1013</v>
      </c>
      <c r="DV352" t="s">
        <v>337</v>
      </c>
      <c r="DW352" t="s">
        <v>337</v>
      </c>
      <c r="DX352">
        <v>1</v>
      </c>
      <c r="DZ352" t="s">
        <v>3</v>
      </c>
      <c r="EA352" t="s">
        <v>3</v>
      </c>
      <c r="EB352" t="s">
        <v>3</v>
      </c>
      <c r="EC352" t="s">
        <v>3</v>
      </c>
      <c r="EE352">
        <v>85678303</v>
      </c>
      <c r="EF352">
        <v>4</v>
      </c>
      <c r="EG352" t="s">
        <v>339</v>
      </c>
      <c r="EH352">
        <v>83</v>
      </c>
      <c r="EI352" t="s">
        <v>339</v>
      </c>
      <c r="EJ352">
        <v>4</v>
      </c>
      <c r="EK352">
        <v>200001</v>
      </c>
      <c r="EL352" t="s">
        <v>340</v>
      </c>
      <c r="EM352" t="s">
        <v>341</v>
      </c>
      <c r="EO352" t="s">
        <v>3</v>
      </c>
      <c r="EQ352">
        <v>0</v>
      </c>
      <c r="ER352">
        <v>0</v>
      </c>
      <c r="ES352">
        <v>0</v>
      </c>
      <c r="ET352">
        <v>0</v>
      </c>
      <c r="EU352">
        <v>0</v>
      </c>
      <c r="EV352">
        <v>0</v>
      </c>
      <c r="EW352">
        <v>3.24</v>
      </c>
      <c r="EX352">
        <v>0</v>
      </c>
      <c r="EY352">
        <v>0</v>
      </c>
      <c r="FQ352">
        <v>0</v>
      </c>
      <c r="FR352">
        <f t="shared" si="343"/>
        <v>0</v>
      </c>
      <c r="FS352">
        <v>0</v>
      </c>
      <c r="FX352">
        <v>74</v>
      </c>
      <c r="FY352">
        <v>36</v>
      </c>
      <c r="GA352" t="s">
        <v>3</v>
      </c>
      <c r="GD352">
        <v>1</v>
      </c>
      <c r="GF352">
        <v>-1679838274</v>
      </c>
      <c r="GG352">
        <v>2</v>
      </c>
      <c r="GH352">
        <v>1</v>
      </c>
      <c r="GI352">
        <v>-2</v>
      </c>
      <c r="GJ352">
        <v>0</v>
      </c>
      <c r="GK352">
        <v>0</v>
      </c>
      <c r="GL352">
        <f t="shared" si="344"/>
        <v>0</v>
      </c>
      <c r="GM352">
        <f t="shared" si="345"/>
        <v>7337.06</v>
      </c>
      <c r="GN352">
        <f t="shared" si="346"/>
        <v>0</v>
      </c>
      <c r="GO352">
        <f t="shared" si="347"/>
        <v>0</v>
      </c>
      <c r="GP352">
        <f t="shared" si="348"/>
        <v>7337.06</v>
      </c>
      <c r="GR352">
        <v>0</v>
      </c>
      <c r="GS352">
        <v>3</v>
      </c>
      <c r="GT352">
        <v>0</v>
      </c>
      <c r="GU352" t="s">
        <v>3</v>
      </c>
      <c r="GV352">
        <f t="shared" si="349"/>
        <v>0</v>
      </c>
      <c r="GW352">
        <v>1</v>
      </c>
      <c r="GX352">
        <f t="shared" si="350"/>
        <v>0</v>
      </c>
      <c r="HA352">
        <v>0</v>
      </c>
      <c r="HB352">
        <v>0</v>
      </c>
      <c r="HC352">
        <f t="shared" si="351"/>
        <v>0</v>
      </c>
      <c r="HE352" t="s">
        <v>3</v>
      </c>
      <c r="HF352" t="s">
        <v>3</v>
      </c>
      <c r="HM352" t="s">
        <v>3</v>
      </c>
      <c r="HN352" t="s">
        <v>342</v>
      </c>
      <c r="HO352" t="s">
        <v>343</v>
      </c>
      <c r="HP352" t="s">
        <v>339</v>
      </c>
      <c r="HQ352" t="s">
        <v>339</v>
      </c>
      <c r="IK352">
        <v>0</v>
      </c>
    </row>
    <row r="353" spans="1:255" x14ac:dyDescent="0.2">
      <c r="A353" s="2">
        <v>17</v>
      </c>
      <c r="B353" s="2">
        <v>1</v>
      </c>
      <c r="C353" s="2">
        <f>ROW(SmtRes!A326)</f>
        <v>326</v>
      </c>
      <c r="D353" s="2">
        <f>ROW(EtalonRes!A326)</f>
        <v>326</v>
      </c>
      <c r="E353" s="2" t="s">
        <v>70</v>
      </c>
      <c r="F353" s="2" t="s">
        <v>354</v>
      </c>
      <c r="G353" s="2" t="s">
        <v>355</v>
      </c>
      <c r="H353" s="2" t="s">
        <v>24</v>
      </c>
      <c r="I353" s="2">
        <v>1</v>
      </c>
      <c r="J353" s="2">
        <v>0</v>
      </c>
      <c r="K353" s="2">
        <v>1</v>
      </c>
      <c r="L353" s="2">
        <v>1</v>
      </c>
      <c r="M353" s="2">
        <v>0</v>
      </c>
      <c r="N353" s="2">
        <f t="shared" si="326"/>
        <v>1</v>
      </c>
      <c r="O353" s="2">
        <f t="shared" si="327"/>
        <v>1078.3499999999999</v>
      </c>
      <c r="P353" s="2">
        <f>SUMIF(SmtRes!AQ325:'SmtRes'!AQ326,"=1",SmtRes!DF325:'SmtRes'!DF326)</f>
        <v>0</v>
      </c>
      <c r="Q353" s="2">
        <f>SUMIF(SmtRes!AQ325:'SmtRes'!AQ326,"=1",SmtRes!DG325:'SmtRes'!DG326)</f>
        <v>0</v>
      </c>
      <c r="R353" s="2">
        <f>SUMIF(SmtRes!AQ325:'SmtRes'!AQ326,"=1",SmtRes!DH325:'SmtRes'!DH326)</f>
        <v>0</v>
      </c>
      <c r="S353" s="2">
        <f>SUMIF(SmtRes!AQ325:'SmtRes'!AQ326,"=1",SmtRes!DI325:'SmtRes'!DI326)</f>
        <v>1078.3499999999999</v>
      </c>
      <c r="T353" s="2">
        <f t="shared" si="328"/>
        <v>0</v>
      </c>
      <c r="U353" s="2">
        <f>SUMIF(SmtRes!AQ325:'SmtRes'!AQ326,"=1",SmtRes!CV325:'SmtRes'!CV326)</f>
        <v>1</v>
      </c>
      <c r="V353" s="2">
        <f>SUMIF(SmtRes!AQ325:'SmtRes'!AQ326,"=1",SmtRes!CW325:'SmtRes'!CW326)</f>
        <v>0</v>
      </c>
      <c r="W353" s="2">
        <f t="shared" si="329"/>
        <v>0</v>
      </c>
      <c r="X353" s="2">
        <f t="shared" si="330"/>
        <v>797.98</v>
      </c>
      <c r="Y353" s="2">
        <f t="shared" si="331"/>
        <v>388.21</v>
      </c>
      <c r="Z353" s="2"/>
      <c r="AA353" s="2">
        <v>87105575</v>
      </c>
      <c r="AB353" s="2">
        <f t="shared" si="332"/>
        <v>1078.3499999999999</v>
      </c>
      <c r="AC353" s="2">
        <f t="shared" si="333"/>
        <v>0</v>
      </c>
      <c r="AD353" s="2">
        <f t="shared" si="334"/>
        <v>0</v>
      </c>
      <c r="AE353" s="2">
        <f t="shared" si="335"/>
        <v>0</v>
      </c>
      <c r="AF353" s="2">
        <f>ROUND((SUM(SmtRes!BT325:'SmtRes'!BT326)),2)</f>
        <v>1078.3499999999999</v>
      </c>
      <c r="AG353" s="2">
        <f t="shared" si="336"/>
        <v>0</v>
      </c>
      <c r="AH353" s="2">
        <f>(SUM(SmtRes!BU325:'SmtRes'!BU326))</f>
        <v>1</v>
      </c>
      <c r="AI353" s="2">
        <f>(0)</f>
        <v>0</v>
      </c>
      <c r="AJ353" s="2">
        <f t="shared" si="337"/>
        <v>0</v>
      </c>
      <c r="AK353" s="2">
        <v>1078.345</v>
      </c>
      <c r="AL353" s="2">
        <v>0</v>
      </c>
      <c r="AM353" s="2">
        <v>0</v>
      </c>
      <c r="AN353" s="2">
        <v>0</v>
      </c>
      <c r="AO353" s="2">
        <v>1078.345</v>
      </c>
      <c r="AP353" s="2">
        <v>0</v>
      </c>
      <c r="AQ353" s="2">
        <v>1</v>
      </c>
      <c r="AR353" s="2">
        <v>0</v>
      </c>
      <c r="AS353" s="2">
        <v>0</v>
      </c>
      <c r="AT353" s="2">
        <v>74</v>
      </c>
      <c r="AU353" s="2">
        <v>36</v>
      </c>
      <c r="AV353" s="2">
        <v>1</v>
      </c>
      <c r="AW353" s="2">
        <v>1</v>
      </c>
      <c r="AX353" s="2"/>
      <c r="AY353" s="2"/>
      <c r="AZ353" s="2">
        <v>1</v>
      </c>
      <c r="BA353" s="2">
        <v>1</v>
      </c>
      <c r="BB353" s="2">
        <v>1</v>
      </c>
      <c r="BC353" s="2">
        <v>1</v>
      </c>
      <c r="BD353" s="2" t="s">
        <v>3</v>
      </c>
      <c r="BE353" s="2" t="s">
        <v>3</v>
      </c>
      <c r="BF353" s="2" t="s">
        <v>3</v>
      </c>
      <c r="BG353" s="2" t="s">
        <v>3</v>
      </c>
      <c r="BH353" s="2">
        <v>0</v>
      </c>
      <c r="BI353" s="2">
        <v>4</v>
      </c>
      <c r="BJ353" s="2" t="s">
        <v>356</v>
      </c>
      <c r="BK353" s="2"/>
      <c r="BL353" s="2"/>
      <c r="BM353" s="2">
        <v>200001</v>
      </c>
      <c r="BN353" s="2">
        <v>0</v>
      </c>
      <c r="BO353" s="2" t="s">
        <v>3</v>
      </c>
      <c r="BP353" s="2">
        <v>0</v>
      </c>
      <c r="BQ353" s="2">
        <v>4</v>
      </c>
      <c r="BR353" s="2">
        <v>0</v>
      </c>
      <c r="BS353" s="2">
        <v>1</v>
      </c>
      <c r="BT353" s="2">
        <v>1</v>
      </c>
      <c r="BU353" s="2">
        <v>1</v>
      </c>
      <c r="BV353" s="2">
        <v>1</v>
      </c>
      <c r="BW353" s="2">
        <v>1</v>
      </c>
      <c r="BX353" s="2">
        <v>1</v>
      </c>
      <c r="BY353" s="2" t="s">
        <v>3</v>
      </c>
      <c r="BZ353" s="2">
        <v>74</v>
      </c>
      <c r="CA353" s="2">
        <v>36</v>
      </c>
      <c r="CB353" s="2" t="s">
        <v>3</v>
      </c>
      <c r="CC353" s="2"/>
      <c r="CD353" s="2"/>
      <c r="CE353" s="2">
        <v>0</v>
      </c>
      <c r="CF353" s="2">
        <v>0</v>
      </c>
      <c r="CG353" s="2">
        <v>0</v>
      </c>
      <c r="CH353" s="2">
        <v>5</v>
      </c>
      <c r="CI353" s="2">
        <v>0</v>
      </c>
      <c r="CJ353" s="2">
        <v>0</v>
      </c>
      <c r="CK353" s="2">
        <v>0</v>
      </c>
      <c r="CL353" s="2">
        <v>0</v>
      </c>
      <c r="CM353" s="2">
        <v>0</v>
      </c>
      <c r="CN353" s="2" t="s">
        <v>3</v>
      </c>
      <c r="CO353" s="2">
        <v>0</v>
      </c>
      <c r="CP353" s="2">
        <f t="shared" si="338"/>
        <v>1078.3499999999999</v>
      </c>
      <c r="CQ353" s="2">
        <f>SUMIF(SmtRes!AQ325:'SmtRes'!AQ326,"=1",SmtRes!AA325:'SmtRes'!AA326)</f>
        <v>0</v>
      </c>
      <c r="CR353" s="2">
        <f>SUMIF(SmtRes!AQ325:'SmtRes'!AQ326,"=1",SmtRes!AB325:'SmtRes'!AB326)</f>
        <v>0</v>
      </c>
      <c r="CS353" s="2">
        <f>SUMIF(SmtRes!AQ325:'SmtRes'!AQ326,"=1",SmtRes!AC325:'SmtRes'!AC326)</f>
        <v>0</v>
      </c>
      <c r="CT353" s="2">
        <f>SUMIF(SmtRes!AQ325:'SmtRes'!AQ326,"=1",SmtRes!AD325:'SmtRes'!AD326)</f>
        <v>2156.69</v>
      </c>
      <c r="CU353" s="2">
        <f t="shared" si="339"/>
        <v>0</v>
      </c>
      <c r="CV353" s="2">
        <f>SUMIF(SmtRes!AQ325:'SmtRes'!AQ326,"=1",SmtRes!BU325:'SmtRes'!BU326)</f>
        <v>1</v>
      </c>
      <c r="CW353" s="2">
        <f>SUMIF(SmtRes!AQ325:'SmtRes'!AQ326,"=1",SmtRes!BV325:'SmtRes'!BV326)</f>
        <v>0</v>
      </c>
      <c r="CX353" s="2">
        <f t="shared" si="340"/>
        <v>0</v>
      </c>
      <c r="CY353" s="2">
        <f t="shared" si="341"/>
        <v>797.97899999999993</v>
      </c>
      <c r="CZ353" s="2">
        <f t="shared" si="342"/>
        <v>388.20599999999996</v>
      </c>
      <c r="DA353" s="2"/>
      <c r="DB353" s="2"/>
      <c r="DC353" s="2" t="s">
        <v>3</v>
      </c>
      <c r="DD353" s="2" t="s">
        <v>3</v>
      </c>
      <c r="DE353" s="2" t="s">
        <v>3</v>
      </c>
      <c r="DF353" s="2" t="s">
        <v>3</v>
      </c>
      <c r="DG353" s="2" t="s">
        <v>3</v>
      </c>
      <c r="DH353" s="2" t="s">
        <v>3</v>
      </c>
      <c r="DI353" s="2" t="s">
        <v>3</v>
      </c>
      <c r="DJ353" s="2" t="s">
        <v>3</v>
      </c>
      <c r="DK353" s="2" t="s">
        <v>3</v>
      </c>
      <c r="DL353" s="2" t="s">
        <v>3</v>
      </c>
      <c r="DM353" s="2" t="s">
        <v>3</v>
      </c>
      <c r="DN353" s="2">
        <v>0</v>
      </c>
      <c r="DO353" s="2">
        <v>0</v>
      </c>
      <c r="DP353" s="2">
        <v>1</v>
      </c>
      <c r="DQ353" s="2">
        <v>1</v>
      </c>
      <c r="DR353" s="2"/>
      <c r="DS353" s="2"/>
      <c r="DT353" s="2"/>
      <c r="DU353" s="2">
        <v>1013</v>
      </c>
      <c r="DV353" s="2" t="s">
        <v>24</v>
      </c>
      <c r="DW353" s="2" t="s">
        <v>24</v>
      </c>
      <c r="DX353" s="2">
        <v>1</v>
      </c>
      <c r="DY353" s="2"/>
      <c r="DZ353" s="2" t="s">
        <v>3</v>
      </c>
      <c r="EA353" s="2" t="s">
        <v>3</v>
      </c>
      <c r="EB353" s="2" t="s">
        <v>3</v>
      </c>
      <c r="EC353" s="2" t="s">
        <v>3</v>
      </c>
      <c r="ED353" s="2"/>
      <c r="EE353" s="2">
        <v>85678303</v>
      </c>
      <c r="EF353" s="2">
        <v>4</v>
      </c>
      <c r="EG353" s="2" t="s">
        <v>339</v>
      </c>
      <c r="EH353" s="2">
        <v>83</v>
      </c>
      <c r="EI353" s="2" t="s">
        <v>339</v>
      </c>
      <c r="EJ353" s="2">
        <v>4</v>
      </c>
      <c r="EK353" s="2">
        <v>200001</v>
      </c>
      <c r="EL353" s="2" t="s">
        <v>340</v>
      </c>
      <c r="EM353" s="2" t="s">
        <v>341</v>
      </c>
      <c r="EN353" s="2"/>
      <c r="EO353" s="2" t="s">
        <v>3</v>
      </c>
      <c r="EP353" s="2"/>
      <c r="EQ353" s="2">
        <v>0</v>
      </c>
      <c r="ER353" s="2">
        <v>0</v>
      </c>
      <c r="ES353" s="2">
        <v>0</v>
      </c>
      <c r="ET353" s="2">
        <v>0</v>
      </c>
      <c r="EU353" s="2">
        <v>0</v>
      </c>
      <c r="EV353" s="2">
        <v>0</v>
      </c>
      <c r="EW353" s="2">
        <v>1</v>
      </c>
      <c r="EX353" s="2">
        <v>0</v>
      </c>
      <c r="EY353" s="2">
        <v>0</v>
      </c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>
        <v>0</v>
      </c>
      <c r="FR353" s="2">
        <f t="shared" si="343"/>
        <v>0</v>
      </c>
      <c r="FS353" s="2">
        <v>0</v>
      </c>
      <c r="FT353" s="2"/>
      <c r="FU353" s="2"/>
      <c r="FV353" s="2"/>
      <c r="FW353" s="2"/>
      <c r="FX353" s="2">
        <v>74</v>
      </c>
      <c r="FY353" s="2">
        <v>36</v>
      </c>
      <c r="FZ353" s="2"/>
      <c r="GA353" s="2" t="s">
        <v>3</v>
      </c>
      <c r="GB353" s="2"/>
      <c r="GC353" s="2"/>
      <c r="GD353" s="2">
        <v>1</v>
      </c>
      <c r="GE353" s="2"/>
      <c r="GF353" s="2">
        <v>312870528</v>
      </c>
      <c r="GG353" s="2">
        <v>2</v>
      </c>
      <c r="GH353" s="2">
        <v>1</v>
      </c>
      <c r="GI353" s="2">
        <v>-2</v>
      </c>
      <c r="GJ353" s="2">
        <v>0</v>
      </c>
      <c r="GK353" s="2">
        <v>0</v>
      </c>
      <c r="GL353" s="2">
        <f t="shared" si="344"/>
        <v>0</v>
      </c>
      <c r="GM353" s="2">
        <f t="shared" si="345"/>
        <v>2264.54</v>
      </c>
      <c r="GN353" s="2">
        <f t="shared" si="346"/>
        <v>0</v>
      </c>
      <c r="GO353" s="2">
        <f t="shared" si="347"/>
        <v>0</v>
      </c>
      <c r="GP353" s="2">
        <f t="shared" si="348"/>
        <v>2264.54</v>
      </c>
      <c r="GQ353" s="2"/>
      <c r="GR353" s="2">
        <v>0</v>
      </c>
      <c r="GS353" s="2">
        <v>3</v>
      </c>
      <c r="GT353" s="2">
        <v>0</v>
      </c>
      <c r="GU353" s="2" t="s">
        <v>3</v>
      </c>
      <c r="GV353" s="2">
        <f t="shared" si="349"/>
        <v>0</v>
      </c>
      <c r="GW353" s="2">
        <v>1</v>
      </c>
      <c r="GX353" s="2">
        <f t="shared" si="350"/>
        <v>0</v>
      </c>
      <c r="GY353" s="2"/>
      <c r="GZ353" s="2"/>
      <c r="HA353" s="2">
        <v>0</v>
      </c>
      <c r="HB353" s="2">
        <v>0</v>
      </c>
      <c r="HC353" s="2">
        <f t="shared" si="351"/>
        <v>0</v>
      </c>
      <c r="HD353" s="2"/>
      <c r="HE353" s="2" t="s">
        <v>3</v>
      </c>
      <c r="HF353" s="2" t="s">
        <v>3</v>
      </c>
      <c r="HG353" s="2"/>
      <c r="HH353" s="2"/>
      <c r="HI353" s="2"/>
      <c r="HJ353" s="2"/>
      <c r="HK353" s="2"/>
      <c r="HL353" s="2"/>
      <c r="HM353" s="2" t="s">
        <v>3</v>
      </c>
      <c r="HN353" s="2" t="s">
        <v>342</v>
      </c>
      <c r="HO353" s="2" t="s">
        <v>343</v>
      </c>
      <c r="HP353" s="2" t="s">
        <v>339</v>
      </c>
      <c r="HQ353" s="2" t="s">
        <v>339</v>
      </c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>
        <v>0</v>
      </c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 x14ac:dyDescent="0.2">
      <c r="A354">
        <v>17</v>
      </c>
      <c r="B354">
        <v>1</v>
      </c>
      <c r="C354">
        <f>ROW(SmtRes!A328)</f>
        <v>328</v>
      </c>
      <c r="D354">
        <f>ROW(EtalonRes!A328)</f>
        <v>328</v>
      </c>
      <c r="E354" t="s">
        <v>70</v>
      </c>
      <c r="F354" t="s">
        <v>354</v>
      </c>
      <c r="G354" t="s">
        <v>355</v>
      </c>
      <c r="H354" t="s">
        <v>24</v>
      </c>
      <c r="I354">
        <v>1</v>
      </c>
      <c r="J354">
        <v>0</v>
      </c>
      <c r="K354">
        <v>1</v>
      </c>
      <c r="L354">
        <v>1</v>
      </c>
      <c r="M354">
        <v>0</v>
      </c>
      <c r="N354">
        <f t="shared" si="326"/>
        <v>1</v>
      </c>
      <c r="O354">
        <f t="shared" si="327"/>
        <v>1078.3499999999999</v>
      </c>
      <c r="P354">
        <f>SUMIF(SmtRes!AQ327:'SmtRes'!AQ328,"=1",SmtRes!DF327:'SmtRes'!DF328)</f>
        <v>0</v>
      </c>
      <c r="Q354">
        <f>SUMIF(SmtRes!AQ327:'SmtRes'!AQ328,"=1",SmtRes!DG327:'SmtRes'!DG328)</f>
        <v>0</v>
      </c>
      <c r="R354">
        <f>SUMIF(SmtRes!AQ327:'SmtRes'!AQ328,"=1",SmtRes!DH327:'SmtRes'!DH328)</f>
        <v>0</v>
      </c>
      <c r="S354">
        <f>SUMIF(SmtRes!AQ327:'SmtRes'!AQ328,"=1",SmtRes!DI327:'SmtRes'!DI328)</f>
        <v>1078.3499999999999</v>
      </c>
      <c r="T354">
        <f t="shared" si="328"/>
        <v>0</v>
      </c>
      <c r="U354">
        <f>SUMIF(SmtRes!AQ327:'SmtRes'!AQ328,"=1",SmtRes!CV327:'SmtRes'!CV328)</f>
        <v>1</v>
      </c>
      <c r="V354">
        <f>SUMIF(SmtRes!AQ327:'SmtRes'!AQ328,"=1",SmtRes!CW327:'SmtRes'!CW328)</f>
        <v>0</v>
      </c>
      <c r="W354">
        <f t="shared" si="329"/>
        <v>0</v>
      </c>
      <c r="X354">
        <f t="shared" si="330"/>
        <v>797.98</v>
      </c>
      <c r="Y354">
        <f t="shared" si="331"/>
        <v>388.21</v>
      </c>
      <c r="AA354">
        <v>87105511</v>
      </c>
      <c r="AB354">
        <f t="shared" si="332"/>
        <v>1078.3499999999999</v>
      </c>
      <c r="AC354">
        <f t="shared" si="333"/>
        <v>0</v>
      </c>
      <c r="AD354">
        <f t="shared" si="334"/>
        <v>0</v>
      </c>
      <c r="AE354">
        <f t="shared" si="335"/>
        <v>0</v>
      </c>
      <c r="AF354">
        <f>ROUND((SUM(SmtRes!BT327:'SmtRes'!BT328)),2)</f>
        <v>1078.3499999999999</v>
      </c>
      <c r="AG354">
        <f t="shared" si="336"/>
        <v>0</v>
      </c>
      <c r="AH354">
        <f>(SUM(SmtRes!BU327:'SmtRes'!BU328))</f>
        <v>1</v>
      </c>
      <c r="AI354">
        <f>(0)</f>
        <v>0</v>
      </c>
      <c r="AJ354">
        <f t="shared" si="337"/>
        <v>0</v>
      </c>
      <c r="AK354">
        <v>1078.345</v>
      </c>
      <c r="AL354">
        <v>0</v>
      </c>
      <c r="AM354">
        <v>0</v>
      </c>
      <c r="AN354">
        <v>0</v>
      </c>
      <c r="AO354">
        <v>1078.345</v>
      </c>
      <c r="AP354">
        <v>0</v>
      </c>
      <c r="AQ354">
        <v>1</v>
      </c>
      <c r="AR354">
        <v>0</v>
      </c>
      <c r="AS354">
        <v>0</v>
      </c>
      <c r="AT354">
        <v>74</v>
      </c>
      <c r="AU354">
        <v>36</v>
      </c>
      <c r="AV354">
        <v>1</v>
      </c>
      <c r="AW354">
        <v>1</v>
      </c>
      <c r="AZ354">
        <v>1</v>
      </c>
      <c r="BA354">
        <v>1</v>
      </c>
      <c r="BB354">
        <v>1</v>
      </c>
      <c r="BC354">
        <v>1</v>
      </c>
      <c r="BD354" t="s">
        <v>3</v>
      </c>
      <c r="BE354" t="s">
        <v>3</v>
      </c>
      <c r="BF354" t="s">
        <v>3</v>
      </c>
      <c r="BG354" t="s">
        <v>3</v>
      </c>
      <c r="BH354">
        <v>0</v>
      </c>
      <c r="BI354">
        <v>4</v>
      </c>
      <c r="BJ354" t="s">
        <v>356</v>
      </c>
      <c r="BM354">
        <v>200001</v>
      </c>
      <c r="BN354">
        <v>0</v>
      </c>
      <c r="BO354" t="s">
        <v>3</v>
      </c>
      <c r="BP354">
        <v>0</v>
      </c>
      <c r="BQ354">
        <v>4</v>
      </c>
      <c r="BR354">
        <v>0</v>
      </c>
      <c r="BS354">
        <v>1</v>
      </c>
      <c r="BT354">
        <v>1</v>
      </c>
      <c r="BU354">
        <v>1</v>
      </c>
      <c r="BV354">
        <v>1</v>
      </c>
      <c r="BW354">
        <v>1</v>
      </c>
      <c r="BX354">
        <v>1</v>
      </c>
      <c r="BY354" t="s">
        <v>3</v>
      </c>
      <c r="BZ354">
        <v>74</v>
      </c>
      <c r="CA354">
        <v>36</v>
      </c>
      <c r="CB354" t="s">
        <v>3</v>
      </c>
      <c r="CE354">
        <v>0</v>
      </c>
      <c r="CF354">
        <v>0</v>
      </c>
      <c r="CG354">
        <v>0</v>
      </c>
      <c r="CH354">
        <v>5</v>
      </c>
      <c r="CI354">
        <v>0</v>
      </c>
      <c r="CJ354">
        <v>0</v>
      </c>
      <c r="CK354">
        <v>0</v>
      </c>
      <c r="CL354">
        <v>0</v>
      </c>
      <c r="CM354">
        <v>0</v>
      </c>
      <c r="CN354" t="s">
        <v>3</v>
      </c>
      <c r="CO354">
        <v>0</v>
      </c>
      <c r="CP354">
        <f t="shared" si="338"/>
        <v>1078.3499999999999</v>
      </c>
      <c r="CQ354">
        <f>SUMIF(SmtRes!AQ327:'SmtRes'!AQ328,"=1",SmtRes!AA327:'SmtRes'!AA328)</f>
        <v>0</v>
      </c>
      <c r="CR354">
        <f>SUMIF(SmtRes!AQ327:'SmtRes'!AQ328,"=1",SmtRes!AB327:'SmtRes'!AB328)</f>
        <v>0</v>
      </c>
      <c r="CS354">
        <f>SUMIF(SmtRes!AQ327:'SmtRes'!AQ328,"=1",SmtRes!AC327:'SmtRes'!AC328)</f>
        <v>0</v>
      </c>
      <c r="CT354">
        <f>SUMIF(SmtRes!AQ327:'SmtRes'!AQ328,"=1",SmtRes!AD327:'SmtRes'!AD328)</f>
        <v>2156.69</v>
      </c>
      <c r="CU354">
        <f t="shared" si="339"/>
        <v>0</v>
      </c>
      <c r="CV354">
        <f>SUMIF(SmtRes!AQ327:'SmtRes'!AQ328,"=1",SmtRes!BU327:'SmtRes'!BU328)</f>
        <v>1</v>
      </c>
      <c r="CW354">
        <f>SUMIF(SmtRes!AQ327:'SmtRes'!AQ328,"=1",SmtRes!BV327:'SmtRes'!BV328)</f>
        <v>0</v>
      </c>
      <c r="CX354">
        <f t="shared" si="340"/>
        <v>0</v>
      </c>
      <c r="CY354">
        <f t="shared" si="341"/>
        <v>797.97899999999993</v>
      </c>
      <c r="CZ354">
        <f t="shared" si="342"/>
        <v>388.20599999999996</v>
      </c>
      <c r="DC354" t="s">
        <v>3</v>
      </c>
      <c r="DD354" t="s">
        <v>3</v>
      </c>
      <c r="DE354" t="s">
        <v>3</v>
      </c>
      <c r="DF354" t="s">
        <v>3</v>
      </c>
      <c r="DG354" t="s">
        <v>3</v>
      </c>
      <c r="DH354" t="s">
        <v>3</v>
      </c>
      <c r="DI354" t="s">
        <v>3</v>
      </c>
      <c r="DJ354" t="s">
        <v>3</v>
      </c>
      <c r="DK354" t="s">
        <v>3</v>
      </c>
      <c r="DL354" t="s">
        <v>3</v>
      </c>
      <c r="DM354" t="s">
        <v>3</v>
      </c>
      <c r="DN354">
        <v>0</v>
      </c>
      <c r="DO354">
        <v>0</v>
      </c>
      <c r="DP354">
        <v>1</v>
      </c>
      <c r="DQ354">
        <v>1</v>
      </c>
      <c r="DU354">
        <v>1013</v>
      </c>
      <c r="DV354" t="s">
        <v>24</v>
      </c>
      <c r="DW354" t="s">
        <v>24</v>
      </c>
      <c r="DX354">
        <v>1</v>
      </c>
      <c r="DZ354" t="s">
        <v>3</v>
      </c>
      <c r="EA354" t="s">
        <v>3</v>
      </c>
      <c r="EB354" t="s">
        <v>3</v>
      </c>
      <c r="EC354" t="s">
        <v>3</v>
      </c>
      <c r="EE354">
        <v>85678303</v>
      </c>
      <c r="EF354">
        <v>4</v>
      </c>
      <c r="EG354" t="s">
        <v>339</v>
      </c>
      <c r="EH354">
        <v>83</v>
      </c>
      <c r="EI354" t="s">
        <v>339</v>
      </c>
      <c r="EJ354">
        <v>4</v>
      </c>
      <c r="EK354">
        <v>200001</v>
      </c>
      <c r="EL354" t="s">
        <v>340</v>
      </c>
      <c r="EM354" t="s">
        <v>341</v>
      </c>
      <c r="EO354" t="s">
        <v>3</v>
      </c>
      <c r="EQ354">
        <v>0</v>
      </c>
      <c r="ER354">
        <v>0</v>
      </c>
      <c r="ES354">
        <v>0</v>
      </c>
      <c r="ET354">
        <v>0</v>
      </c>
      <c r="EU354">
        <v>0</v>
      </c>
      <c r="EV354">
        <v>0</v>
      </c>
      <c r="EW354">
        <v>1</v>
      </c>
      <c r="EX354">
        <v>0</v>
      </c>
      <c r="EY354">
        <v>0</v>
      </c>
      <c r="FQ354">
        <v>0</v>
      </c>
      <c r="FR354">
        <f t="shared" si="343"/>
        <v>0</v>
      </c>
      <c r="FS354">
        <v>0</v>
      </c>
      <c r="FX354">
        <v>74</v>
      </c>
      <c r="FY354">
        <v>36</v>
      </c>
      <c r="GA354" t="s">
        <v>3</v>
      </c>
      <c r="GD354">
        <v>1</v>
      </c>
      <c r="GF354">
        <v>312870528</v>
      </c>
      <c r="GG354">
        <v>2</v>
      </c>
      <c r="GH354">
        <v>1</v>
      </c>
      <c r="GI354">
        <v>-2</v>
      </c>
      <c r="GJ354">
        <v>0</v>
      </c>
      <c r="GK354">
        <v>0</v>
      </c>
      <c r="GL354">
        <f t="shared" si="344"/>
        <v>0</v>
      </c>
      <c r="GM354">
        <f t="shared" si="345"/>
        <v>2264.54</v>
      </c>
      <c r="GN354">
        <f t="shared" si="346"/>
        <v>0</v>
      </c>
      <c r="GO354">
        <f t="shared" si="347"/>
        <v>0</v>
      </c>
      <c r="GP354">
        <f t="shared" si="348"/>
        <v>2264.54</v>
      </c>
      <c r="GR354">
        <v>0</v>
      </c>
      <c r="GS354">
        <v>3</v>
      </c>
      <c r="GT354">
        <v>0</v>
      </c>
      <c r="GU354" t="s">
        <v>3</v>
      </c>
      <c r="GV354">
        <f t="shared" si="349"/>
        <v>0</v>
      </c>
      <c r="GW354">
        <v>1</v>
      </c>
      <c r="GX354">
        <f t="shared" si="350"/>
        <v>0</v>
      </c>
      <c r="HA354">
        <v>0</v>
      </c>
      <c r="HB354">
        <v>0</v>
      </c>
      <c r="HC354">
        <f t="shared" si="351"/>
        <v>0</v>
      </c>
      <c r="HE354" t="s">
        <v>3</v>
      </c>
      <c r="HF354" t="s">
        <v>3</v>
      </c>
      <c r="HM354" t="s">
        <v>3</v>
      </c>
      <c r="HN354" t="s">
        <v>342</v>
      </c>
      <c r="HO354" t="s">
        <v>343</v>
      </c>
      <c r="HP354" t="s">
        <v>339</v>
      </c>
      <c r="HQ354" t="s">
        <v>339</v>
      </c>
      <c r="IK354">
        <v>0</v>
      </c>
    </row>
    <row r="355" spans="1:255" x14ac:dyDescent="0.2">
      <c r="A355" s="2">
        <v>17</v>
      </c>
      <c r="B355" s="2">
        <v>1</v>
      </c>
      <c r="C355" s="2">
        <f>ROW(SmtRes!A330)</f>
        <v>330</v>
      </c>
      <c r="D355" s="2">
        <f>ROW(EtalonRes!A330)</f>
        <v>330</v>
      </c>
      <c r="E355" s="2" t="s">
        <v>85</v>
      </c>
      <c r="F355" s="2" t="s">
        <v>357</v>
      </c>
      <c r="G355" s="2" t="s">
        <v>358</v>
      </c>
      <c r="H355" s="2" t="s">
        <v>24</v>
      </c>
      <c r="I355" s="2">
        <v>1</v>
      </c>
      <c r="J355" s="2">
        <v>0</v>
      </c>
      <c r="K355" s="2">
        <v>1</v>
      </c>
      <c r="L355" s="2">
        <v>1</v>
      </c>
      <c r="M355" s="2">
        <v>0</v>
      </c>
      <c r="N355" s="2">
        <f t="shared" si="326"/>
        <v>1</v>
      </c>
      <c r="O355" s="2">
        <f t="shared" si="327"/>
        <v>345.07</v>
      </c>
      <c r="P355" s="2">
        <f>SUMIF(SmtRes!AQ329:'SmtRes'!AQ330,"=1",SmtRes!DF329:'SmtRes'!DF330)</f>
        <v>0</v>
      </c>
      <c r="Q355" s="2">
        <f>SUMIF(SmtRes!AQ329:'SmtRes'!AQ330,"=1",SmtRes!DG329:'SmtRes'!DG330)</f>
        <v>0</v>
      </c>
      <c r="R355" s="2">
        <f>SUMIF(SmtRes!AQ329:'SmtRes'!AQ330,"=1",SmtRes!DH329:'SmtRes'!DH330)</f>
        <v>0</v>
      </c>
      <c r="S355" s="2">
        <f>SUMIF(SmtRes!AQ329:'SmtRes'!AQ330,"=1",SmtRes!DI329:'SmtRes'!DI330)</f>
        <v>345.07</v>
      </c>
      <c r="T355" s="2">
        <f t="shared" si="328"/>
        <v>0</v>
      </c>
      <c r="U355" s="2">
        <f>SUMIF(SmtRes!AQ329:'SmtRes'!AQ330,"=1",SmtRes!CV329:'SmtRes'!CV330)</f>
        <v>0.32</v>
      </c>
      <c r="V355" s="2">
        <f>SUMIF(SmtRes!AQ329:'SmtRes'!AQ330,"=1",SmtRes!CW329:'SmtRes'!CW330)</f>
        <v>0</v>
      </c>
      <c r="W355" s="2">
        <f t="shared" si="329"/>
        <v>0</v>
      </c>
      <c r="X355" s="2">
        <f t="shared" si="330"/>
        <v>255.35</v>
      </c>
      <c r="Y355" s="2">
        <f t="shared" si="331"/>
        <v>124.23</v>
      </c>
      <c r="Z355" s="2"/>
      <c r="AA355" s="2">
        <v>87105575</v>
      </c>
      <c r="AB355" s="2">
        <f t="shared" si="332"/>
        <v>345.07</v>
      </c>
      <c r="AC355" s="2">
        <f t="shared" si="333"/>
        <v>0</v>
      </c>
      <c r="AD355" s="2">
        <f t="shared" si="334"/>
        <v>0</v>
      </c>
      <c r="AE355" s="2">
        <f t="shared" si="335"/>
        <v>0</v>
      </c>
      <c r="AF355" s="2">
        <f>ROUND((SUM(SmtRes!BT329:'SmtRes'!BT330)),2)</f>
        <v>345.07</v>
      </c>
      <c r="AG355" s="2">
        <f t="shared" si="336"/>
        <v>0</v>
      </c>
      <c r="AH355" s="2">
        <f>(SUM(SmtRes!BU329:'SmtRes'!BU330))</f>
        <v>0.32</v>
      </c>
      <c r="AI355" s="2">
        <f>(0)</f>
        <v>0</v>
      </c>
      <c r="AJ355" s="2">
        <f t="shared" si="337"/>
        <v>0</v>
      </c>
      <c r="AK355" s="2">
        <v>345.07040000000001</v>
      </c>
      <c r="AL355" s="2">
        <v>0</v>
      </c>
      <c r="AM355" s="2">
        <v>0</v>
      </c>
      <c r="AN355" s="2">
        <v>0</v>
      </c>
      <c r="AO355" s="2">
        <v>345.07040000000001</v>
      </c>
      <c r="AP355" s="2">
        <v>0</v>
      </c>
      <c r="AQ355" s="2">
        <v>0.32</v>
      </c>
      <c r="AR355" s="2">
        <v>0</v>
      </c>
      <c r="AS355" s="2">
        <v>0</v>
      </c>
      <c r="AT355" s="2">
        <v>74</v>
      </c>
      <c r="AU355" s="2">
        <v>36</v>
      </c>
      <c r="AV355" s="2">
        <v>1</v>
      </c>
      <c r="AW355" s="2">
        <v>1</v>
      </c>
      <c r="AX355" s="2"/>
      <c r="AY355" s="2"/>
      <c r="AZ355" s="2">
        <v>1</v>
      </c>
      <c r="BA355" s="2">
        <v>1</v>
      </c>
      <c r="BB355" s="2">
        <v>1</v>
      </c>
      <c r="BC355" s="2">
        <v>1</v>
      </c>
      <c r="BD355" s="2" t="s">
        <v>3</v>
      </c>
      <c r="BE355" s="2" t="s">
        <v>3</v>
      </c>
      <c r="BF355" s="2" t="s">
        <v>3</v>
      </c>
      <c r="BG355" s="2" t="s">
        <v>3</v>
      </c>
      <c r="BH355" s="2">
        <v>0</v>
      </c>
      <c r="BI355" s="2">
        <v>4</v>
      </c>
      <c r="BJ355" s="2" t="s">
        <v>359</v>
      </c>
      <c r="BK355" s="2"/>
      <c r="BL355" s="2"/>
      <c r="BM355" s="2">
        <v>200001</v>
      </c>
      <c r="BN355" s="2">
        <v>0</v>
      </c>
      <c r="BO355" s="2" t="s">
        <v>3</v>
      </c>
      <c r="BP355" s="2">
        <v>0</v>
      </c>
      <c r="BQ355" s="2">
        <v>4</v>
      </c>
      <c r="BR355" s="2">
        <v>0</v>
      </c>
      <c r="BS355" s="2">
        <v>1</v>
      </c>
      <c r="BT355" s="2">
        <v>1</v>
      </c>
      <c r="BU355" s="2">
        <v>1</v>
      </c>
      <c r="BV355" s="2">
        <v>1</v>
      </c>
      <c r="BW355" s="2">
        <v>1</v>
      </c>
      <c r="BX355" s="2">
        <v>1</v>
      </c>
      <c r="BY355" s="2" t="s">
        <v>3</v>
      </c>
      <c r="BZ355" s="2">
        <v>74</v>
      </c>
      <c r="CA355" s="2">
        <v>36</v>
      </c>
      <c r="CB355" s="2" t="s">
        <v>3</v>
      </c>
      <c r="CC355" s="2"/>
      <c r="CD355" s="2"/>
      <c r="CE355" s="2">
        <v>0</v>
      </c>
      <c r="CF355" s="2">
        <v>0</v>
      </c>
      <c r="CG355" s="2">
        <v>0</v>
      </c>
      <c r="CH355" s="2">
        <v>6</v>
      </c>
      <c r="CI355" s="2">
        <v>0</v>
      </c>
      <c r="CJ355" s="2">
        <v>0</v>
      </c>
      <c r="CK355" s="2">
        <v>0</v>
      </c>
      <c r="CL355" s="2">
        <v>0</v>
      </c>
      <c r="CM355" s="2">
        <v>0</v>
      </c>
      <c r="CN355" s="2" t="s">
        <v>3</v>
      </c>
      <c r="CO355" s="2">
        <v>0</v>
      </c>
      <c r="CP355" s="2">
        <f t="shared" si="338"/>
        <v>345.07</v>
      </c>
      <c r="CQ355" s="2">
        <f>SUMIF(SmtRes!AQ329:'SmtRes'!AQ330,"=1",SmtRes!AA329:'SmtRes'!AA330)</f>
        <v>0</v>
      </c>
      <c r="CR355" s="2">
        <f>SUMIF(SmtRes!AQ329:'SmtRes'!AQ330,"=1",SmtRes!AB329:'SmtRes'!AB330)</f>
        <v>0</v>
      </c>
      <c r="CS355" s="2">
        <f>SUMIF(SmtRes!AQ329:'SmtRes'!AQ330,"=1",SmtRes!AC329:'SmtRes'!AC330)</f>
        <v>0</v>
      </c>
      <c r="CT355" s="2">
        <f>SUMIF(SmtRes!AQ329:'SmtRes'!AQ330,"=1",SmtRes!AD329:'SmtRes'!AD330)</f>
        <v>2156.69</v>
      </c>
      <c r="CU355" s="2">
        <f t="shared" si="339"/>
        <v>0</v>
      </c>
      <c r="CV355" s="2">
        <f>SUMIF(SmtRes!AQ329:'SmtRes'!AQ330,"=1",SmtRes!BU329:'SmtRes'!BU330)</f>
        <v>0.32</v>
      </c>
      <c r="CW355" s="2">
        <f>SUMIF(SmtRes!AQ329:'SmtRes'!AQ330,"=1",SmtRes!BV329:'SmtRes'!BV330)</f>
        <v>0</v>
      </c>
      <c r="CX355" s="2">
        <f t="shared" si="340"/>
        <v>0</v>
      </c>
      <c r="CY355" s="2">
        <f t="shared" si="341"/>
        <v>255.3518</v>
      </c>
      <c r="CZ355" s="2">
        <f t="shared" si="342"/>
        <v>124.2252</v>
      </c>
      <c r="DA355" s="2"/>
      <c r="DB355" s="2"/>
      <c r="DC355" s="2" t="s">
        <v>3</v>
      </c>
      <c r="DD355" s="2" t="s">
        <v>3</v>
      </c>
      <c r="DE355" s="2" t="s">
        <v>3</v>
      </c>
      <c r="DF355" s="2" t="s">
        <v>3</v>
      </c>
      <c r="DG355" s="2" t="s">
        <v>3</v>
      </c>
      <c r="DH355" s="2" t="s">
        <v>3</v>
      </c>
      <c r="DI355" s="2" t="s">
        <v>3</v>
      </c>
      <c r="DJ355" s="2" t="s">
        <v>3</v>
      </c>
      <c r="DK355" s="2" t="s">
        <v>3</v>
      </c>
      <c r="DL355" s="2" t="s">
        <v>3</v>
      </c>
      <c r="DM355" s="2" t="s">
        <v>3</v>
      </c>
      <c r="DN355" s="2">
        <v>0</v>
      </c>
      <c r="DO355" s="2">
        <v>0</v>
      </c>
      <c r="DP355" s="2">
        <v>1</v>
      </c>
      <c r="DQ355" s="2">
        <v>1</v>
      </c>
      <c r="DR355" s="2"/>
      <c r="DS355" s="2"/>
      <c r="DT355" s="2"/>
      <c r="DU355" s="2">
        <v>1013</v>
      </c>
      <c r="DV355" s="2" t="s">
        <v>24</v>
      </c>
      <c r="DW355" s="2" t="s">
        <v>24</v>
      </c>
      <c r="DX355" s="2">
        <v>1</v>
      </c>
      <c r="DY355" s="2"/>
      <c r="DZ355" s="2" t="s">
        <v>3</v>
      </c>
      <c r="EA355" s="2" t="s">
        <v>3</v>
      </c>
      <c r="EB355" s="2" t="s">
        <v>3</v>
      </c>
      <c r="EC355" s="2" t="s">
        <v>3</v>
      </c>
      <c r="ED355" s="2"/>
      <c r="EE355" s="2">
        <v>85678303</v>
      </c>
      <c r="EF355" s="2">
        <v>4</v>
      </c>
      <c r="EG355" s="2" t="s">
        <v>339</v>
      </c>
      <c r="EH355" s="2">
        <v>83</v>
      </c>
      <c r="EI355" s="2" t="s">
        <v>339</v>
      </c>
      <c r="EJ355" s="2">
        <v>4</v>
      </c>
      <c r="EK355" s="2">
        <v>200001</v>
      </c>
      <c r="EL355" s="2" t="s">
        <v>340</v>
      </c>
      <c r="EM355" s="2" t="s">
        <v>341</v>
      </c>
      <c r="EN355" s="2"/>
      <c r="EO355" s="2" t="s">
        <v>3</v>
      </c>
      <c r="EP355" s="2"/>
      <c r="EQ355" s="2">
        <v>0</v>
      </c>
      <c r="ER355" s="2">
        <v>0</v>
      </c>
      <c r="ES355" s="2">
        <v>0</v>
      </c>
      <c r="ET355" s="2">
        <v>0</v>
      </c>
      <c r="EU355" s="2">
        <v>0</v>
      </c>
      <c r="EV355" s="2">
        <v>0</v>
      </c>
      <c r="EW355" s="2">
        <v>0.32</v>
      </c>
      <c r="EX355" s="2">
        <v>0</v>
      </c>
      <c r="EY355" s="2">
        <v>0</v>
      </c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>
        <v>0</v>
      </c>
      <c r="FR355" s="2">
        <f t="shared" si="343"/>
        <v>0</v>
      </c>
      <c r="FS355" s="2">
        <v>0</v>
      </c>
      <c r="FT355" s="2"/>
      <c r="FU355" s="2"/>
      <c r="FV355" s="2"/>
      <c r="FW355" s="2"/>
      <c r="FX355" s="2">
        <v>74</v>
      </c>
      <c r="FY355" s="2">
        <v>36</v>
      </c>
      <c r="FZ355" s="2"/>
      <c r="GA355" s="2" t="s">
        <v>3</v>
      </c>
      <c r="GB355" s="2"/>
      <c r="GC355" s="2"/>
      <c r="GD355" s="2">
        <v>1</v>
      </c>
      <c r="GE355" s="2"/>
      <c r="GF355" s="2">
        <v>-1152991397</v>
      </c>
      <c r="GG355" s="2">
        <v>2</v>
      </c>
      <c r="GH355" s="2">
        <v>1</v>
      </c>
      <c r="GI355" s="2">
        <v>-2</v>
      </c>
      <c r="GJ355" s="2">
        <v>0</v>
      </c>
      <c r="GK355" s="2">
        <v>0</v>
      </c>
      <c r="GL355" s="2">
        <f t="shared" si="344"/>
        <v>0</v>
      </c>
      <c r="GM355" s="2">
        <f t="shared" si="345"/>
        <v>724.65</v>
      </c>
      <c r="GN355" s="2">
        <f t="shared" si="346"/>
        <v>0</v>
      </c>
      <c r="GO355" s="2">
        <f t="shared" si="347"/>
        <v>0</v>
      </c>
      <c r="GP355" s="2">
        <f t="shared" si="348"/>
        <v>724.65</v>
      </c>
      <c r="GQ355" s="2"/>
      <c r="GR355" s="2">
        <v>0</v>
      </c>
      <c r="GS355" s="2">
        <v>3</v>
      </c>
      <c r="GT355" s="2">
        <v>0</v>
      </c>
      <c r="GU355" s="2" t="s">
        <v>3</v>
      </c>
      <c r="GV355" s="2">
        <f t="shared" si="349"/>
        <v>0</v>
      </c>
      <c r="GW355" s="2">
        <v>1</v>
      </c>
      <c r="GX355" s="2">
        <f t="shared" si="350"/>
        <v>0</v>
      </c>
      <c r="GY355" s="2"/>
      <c r="GZ355" s="2"/>
      <c r="HA355" s="2">
        <v>0</v>
      </c>
      <c r="HB355" s="2">
        <v>0</v>
      </c>
      <c r="HC355" s="2">
        <f t="shared" si="351"/>
        <v>0</v>
      </c>
      <c r="HD355" s="2"/>
      <c r="HE355" s="2" t="s">
        <v>3</v>
      </c>
      <c r="HF355" s="2" t="s">
        <v>3</v>
      </c>
      <c r="HG355" s="2"/>
      <c r="HH355" s="2"/>
      <c r="HI355" s="2"/>
      <c r="HJ355" s="2"/>
      <c r="HK355" s="2"/>
      <c r="HL355" s="2"/>
      <c r="HM355" s="2" t="s">
        <v>3</v>
      </c>
      <c r="HN355" s="2" t="s">
        <v>342</v>
      </c>
      <c r="HO355" s="2" t="s">
        <v>343</v>
      </c>
      <c r="HP355" s="2" t="s">
        <v>339</v>
      </c>
      <c r="HQ355" s="2" t="s">
        <v>339</v>
      </c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>
        <v>0</v>
      </c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 x14ac:dyDescent="0.2">
      <c r="A356">
        <v>17</v>
      </c>
      <c r="B356">
        <v>1</v>
      </c>
      <c r="C356">
        <f>ROW(SmtRes!A332)</f>
        <v>332</v>
      </c>
      <c r="D356">
        <f>ROW(EtalonRes!A332)</f>
        <v>332</v>
      </c>
      <c r="E356" t="s">
        <v>85</v>
      </c>
      <c r="F356" t="s">
        <v>357</v>
      </c>
      <c r="G356" t="s">
        <v>358</v>
      </c>
      <c r="H356" t="s">
        <v>24</v>
      </c>
      <c r="I356">
        <v>1</v>
      </c>
      <c r="J356">
        <v>0</v>
      </c>
      <c r="K356">
        <v>1</v>
      </c>
      <c r="L356">
        <v>1</v>
      </c>
      <c r="M356">
        <v>0</v>
      </c>
      <c r="N356">
        <f t="shared" si="326"/>
        <v>1</v>
      </c>
      <c r="O356">
        <f t="shared" si="327"/>
        <v>345.07</v>
      </c>
      <c r="P356">
        <f>SUMIF(SmtRes!AQ331:'SmtRes'!AQ332,"=1",SmtRes!DF331:'SmtRes'!DF332)</f>
        <v>0</v>
      </c>
      <c r="Q356">
        <f>SUMIF(SmtRes!AQ331:'SmtRes'!AQ332,"=1",SmtRes!DG331:'SmtRes'!DG332)</f>
        <v>0</v>
      </c>
      <c r="R356">
        <f>SUMIF(SmtRes!AQ331:'SmtRes'!AQ332,"=1",SmtRes!DH331:'SmtRes'!DH332)</f>
        <v>0</v>
      </c>
      <c r="S356">
        <f>SUMIF(SmtRes!AQ331:'SmtRes'!AQ332,"=1",SmtRes!DI331:'SmtRes'!DI332)</f>
        <v>345.07</v>
      </c>
      <c r="T356">
        <f t="shared" si="328"/>
        <v>0</v>
      </c>
      <c r="U356">
        <f>SUMIF(SmtRes!AQ331:'SmtRes'!AQ332,"=1",SmtRes!CV331:'SmtRes'!CV332)</f>
        <v>0.32</v>
      </c>
      <c r="V356">
        <f>SUMIF(SmtRes!AQ331:'SmtRes'!AQ332,"=1",SmtRes!CW331:'SmtRes'!CW332)</f>
        <v>0</v>
      </c>
      <c r="W356">
        <f t="shared" si="329"/>
        <v>0</v>
      </c>
      <c r="X356">
        <f t="shared" si="330"/>
        <v>255.35</v>
      </c>
      <c r="Y356">
        <f t="shared" si="331"/>
        <v>124.23</v>
      </c>
      <c r="AA356">
        <v>87105511</v>
      </c>
      <c r="AB356">
        <f t="shared" si="332"/>
        <v>345.07</v>
      </c>
      <c r="AC356">
        <f t="shared" si="333"/>
        <v>0</v>
      </c>
      <c r="AD356">
        <f t="shared" si="334"/>
        <v>0</v>
      </c>
      <c r="AE356">
        <f t="shared" si="335"/>
        <v>0</v>
      </c>
      <c r="AF356">
        <f>ROUND((SUM(SmtRes!BT331:'SmtRes'!BT332)),2)</f>
        <v>345.07</v>
      </c>
      <c r="AG356">
        <f t="shared" si="336"/>
        <v>0</v>
      </c>
      <c r="AH356">
        <f>(SUM(SmtRes!BU331:'SmtRes'!BU332))</f>
        <v>0.32</v>
      </c>
      <c r="AI356">
        <f>(0)</f>
        <v>0</v>
      </c>
      <c r="AJ356">
        <f t="shared" si="337"/>
        <v>0</v>
      </c>
      <c r="AK356">
        <v>345.07040000000001</v>
      </c>
      <c r="AL356">
        <v>0</v>
      </c>
      <c r="AM356">
        <v>0</v>
      </c>
      <c r="AN356">
        <v>0</v>
      </c>
      <c r="AO356">
        <v>345.07040000000001</v>
      </c>
      <c r="AP356">
        <v>0</v>
      </c>
      <c r="AQ356">
        <v>0.32</v>
      </c>
      <c r="AR356">
        <v>0</v>
      </c>
      <c r="AS356">
        <v>0</v>
      </c>
      <c r="AT356">
        <v>74</v>
      </c>
      <c r="AU356">
        <v>36</v>
      </c>
      <c r="AV356">
        <v>1</v>
      </c>
      <c r="AW356">
        <v>1</v>
      </c>
      <c r="AZ356">
        <v>1</v>
      </c>
      <c r="BA356">
        <v>1</v>
      </c>
      <c r="BB356">
        <v>1</v>
      </c>
      <c r="BC356">
        <v>1</v>
      </c>
      <c r="BD356" t="s">
        <v>3</v>
      </c>
      <c r="BE356" t="s">
        <v>3</v>
      </c>
      <c r="BF356" t="s">
        <v>3</v>
      </c>
      <c r="BG356" t="s">
        <v>3</v>
      </c>
      <c r="BH356">
        <v>0</v>
      </c>
      <c r="BI356">
        <v>4</v>
      </c>
      <c r="BJ356" t="s">
        <v>359</v>
      </c>
      <c r="BM356">
        <v>200001</v>
      </c>
      <c r="BN356">
        <v>0</v>
      </c>
      <c r="BO356" t="s">
        <v>3</v>
      </c>
      <c r="BP356">
        <v>0</v>
      </c>
      <c r="BQ356">
        <v>4</v>
      </c>
      <c r="BR356">
        <v>0</v>
      </c>
      <c r="BS356">
        <v>1</v>
      </c>
      <c r="BT356">
        <v>1</v>
      </c>
      <c r="BU356">
        <v>1</v>
      </c>
      <c r="BV356">
        <v>1</v>
      </c>
      <c r="BW356">
        <v>1</v>
      </c>
      <c r="BX356">
        <v>1</v>
      </c>
      <c r="BY356" t="s">
        <v>3</v>
      </c>
      <c r="BZ356">
        <v>74</v>
      </c>
      <c r="CA356">
        <v>36</v>
      </c>
      <c r="CB356" t="s">
        <v>3</v>
      </c>
      <c r="CE356">
        <v>0</v>
      </c>
      <c r="CF356">
        <v>0</v>
      </c>
      <c r="CG356">
        <v>0</v>
      </c>
      <c r="CH356">
        <v>6</v>
      </c>
      <c r="CI356">
        <v>0</v>
      </c>
      <c r="CJ356">
        <v>0</v>
      </c>
      <c r="CK356">
        <v>0</v>
      </c>
      <c r="CL356">
        <v>0</v>
      </c>
      <c r="CM356">
        <v>0</v>
      </c>
      <c r="CN356" t="s">
        <v>3</v>
      </c>
      <c r="CO356">
        <v>0</v>
      </c>
      <c r="CP356">
        <f t="shared" si="338"/>
        <v>345.07</v>
      </c>
      <c r="CQ356">
        <f>SUMIF(SmtRes!AQ331:'SmtRes'!AQ332,"=1",SmtRes!AA331:'SmtRes'!AA332)</f>
        <v>0</v>
      </c>
      <c r="CR356">
        <f>SUMIF(SmtRes!AQ331:'SmtRes'!AQ332,"=1",SmtRes!AB331:'SmtRes'!AB332)</f>
        <v>0</v>
      </c>
      <c r="CS356">
        <f>SUMIF(SmtRes!AQ331:'SmtRes'!AQ332,"=1",SmtRes!AC331:'SmtRes'!AC332)</f>
        <v>0</v>
      </c>
      <c r="CT356">
        <f>SUMIF(SmtRes!AQ331:'SmtRes'!AQ332,"=1",SmtRes!AD331:'SmtRes'!AD332)</f>
        <v>2156.69</v>
      </c>
      <c r="CU356">
        <f t="shared" si="339"/>
        <v>0</v>
      </c>
      <c r="CV356">
        <f>SUMIF(SmtRes!AQ331:'SmtRes'!AQ332,"=1",SmtRes!BU331:'SmtRes'!BU332)</f>
        <v>0.32</v>
      </c>
      <c r="CW356">
        <f>SUMIF(SmtRes!AQ331:'SmtRes'!AQ332,"=1",SmtRes!BV331:'SmtRes'!BV332)</f>
        <v>0</v>
      </c>
      <c r="CX356">
        <f t="shared" si="340"/>
        <v>0</v>
      </c>
      <c r="CY356">
        <f t="shared" si="341"/>
        <v>255.3518</v>
      </c>
      <c r="CZ356">
        <f t="shared" si="342"/>
        <v>124.2252</v>
      </c>
      <c r="DC356" t="s">
        <v>3</v>
      </c>
      <c r="DD356" t="s">
        <v>3</v>
      </c>
      <c r="DE356" t="s">
        <v>3</v>
      </c>
      <c r="DF356" t="s">
        <v>3</v>
      </c>
      <c r="DG356" t="s">
        <v>3</v>
      </c>
      <c r="DH356" t="s">
        <v>3</v>
      </c>
      <c r="DI356" t="s">
        <v>3</v>
      </c>
      <c r="DJ356" t="s">
        <v>3</v>
      </c>
      <c r="DK356" t="s">
        <v>3</v>
      </c>
      <c r="DL356" t="s">
        <v>3</v>
      </c>
      <c r="DM356" t="s">
        <v>3</v>
      </c>
      <c r="DN356">
        <v>0</v>
      </c>
      <c r="DO356">
        <v>0</v>
      </c>
      <c r="DP356">
        <v>1</v>
      </c>
      <c r="DQ356">
        <v>1</v>
      </c>
      <c r="DU356">
        <v>1013</v>
      </c>
      <c r="DV356" t="s">
        <v>24</v>
      </c>
      <c r="DW356" t="s">
        <v>24</v>
      </c>
      <c r="DX356">
        <v>1</v>
      </c>
      <c r="DZ356" t="s">
        <v>3</v>
      </c>
      <c r="EA356" t="s">
        <v>3</v>
      </c>
      <c r="EB356" t="s">
        <v>3</v>
      </c>
      <c r="EC356" t="s">
        <v>3</v>
      </c>
      <c r="EE356">
        <v>85678303</v>
      </c>
      <c r="EF356">
        <v>4</v>
      </c>
      <c r="EG356" t="s">
        <v>339</v>
      </c>
      <c r="EH356">
        <v>83</v>
      </c>
      <c r="EI356" t="s">
        <v>339</v>
      </c>
      <c r="EJ356">
        <v>4</v>
      </c>
      <c r="EK356">
        <v>200001</v>
      </c>
      <c r="EL356" t="s">
        <v>340</v>
      </c>
      <c r="EM356" t="s">
        <v>341</v>
      </c>
      <c r="EO356" t="s">
        <v>3</v>
      </c>
      <c r="EQ356">
        <v>0</v>
      </c>
      <c r="ER356">
        <v>0</v>
      </c>
      <c r="ES356">
        <v>0</v>
      </c>
      <c r="ET356">
        <v>0</v>
      </c>
      <c r="EU356">
        <v>0</v>
      </c>
      <c r="EV356">
        <v>0</v>
      </c>
      <c r="EW356">
        <v>0.32</v>
      </c>
      <c r="EX356">
        <v>0</v>
      </c>
      <c r="EY356">
        <v>0</v>
      </c>
      <c r="FQ356">
        <v>0</v>
      </c>
      <c r="FR356">
        <f t="shared" si="343"/>
        <v>0</v>
      </c>
      <c r="FS356">
        <v>0</v>
      </c>
      <c r="FX356">
        <v>74</v>
      </c>
      <c r="FY356">
        <v>36</v>
      </c>
      <c r="GA356" t="s">
        <v>3</v>
      </c>
      <c r="GD356">
        <v>1</v>
      </c>
      <c r="GF356">
        <v>-1152991397</v>
      </c>
      <c r="GG356">
        <v>2</v>
      </c>
      <c r="GH356">
        <v>1</v>
      </c>
      <c r="GI356">
        <v>-2</v>
      </c>
      <c r="GJ356">
        <v>0</v>
      </c>
      <c r="GK356">
        <v>0</v>
      </c>
      <c r="GL356">
        <f t="shared" si="344"/>
        <v>0</v>
      </c>
      <c r="GM356">
        <f t="shared" si="345"/>
        <v>724.65</v>
      </c>
      <c r="GN356">
        <f t="shared" si="346"/>
        <v>0</v>
      </c>
      <c r="GO356">
        <f t="shared" si="347"/>
        <v>0</v>
      </c>
      <c r="GP356">
        <f t="shared" si="348"/>
        <v>724.65</v>
      </c>
      <c r="GR356">
        <v>0</v>
      </c>
      <c r="GS356">
        <v>3</v>
      </c>
      <c r="GT356">
        <v>0</v>
      </c>
      <c r="GU356" t="s">
        <v>3</v>
      </c>
      <c r="GV356">
        <f t="shared" si="349"/>
        <v>0</v>
      </c>
      <c r="GW356">
        <v>1</v>
      </c>
      <c r="GX356">
        <f t="shared" si="350"/>
        <v>0</v>
      </c>
      <c r="HA356">
        <v>0</v>
      </c>
      <c r="HB356">
        <v>0</v>
      </c>
      <c r="HC356">
        <f t="shared" si="351"/>
        <v>0</v>
      </c>
      <c r="HE356" t="s">
        <v>3</v>
      </c>
      <c r="HF356" t="s">
        <v>3</v>
      </c>
      <c r="HM356" t="s">
        <v>3</v>
      </c>
      <c r="HN356" t="s">
        <v>342</v>
      </c>
      <c r="HO356" t="s">
        <v>343</v>
      </c>
      <c r="HP356" t="s">
        <v>339</v>
      </c>
      <c r="HQ356" t="s">
        <v>339</v>
      </c>
      <c r="IK356">
        <v>0</v>
      </c>
    </row>
    <row r="358" spans="1:255" x14ac:dyDescent="0.2">
      <c r="A358" s="3">
        <v>51</v>
      </c>
      <c r="B358" s="3">
        <f>B341</f>
        <v>1</v>
      </c>
      <c r="C358" s="3">
        <f>A341</f>
        <v>4</v>
      </c>
      <c r="D358" s="3">
        <f>ROW(A341)</f>
        <v>341</v>
      </c>
      <c r="E358" s="3"/>
      <c r="F358" s="3" t="str">
        <f>IF(F341&lt;&gt;"",F341,"")</f>
        <v>Новый раздел</v>
      </c>
      <c r="G358" s="3" t="str">
        <f>IF(G341&lt;&gt;"",G341,"")</f>
        <v>ПНР</v>
      </c>
      <c r="H358" s="3">
        <v>0</v>
      </c>
      <c r="I358" s="3"/>
      <c r="J358" s="3"/>
      <c r="K358" s="3"/>
      <c r="L358" s="3"/>
      <c r="M358" s="3"/>
      <c r="N358" s="3"/>
      <c r="O358" s="3">
        <f t="shared" ref="O358:T358" si="352">ROUND(AB358,2)</f>
        <v>10673.9</v>
      </c>
      <c r="P358" s="3">
        <f t="shared" si="352"/>
        <v>0</v>
      </c>
      <c r="Q358" s="3">
        <f t="shared" si="352"/>
        <v>0</v>
      </c>
      <c r="R358" s="3">
        <f t="shared" si="352"/>
        <v>0</v>
      </c>
      <c r="S358" s="3">
        <f t="shared" si="352"/>
        <v>10673.9</v>
      </c>
      <c r="T358" s="3">
        <f t="shared" si="352"/>
        <v>0</v>
      </c>
      <c r="U358" s="3">
        <f>AH358</f>
        <v>9.8984000000000005</v>
      </c>
      <c r="V358" s="3">
        <f>AI358</f>
        <v>0</v>
      </c>
      <c r="W358" s="3">
        <f>ROUND(AJ358,2)</f>
        <v>0</v>
      </c>
      <c r="X358" s="3">
        <f>ROUND(AK358,2)</f>
        <v>7898.68</v>
      </c>
      <c r="Y358" s="3">
        <f>ROUND(AL358,2)</f>
        <v>3842.62</v>
      </c>
      <c r="Z358" s="3"/>
      <c r="AA358" s="3"/>
      <c r="AB358" s="3">
        <f>ROUND(SUMIF(AA345:AA356,"=87105575",O345:O356),2)</f>
        <v>10673.9</v>
      </c>
      <c r="AC358" s="3">
        <f>ROUND(SUMIF(AA345:AA356,"=87105575",P345:P356),2)</f>
        <v>0</v>
      </c>
      <c r="AD358" s="3">
        <f>ROUND(SUMIF(AA345:AA356,"=87105575",Q345:Q356),2)</f>
        <v>0</v>
      </c>
      <c r="AE358" s="3">
        <f>ROUND(SUMIF(AA345:AA356,"=87105575",R345:R356),2)</f>
        <v>0</v>
      </c>
      <c r="AF358" s="3">
        <f>ROUND(SUMIF(AA345:AA356,"=87105575",S345:S356),2)</f>
        <v>10673.9</v>
      </c>
      <c r="AG358" s="3">
        <f>ROUND(SUMIF(AA345:AA356,"=87105575",T345:T356),2)</f>
        <v>0</v>
      </c>
      <c r="AH358" s="3">
        <f>SUMIF(AA345:AA356,"=87105575",U345:U356)</f>
        <v>9.8984000000000005</v>
      </c>
      <c r="AI358" s="3">
        <f>SUMIF(AA345:AA356,"=87105575",V345:V356)</f>
        <v>0</v>
      </c>
      <c r="AJ358" s="3">
        <f>ROUND(SUMIF(AA345:AA356,"=87105575",W345:W356),2)</f>
        <v>0</v>
      </c>
      <c r="AK358" s="3">
        <f>ROUND(SUMIF(AA345:AA356,"=87105575",X345:X356),2)</f>
        <v>7898.68</v>
      </c>
      <c r="AL358" s="3">
        <f>ROUND(SUMIF(AA345:AA356,"=87105575",Y345:Y356),2)</f>
        <v>3842.62</v>
      </c>
      <c r="AM358" s="3"/>
      <c r="AN358" s="3"/>
      <c r="AO358" s="3">
        <f t="shared" ref="AO358:BD358" si="353">ROUND(BX358,2)</f>
        <v>0</v>
      </c>
      <c r="AP358" s="3">
        <f t="shared" si="353"/>
        <v>0</v>
      </c>
      <c r="AQ358" s="3">
        <f t="shared" si="353"/>
        <v>0</v>
      </c>
      <c r="AR358" s="3">
        <f t="shared" si="353"/>
        <v>22415.200000000001</v>
      </c>
      <c r="AS358" s="3">
        <f t="shared" si="353"/>
        <v>0</v>
      </c>
      <c r="AT358" s="3">
        <f t="shared" si="353"/>
        <v>0</v>
      </c>
      <c r="AU358" s="3">
        <f t="shared" si="353"/>
        <v>22415.200000000001</v>
      </c>
      <c r="AV358" s="3">
        <f t="shared" si="353"/>
        <v>0</v>
      </c>
      <c r="AW358" s="3">
        <f t="shared" si="353"/>
        <v>0</v>
      </c>
      <c r="AX358" s="3">
        <f t="shared" si="353"/>
        <v>0</v>
      </c>
      <c r="AY358" s="3">
        <f t="shared" si="353"/>
        <v>0</v>
      </c>
      <c r="AZ358" s="3">
        <f t="shared" si="353"/>
        <v>0</v>
      </c>
      <c r="BA358" s="3">
        <f t="shared" si="353"/>
        <v>0</v>
      </c>
      <c r="BB358" s="3">
        <f t="shared" si="353"/>
        <v>0</v>
      </c>
      <c r="BC358" s="3">
        <f t="shared" si="353"/>
        <v>0</v>
      </c>
      <c r="BD358" s="3">
        <f t="shared" si="353"/>
        <v>0</v>
      </c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>
        <f>ROUND(SUMIF(AA345:AA356,"=87105575",FQ345:FQ356),2)</f>
        <v>0</v>
      </c>
      <c r="BY358" s="3">
        <f>ROUND(SUMIF(AA345:AA356,"=87105575",FR345:FR356),2)</f>
        <v>0</v>
      </c>
      <c r="BZ358" s="3">
        <f>ROUND(SUMIF(AA345:AA356,"=87105575",GL345:GL356),2)</f>
        <v>0</v>
      </c>
      <c r="CA358" s="3">
        <f>ROUND(SUMIF(AA345:AA356,"=87105575",GM345:GM356),2)</f>
        <v>22415.200000000001</v>
      </c>
      <c r="CB358" s="3">
        <f>ROUND(SUMIF(AA345:AA356,"=87105575",GN345:GN356),2)</f>
        <v>0</v>
      </c>
      <c r="CC358" s="3">
        <f>ROUND(SUMIF(AA345:AA356,"=87105575",GO345:GO356),2)</f>
        <v>0</v>
      </c>
      <c r="CD358" s="3">
        <f>ROUND(SUMIF(AA345:AA356,"=87105575",GP345:GP356),2)</f>
        <v>22415.200000000001</v>
      </c>
      <c r="CE358" s="3">
        <f>AC358-BX358</f>
        <v>0</v>
      </c>
      <c r="CF358" s="3">
        <f>AC358-BY358</f>
        <v>0</v>
      </c>
      <c r="CG358" s="3">
        <f>BX358-BZ358</f>
        <v>0</v>
      </c>
      <c r="CH358" s="3">
        <f>AC358-BX358-BY358+BZ358</f>
        <v>0</v>
      </c>
      <c r="CI358" s="3">
        <f>BY358-BZ358</f>
        <v>0</v>
      </c>
      <c r="CJ358" s="3">
        <f>ROUND(SUMIF(AA345:AA356,"=87105575",GX345:GX356),2)</f>
        <v>0</v>
      </c>
      <c r="CK358" s="3">
        <f>ROUND(SUMIF(AA345:AA356,"=87105575",GY345:GY356),2)</f>
        <v>0</v>
      </c>
      <c r="CL358" s="3">
        <f>ROUND(SUMIF(AA345:AA356,"=87105575",GZ345:GZ356),2)</f>
        <v>0</v>
      </c>
      <c r="CM358" s="3">
        <f>ROUND(SUMIF(AA345:AA356,"=87105575",HD345:HD356),2)</f>
        <v>0</v>
      </c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4">
        <f t="shared" ref="DG358:DL358" si="354">ROUND(DT358,2)</f>
        <v>10673.9</v>
      </c>
      <c r="DH358" s="4">
        <f t="shared" si="354"/>
        <v>0</v>
      </c>
      <c r="DI358" s="4">
        <f t="shared" si="354"/>
        <v>0</v>
      </c>
      <c r="DJ358" s="4">
        <f t="shared" si="354"/>
        <v>0</v>
      </c>
      <c r="DK358" s="4">
        <f t="shared" si="354"/>
        <v>10673.9</v>
      </c>
      <c r="DL358" s="4">
        <f t="shared" si="354"/>
        <v>0</v>
      </c>
      <c r="DM358" s="4">
        <f>DZ358</f>
        <v>9.8984000000000005</v>
      </c>
      <c r="DN358" s="4">
        <f>EA358</f>
        <v>0</v>
      </c>
      <c r="DO358" s="4">
        <f>ROUND(EB358,2)</f>
        <v>0</v>
      </c>
      <c r="DP358" s="4">
        <f>ROUND(EC358,2)</f>
        <v>7898.68</v>
      </c>
      <c r="DQ358" s="4">
        <f>ROUND(ED358,2)</f>
        <v>3842.62</v>
      </c>
      <c r="DR358" s="4"/>
      <c r="DS358" s="4"/>
      <c r="DT358" s="4">
        <f>ROUND(SUMIF(AA345:AA356,"=87105511",O345:O356),2)</f>
        <v>10673.9</v>
      </c>
      <c r="DU358" s="4">
        <f>ROUND(SUMIF(AA345:AA356,"=87105511",P345:P356),2)</f>
        <v>0</v>
      </c>
      <c r="DV358" s="4">
        <f>ROUND(SUMIF(AA345:AA356,"=87105511",Q345:Q356),2)</f>
        <v>0</v>
      </c>
      <c r="DW358" s="4">
        <f>ROUND(SUMIF(AA345:AA356,"=87105511",R345:R356),2)</f>
        <v>0</v>
      </c>
      <c r="DX358" s="4">
        <f>ROUND(SUMIF(AA345:AA356,"=87105511",S345:S356),2)</f>
        <v>10673.9</v>
      </c>
      <c r="DY358" s="4">
        <f>ROUND(SUMIF(AA345:AA356,"=87105511",T345:T356),2)</f>
        <v>0</v>
      </c>
      <c r="DZ358" s="4">
        <f>SUMIF(AA345:AA356,"=87105511",U345:U356)</f>
        <v>9.8984000000000005</v>
      </c>
      <c r="EA358" s="4">
        <f>SUMIF(AA345:AA356,"=87105511",V345:V356)</f>
        <v>0</v>
      </c>
      <c r="EB358" s="4">
        <f>ROUND(SUMIF(AA345:AA356,"=87105511",W345:W356),2)</f>
        <v>0</v>
      </c>
      <c r="EC358" s="4">
        <f>ROUND(SUMIF(AA345:AA356,"=87105511",X345:X356),2)</f>
        <v>7898.68</v>
      </c>
      <c r="ED358" s="4">
        <f>ROUND(SUMIF(AA345:AA356,"=87105511",Y345:Y356),2)</f>
        <v>3842.62</v>
      </c>
      <c r="EE358" s="4"/>
      <c r="EF358" s="4"/>
      <c r="EG358" s="4">
        <f t="shared" ref="EG358:EV358" si="355">ROUND(FP358,2)</f>
        <v>0</v>
      </c>
      <c r="EH358" s="4">
        <f t="shared" si="355"/>
        <v>0</v>
      </c>
      <c r="EI358" s="4">
        <f t="shared" si="355"/>
        <v>0</v>
      </c>
      <c r="EJ358" s="4">
        <f t="shared" si="355"/>
        <v>22415.200000000001</v>
      </c>
      <c r="EK358" s="4">
        <f t="shared" si="355"/>
        <v>0</v>
      </c>
      <c r="EL358" s="4">
        <f t="shared" si="355"/>
        <v>0</v>
      </c>
      <c r="EM358" s="4">
        <f t="shared" si="355"/>
        <v>22415.200000000001</v>
      </c>
      <c r="EN358" s="4">
        <f t="shared" si="355"/>
        <v>0</v>
      </c>
      <c r="EO358" s="4">
        <f t="shared" si="355"/>
        <v>0</v>
      </c>
      <c r="EP358" s="4">
        <f t="shared" si="355"/>
        <v>0</v>
      </c>
      <c r="EQ358" s="4">
        <f t="shared" si="355"/>
        <v>0</v>
      </c>
      <c r="ER358" s="4">
        <f t="shared" si="355"/>
        <v>0</v>
      </c>
      <c r="ES358" s="4">
        <f t="shared" si="355"/>
        <v>0</v>
      </c>
      <c r="ET358" s="4">
        <f t="shared" si="355"/>
        <v>0</v>
      </c>
      <c r="EU358" s="4">
        <f t="shared" si="355"/>
        <v>0</v>
      </c>
      <c r="EV358" s="4">
        <f t="shared" si="355"/>
        <v>0</v>
      </c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>
        <f>ROUND(SUMIF(AA345:AA356,"=87105511",FQ345:FQ356),2)</f>
        <v>0</v>
      </c>
      <c r="FQ358" s="4">
        <f>ROUND(SUMIF(AA345:AA356,"=87105511",FR345:FR356),2)</f>
        <v>0</v>
      </c>
      <c r="FR358" s="4">
        <f>ROUND(SUMIF(AA345:AA356,"=87105511",GL345:GL356),2)</f>
        <v>0</v>
      </c>
      <c r="FS358" s="4">
        <f>ROUND(SUMIF(AA345:AA356,"=87105511",GM345:GM356),2)</f>
        <v>22415.200000000001</v>
      </c>
      <c r="FT358" s="4">
        <f>ROUND(SUMIF(AA345:AA356,"=87105511",GN345:GN356),2)</f>
        <v>0</v>
      </c>
      <c r="FU358" s="4">
        <f>ROUND(SUMIF(AA345:AA356,"=87105511",GO345:GO356),2)</f>
        <v>0</v>
      </c>
      <c r="FV358" s="4">
        <f>ROUND(SUMIF(AA345:AA356,"=87105511",GP345:GP356),2)</f>
        <v>22415.200000000001</v>
      </c>
      <c r="FW358" s="4">
        <f>DU358-FP358</f>
        <v>0</v>
      </c>
      <c r="FX358" s="4">
        <f>DU358-FQ358</f>
        <v>0</v>
      </c>
      <c r="FY358" s="4">
        <f>FP358-FR358</f>
        <v>0</v>
      </c>
      <c r="FZ358" s="4">
        <f>DU358-FP358-FQ358+FR358</f>
        <v>0</v>
      </c>
      <c r="GA358" s="4">
        <f>FQ358-FR358</f>
        <v>0</v>
      </c>
      <c r="GB358" s="4">
        <f>ROUND(SUMIF(AA345:AA356,"=87105511",GX345:GX356),2)</f>
        <v>0</v>
      </c>
      <c r="GC358" s="4">
        <f>ROUND(SUMIF(AA345:AA356,"=87105511",GY345:GY356),2)</f>
        <v>0</v>
      </c>
      <c r="GD358" s="4">
        <f>ROUND(SUMIF(AA345:AA356,"=87105511",GZ345:GZ356),2)</f>
        <v>0</v>
      </c>
      <c r="GE358" s="4">
        <f>ROUND(SUMIF(AA345:AA356,"=87105511",HD345:HD356),2)</f>
        <v>0</v>
      </c>
      <c r="GF358" s="4"/>
      <c r="GG358" s="4"/>
      <c r="GH358" s="4"/>
      <c r="GI358" s="4"/>
      <c r="GJ358" s="4"/>
      <c r="GK358" s="4"/>
      <c r="GL358" s="4"/>
      <c r="GM358" s="4"/>
      <c r="GN358" s="4"/>
      <c r="GO358" s="4"/>
      <c r="GP358" s="4"/>
      <c r="GQ358" s="4"/>
      <c r="GR358" s="4"/>
      <c r="GS358" s="4"/>
      <c r="GT358" s="4"/>
      <c r="GU358" s="4"/>
      <c r="GV358" s="4"/>
      <c r="GW358" s="4"/>
      <c r="GX358" s="4">
        <v>0</v>
      </c>
    </row>
    <row r="360" spans="1:255" x14ac:dyDescent="0.2">
      <c r="A360" s="5">
        <v>50</v>
      </c>
      <c r="B360" s="5">
        <v>0</v>
      </c>
      <c r="C360" s="5">
        <v>0</v>
      </c>
      <c r="D360" s="5">
        <v>1</v>
      </c>
      <c r="E360" s="5">
        <v>201</v>
      </c>
      <c r="F360" s="5">
        <f>ROUND(Source!O358,O360)</f>
        <v>10673.9</v>
      </c>
      <c r="G360" s="5" t="s">
        <v>163</v>
      </c>
      <c r="H360" s="5" t="s">
        <v>164</v>
      </c>
      <c r="I360" s="5"/>
      <c r="J360" s="5"/>
      <c r="K360" s="5">
        <v>201</v>
      </c>
      <c r="L360" s="5">
        <v>1</v>
      </c>
      <c r="M360" s="5">
        <v>3</v>
      </c>
      <c r="N360" s="5" t="s">
        <v>3</v>
      </c>
      <c r="O360" s="5">
        <v>2</v>
      </c>
      <c r="P360" s="5">
        <f>ROUND(Source!DG358,O360)</f>
        <v>10673.9</v>
      </c>
      <c r="Q360" s="5"/>
      <c r="R360" s="5"/>
      <c r="S360" s="5"/>
      <c r="T360" s="5"/>
      <c r="U360" s="5"/>
      <c r="V360" s="5"/>
      <c r="W360" s="5">
        <v>10673.9</v>
      </c>
      <c r="X360" s="5">
        <v>1</v>
      </c>
      <c r="Y360" s="5">
        <v>10673.9</v>
      </c>
      <c r="Z360" s="5">
        <v>10673.9</v>
      </c>
      <c r="AA360" s="5">
        <v>1</v>
      </c>
      <c r="AB360" s="5">
        <v>10673.9</v>
      </c>
    </row>
    <row r="361" spans="1:255" x14ac:dyDescent="0.2">
      <c r="A361" s="5">
        <v>50</v>
      </c>
      <c r="B361" s="5">
        <v>0</v>
      </c>
      <c r="C361" s="5">
        <v>0</v>
      </c>
      <c r="D361" s="5">
        <v>1</v>
      </c>
      <c r="E361" s="5">
        <v>202</v>
      </c>
      <c r="F361" s="5">
        <f>ROUND(Source!P358,O361)</f>
        <v>0</v>
      </c>
      <c r="G361" s="5" t="s">
        <v>165</v>
      </c>
      <c r="H361" s="5" t="s">
        <v>166</v>
      </c>
      <c r="I361" s="5"/>
      <c r="J361" s="5"/>
      <c r="K361" s="5">
        <v>202</v>
      </c>
      <c r="L361" s="5">
        <v>2</v>
      </c>
      <c r="M361" s="5">
        <v>3</v>
      </c>
      <c r="N361" s="5" t="s">
        <v>3</v>
      </c>
      <c r="O361" s="5">
        <v>2</v>
      </c>
      <c r="P361" s="5">
        <f>ROUND(Source!DH358,O361)</f>
        <v>0</v>
      </c>
      <c r="Q361" s="5"/>
      <c r="R361" s="5"/>
      <c r="S361" s="5"/>
      <c r="T361" s="5"/>
      <c r="U361" s="5"/>
      <c r="V361" s="5"/>
      <c r="W361" s="5">
        <v>0</v>
      </c>
      <c r="X361" s="5">
        <v>1</v>
      </c>
      <c r="Y361" s="5">
        <v>0</v>
      </c>
      <c r="Z361" s="5">
        <v>0</v>
      </c>
      <c r="AA361" s="5">
        <v>1</v>
      </c>
      <c r="AB361" s="5">
        <v>0</v>
      </c>
    </row>
    <row r="362" spans="1:255" x14ac:dyDescent="0.2">
      <c r="A362" s="5">
        <v>50</v>
      </c>
      <c r="B362" s="5">
        <v>0</v>
      </c>
      <c r="C362" s="5">
        <v>0</v>
      </c>
      <c r="D362" s="5">
        <v>1</v>
      </c>
      <c r="E362" s="5">
        <v>222</v>
      </c>
      <c r="F362" s="5">
        <f>ROUND(Source!AO358,O362)</f>
        <v>0</v>
      </c>
      <c r="G362" s="5" t="s">
        <v>167</v>
      </c>
      <c r="H362" s="5" t="s">
        <v>168</v>
      </c>
      <c r="I362" s="5"/>
      <c r="J362" s="5"/>
      <c r="K362" s="5">
        <v>222</v>
      </c>
      <c r="L362" s="5">
        <v>3</v>
      </c>
      <c r="M362" s="5">
        <v>3</v>
      </c>
      <c r="N362" s="5" t="s">
        <v>3</v>
      </c>
      <c r="O362" s="5">
        <v>2</v>
      </c>
      <c r="P362" s="5">
        <f>ROUND(Source!EG358,O362)</f>
        <v>0</v>
      </c>
      <c r="Q362" s="5"/>
      <c r="R362" s="5"/>
      <c r="S362" s="5"/>
      <c r="T362" s="5"/>
      <c r="U362" s="5"/>
      <c r="V362" s="5"/>
      <c r="W362" s="5">
        <v>0</v>
      </c>
      <c r="X362" s="5">
        <v>1</v>
      </c>
      <c r="Y362" s="5">
        <v>0</v>
      </c>
      <c r="Z362" s="5">
        <v>0</v>
      </c>
      <c r="AA362" s="5">
        <v>1</v>
      </c>
      <c r="AB362" s="5">
        <v>0</v>
      </c>
    </row>
    <row r="363" spans="1:255" x14ac:dyDescent="0.2">
      <c r="A363" s="5">
        <v>50</v>
      </c>
      <c r="B363" s="5">
        <v>0</v>
      </c>
      <c r="C363" s="5">
        <v>0</v>
      </c>
      <c r="D363" s="5">
        <v>1</v>
      </c>
      <c r="E363" s="5">
        <v>225</v>
      </c>
      <c r="F363" s="5">
        <f>ROUND(Source!AV358,O363)</f>
        <v>0</v>
      </c>
      <c r="G363" s="5" t="s">
        <v>169</v>
      </c>
      <c r="H363" s="5" t="s">
        <v>170</v>
      </c>
      <c r="I363" s="5"/>
      <c r="J363" s="5"/>
      <c r="K363" s="5">
        <v>225</v>
      </c>
      <c r="L363" s="5">
        <v>4</v>
      </c>
      <c r="M363" s="5">
        <v>3</v>
      </c>
      <c r="N363" s="5" t="s">
        <v>3</v>
      </c>
      <c r="O363" s="5">
        <v>2</v>
      </c>
      <c r="P363" s="5">
        <f>ROUND(Source!EN358,O363)</f>
        <v>0</v>
      </c>
      <c r="Q363" s="5"/>
      <c r="R363" s="5"/>
      <c r="S363" s="5"/>
      <c r="T363" s="5"/>
      <c r="U363" s="5"/>
      <c r="V363" s="5"/>
      <c r="W363" s="5">
        <v>0</v>
      </c>
      <c r="X363" s="5">
        <v>1</v>
      </c>
      <c r="Y363" s="5">
        <v>0</v>
      </c>
      <c r="Z363" s="5">
        <v>0</v>
      </c>
      <c r="AA363" s="5">
        <v>1</v>
      </c>
      <c r="AB363" s="5">
        <v>0</v>
      </c>
    </row>
    <row r="364" spans="1:255" x14ac:dyDescent="0.2">
      <c r="A364" s="5">
        <v>50</v>
      </c>
      <c r="B364" s="5">
        <v>0</v>
      </c>
      <c r="C364" s="5">
        <v>0</v>
      </c>
      <c r="D364" s="5">
        <v>1</v>
      </c>
      <c r="E364" s="5">
        <v>226</v>
      </c>
      <c r="F364" s="5">
        <f>ROUND(Source!AW358,O364)</f>
        <v>0</v>
      </c>
      <c r="G364" s="5" t="s">
        <v>171</v>
      </c>
      <c r="H364" s="5" t="s">
        <v>172</v>
      </c>
      <c r="I364" s="5"/>
      <c r="J364" s="5"/>
      <c r="K364" s="5">
        <v>226</v>
      </c>
      <c r="L364" s="5">
        <v>5</v>
      </c>
      <c r="M364" s="5">
        <v>3</v>
      </c>
      <c r="N364" s="5" t="s">
        <v>3</v>
      </c>
      <c r="O364" s="5">
        <v>2</v>
      </c>
      <c r="P364" s="5">
        <f>ROUND(Source!EO358,O364)</f>
        <v>0</v>
      </c>
      <c r="Q364" s="5"/>
      <c r="R364" s="5"/>
      <c r="S364" s="5"/>
      <c r="T364" s="5"/>
      <c r="U364" s="5"/>
      <c r="V364" s="5"/>
      <c r="W364" s="5">
        <v>0</v>
      </c>
      <c r="X364" s="5">
        <v>1</v>
      </c>
      <c r="Y364" s="5">
        <v>0</v>
      </c>
      <c r="Z364" s="5">
        <v>0</v>
      </c>
      <c r="AA364" s="5">
        <v>1</v>
      </c>
      <c r="AB364" s="5">
        <v>0</v>
      </c>
    </row>
    <row r="365" spans="1:255" x14ac:dyDescent="0.2">
      <c r="A365" s="5">
        <v>50</v>
      </c>
      <c r="B365" s="5">
        <v>0</v>
      </c>
      <c r="C365" s="5">
        <v>0</v>
      </c>
      <c r="D365" s="5">
        <v>1</v>
      </c>
      <c r="E365" s="5">
        <v>227</v>
      </c>
      <c r="F365" s="5">
        <f>ROUND(Source!AX358,O365)</f>
        <v>0</v>
      </c>
      <c r="G365" s="5" t="s">
        <v>173</v>
      </c>
      <c r="H365" s="5" t="s">
        <v>174</v>
      </c>
      <c r="I365" s="5"/>
      <c r="J365" s="5"/>
      <c r="K365" s="5">
        <v>227</v>
      </c>
      <c r="L365" s="5">
        <v>6</v>
      </c>
      <c r="M365" s="5">
        <v>3</v>
      </c>
      <c r="N365" s="5" t="s">
        <v>3</v>
      </c>
      <c r="O365" s="5">
        <v>2</v>
      </c>
      <c r="P365" s="5">
        <f>ROUND(Source!EP358,O365)</f>
        <v>0</v>
      </c>
      <c r="Q365" s="5"/>
      <c r="R365" s="5"/>
      <c r="S365" s="5"/>
      <c r="T365" s="5"/>
      <c r="U365" s="5"/>
      <c r="V365" s="5"/>
      <c r="W365" s="5">
        <v>0</v>
      </c>
      <c r="X365" s="5">
        <v>1</v>
      </c>
      <c r="Y365" s="5">
        <v>0</v>
      </c>
      <c r="Z365" s="5">
        <v>0</v>
      </c>
      <c r="AA365" s="5">
        <v>1</v>
      </c>
      <c r="AB365" s="5">
        <v>0</v>
      </c>
    </row>
    <row r="366" spans="1:255" x14ac:dyDescent="0.2">
      <c r="A366" s="5">
        <v>50</v>
      </c>
      <c r="B366" s="5">
        <v>0</v>
      </c>
      <c r="C366" s="5">
        <v>0</v>
      </c>
      <c r="D366" s="5">
        <v>1</v>
      </c>
      <c r="E366" s="5">
        <v>228</v>
      </c>
      <c r="F366" s="5">
        <f>ROUND(Source!AY358,O366)</f>
        <v>0</v>
      </c>
      <c r="G366" s="5" t="s">
        <v>175</v>
      </c>
      <c r="H366" s="5" t="s">
        <v>176</v>
      </c>
      <c r="I366" s="5"/>
      <c r="J366" s="5"/>
      <c r="K366" s="5">
        <v>228</v>
      </c>
      <c r="L366" s="5">
        <v>7</v>
      </c>
      <c r="M366" s="5">
        <v>3</v>
      </c>
      <c r="N366" s="5" t="s">
        <v>3</v>
      </c>
      <c r="O366" s="5">
        <v>2</v>
      </c>
      <c r="P366" s="5">
        <f>ROUND(Source!EQ358,O366)</f>
        <v>0</v>
      </c>
      <c r="Q366" s="5"/>
      <c r="R366" s="5"/>
      <c r="S366" s="5"/>
      <c r="T366" s="5"/>
      <c r="U366" s="5"/>
      <c r="V366" s="5"/>
      <c r="W366" s="5">
        <v>0</v>
      </c>
      <c r="X366" s="5">
        <v>1</v>
      </c>
      <c r="Y366" s="5">
        <v>0</v>
      </c>
      <c r="Z366" s="5">
        <v>0</v>
      </c>
      <c r="AA366" s="5">
        <v>1</v>
      </c>
      <c r="AB366" s="5">
        <v>0</v>
      </c>
    </row>
    <row r="367" spans="1:255" x14ac:dyDescent="0.2">
      <c r="A367" s="5">
        <v>50</v>
      </c>
      <c r="B367" s="5">
        <v>0</v>
      </c>
      <c r="C367" s="5">
        <v>0</v>
      </c>
      <c r="D367" s="5">
        <v>1</v>
      </c>
      <c r="E367" s="5">
        <v>216</v>
      </c>
      <c r="F367" s="5">
        <f>ROUND(Source!AP358,O367)</f>
        <v>0</v>
      </c>
      <c r="G367" s="5" t="s">
        <v>177</v>
      </c>
      <c r="H367" s="5" t="s">
        <v>178</v>
      </c>
      <c r="I367" s="5"/>
      <c r="J367" s="5"/>
      <c r="K367" s="5">
        <v>216</v>
      </c>
      <c r="L367" s="5">
        <v>8</v>
      </c>
      <c r="M367" s="5">
        <v>3</v>
      </c>
      <c r="N367" s="5" t="s">
        <v>3</v>
      </c>
      <c r="O367" s="5">
        <v>2</v>
      </c>
      <c r="P367" s="5">
        <f>ROUND(Source!EH358,O367)</f>
        <v>0</v>
      </c>
      <c r="Q367" s="5"/>
      <c r="R367" s="5"/>
      <c r="S367" s="5"/>
      <c r="T367" s="5"/>
      <c r="U367" s="5"/>
      <c r="V367" s="5"/>
      <c r="W367" s="5">
        <v>0</v>
      </c>
      <c r="X367" s="5">
        <v>1</v>
      </c>
      <c r="Y367" s="5">
        <v>0</v>
      </c>
      <c r="Z367" s="5">
        <v>0</v>
      </c>
      <c r="AA367" s="5">
        <v>1</v>
      </c>
      <c r="AB367" s="5">
        <v>0</v>
      </c>
    </row>
    <row r="368" spans="1:255" x14ac:dyDescent="0.2">
      <c r="A368" s="5">
        <v>50</v>
      </c>
      <c r="B368" s="5">
        <v>0</v>
      </c>
      <c r="C368" s="5">
        <v>0</v>
      </c>
      <c r="D368" s="5">
        <v>1</v>
      </c>
      <c r="E368" s="5">
        <v>223</v>
      </c>
      <c r="F368" s="5">
        <f>ROUND(Source!AQ358,O368)</f>
        <v>0</v>
      </c>
      <c r="G368" s="5" t="s">
        <v>179</v>
      </c>
      <c r="H368" s="5" t="s">
        <v>180</v>
      </c>
      <c r="I368" s="5"/>
      <c r="J368" s="5"/>
      <c r="K368" s="5">
        <v>223</v>
      </c>
      <c r="L368" s="5">
        <v>9</v>
      </c>
      <c r="M368" s="5">
        <v>3</v>
      </c>
      <c r="N368" s="5" t="s">
        <v>3</v>
      </c>
      <c r="O368" s="5">
        <v>2</v>
      </c>
      <c r="P368" s="5">
        <f>ROUND(Source!EI358,O368)</f>
        <v>0</v>
      </c>
      <c r="Q368" s="5"/>
      <c r="R368" s="5"/>
      <c r="S368" s="5"/>
      <c r="T368" s="5"/>
      <c r="U368" s="5"/>
      <c r="V368" s="5"/>
      <c r="W368" s="5">
        <v>0</v>
      </c>
      <c r="X368" s="5">
        <v>1</v>
      </c>
      <c r="Y368" s="5">
        <v>0</v>
      </c>
      <c r="Z368" s="5">
        <v>0</v>
      </c>
      <c r="AA368" s="5">
        <v>1</v>
      </c>
      <c r="AB368" s="5">
        <v>0</v>
      </c>
    </row>
    <row r="369" spans="1:28" x14ac:dyDescent="0.2">
      <c r="A369" s="5">
        <v>50</v>
      </c>
      <c r="B369" s="5">
        <v>0</v>
      </c>
      <c r="C369" s="5">
        <v>0</v>
      </c>
      <c r="D369" s="5">
        <v>1</v>
      </c>
      <c r="E369" s="5">
        <v>229</v>
      </c>
      <c r="F369" s="5">
        <f>ROUND(Source!AZ358,O369)</f>
        <v>0</v>
      </c>
      <c r="G369" s="5" t="s">
        <v>181</v>
      </c>
      <c r="H369" s="5" t="s">
        <v>182</v>
      </c>
      <c r="I369" s="5"/>
      <c r="J369" s="5"/>
      <c r="K369" s="5">
        <v>229</v>
      </c>
      <c r="L369" s="5">
        <v>10</v>
      </c>
      <c r="M369" s="5">
        <v>3</v>
      </c>
      <c r="N369" s="5" t="s">
        <v>3</v>
      </c>
      <c r="O369" s="5">
        <v>2</v>
      </c>
      <c r="P369" s="5">
        <f>ROUND(Source!ER358,O369)</f>
        <v>0</v>
      </c>
      <c r="Q369" s="5"/>
      <c r="R369" s="5"/>
      <c r="S369" s="5"/>
      <c r="T369" s="5"/>
      <c r="U369" s="5"/>
      <c r="V369" s="5"/>
      <c r="W369" s="5">
        <v>0</v>
      </c>
      <c r="X369" s="5">
        <v>1</v>
      </c>
      <c r="Y369" s="5">
        <v>0</v>
      </c>
      <c r="Z369" s="5">
        <v>0</v>
      </c>
      <c r="AA369" s="5">
        <v>1</v>
      </c>
      <c r="AB369" s="5">
        <v>0</v>
      </c>
    </row>
    <row r="370" spans="1:28" x14ac:dyDescent="0.2">
      <c r="A370" s="5">
        <v>50</v>
      </c>
      <c r="B370" s="5">
        <v>0</v>
      </c>
      <c r="C370" s="5">
        <v>0</v>
      </c>
      <c r="D370" s="5">
        <v>1</v>
      </c>
      <c r="E370" s="5">
        <v>203</v>
      </c>
      <c r="F370" s="5">
        <f>ROUND(Source!Q358,O370)</f>
        <v>0</v>
      </c>
      <c r="G370" s="5" t="s">
        <v>183</v>
      </c>
      <c r="H370" s="5" t="s">
        <v>184</v>
      </c>
      <c r="I370" s="5"/>
      <c r="J370" s="5"/>
      <c r="K370" s="5">
        <v>203</v>
      </c>
      <c r="L370" s="5">
        <v>11</v>
      </c>
      <c r="M370" s="5">
        <v>3</v>
      </c>
      <c r="N370" s="5" t="s">
        <v>3</v>
      </c>
      <c r="O370" s="5">
        <v>2</v>
      </c>
      <c r="P370" s="5">
        <f>ROUND(Source!DI358,O370)</f>
        <v>0</v>
      </c>
      <c r="Q370" s="5"/>
      <c r="R370" s="5"/>
      <c r="S370" s="5"/>
      <c r="T370" s="5"/>
      <c r="U370" s="5"/>
      <c r="V370" s="5"/>
      <c r="W370" s="5">
        <v>0</v>
      </c>
      <c r="X370" s="5">
        <v>1</v>
      </c>
      <c r="Y370" s="5">
        <v>0</v>
      </c>
      <c r="Z370" s="5">
        <v>0</v>
      </c>
      <c r="AA370" s="5">
        <v>1</v>
      </c>
      <c r="AB370" s="5">
        <v>0</v>
      </c>
    </row>
    <row r="371" spans="1:28" x14ac:dyDescent="0.2">
      <c r="A371" s="5">
        <v>50</v>
      </c>
      <c r="B371" s="5">
        <v>0</v>
      </c>
      <c r="C371" s="5">
        <v>0</v>
      </c>
      <c r="D371" s="5">
        <v>1</v>
      </c>
      <c r="E371" s="5">
        <v>231</v>
      </c>
      <c r="F371" s="5">
        <f>ROUND(Source!BB358,O371)</f>
        <v>0</v>
      </c>
      <c r="G371" s="5" t="s">
        <v>185</v>
      </c>
      <c r="H371" s="5" t="s">
        <v>186</v>
      </c>
      <c r="I371" s="5"/>
      <c r="J371" s="5"/>
      <c r="K371" s="5">
        <v>231</v>
      </c>
      <c r="L371" s="5">
        <v>12</v>
      </c>
      <c r="M371" s="5">
        <v>3</v>
      </c>
      <c r="N371" s="5" t="s">
        <v>3</v>
      </c>
      <c r="O371" s="5">
        <v>2</v>
      </c>
      <c r="P371" s="5">
        <f>ROUND(Source!ET358,O371)</f>
        <v>0</v>
      </c>
      <c r="Q371" s="5"/>
      <c r="R371" s="5"/>
      <c r="S371" s="5"/>
      <c r="T371" s="5"/>
      <c r="U371" s="5"/>
      <c r="V371" s="5"/>
      <c r="W371" s="5">
        <v>0</v>
      </c>
      <c r="X371" s="5">
        <v>1</v>
      </c>
      <c r="Y371" s="5">
        <v>0</v>
      </c>
      <c r="Z371" s="5">
        <v>0</v>
      </c>
      <c r="AA371" s="5">
        <v>1</v>
      </c>
      <c r="AB371" s="5">
        <v>0</v>
      </c>
    </row>
    <row r="372" spans="1:28" x14ac:dyDescent="0.2">
      <c r="A372" s="5">
        <v>50</v>
      </c>
      <c r="B372" s="5">
        <v>0</v>
      </c>
      <c r="C372" s="5">
        <v>0</v>
      </c>
      <c r="D372" s="5">
        <v>1</v>
      </c>
      <c r="E372" s="5">
        <v>204</v>
      </c>
      <c r="F372" s="5">
        <f>ROUND(Source!R358,O372)</f>
        <v>0</v>
      </c>
      <c r="G372" s="5" t="s">
        <v>187</v>
      </c>
      <c r="H372" s="5" t="s">
        <v>188</v>
      </c>
      <c r="I372" s="5"/>
      <c r="J372" s="5"/>
      <c r="K372" s="5">
        <v>204</v>
      </c>
      <c r="L372" s="5">
        <v>13</v>
      </c>
      <c r="M372" s="5">
        <v>3</v>
      </c>
      <c r="N372" s="5" t="s">
        <v>3</v>
      </c>
      <c r="O372" s="5">
        <v>2</v>
      </c>
      <c r="P372" s="5">
        <f>ROUND(Source!DJ358,O372)</f>
        <v>0</v>
      </c>
      <c r="Q372" s="5"/>
      <c r="R372" s="5"/>
      <c r="S372" s="5"/>
      <c r="T372" s="5"/>
      <c r="U372" s="5"/>
      <c r="V372" s="5"/>
      <c r="W372" s="5">
        <v>0</v>
      </c>
      <c r="X372" s="5">
        <v>1</v>
      </c>
      <c r="Y372" s="5">
        <v>0</v>
      </c>
      <c r="Z372" s="5">
        <v>0</v>
      </c>
      <c r="AA372" s="5">
        <v>1</v>
      </c>
      <c r="AB372" s="5">
        <v>0</v>
      </c>
    </row>
    <row r="373" spans="1:28" x14ac:dyDescent="0.2">
      <c r="A373" s="5">
        <v>50</v>
      </c>
      <c r="B373" s="5">
        <v>0</v>
      </c>
      <c r="C373" s="5">
        <v>0</v>
      </c>
      <c r="D373" s="5">
        <v>1</v>
      </c>
      <c r="E373" s="5">
        <v>205</v>
      </c>
      <c r="F373" s="5">
        <f>ROUND(Source!S358,O373)</f>
        <v>10673.9</v>
      </c>
      <c r="G373" s="5" t="s">
        <v>189</v>
      </c>
      <c r="H373" s="5" t="s">
        <v>190</v>
      </c>
      <c r="I373" s="5"/>
      <c r="J373" s="5"/>
      <c r="K373" s="5">
        <v>205</v>
      </c>
      <c r="L373" s="5">
        <v>14</v>
      </c>
      <c r="M373" s="5">
        <v>3</v>
      </c>
      <c r="N373" s="5" t="s">
        <v>3</v>
      </c>
      <c r="O373" s="5">
        <v>2</v>
      </c>
      <c r="P373" s="5">
        <f>ROUND(Source!DK358,O373)</f>
        <v>10673.9</v>
      </c>
      <c r="Q373" s="5"/>
      <c r="R373" s="5"/>
      <c r="S373" s="5"/>
      <c r="T373" s="5"/>
      <c r="U373" s="5"/>
      <c r="V373" s="5"/>
      <c r="W373" s="5">
        <v>10673.9</v>
      </c>
      <c r="X373" s="5">
        <v>1</v>
      </c>
      <c r="Y373" s="5">
        <v>10673.9</v>
      </c>
      <c r="Z373" s="5">
        <v>10673.9</v>
      </c>
      <c r="AA373" s="5">
        <v>1</v>
      </c>
      <c r="AB373" s="5">
        <v>10673.9</v>
      </c>
    </row>
    <row r="374" spans="1:28" x14ac:dyDescent="0.2">
      <c r="A374" s="5">
        <v>50</v>
      </c>
      <c r="B374" s="5">
        <v>0</v>
      </c>
      <c r="C374" s="5">
        <v>0</v>
      </c>
      <c r="D374" s="5">
        <v>1</v>
      </c>
      <c r="E374" s="5">
        <v>232</v>
      </c>
      <c r="F374" s="5">
        <f>ROUND(Source!BC358,O374)</f>
        <v>0</v>
      </c>
      <c r="G374" s="5" t="s">
        <v>191</v>
      </c>
      <c r="H374" s="5" t="s">
        <v>192</v>
      </c>
      <c r="I374" s="5"/>
      <c r="J374" s="5"/>
      <c r="K374" s="5">
        <v>232</v>
      </c>
      <c r="L374" s="5">
        <v>15</v>
      </c>
      <c r="M374" s="5">
        <v>3</v>
      </c>
      <c r="N374" s="5" t="s">
        <v>3</v>
      </c>
      <c r="O374" s="5">
        <v>2</v>
      </c>
      <c r="P374" s="5">
        <f>ROUND(Source!EU358,O374)</f>
        <v>0</v>
      </c>
      <c r="Q374" s="5"/>
      <c r="R374" s="5"/>
      <c r="S374" s="5"/>
      <c r="T374" s="5"/>
      <c r="U374" s="5"/>
      <c r="V374" s="5"/>
      <c r="W374" s="5">
        <v>0</v>
      </c>
      <c r="X374" s="5">
        <v>1</v>
      </c>
      <c r="Y374" s="5">
        <v>0</v>
      </c>
      <c r="Z374" s="5">
        <v>0</v>
      </c>
      <c r="AA374" s="5">
        <v>1</v>
      </c>
      <c r="AB374" s="5">
        <v>0</v>
      </c>
    </row>
    <row r="375" spans="1:28" x14ac:dyDescent="0.2">
      <c r="A375" s="5">
        <v>50</v>
      </c>
      <c r="B375" s="5">
        <v>0</v>
      </c>
      <c r="C375" s="5">
        <v>0</v>
      </c>
      <c r="D375" s="5">
        <v>1</v>
      </c>
      <c r="E375" s="5">
        <v>214</v>
      </c>
      <c r="F375" s="5">
        <f>ROUND(Source!AS358,O375)</f>
        <v>0</v>
      </c>
      <c r="G375" s="5" t="s">
        <v>193</v>
      </c>
      <c r="H375" s="5" t="s">
        <v>194</v>
      </c>
      <c r="I375" s="5"/>
      <c r="J375" s="5"/>
      <c r="K375" s="5">
        <v>214</v>
      </c>
      <c r="L375" s="5">
        <v>16</v>
      </c>
      <c r="M375" s="5">
        <v>3</v>
      </c>
      <c r="N375" s="5" t="s">
        <v>3</v>
      </c>
      <c r="O375" s="5">
        <v>2</v>
      </c>
      <c r="P375" s="5">
        <f>ROUND(Source!EK358,O375)</f>
        <v>0</v>
      </c>
      <c r="Q375" s="5"/>
      <c r="R375" s="5"/>
      <c r="S375" s="5"/>
      <c r="T375" s="5"/>
      <c r="U375" s="5"/>
      <c r="V375" s="5"/>
      <c r="W375" s="5">
        <v>0</v>
      </c>
      <c r="X375" s="5">
        <v>1</v>
      </c>
      <c r="Y375" s="5">
        <v>0</v>
      </c>
      <c r="Z375" s="5">
        <v>0</v>
      </c>
      <c r="AA375" s="5">
        <v>1</v>
      </c>
      <c r="AB375" s="5">
        <v>0</v>
      </c>
    </row>
    <row r="376" spans="1:28" x14ac:dyDescent="0.2">
      <c r="A376" s="5">
        <v>50</v>
      </c>
      <c r="B376" s="5">
        <v>0</v>
      </c>
      <c r="C376" s="5">
        <v>0</v>
      </c>
      <c r="D376" s="5">
        <v>1</v>
      </c>
      <c r="E376" s="5">
        <v>215</v>
      </c>
      <c r="F376" s="5">
        <f>ROUND(Source!AT358,O376)</f>
        <v>0</v>
      </c>
      <c r="G376" s="5" t="s">
        <v>195</v>
      </c>
      <c r="H376" s="5" t="s">
        <v>196</v>
      </c>
      <c r="I376" s="5"/>
      <c r="J376" s="5"/>
      <c r="K376" s="5">
        <v>215</v>
      </c>
      <c r="L376" s="5">
        <v>17</v>
      </c>
      <c r="M376" s="5">
        <v>3</v>
      </c>
      <c r="N376" s="5" t="s">
        <v>3</v>
      </c>
      <c r="O376" s="5">
        <v>2</v>
      </c>
      <c r="P376" s="5">
        <f>ROUND(Source!EL358,O376)</f>
        <v>0</v>
      </c>
      <c r="Q376" s="5"/>
      <c r="R376" s="5"/>
      <c r="S376" s="5"/>
      <c r="T376" s="5"/>
      <c r="U376" s="5"/>
      <c r="V376" s="5"/>
      <c r="W376" s="5">
        <v>0</v>
      </c>
      <c r="X376" s="5">
        <v>1</v>
      </c>
      <c r="Y376" s="5">
        <v>0</v>
      </c>
      <c r="Z376" s="5">
        <v>0</v>
      </c>
      <c r="AA376" s="5">
        <v>1</v>
      </c>
      <c r="AB376" s="5">
        <v>0</v>
      </c>
    </row>
    <row r="377" spans="1:28" x14ac:dyDescent="0.2">
      <c r="A377" s="5">
        <v>50</v>
      </c>
      <c r="B377" s="5">
        <v>0</v>
      </c>
      <c r="C377" s="5">
        <v>0</v>
      </c>
      <c r="D377" s="5">
        <v>1</v>
      </c>
      <c r="E377" s="5">
        <v>217</v>
      </c>
      <c r="F377" s="5">
        <f>ROUND(Source!AU358,O377)</f>
        <v>22415.200000000001</v>
      </c>
      <c r="G377" s="5" t="s">
        <v>197</v>
      </c>
      <c r="H377" s="5" t="s">
        <v>198</v>
      </c>
      <c r="I377" s="5"/>
      <c r="J377" s="5"/>
      <c r="K377" s="5">
        <v>217</v>
      </c>
      <c r="L377" s="5">
        <v>18</v>
      </c>
      <c r="M377" s="5">
        <v>3</v>
      </c>
      <c r="N377" s="5" t="s">
        <v>3</v>
      </c>
      <c r="O377" s="5">
        <v>2</v>
      </c>
      <c r="P377" s="5">
        <f>ROUND(Source!EM358,O377)</f>
        <v>22415.200000000001</v>
      </c>
      <c r="Q377" s="5"/>
      <c r="R377" s="5"/>
      <c r="S377" s="5"/>
      <c r="T377" s="5"/>
      <c r="U377" s="5"/>
      <c r="V377" s="5"/>
      <c r="W377" s="5">
        <v>22415.200000000001</v>
      </c>
      <c r="X377" s="5">
        <v>1</v>
      </c>
      <c r="Y377" s="5">
        <v>22415.200000000001</v>
      </c>
      <c r="Z377" s="5">
        <v>22415.200000000001</v>
      </c>
      <c r="AA377" s="5">
        <v>1</v>
      </c>
      <c r="AB377" s="5">
        <v>22415.200000000001</v>
      </c>
    </row>
    <row r="378" spans="1:28" x14ac:dyDescent="0.2">
      <c r="A378" s="5">
        <v>50</v>
      </c>
      <c r="B378" s="5">
        <v>0</v>
      </c>
      <c r="C378" s="5">
        <v>0</v>
      </c>
      <c r="D378" s="5">
        <v>1</v>
      </c>
      <c r="E378" s="5">
        <v>230</v>
      </c>
      <c r="F378" s="5">
        <f>ROUND(Source!BA358,O378)</f>
        <v>0</v>
      </c>
      <c r="G378" s="5" t="s">
        <v>199</v>
      </c>
      <c r="H378" s="5" t="s">
        <v>200</v>
      </c>
      <c r="I378" s="5"/>
      <c r="J378" s="5"/>
      <c r="K378" s="5">
        <v>230</v>
      </c>
      <c r="L378" s="5">
        <v>19</v>
      </c>
      <c r="M378" s="5">
        <v>3</v>
      </c>
      <c r="N378" s="5" t="s">
        <v>3</v>
      </c>
      <c r="O378" s="5">
        <v>2</v>
      </c>
      <c r="P378" s="5">
        <f>ROUND(Source!ES358,O378)</f>
        <v>0</v>
      </c>
      <c r="Q378" s="5"/>
      <c r="R378" s="5"/>
      <c r="S378" s="5"/>
      <c r="T378" s="5"/>
      <c r="U378" s="5"/>
      <c r="V378" s="5"/>
      <c r="W378" s="5">
        <v>0</v>
      </c>
      <c r="X378" s="5">
        <v>1</v>
      </c>
      <c r="Y378" s="5">
        <v>0</v>
      </c>
      <c r="Z378" s="5">
        <v>0</v>
      </c>
      <c r="AA378" s="5">
        <v>1</v>
      </c>
      <c r="AB378" s="5">
        <v>0</v>
      </c>
    </row>
    <row r="379" spans="1:28" x14ac:dyDescent="0.2">
      <c r="A379" s="5">
        <v>50</v>
      </c>
      <c r="B379" s="5">
        <v>0</v>
      </c>
      <c r="C379" s="5">
        <v>0</v>
      </c>
      <c r="D379" s="5">
        <v>1</v>
      </c>
      <c r="E379" s="5">
        <v>206</v>
      </c>
      <c r="F379" s="5">
        <f>ROUND(Source!T358,O379)</f>
        <v>0</v>
      </c>
      <c r="G379" s="5" t="s">
        <v>201</v>
      </c>
      <c r="H379" s="5" t="s">
        <v>202</v>
      </c>
      <c r="I379" s="5"/>
      <c r="J379" s="5"/>
      <c r="K379" s="5">
        <v>206</v>
      </c>
      <c r="L379" s="5">
        <v>20</v>
      </c>
      <c r="M379" s="5">
        <v>3</v>
      </c>
      <c r="N379" s="5" t="s">
        <v>3</v>
      </c>
      <c r="O379" s="5">
        <v>2</v>
      </c>
      <c r="P379" s="5">
        <f>ROUND(Source!DL358,O379)</f>
        <v>0</v>
      </c>
      <c r="Q379" s="5"/>
      <c r="R379" s="5"/>
      <c r="S379" s="5"/>
      <c r="T379" s="5"/>
      <c r="U379" s="5"/>
      <c r="V379" s="5"/>
      <c r="W379" s="5">
        <v>0</v>
      </c>
      <c r="X379" s="5">
        <v>1</v>
      </c>
      <c r="Y379" s="5">
        <v>0</v>
      </c>
      <c r="Z379" s="5">
        <v>0</v>
      </c>
      <c r="AA379" s="5">
        <v>1</v>
      </c>
      <c r="AB379" s="5">
        <v>0</v>
      </c>
    </row>
    <row r="380" spans="1:28" x14ac:dyDescent="0.2">
      <c r="A380" s="5">
        <v>50</v>
      </c>
      <c r="B380" s="5">
        <v>0</v>
      </c>
      <c r="C380" s="5">
        <v>0</v>
      </c>
      <c r="D380" s="5">
        <v>1</v>
      </c>
      <c r="E380" s="5">
        <v>207</v>
      </c>
      <c r="F380" s="5">
        <f>ROUND(Source!U358,O380)</f>
        <v>9.8984000000000005</v>
      </c>
      <c r="G380" s="5" t="s">
        <v>203</v>
      </c>
      <c r="H380" s="5" t="s">
        <v>204</v>
      </c>
      <c r="I380" s="5"/>
      <c r="J380" s="5"/>
      <c r="K380" s="5">
        <v>207</v>
      </c>
      <c r="L380" s="5">
        <v>21</v>
      </c>
      <c r="M380" s="5">
        <v>3</v>
      </c>
      <c r="N380" s="5" t="s">
        <v>3</v>
      </c>
      <c r="O380" s="5">
        <v>7</v>
      </c>
      <c r="P380" s="5">
        <f>ROUND(Source!DM358,O380)</f>
        <v>9.8984000000000005</v>
      </c>
      <c r="Q380" s="5"/>
      <c r="R380" s="5"/>
      <c r="S380" s="5"/>
      <c r="T380" s="5"/>
      <c r="U380" s="5"/>
      <c r="V380" s="5"/>
      <c r="W380" s="5">
        <v>9.8984000000000005</v>
      </c>
      <c r="X380" s="5">
        <v>1</v>
      </c>
      <c r="Y380" s="5">
        <v>9.8984000000000005</v>
      </c>
      <c r="Z380" s="5">
        <v>9.8984000000000005</v>
      </c>
      <c r="AA380" s="5">
        <v>1</v>
      </c>
      <c r="AB380" s="5">
        <v>9.8984000000000005</v>
      </c>
    </row>
    <row r="381" spans="1:28" x14ac:dyDescent="0.2">
      <c r="A381" s="5">
        <v>50</v>
      </c>
      <c r="B381" s="5">
        <v>0</v>
      </c>
      <c r="C381" s="5">
        <v>0</v>
      </c>
      <c r="D381" s="5">
        <v>1</v>
      </c>
      <c r="E381" s="5">
        <v>208</v>
      </c>
      <c r="F381" s="5">
        <f>ROUND(Source!V358,O381)</f>
        <v>0</v>
      </c>
      <c r="G381" s="5" t="s">
        <v>205</v>
      </c>
      <c r="H381" s="5" t="s">
        <v>206</v>
      </c>
      <c r="I381" s="5"/>
      <c r="J381" s="5"/>
      <c r="K381" s="5">
        <v>208</v>
      </c>
      <c r="L381" s="5">
        <v>22</v>
      </c>
      <c r="M381" s="5">
        <v>3</v>
      </c>
      <c r="N381" s="5" t="s">
        <v>3</v>
      </c>
      <c r="O381" s="5">
        <v>7</v>
      </c>
      <c r="P381" s="5">
        <f>ROUND(Source!DN358,O381)</f>
        <v>0</v>
      </c>
      <c r="Q381" s="5"/>
      <c r="R381" s="5"/>
      <c r="S381" s="5"/>
      <c r="T381" s="5"/>
      <c r="U381" s="5"/>
      <c r="V381" s="5"/>
      <c r="W381" s="5">
        <v>0</v>
      </c>
      <c r="X381" s="5">
        <v>1</v>
      </c>
      <c r="Y381" s="5">
        <v>0</v>
      </c>
      <c r="Z381" s="5">
        <v>0</v>
      </c>
      <c r="AA381" s="5">
        <v>1</v>
      </c>
      <c r="AB381" s="5">
        <v>0</v>
      </c>
    </row>
    <row r="382" spans="1:28" x14ac:dyDescent="0.2">
      <c r="A382" s="5">
        <v>50</v>
      </c>
      <c r="B382" s="5">
        <v>0</v>
      </c>
      <c r="C382" s="5">
        <v>0</v>
      </c>
      <c r="D382" s="5">
        <v>1</v>
      </c>
      <c r="E382" s="5">
        <v>209</v>
      </c>
      <c r="F382" s="5">
        <f>ROUND(Source!W358,O382)</f>
        <v>0</v>
      </c>
      <c r="G382" s="5" t="s">
        <v>207</v>
      </c>
      <c r="H382" s="5" t="s">
        <v>208</v>
      </c>
      <c r="I382" s="5"/>
      <c r="J382" s="5"/>
      <c r="K382" s="5">
        <v>209</v>
      </c>
      <c r="L382" s="5">
        <v>23</v>
      </c>
      <c r="M382" s="5">
        <v>3</v>
      </c>
      <c r="N382" s="5" t="s">
        <v>3</v>
      </c>
      <c r="O382" s="5">
        <v>2</v>
      </c>
      <c r="P382" s="5">
        <f>ROUND(Source!DO358,O382)</f>
        <v>0</v>
      </c>
      <c r="Q382" s="5"/>
      <c r="R382" s="5"/>
      <c r="S382" s="5"/>
      <c r="T382" s="5"/>
      <c r="U382" s="5"/>
      <c r="V382" s="5"/>
      <c r="W382" s="5">
        <v>0</v>
      </c>
      <c r="X382" s="5">
        <v>1</v>
      </c>
      <c r="Y382" s="5">
        <v>0</v>
      </c>
      <c r="Z382" s="5">
        <v>0</v>
      </c>
      <c r="AA382" s="5">
        <v>1</v>
      </c>
      <c r="AB382" s="5">
        <v>0</v>
      </c>
    </row>
    <row r="383" spans="1:28" x14ac:dyDescent="0.2">
      <c r="A383" s="5">
        <v>50</v>
      </c>
      <c r="B383" s="5">
        <v>0</v>
      </c>
      <c r="C383" s="5">
        <v>0</v>
      </c>
      <c r="D383" s="5">
        <v>1</v>
      </c>
      <c r="E383" s="5">
        <v>233</v>
      </c>
      <c r="F383" s="5">
        <f>ROUND(Source!BD358,O383)</f>
        <v>0</v>
      </c>
      <c r="G383" s="5" t="s">
        <v>209</v>
      </c>
      <c r="H383" s="5" t="s">
        <v>210</v>
      </c>
      <c r="I383" s="5"/>
      <c r="J383" s="5"/>
      <c r="K383" s="5">
        <v>233</v>
      </c>
      <c r="L383" s="5">
        <v>24</v>
      </c>
      <c r="M383" s="5">
        <v>3</v>
      </c>
      <c r="N383" s="5" t="s">
        <v>3</v>
      </c>
      <c r="O383" s="5">
        <v>2</v>
      </c>
      <c r="P383" s="5">
        <f>ROUND(Source!EV358,O383)</f>
        <v>0</v>
      </c>
      <c r="Q383" s="5"/>
      <c r="R383" s="5"/>
      <c r="S383" s="5"/>
      <c r="T383" s="5"/>
      <c r="U383" s="5"/>
      <c r="V383" s="5"/>
      <c r="W383" s="5">
        <v>0</v>
      </c>
      <c r="X383" s="5">
        <v>1</v>
      </c>
      <c r="Y383" s="5">
        <v>0</v>
      </c>
      <c r="Z383" s="5">
        <v>0</v>
      </c>
      <c r="AA383" s="5">
        <v>1</v>
      </c>
      <c r="AB383" s="5">
        <v>0</v>
      </c>
    </row>
    <row r="384" spans="1:28" x14ac:dyDescent="0.2">
      <c r="A384" s="5">
        <v>50</v>
      </c>
      <c r="B384" s="5">
        <v>0</v>
      </c>
      <c r="C384" s="5">
        <v>0</v>
      </c>
      <c r="D384" s="5">
        <v>1</v>
      </c>
      <c r="E384" s="5">
        <v>210</v>
      </c>
      <c r="F384" s="5">
        <f>ROUND(Source!X358,O384)</f>
        <v>7898.68</v>
      </c>
      <c r="G384" s="5" t="s">
        <v>211</v>
      </c>
      <c r="H384" s="5" t="s">
        <v>212</v>
      </c>
      <c r="I384" s="5"/>
      <c r="J384" s="5"/>
      <c r="K384" s="5">
        <v>210</v>
      </c>
      <c r="L384" s="5">
        <v>25</v>
      </c>
      <c r="M384" s="5">
        <v>3</v>
      </c>
      <c r="N384" s="5" t="s">
        <v>3</v>
      </c>
      <c r="O384" s="5">
        <v>2</v>
      </c>
      <c r="P384" s="5">
        <f>ROUND(Source!DP358,O384)</f>
        <v>7898.68</v>
      </c>
      <c r="Q384" s="5"/>
      <c r="R384" s="5"/>
      <c r="S384" s="5"/>
      <c r="T384" s="5"/>
      <c r="U384" s="5"/>
      <c r="V384" s="5"/>
      <c r="W384" s="5">
        <v>7898.68</v>
      </c>
      <c r="X384" s="5">
        <v>1</v>
      </c>
      <c r="Y384" s="5">
        <v>7898.68</v>
      </c>
      <c r="Z384" s="5">
        <v>7898.68</v>
      </c>
      <c r="AA384" s="5">
        <v>1</v>
      </c>
      <c r="AB384" s="5">
        <v>7898.68</v>
      </c>
    </row>
    <row r="385" spans="1:206" x14ac:dyDescent="0.2">
      <c r="A385" s="5">
        <v>50</v>
      </c>
      <c r="B385" s="5">
        <v>0</v>
      </c>
      <c r="C385" s="5">
        <v>0</v>
      </c>
      <c r="D385" s="5">
        <v>1</v>
      </c>
      <c r="E385" s="5">
        <v>211</v>
      </c>
      <c r="F385" s="5">
        <f>ROUND(Source!Y358,O385)</f>
        <v>3842.62</v>
      </c>
      <c r="G385" s="5" t="s">
        <v>213</v>
      </c>
      <c r="H385" s="5" t="s">
        <v>214</v>
      </c>
      <c r="I385" s="5"/>
      <c r="J385" s="5"/>
      <c r="K385" s="5">
        <v>211</v>
      </c>
      <c r="L385" s="5">
        <v>26</v>
      </c>
      <c r="M385" s="5">
        <v>3</v>
      </c>
      <c r="N385" s="5" t="s">
        <v>3</v>
      </c>
      <c r="O385" s="5">
        <v>2</v>
      </c>
      <c r="P385" s="5">
        <f>ROUND(Source!DQ358,O385)</f>
        <v>3842.62</v>
      </c>
      <c r="Q385" s="5"/>
      <c r="R385" s="5"/>
      <c r="S385" s="5"/>
      <c r="T385" s="5"/>
      <c r="U385" s="5"/>
      <c r="V385" s="5"/>
      <c r="W385" s="5">
        <v>3842.62</v>
      </c>
      <c r="X385" s="5">
        <v>1</v>
      </c>
      <c r="Y385" s="5">
        <v>3842.62</v>
      </c>
      <c r="Z385" s="5">
        <v>3842.62</v>
      </c>
      <c r="AA385" s="5">
        <v>1</v>
      </c>
      <c r="AB385" s="5">
        <v>3842.62</v>
      </c>
    </row>
    <row r="386" spans="1:206" x14ac:dyDescent="0.2">
      <c r="A386" s="5">
        <v>50</v>
      </c>
      <c r="B386" s="5">
        <v>0</v>
      </c>
      <c r="C386" s="5">
        <v>0</v>
      </c>
      <c r="D386" s="5">
        <v>1</v>
      </c>
      <c r="E386" s="5">
        <v>224</v>
      </c>
      <c r="F386" s="5">
        <f>ROUND(Source!AR358,O386)</f>
        <v>22415.200000000001</v>
      </c>
      <c r="G386" s="5" t="s">
        <v>215</v>
      </c>
      <c r="H386" s="5" t="s">
        <v>216</v>
      </c>
      <c r="I386" s="5"/>
      <c r="J386" s="5"/>
      <c r="K386" s="5">
        <v>224</v>
      </c>
      <c r="L386" s="5">
        <v>27</v>
      </c>
      <c r="M386" s="5">
        <v>3</v>
      </c>
      <c r="N386" s="5" t="s">
        <v>3</v>
      </c>
      <c r="O386" s="5">
        <v>2</v>
      </c>
      <c r="P386" s="5">
        <f>ROUND(Source!EJ358,O386)</f>
        <v>22415.200000000001</v>
      </c>
      <c r="Q386" s="5"/>
      <c r="R386" s="5"/>
      <c r="S386" s="5"/>
      <c r="T386" s="5"/>
      <c r="U386" s="5"/>
      <c r="V386" s="5"/>
      <c r="W386" s="5">
        <v>22415.200000000001</v>
      </c>
      <c r="X386" s="5">
        <v>1</v>
      </c>
      <c r="Y386" s="5">
        <v>22415.200000000001</v>
      </c>
      <c r="Z386" s="5">
        <v>22415.200000000001</v>
      </c>
      <c r="AA386" s="5">
        <v>1</v>
      </c>
      <c r="AB386" s="5">
        <v>22415.200000000001</v>
      </c>
    </row>
    <row r="388" spans="1:206" x14ac:dyDescent="0.2">
      <c r="A388" s="3">
        <v>51</v>
      </c>
      <c r="B388" s="3">
        <f>B337</f>
        <v>1</v>
      </c>
      <c r="C388" s="3">
        <f>A337</f>
        <v>3</v>
      </c>
      <c r="D388" s="3">
        <f>ROW(A337)</f>
        <v>337</v>
      </c>
      <c r="E388" s="3"/>
      <c r="F388" s="3" t="str">
        <f>IF(F337&lt;&gt;"",F337,"")</f>
        <v/>
      </c>
      <c r="G388" s="3" t="str">
        <f>IF(G337&lt;&gt;"",G337,"")</f>
        <v>ПНР ВЛИ-0,4 кВ</v>
      </c>
      <c r="H388" s="3">
        <v>0</v>
      </c>
      <c r="I388" s="3"/>
      <c r="J388" s="3"/>
      <c r="K388" s="3"/>
      <c r="L388" s="3"/>
      <c r="M388" s="3"/>
      <c r="N388" s="3"/>
      <c r="O388" s="3">
        <f t="shared" ref="O388:T388" si="356">ROUND(O358+AB388,2)</f>
        <v>10673.9</v>
      </c>
      <c r="P388" s="3">
        <f t="shared" si="356"/>
        <v>0</v>
      </c>
      <c r="Q388" s="3">
        <f t="shared" si="356"/>
        <v>0</v>
      </c>
      <c r="R388" s="3">
        <f t="shared" si="356"/>
        <v>0</v>
      </c>
      <c r="S388" s="3">
        <f t="shared" si="356"/>
        <v>10673.9</v>
      </c>
      <c r="T388" s="3">
        <f t="shared" si="356"/>
        <v>0</v>
      </c>
      <c r="U388" s="3">
        <f>U358+AH388</f>
        <v>9.8984000000000005</v>
      </c>
      <c r="V388" s="3">
        <f>V358+AI388</f>
        <v>0</v>
      </c>
      <c r="W388" s="3">
        <f>ROUND(W358+AJ388,2)</f>
        <v>0</v>
      </c>
      <c r="X388" s="3">
        <f>ROUND(X358+AK388,2)</f>
        <v>7898.68</v>
      </c>
      <c r="Y388" s="3">
        <f>ROUND(Y358+AL388,2)</f>
        <v>3842.62</v>
      </c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>
        <f t="shared" ref="AO388:BD388" si="357">ROUND(AO358+BX388,2)</f>
        <v>0</v>
      </c>
      <c r="AP388" s="3">
        <f t="shared" si="357"/>
        <v>0</v>
      </c>
      <c r="AQ388" s="3">
        <f t="shared" si="357"/>
        <v>0</v>
      </c>
      <c r="AR388" s="3">
        <f t="shared" si="357"/>
        <v>22415.200000000001</v>
      </c>
      <c r="AS388" s="3">
        <f t="shared" si="357"/>
        <v>0</v>
      </c>
      <c r="AT388" s="3">
        <f t="shared" si="357"/>
        <v>0</v>
      </c>
      <c r="AU388" s="3">
        <f t="shared" si="357"/>
        <v>22415.200000000001</v>
      </c>
      <c r="AV388" s="3">
        <f t="shared" si="357"/>
        <v>0</v>
      </c>
      <c r="AW388" s="3">
        <f t="shared" si="357"/>
        <v>0</v>
      </c>
      <c r="AX388" s="3">
        <f t="shared" si="357"/>
        <v>0</v>
      </c>
      <c r="AY388" s="3">
        <f t="shared" si="357"/>
        <v>0</v>
      </c>
      <c r="AZ388" s="3">
        <f t="shared" si="357"/>
        <v>0</v>
      </c>
      <c r="BA388" s="3">
        <f t="shared" si="357"/>
        <v>0</v>
      </c>
      <c r="BB388" s="3">
        <f t="shared" si="357"/>
        <v>0</v>
      </c>
      <c r="BC388" s="3">
        <f t="shared" si="357"/>
        <v>0</v>
      </c>
      <c r="BD388" s="3">
        <f t="shared" si="357"/>
        <v>0</v>
      </c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4">
        <f t="shared" ref="DG388:DL388" si="358">ROUND(DG358+DT388,2)</f>
        <v>10673.9</v>
      </c>
      <c r="DH388" s="4">
        <f t="shared" si="358"/>
        <v>0</v>
      </c>
      <c r="DI388" s="4">
        <f t="shared" si="358"/>
        <v>0</v>
      </c>
      <c r="DJ388" s="4">
        <f t="shared" si="358"/>
        <v>0</v>
      </c>
      <c r="DK388" s="4">
        <f t="shared" si="358"/>
        <v>10673.9</v>
      </c>
      <c r="DL388" s="4">
        <f t="shared" si="358"/>
        <v>0</v>
      </c>
      <c r="DM388" s="4">
        <f>DM358+DZ388</f>
        <v>9.8984000000000005</v>
      </c>
      <c r="DN388" s="4">
        <f>DN358+EA388</f>
        <v>0</v>
      </c>
      <c r="DO388" s="4">
        <f>ROUND(DO358+EB388,2)</f>
        <v>0</v>
      </c>
      <c r="DP388" s="4">
        <f>ROUND(DP358+EC388,2)</f>
        <v>7898.68</v>
      </c>
      <c r="DQ388" s="4">
        <f>ROUND(DQ358+ED388,2)</f>
        <v>3842.62</v>
      </c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>
        <f t="shared" ref="EG388:EV388" si="359">ROUND(EG358+FP388,2)</f>
        <v>0</v>
      </c>
      <c r="EH388" s="4">
        <f t="shared" si="359"/>
        <v>0</v>
      </c>
      <c r="EI388" s="4">
        <f t="shared" si="359"/>
        <v>0</v>
      </c>
      <c r="EJ388" s="4">
        <f t="shared" si="359"/>
        <v>22415.200000000001</v>
      </c>
      <c r="EK388" s="4">
        <f t="shared" si="359"/>
        <v>0</v>
      </c>
      <c r="EL388" s="4">
        <f t="shared" si="359"/>
        <v>0</v>
      </c>
      <c r="EM388" s="4">
        <f t="shared" si="359"/>
        <v>22415.200000000001</v>
      </c>
      <c r="EN388" s="4">
        <f t="shared" si="359"/>
        <v>0</v>
      </c>
      <c r="EO388" s="4">
        <f t="shared" si="359"/>
        <v>0</v>
      </c>
      <c r="EP388" s="4">
        <f t="shared" si="359"/>
        <v>0</v>
      </c>
      <c r="EQ388" s="4">
        <f t="shared" si="359"/>
        <v>0</v>
      </c>
      <c r="ER388" s="4">
        <f t="shared" si="359"/>
        <v>0</v>
      </c>
      <c r="ES388" s="4">
        <f t="shared" si="359"/>
        <v>0</v>
      </c>
      <c r="ET388" s="4">
        <f t="shared" si="359"/>
        <v>0</v>
      </c>
      <c r="EU388" s="4">
        <f t="shared" si="359"/>
        <v>0</v>
      </c>
      <c r="EV388" s="4">
        <f t="shared" si="359"/>
        <v>0</v>
      </c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  <c r="FU388" s="4"/>
      <c r="FV388" s="4"/>
      <c r="FW388" s="4"/>
      <c r="FX388" s="4"/>
      <c r="FY388" s="4"/>
      <c r="FZ388" s="4"/>
      <c r="GA388" s="4"/>
      <c r="GB388" s="4"/>
      <c r="GC388" s="4"/>
      <c r="GD388" s="4"/>
      <c r="GE388" s="4"/>
      <c r="GF388" s="4"/>
      <c r="GG388" s="4"/>
      <c r="GH388" s="4"/>
      <c r="GI388" s="4"/>
      <c r="GJ388" s="4"/>
      <c r="GK388" s="4"/>
      <c r="GL388" s="4"/>
      <c r="GM388" s="4"/>
      <c r="GN388" s="4"/>
      <c r="GO388" s="4"/>
      <c r="GP388" s="4"/>
      <c r="GQ388" s="4"/>
      <c r="GR388" s="4"/>
      <c r="GS388" s="4"/>
      <c r="GT388" s="4"/>
      <c r="GU388" s="4"/>
      <c r="GV388" s="4"/>
      <c r="GW388" s="4"/>
      <c r="GX388" s="4">
        <v>0</v>
      </c>
    </row>
    <row r="390" spans="1:206" x14ac:dyDescent="0.2">
      <c r="A390" s="5">
        <v>50</v>
      </c>
      <c r="B390" s="5">
        <v>0</v>
      </c>
      <c r="C390" s="5">
        <v>0</v>
      </c>
      <c r="D390" s="5">
        <v>1</v>
      </c>
      <c r="E390" s="5">
        <v>201</v>
      </c>
      <c r="F390" s="5">
        <f>ROUND(Source!O388,O390)</f>
        <v>10673.9</v>
      </c>
      <c r="G390" s="5" t="s">
        <v>163</v>
      </c>
      <c r="H390" s="5" t="s">
        <v>164</v>
      </c>
      <c r="I390" s="5"/>
      <c r="J390" s="5"/>
      <c r="K390" s="5">
        <v>201</v>
      </c>
      <c r="L390" s="5">
        <v>1</v>
      </c>
      <c r="M390" s="5">
        <v>3</v>
      </c>
      <c r="N390" s="5" t="s">
        <v>3</v>
      </c>
      <c r="O390" s="5">
        <v>2</v>
      </c>
      <c r="P390" s="5">
        <f>ROUND(Source!DG388,O390)</f>
        <v>10673.9</v>
      </c>
      <c r="Q390" s="5"/>
      <c r="R390" s="5"/>
      <c r="S390" s="5"/>
      <c r="T390" s="5"/>
      <c r="U390" s="5"/>
      <c r="V390" s="5"/>
      <c r="W390" s="5">
        <v>10673.9</v>
      </c>
      <c r="X390" s="5">
        <v>1</v>
      </c>
      <c r="Y390" s="5">
        <v>10673.9</v>
      </c>
      <c r="Z390" s="5">
        <v>10673.9</v>
      </c>
      <c r="AA390" s="5">
        <v>1</v>
      </c>
      <c r="AB390" s="5">
        <v>10673.9</v>
      </c>
    </row>
    <row r="391" spans="1:206" x14ac:dyDescent="0.2">
      <c r="A391" s="5">
        <v>50</v>
      </c>
      <c r="B391" s="5">
        <v>0</v>
      </c>
      <c r="C391" s="5">
        <v>0</v>
      </c>
      <c r="D391" s="5">
        <v>1</v>
      </c>
      <c r="E391" s="5">
        <v>202</v>
      </c>
      <c r="F391" s="5">
        <f>ROUND(Source!P388,O391)</f>
        <v>0</v>
      </c>
      <c r="G391" s="5" t="s">
        <v>165</v>
      </c>
      <c r="H391" s="5" t="s">
        <v>166</v>
      </c>
      <c r="I391" s="5"/>
      <c r="J391" s="5"/>
      <c r="K391" s="5">
        <v>202</v>
      </c>
      <c r="L391" s="5">
        <v>2</v>
      </c>
      <c r="M391" s="5">
        <v>3</v>
      </c>
      <c r="N391" s="5" t="s">
        <v>3</v>
      </c>
      <c r="O391" s="5">
        <v>2</v>
      </c>
      <c r="P391" s="5">
        <f>ROUND(Source!DH388,O391)</f>
        <v>0</v>
      </c>
      <c r="Q391" s="5"/>
      <c r="R391" s="5"/>
      <c r="S391" s="5"/>
      <c r="T391" s="5"/>
      <c r="U391" s="5"/>
      <c r="V391" s="5"/>
      <c r="W391" s="5">
        <v>0</v>
      </c>
      <c r="X391" s="5">
        <v>1</v>
      </c>
      <c r="Y391" s="5">
        <v>0</v>
      </c>
      <c r="Z391" s="5">
        <v>0</v>
      </c>
      <c r="AA391" s="5">
        <v>1</v>
      </c>
      <c r="AB391" s="5">
        <v>0</v>
      </c>
    </row>
    <row r="392" spans="1:206" x14ac:dyDescent="0.2">
      <c r="A392" s="5">
        <v>50</v>
      </c>
      <c r="B392" s="5">
        <v>0</v>
      </c>
      <c r="C392" s="5">
        <v>0</v>
      </c>
      <c r="D392" s="5">
        <v>1</v>
      </c>
      <c r="E392" s="5">
        <v>222</v>
      </c>
      <c r="F392" s="5">
        <f>ROUND(Source!AO388,O392)</f>
        <v>0</v>
      </c>
      <c r="G392" s="5" t="s">
        <v>167</v>
      </c>
      <c r="H392" s="5" t="s">
        <v>168</v>
      </c>
      <c r="I392" s="5"/>
      <c r="J392" s="5"/>
      <c r="K392" s="5">
        <v>222</v>
      </c>
      <c r="L392" s="5">
        <v>3</v>
      </c>
      <c r="M392" s="5">
        <v>3</v>
      </c>
      <c r="N392" s="5" t="s">
        <v>3</v>
      </c>
      <c r="O392" s="5">
        <v>2</v>
      </c>
      <c r="P392" s="5">
        <f>ROUND(Source!EG388,O392)</f>
        <v>0</v>
      </c>
      <c r="Q392" s="5"/>
      <c r="R392" s="5"/>
      <c r="S392" s="5"/>
      <c r="T392" s="5"/>
      <c r="U392" s="5"/>
      <c r="V392" s="5"/>
      <c r="W392" s="5">
        <v>0</v>
      </c>
      <c r="X392" s="5">
        <v>1</v>
      </c>
      <c r="Y392" s="5">
        <v>0</v>
      </c>
      <c r="Z392" s="5">
        <v>0</v>
      </c>
      <c r="AA392" s="5">
        <v>1</v>
      </c>
      <c r="AB392" s="5">
        <v>0</v>
      </c>
    </row>
    <row r="393" spans="1:206" x14ac:dyDescent="0.2">
      <c r="A393" s="5">
        <v>50</v>
      </c>
      <c r="B393" s="5">
        <v>0</v>
      </c>
      <c r="C393" s="5">
        <v>0</v>
      </c>
      <c r="D393" s="5">
        <v>1</v>
      </c>
      <c r="E393" s="5">
        <v>225</v>
      </c>
      <c r="F393" s="5">
        <f>ROUND(Source!AV388,O393)</f>
        <v>0</v>
      </c>
      <c r="G393" s="5" t="s">
        <v>169</v>
      </c>
      <c r="H393" s="5" t="s">
        <v>170</v>
      </c>
      <c r="I393" s="5"/>
      <c r="J393" s="5"/>
      <c r="K393" s="5">
        <v>225</v>
      </c>
      <c r="L393" s="5">
        <v>4</v>
      </c>
      <c r="M393" s="5">
        <v>3</v>
      </c>
      <c r="N393" s="5" t="s">
        <v>3</v>
      </c>
      <c r="O393" s="5">
        <v>2</v>
      </c>
      <c r="P393" s="5">
        <f>ROUND(Source!EN388,O393)</f>
        <v>0</v>
      </c>
      <c r="Q393" s="5"/>
      <c r="R393" s="5"/>
      <c r="S393" s="5"/>
      <c r="T393" s="5"/>
      <c r="U393" s="5"/>
      <c r="V393" s="5"/>
      <c r="W393" s="5">
        <v>0</v>
      </c>
      <c r="X393" s="5">
        <v>1</v>
      </c>
      <c r="Y393" s="5">
        <v>0</v>
      </c>
      <c r="Z393" s="5">
        <v>0</v>
      </c>
      <c r="AA393" s="5">
        <v>1</v>
      </c>
      <c r="AB393" s="5">
        <v>0</v>
      </c>
    </row>
    <row r="394" spans="1:206" x14ac:dyDescent="0.2">
      <c r="A394" s="5">
        <v>50</v>
      </c>
      <c r="B394" s="5">
        <v>0</v>
      </c>
      <c r="C394" s="5">
        <v>0</v>
      </c>
      <c r="D394" s="5">
        <v>1</v>
      </c>
      <c r="E394" s="5">
        <v>226</v>
      </c>
      <c r="F394" s="5">
        <f>ROUND(Source!AW388,O394)</f>
        <v>0</v>
      </c>
      <c r="G394" s="5" t="s">
        <v>171</v>
      </c>
      <c r="H394" s="5" t="s">
        <v>172</v>
      </c>
      <c r="I394" s="5"/>
      <c r="J394" s="5"/>
      <c r="K394" s="5">
        <v>226</v>
      </c>
      <c r="L394" s="5">
        <v>5</v>
      </c>
      <c r="M394" s="5">
        <v>3</v>
      </c>
      <c r="N394" s="5" t="s">
        <v>3</v>
      </c>
      <c r="O394" s="5">
        <v>2</v>
      </c>
      <c r="P394" s="5">
        <f>ROUND(Source!EO388,O394)</f>
        <v>0</v>
      </c>
      <c r="Q394" s="5"/>
      <c r="R394" s="5"/>
      <c r="S394" s="5"/>
      <c r="T394" s="5"/>
      <c r="U394" s="5"/>
      <c r="V394" s="5"/>
      <c r="W394" s="5">
        <v>0</v>
      </c>
      <c r="X394" s="5">
        <v>1</v>
      </c>
      <c r="Y394" s="5">
        <v>0</v>
      </c>
      <c r="Z394" s="5">
        <v>0</v>
      </c>
      <c r="AA394" s="5">
        <v>1</v>
      </c>
      <c r="AB394" s="5">
        <v>0</v>
      </c>
    </row>
    <row r="395" spans="1:206" x14ac:dyDescent="0.2">
      <c r="A395" s="5">
        <v>50</v>
      </c>
      <c r="B395" s="5">
        <v>0</v>
      </c>
      <c r="C395" s="5">
        <v>0</v>
      </c>
      <c r="D395" s="5">
        <v>1</v>
      </c>
      <c r="E395" s="5">
        <v>227</v>
      </c>
      <c r="F395" s="5">
        <f>ROUND(Source!AX388,O395)</f>
        <v>0</v>
      </c>
      <c r="G395" s="5" t="s">
        <v>173</v>
      </c>
      <c r="H395" s="5" t="s">
        <v>174</v>
      </c>
      <c r="I395" s="5"/>
      <c r="J395" s="5"/>
      <c r="K395" s="5">
        <v>227</v>
      </c>
      <c r="L395" s="5">
        <v>6</v>
      </c>
      <c r="M395" s="5">
        <v>3</v>
      </c>
      <c r="N395" s="5" t="s">
        <v>3</v>
      </c>
      <c r="O395" s="5">
        <v>2</v>
      </c>
      <c r="P395" s="5">
        <f>ROUND(Source!EP388,O395)</f>
        <v>0</v>
      </c>
      <c r="Q395" s="5"/>
      <c r="R395" s="5"/>
      <c r="S395" s="5"/>
      <c r="T395" s="5"/>
      <c r="U395" s="5"/>
      <c r="V395" s="5"/>
      <c r="W395" s="5">
        <v>0</v>
      </c>
      <c r="X395" s="5">
        <v>1</v>
      </c>
      <c r="Y395" s="5">
        <v>0</v>
      </c>
      <c r="Z395" s="5">
        <v>0</v>
      </c>
      <c r="AA395" s="5">
        <v>1</v>
      </c>
      <c r="AB395" s="5">
        <v>0</v>
      </c>
    </row>
    <row r="396" spans="1:206" x14ac:dyDescent="0.2">
      <c r="A396" s="5">
        <v>50</v>
      </c>
      <c r="B396" s="5">
        <v>0</v>
      </c>
      <c r="C396" s="5">
        <v>0</v>
      </c>
      <c r="D396" s="5">
        <v>1</v>
      </c>
      <c r="E396" s="5">
        <v>228</v>
      </c>
      <c r="F396" s="5">
        <f>ROUND(Source!AY388,O396)</f>
        <v>0</v>
      </c>
      <c r="G396" s="5" t="s">
        <v>175</v>
      </c>
      <c r="H396" s="5" t="s">
        <v>176</v>
      </c>
      <c r="I396" s="5"/>
      <c r="J396" s="5"/>
      <c r="K396" s="5">
        <v>228</v>
      </c>
      <c r="L396" s="5">
        <v>7</v>
      </c>
      <c r="M396" s="5">
        <v>3</v>
      </c>
      <c r="N396" s="5" t="s">
        <v>3</v>
      </c>
      <c r="O396" s="5">
        <v>2</v>
      </c>
      <c r="P396" s="5">
        <f>ROUND(Source!EQ388,O396)</f>
        <v>0</v>
      </c>
      <c r="Q396" s="5"/>
      <c r="R396" s="5"/>
      <c r="S396" s="5"/>
      <c r="T396" s="5"/>
      <c r="U396" s="5"/>
      <c r="V396" s="5"/>
      <c r="W396" s="5">
        <v>0</v>
      </c>
      <c r="X396" s="5">
        <v>1</v>
      </c>
      <c r="Y396" s="5">
        <v>0</v>
      </c>
      <c r="Z396" s="5">
        <v>0</v>
      </c>
      <c r="AA396" s="5">
        <v>1</v>
      </c>
      <c r="AB396" s="5">
        <v>0</v>
      </c>
    </row>
    <row r="397" spans="1:206" x14ac:dyDescent="0.2">
      <c r="A397" s="5">
        <v>50</v>
      </c>
      <c r="B397" s="5">
        <v>0</v>
      </c>
      <c r="C397" s="5">
        <v>0</v>
      </c>
      <c r="D397" s="5">
        <v>1</v>
      </c>
      <c r="E397" s="5">
        <v>216</v>
      </c>
      <c r="F397" s="5">
        <f>ROUND(Source!AP388,O397)</f>
        <v>0</v>
      </c>
      <c r="G397" s="5" t="s">
        <v>177</v>
      </c>
      <c r="H397" s="5" t="s">
        <v>178</v>
      </c>
      <c r="I397" s="5"/>
      <c r="J397" s="5"/>
      <c r="K397" s="5">
        <v>216</v>
      </c>
      <c r="L397" s="5">
        <v>8</v>
      </c>
      <c r="M397" s="5">
        <v>3</v>
      </c>
      <c r="N397" s="5" t="s">
        <v>3</v>
      </c>
      <c r="O397" s="5">
        <v>2</v>
      </c>
      <c r="P397" s="5">
        <f>ROUND(Source!EH388,O397)</f>
        <v>0</v>
      </c>
      <c r="Q397" s="5"/>
      <c r="R397" s="5"/>
      <c r="S397" s="5"/>
      <c r="T397" s="5"/>
      <c r="U397" s="5"/>
      <c r="V397" s="5"/>
      <c r="W397" s="5">
        <v>0</v>
      </c>
      <c r="X397" s="5">
        <v>1</v>
      </c>
      <c r="Y397" s="5">
        <v>0</v>
      </c>
      <c r="Z397" s="5">
        <v>0</v>
      </c>
      <c r="AA397" s="5">
        <v>1</v>
      </c>
      <c r="AB397" s="5">
        <v>0</v>
      </c>
    </row>
    <row r="398" spans="1:206" x14ac:dyDescent="0.2">
      <c r="A398" s="5">
        <v>50</v>
      </c>
      <c r="B398" s="5">
        <v>0</v>
      </c>
      <c r="C398" s="5">
        <v>0</v>
      </c>
      <c r="D398" s="5">
        <v>1</v>
      </c>
      <c r="E398" s="5">
        <v>223</v>
      </c>
      <c r="F398" s="5">
        <f>ROUND(Source!AQ388,O398)</f>
        <v>0</v>
      </c>
      <c r="G398" s="5" t="s">
        <v>179</v>
      </c>
      <c r="H398" s="5" t="s">
        <v>180</v>
      </c>
      <c r="I398" s="5"/>
      <c r="J398" s="5"/>
      <c r="K398" s="5">
        <v>223</v>
      </c>
      <c r="L398" s="5">
        <v>9</v>
      </c>
      <c r="M398" s="5">
        <v>3</v>
      </c>
      <c r="N398" s="5" t="s">
        <v>3</v>
      </c>
      <c r="O398" s="5">
        <v>2</v>
      </c>
      <c r="P398" s="5">
        <f>ROUND(Source!EI388,O398)</f>
        <v>0</v>
      </c>
      <c r="Q398" s="5"/>
      <c r="R398" s="5"/>
      <c r="S398" s="5"/>
      <c r="T398" s="5"/>
      <c r="U398" s="5"/>
      <c r="V398" s="5"/>
      <c r="W398" s="5">
        <v>0</v>
      </c>
      <c r="X398" s="5">
        <v>1</v>
      </c>
      <c r="Y398" s="5">
        <v>0</v>
      </c>
      <c r="Z398" s="5">
        <v>0</v>
      </c>
      <c r="AA398" s="5">
        <v>1</v>
      </c>
      <c r="AB398" s="5">
        <v>0</v>
      </c>
    </row>
    <row r="399" spans="1:206" x14ac:dyDescent="0.2">
      <c r="A399" s="5">
        <v>50</v>
      </c>
      <c r="B399" s="5">
        <v>0</v>
      </c>
      <c r="C399" s="5">
        <v>0</v>
      </c>
      <c r="D399" s="5">
        <v>1</v>
      </c>
      <c r="E399" s="5">
        <v>229</v>
      </c>
      <c r="F399" s="5">
        <f>ROUND(Source!AZ388,O399)</f>
        <v>0</v>
      </c>
      <c r="G399" s="5" t="s">
        <v>181</v>
      </c>
      <c r="H399" s="5" t="s">
        <v>182</v>
      </c>
      <c r="I399" s="5"/>
      <c r="J399" s="5"/>
      <c r="K399" s="5">
        <v>229</v>
      </c>
      <c r="L399" s="5">
        <v>10</v>
      </c>
      <c r="M399" s="5">
        <v>3</v>
      </c>
      <c r="N399" s="5" t="s">
        <v>3</v>
      </c>
      <c r="O399" s="5">
        <v>2</v>
      </c>
      <c r="P399" s="5">
        <f>ROUND(Source!ER388,O399)</f>
        <v>0</v>
      </c>
      <c r="Q399" s="5"/>
      <c r="R399" s="5"/>
      <c r="S399" s="5"/>
      <c r="T399" s="5"/>
      <c r="U399" s="5"/>
      <c r="V399" s="5"/>
      <c r="W399" s="5">
        <v>0</v>
      </c>
      <c r="X399" s="5">
        <v>1</v>
      </c>
      <c r="Y399" s="5">
        <v>0</v>
      </c>
      <c r="Z399" s="5">
        <v>0</v>
      </c>
      <c r="AA399" s="5">
        <v>1</v>
      </c>
      <c r="AB399" s="5">
        <v>0</v>
      </c>
    </row>
    <row r="400" spans="1:206" x14ac:dyDescent="0.2">
      <c r="A400" s="5">
        <v>50</v>
      </c>
      <c r="B400" s="5">
        <v>0</v>
      </c>
      <c r="C400" s="5">
        <v>0</v>
      </c>
      <c r="D400" s="5">
        <v>1</v>
      </c>
      <c r="E400" s="5">
        <v>203</v>
      </c>
      <c r="F400" s="5">
        <f>ROUND(Source!Q388,O400)</f>
        <v>0</v>
      </c>
      <c r="G400" s="5" t="s">
        <v>183</v>
      </c>
      <c r="H400" s="5" t="s">
        <v>184</v>
      </c>
      <c r="I400" s="5"/>
      <c r="J400" s="5"/>
      <c r="K400" s="5">
        <v>203</v>
      </c>
      <c r="L400" s="5">
        <v>11</v>
      </c>
      <c r="M400" s="5">
        <v>3</v>
      </c>
      <c r="N400" s="5" t="s">
        <v>3</v>
      </c>
      <c r="O400" s="5">
        <v>2</v>
      </c>
      <c r="P400" s="5">
        <f>ROUND(Source!DI388,O400)</f>
        <v>0</v>
      </c>
      <c r="Q400" s="5"/>
      <c r="R400" s="5"/>
      <c r="S400" s="5"/>
      <c r="T400" s="5"/>
      <c r="U400" s="5"/>
      <c r="V400" s="5"/>
      <c r="W400" s="5">
        <v>0</v>
      </c>
      <c r="X400" s="5">
        <v>1</v>
      </c>
      <c r="Y400" s="5">
        <v>0</v>
      </c>
      <c r="Z400" s="5">
        <v>0</v>
      </c>
      <c r="AA400" s="5">
        <v>1</v>
      </c>
      <c r="AB400" s="5">
        <v>0</v>
      </c>
    </row>
    <row r="401" spans="1:28" x14ac:dyDescent="0.2">
      <c r="A401" s="5">
        <v>50</v>
      </c>
      <c r="B401" s="5">
        <v>0</v>
      </c>
      <c r="C401" s="5">
        <v>0</v>
      </c>
      <c r="D401" s="5">
        <v>1</v>
      </c>
      <c r="E401" s="5">
        <v>231</v>
      </c>
      <c r="F401" s="5">
        <f>ROUND(Source!BB388,O401)</f>
        <v>0</v>
      </c>
      <c r="G401" s="5" t="s">
        <v>185</v>
      </c>
      <c r="H401" s="5" t="s">
        <v>186</v>
      </c>
      <c r="I401" s="5"/>
      <c r="J401" s="5"/>
      <c r="K401" s="5">
        <v>231</v>
      </c>
      <c r="L401" s="5">
        <v>12</v>
      </c>
      <c r="M401" s="5">
        <v>3</v>
      </c>
      <c r="N401" s="5" t="s">
        <v>3</v>
      </c>
      <c r="O401" s="5">
        <v>2</v>
      </c>
      <c r="P401" s="5">
        <f>ROUND(Source!ET388,O401)</f>
        <v>0</v>
      </c>
      <c r="Q401" s="5"/>
      <c r="R401" s="5"/>
      <c r="S401" s="5"/>
      <c r="T401" s="5"/>
      <c r="U401" s="5"/>
      <c r="V401" s="5"/>
      <c r="W401" s="5">
        <v>0</v>
      </c>
      <c r="X401" s="5">
        <v>1</v>
      </c>
      <c r="Y401" s="5">
        <v>0</v>
      </c>
      <c r="Z401" s="5">
        <v>0</v>
      </c>
      <c r="AA401" s="5">
        <v>1</v>
      </c>
      <c r="AB401" s="5">
        <v>0</v>
      </c>
    </row>
    <row r="402" spans="1:28" x14ac:dyDescent="0.2">
      <c r="A402" s="5">
        <v>50</v>
      </c>
      <c r="B402" s="5">
        <v>0</v>
      </c>
      <c r="C402" s="5">
        <v>0</v>
      </c>
      <c r="D402" s="5">
        <v>1</v>
      </c>
      <c r="E402" s="5">
        <v>204</v>
      </c>
      <c r="F402" s="5">
        <f>ROUND(Source!R388,O402)</f>
        <v>0</v>
      </c>
      <c r="G402" s="5" t="s">
        <v>187</v>
      </c>
      <c r="H402" s="5" t="s">
        <v>188</v>
      </c>
      <c r="I402" s="5"/>
      <c r="J402" s="5"/>
      <c r="K402" s="5">
        <v>204</v>
      </c>
      <c r="L402" s="5">
        <v>13</v>
      </c>
      <c r="M402" s="5">
        <v>3</v>
      </c>
      <c r="N402" s="5" t="s">
        <v>3</v>
      </c>
      <c r="O402" s="5">
        <v>2</v>
      </c>
      <c r="P402" s="5">
        <f>ROUND(Source!DJ388,O402)</f>
        <v>0</v>
      </c>
      <c r="Q402" s="5"/>
      <c r="R402" s="5"/>
      <c r="S402" s="5"/>
      <c r="T402" s="5"/>
      <c r="U402" s="5"/>
      <c r="V402" s="5"/>
      <c r="W402" s="5">
        <v>0</v>
      </c>
      <c r="X402" s="5">
        <v>1</v>
      </c>
      <c r="Y402" s="5">
        <v>0</v>
      </c>
      <c r="Z402" s="5">
        <v>0</v>
      </c>
      <c r="AA402" s="5">
        <v>1</v>
      </c>
      <c r="AB402" s="5">
        <v>0</v>
      </c>
    </row>
    <row r="403" spans="1:28" x14ac:dyDescent="0.2">
      <c r="A403" s="5">
        <v>50</v>
      </c>
      <c r="B403" s="5">
        <v>0</v>
      </c>
      <c r="C403" s="5">
        <v>0</v>
      </c>
      <c r="D403" s="5">
        <v>1</v>
      </c>
      <c r="E403" s="5">
        <v>205</v>
      </c>
      <c r="F403" s="5">
        <f>ROUND(Source!S388,O403)</f>
        <v>10673.9</v>
      </c>
      <c r="G403" s="5" t="s">
        <v>189</v>
      </c>
      <c r="H403" s="5" t="s">
        <v>190</v>
      </c>
      <c r="I403" s="5"/>
      <c r="J403" s="5"/>
      <c r="K403" s="5">
        <v>205</v>
      </c>
      <c r="L403" s="5">
        <v>14</v>
      </c>
      <c r="M403" s="5">
        <v>3</v>
      </c>
      <c r="N403" s="5" t="s">
        <v>3</v>
      </c>
      <c r="O403" s="5">
        <v>2</v>
      </c>
      <c r="P403" s="5">
        <f>ROUND(Source!DK388,O403)</f>
        <v>10673.9</v>
      </c>
      <c r="Q403" s="5"/>
      <c r="R403" s="5"/>
      <c r="S403" s="5"/>
      <c r="T403" s="5"/>
      <c r="U403" s="5"/>
      <c r="V403" s="5"/>
      <c r="W403" s="5">
        <v>10673.9</v>
      </c>
      <c r="X403" s="5">
        <v>1</v>
      </c>
      <c r="Y403" s="5">
        <v>10673.9</v>
      </c>
      <c r="Z403" s="5">
        <v>10673.9</v>
      </c>
      <c r="AA403" s="5">
        <v>1</v>
      </c>
      <c r="AB403" s="5">
        <v>10673.9</v>
      </c>
    </row>
    <row r="404" spans="1:28" x14ac:dyDescent="0.2">
      <c r="A404" s="5">
        <v>50</v>
      </c>
      <c r="B404" s="5">
        <v>0</v>
      </c>
      <c r="C404" s="5">
        <v>0</v>
      </c>
      <c r="D404" s="5">
        <v>1</v>
      </c>
      <c r="E404" s="5">
        <v>232</v>
      </c>
      <c r="F404" s="5">
        <f>ROUND(Source!BC388,O404)</f>
        <v>0</v>
      </c>
      <c r="G404" s="5" t="s">
        <v>191</v>
      </c>
      <c r="H404" s="5" t="s">
        <v>192</v>
      </c>
      <c r="I404" s="5"/>
      <c r="J404" s="5"/>
      <c r="K404" s="5">
        <v>232</v>
      </c>
      <c r="L404" s="5">
        <v>15</v>
      </c>
      <c r="M404" s="5">
        <v>3</v>
      </c>
      <c r="N404" s="5" t="s">
        <v>3</v>
      </c>
      <c r="O404" s="5">
        <v>2</v>
      </c>
      <c r="P404" s="5">
        <f>ROUND(Source!EU388,O404)</f>
        <v>0</v>
      </c>
      <c r="Q404" s="5"/>
      <c r="R404" s="5"/>
      <c r="S404" s="5"/>
      <c r="T404" s="5"/>
      <c r="U404" s="5"/>
      <c r="V404" s="5"/>
      <c r="W404" s="5">
        <v>0</v>
      </c>
      <c r="X404" s="5">
        <v>1</v>
      </c>
      <c r="Y404" s="5">
        <v>0</v>
      </c>
      <c r="Z404" s="5">
        <v>0</v>
      </c>
      <c r="AA404" s="5">
        <v>1</v>
      </c>
      <c r="AB404" s="5">
        <v>0</v>
      </c>
    </row>
    <row r="405" spans="1:28" x14ac:dyDescent="0.2">
      <c r="A405" s="5">
        <v>50</v>
      </c>
      <c r="B405" s="5">
        <v>0</v>
      </c>
      <c r="C405" s="5">
        <v>0</v>
      </c>
      <c r="D405" s="5">
        <v>1</v>
      </c>
      <c r="E405" s="5">
        <v>214</v>
      </c>
      <c r="F405" s="5">
        <f>ROUND(Source!AS388,O405)</f>
        <v>0</v>
      </c>
      <c r="G405" s="5" t="s">
        <v>193</v>
      </c>
      <c r="H405" s="5" t="s">
        <v>194</v>
      </c>
      <c r="I405" s="5"/>
      <c r="J405" s="5"/>
      <c r="K405" s="5">
        <v>214</v>
      </c>
      <c r="L405" s="5">
        <v>16</v>
      </c>
      <c r="M405" s="5">
        <v>3</v>
      </c>
      <c r="N405" s="5" t="s">
        <v>3</v>
      </c>
      <c r="O405" s="5">
        <v>2</v>
      </c>
      <c r="P405" s="5">
        <f>ROUND(Source!EK388,O405)</f>
        <v>0</v>
      </c>
      <c r="Q405" s="5"/>
      <c r="R405" s="5"/>
      <c r="S405" s="5"/>
      <c r="T405" s="5"/>
      <c r="U405" s="5"/>
      <c r="V405" s="5"/>
      <c r="W405" s="5">
        <v>0</v>
      </c>
      <c r="X405" s="5">
        <v>1</v>
      </c>
      <c r="Y405" s="5">
        <v>0</v>
      </c>
      <c r="Z405" s="5">
        <v>0</v>
      </c>
      <c r="AA405" s="5">
        <v>1</v>
      </c>
      <c r="AB405" s="5">
        <v>0</v>
      </c>
    </row>
    <row r="406" spans="1:28" x14ac:dyDescent="0.2">
      <c r="A406" s="5">
        <v>50</v>
      </c>
      <c r="B406" s="5">
        <v>0</v>
      </c>
      <c r="C406" s="5">
        <v>0</v>
      </c>
      <c r="D406" s="5">
        <v>1</v>
      </c>
      <c r="E406" s="5">
        <v>215</v>
      </c>
      <c r="F406" s="5">
        <f>ROUND(Source!AT388,O406)</f>
        <v>0</v>
      </c>
      <c r="G406" s="5" t="s">
        <v>195</v>
      </c>
      <c r="H406" s="5" t="s">
        <v>196</v>
      </c>
      <c r="I406" s="5"/>
      <c r="J406" s="5"/>
      <c r="K406" s="5">
        <v>215</v>
      </c>
      <c r="L406" s="5">
        <v>17</v>
      </c>
      <c r="M406" s="5">
        <v>3</v>
      </c>
      <c r="N406" s="5" t="s">
        <v>3</v>
      </c>
      <c r="O406" s="5">
        <v>2</v>
      </c>
      <c r="P406" s="5">
        <f>ROUND(Source!EL388,O406)</f>
        <v>0</v>
      </c>
      <c r="Q406" s="5"/>
      <c r="R406" s="5"/>
      <c r="S406" s="5"/>
      <c r="T406" s="5"/>
      <c r="U406" s="5"/>
      <c r="V406" s="5"/>
      <c r="W406" s="5">
        <v>0</v>
      </c>
      <c r="X406" s="5">
        <v>1</v>
      </c>
      <c r="Y406" s="5">
        <v>0</v>
      </c>
      <c r="Z406" s="5">
        <v>0</v>
      </c>
      <c r="AA406" s="5">
        <v>1</v>
      </c>
      <c r="AB406" s="5">
        <v>0</v>
      </c>
    </row>
    <row r="407" spans="1:28" x14ac:dyDescent="0.2">
      <c r="A407" s="5">
        <v>50</v>
      </c>
      <c r="B407" s="5">
        <v>0</v>
      </c>
      <c r="C407" s="5">
        <v>0</v>
      </c>
      <c r="D407" s="5">
        <v>1</v>
      </c>
      <c r="E407" s="5">
        <v>217</v>
      </c>
      <c r="F407" s="5">
        <f>ROUND(Source!AU388,O407)</f>
        <v>22415.200000000001</v>
      </c>
      <c r="G407" s="5" t="s">
        <v>197</v>
      </c>
      <c r="H407" s="5" t="s">
        <v>198</v>
      </c>
      <c r="I407" s="5"/>
      <c r="J407" s="5"/>
      <c r="K407" s="5">
        <v>217</v>
      </c>
      <c r="L407" s="5">
        <v>18</v>
      </c>
      <c r="M407" s="5">
        <v>3</v>
      </c>
      <c r="N407" s="5" t="s">
        <v>3</v>
      </c>
      <c r="O407" s="5">
        <v>2</v>
      </c>
      <c r="P407" s="5">
        <f>ROUND(Source!EM388,O407)</f>
        <v>22415.200000000001</v>
      </c>
      <c r="Q407" s="5"/>
      <c r="R407" s="5"/>
      <c r="S407" s="5"/>
      <c r="T407" s="5"/>
      <c r="U407" s="5"/>
      <c r="V407" s="5"/>
      <c r="W407" s="5">
        <v>22415.200000000001</v>
      </c>
      <c r="X407" s="5">
        <v>1</v>
      </c>
      <c r="Y407" s="5">
        <v>22415.200000000001</v>
      </c>
      <c r="Z407" s="5">
        <v>22415.200000000001</v>
      </c>
      <c r="AA407" s="5">
        <v>1</v>
      </c>
      <c r="AB407" s="5">
        <v>22415.200000000001</v>
      </c>
    </row>
    <row r="408" spans="1:28" x14ac:dyDescent="0.2">
      <c r="A408" s="5">
        <v>50</v>
      </c>
      <c r="B408" s="5">
        <v>0</v>
      </c>
      <c r="C408" s="5">
        <v>0</v>
      </c>
      <c r="D408" s="5">
        <v>1</v>
      </c>
      <c r="E408" s="5">
        <v>230</v>
      </c>
      <c r="F408" s="5">
        <f>ROUND(Source!BA388,O408)</f>
        <v>0</v>
      </c>
      <c r="G408" s="5" t="s">
        <v>199</v>
      </c>
      <c r="H408" s="5" t="s">
        <v>200</v>
      </c>
      <c r="I408" s="5"/>
      <c r="J408" s="5"/>
      <c r="K408" s="5">
        <v>230</v>
      </c>
      <c r="L408" s="5">
        <v>19</v>
      </c>
      <c r="M408" s="5">
        <v>3</v>
      </c>
      <c r="N408" s="5" t="s">
        <v>3</v>
      </c>
      <c r="O408" s="5">
        <v>2</v>
      </c>
      <c r="P408" s="5">
        <f>ROUND(Source!ES388,O408)</f>
        <v>0</v>
      </c>
      <c r="Q408" s="5"/>
      <c r="R408" s="5"/>
      <c r="S408" s="5"/>
      <c r="T408" s="5"/>
      <c r="U408" s="5"/>
      <c r="V408" s="5"/>
      <c r="W408" s="5">
        <v>0</v>
      </c>
      <c r="X408" s="5">
        <v>1</v>
      </c>
      <c r="Y408" s="5">
        <v>0</v>
      </c>
      <c r="Z408" s="5">
        <v>0</v>
      </c>
      <c r="AA408" s="5">
        <v>1</v>
      </c>
      <c r="AB408" s="5">
        <v>0</v>
      </c>
    </row>
    <row r="409" spans="1:28" x14ac:dyDescent="0.2">
      <c r="A409" s="5">
        <v>50</v>
      </c>
      <c r="B409" s="5">
        <v>0</v>
      </c>
      <c r="C409" s="5">
        <v>0</v>
      </c>
      <c r="D409" s="5">
        <v>1</v>
      </c>
      <c r="E409" s="5">
        <v>206</v>
      </c>
      <c r="F409" s="5">
        <f>ROUND(Source!T388,O409)</f>
        <v>0</v>
      </c>
      <c r="G409" s="5" t="s">
        <v>201</v>
      </c>
      <c r="H409" s="5" t="s">
        <v>202</v>
      </c>
      <c r="I409" s="5"/>
      <c r="J409" s="5"/>
      <c r="K409" s="5">
        <v>206</v>
      </c>
      <c r="L409" s="5">
        <v>20</v>
      </c>
      <c r="M409" s="5">
        <v>3</v>
      </c>
      <c r="N409" s="5" t="s">
        <v>3</v>
      </c>
      <c r="O409" s="5">
        <v>2</v>
      </c>
      <c r="P409" s="5">
        <f>ROUND(Source!DL388,O409)</f>
        <v>0</v>
      </c>
      <c r="Q409" s="5"/>
      <c r="R409" s="5"/>
      <c r="S409" s="5"/>
      <c r="T409" s="5"/>
      <c r="U409" s="5"/>
      <c r="V409" s="5"/>
      <c r="W409" s="5">
        <v>0</v>
      </c>
      <c r="X409" s="5">
        <v>1</v>
      </c>
      <c r="Y409" s="5">
        <v>0</v>
      </c>
      <c r="Z409" s="5">
        <v>0</v>
      </c>
      <c r="AA409" s="5">
        <v>1</v>
      </c>
      <c r="AB409" s="5">
        <v>0</v>
      </c>
    </row>
    <row r="410" spans="1:28" x14ac:dyDescent="0.2">
      <c r="A410" s="5">
        <v>50</v>
      </c>
      <c r="B410" s="5">
        <v>0</v>
      </c>
      <c r="C410" s="5">
        <v>0</v>
      </c>
      <c r="D410" s="5">
        <v>1</v>
      </c>
      <c r="E410" s="5">
        <v>207</v>
      </c>
      <c r="F410" s="5">
        <f>ROUND(Source!U388,O410)</f>
        <v>9.8984000000000005</v>
      </c>
      <c r="G410" s="5" t="s">
        <v>203</v>
      </c>
      <c r="H410" s="5" t="s">
        <v>204</v>
      </c>
      <c r="I410" s="5"/>
      <c r="J410" s="5"/>
      <c r="K410" s="5">
        <v>207</v>
      </c>
      <c r="L410" s="5">
        <v>21</v>
      </c>
      <c r="M410" s="5">
        <v>3</v>
      </c>
      <c r="N410" s="5" t="s">
        <v>3</v>
      </c>
      <c r="O410" s="5">
        <v>7</v>
      </c>
      <c r="P410" s="5">
        <f>ROUND(Source!DM388,O410)</f>
        <v>9.8984000000000005</v>
      </c>
      <c r="Q410" s="5"/>
      <c r="R410" s="5"/>
      <c r="S410" s="5"/>
      <c r="T410" s="5"/>
      <c r="U410" s="5"/>
      <c r="V410" s="5"/>
      <c r="W410" s="5">
        <v>9.8984000000000005</v>
      </c>
      <c r="X410" s="5">
        <v>1</v>
      </c>
      <c r="Y410" s="5">
        <v>9.8984000000000005</v>
      </c>
      <c r="Z410" s="5">
        <v>9.8984000000000005</v>
      </c>
      <c r="AA410" s="5">
        <v>1</v>
      </c>
      <c r="AB410" s="5">
        <v>9.8984000000000005</v>
      </c>
    </row>
    <row r="411" spans="1:28" x14ac:dyDescent="0.2">
      <c r="A411" s="5">
        <v>50</v>
      </c>
      <c r="B411" s="5">
        <v>0</v>
      </c>
      <c r="C411" s="5">
        <v>0</v>
      </c>
      <c r="D411" s="5">
        <v>1</v>
      </c>
      <c r="E411" s="5">
        <v>208</v>
      </c>
      <c r="F411" s="5">
        <f>ROUND(Source!V388,O411)</f>
        <v>0</v>
      </c>
      <c r="G411" s="5" t="s">
        <v>205</v>
      </c>
      <c r="H411" s="5" t="s">
        <v>206</v>
      </c>
      <c r="I411" s="5"/>
      <c r="J411" s="5"/>
      <c r="K411" s="5">
        <v>208</v>
      </c>
      <c r="L411" s="5">
        <v>22</v>
      </c>
      <c r="M411" s="5">
        <v>3</v>
      </c>
      <c r="N411" s="5" t="s">
        <v>3</v>
      </c>
      <c r="O411" s="5">
        <v>7</v>
      </c>
      <c r="P411" s="5">
        <f>ROUND(Source!DN388,O411)</f>
        <v>0</v>
      </c>
      <c r="Q411" s="5"/>
      <c r="R411" s="5"/>
      <c r="S411" s="5"/>
      <c r="T411" s="5"/>
      <c r="U411" s="5"/>
      <c r="V411" s="5"/>
      <c r="W411" s="5">
        <v>0</v>
      </c>
      <c r="X411" s="5">
        <v>1</v>
      </c>
      <c r="Y411" s="5">
        <v>0</v>
      </c>
      <c r="Z411" s="5">
        <v>0</v>
      </c>
      <c r="AA411" s="5">
        <v>1</v>
      </c>
      <c r="AB411" s="5">
        <v>0</v>
      </c>
    </row>
    <row r="412" spans="1:28" x14ac:dyDescent="0.2">
      <c r="A412" s="5">
        <v>50</v>
      </c>
      <c r="B412" s="5">
        <v>0</v>
      </c>
      <c r="C412" s="5">
        <v>0</v>
      </c>
      <c r="D412" s="5">
        <v>1</v>
      </c>
      <c r="E412" s="5">
        <v>209</v>
      </c>
      <c r="F412" s="5">
        <f>ROUND(Source!W388,O412)</f>
        <v>0</v>
      </c>
      <c r="G412" s="5" t="s">
        <v>207</v>
      </c>
      <c r="H412" s="5" t="s">
        <v>208</v>
      </c>
      <c r="I412" s="5"/>
      <c r="J412" s="5"/>
      <c r="K412" s="5">
        <v>209</v>
      </c>
      <c r="L412" s="5">
        <v>23</v>
      </c>
      <c r="M412" s="5">
        <v>3</v>
      </c>
      <c r="N412" s="5" t="s">
        <v>3</v>
      </c>
      <c r="O412" s="5">
        <v>2</v>
      </c>
      <c r="P412" s="5">
        <f>ROUND(Source!DO388,O412)</f>
        <v>0</v>
      </c>
      <c r="Q412" s="5"/>
      <c r="R412" s="5"/>
      <c r="S412" s="5"/>
      <c r="T412" s="5"/>
      <c r="U412" s="5"/>
      <c r="V412" s="5"/>
      <c r="W412" s="5">
        <v>0</v>
      </c>
      <c r="X412" s="5">
        <v>1</v>
      </c>
      <c r="Y412" s="5">
        <v>0</v>
      </c>
      <c r="Z412" s="5">
        <v>0</v>
      </c>
      <c r="AA412" s="5">
        <v>1</v>
      </c>
      <c r="AB412" s="5">
        <v>0</v>
      </c>
    </row>
    <row r="413" spans="1:28" x14ac:dyDescent="0.2">
      <c r="A413" s="5">
        <v>50</v>
      </c>
      <c r="B413" s="5">
        <v>0</v>
      </c>
      <c r="C413" s="5">
        <v>0</v>
      </c>
      <c r="D413" s="5">
        <v>1</v>
      </c>
      <c r="E413" s="5">
        <v>233</v>
      </c>
      <c r="F413" s="5">
        <f>ROUND(Source!BD388,O413)</f>
        <v>0</v>
      </c>
      <c r="G413" s="5" t="s">
        <v>209</v>
      </c>
      <c r="H413" s="5" t="s">
        <v>210</v>
      </c>
      <c r="I413" s="5"/>
      <c r="J413" s="5"/>
      <c r="K413" s="5">
        <v>233</v>
      </c>
      <c r="L413" s="5">
        <v>24</v>
      </c>
      <c r="M413" s="5">
        <v>3</v>
      </c>
      <c r="N413" s="5" t="s">
        <v>3</v>
      </c>
      <c r="O413" s="5">
        <v>2</v>
      </c>
      <c r="P413" s="5">
        <f>ROUND(Source!EV388,O413)</f>
        <v>0</v>
      </c>
      <c r="Q413" s="5"/>
      <c r="R413" s="5"/>
      <c r="S413" s="5"/>
      <c r="T413" s="5"/>
      <c r="U413" s="5"/>
      <c r="V413" s="5"/>
      <c r="W413" s="5">
        <v>0</v>
      </c>
      <c r="X413" s="5">
        <v>1</v>
      </c>
      <c r="Y413" s="5">
        <v>0</v>
      </c>
      <c r="Z413" s="5">
        <v>0</v>
      </c>
      <c r="AA413" s="5">
        <v>1</v>
      </c>
      <c r="AB413" s="5">
        <v>0</v>
      </c>
    </row>
    <row r="414" spans="1:28" x14ac:dyDescent="0.2">
      <c r="A414" s="5">
        <v>50</v>
      </c>
      <c r="B414" s="5">
        <v>0</v>
      </c>
      <c r="C414" s="5">
        <v>0</v>
      </c>
      <c r="D414" s="5">
        <v>1</v>
      </c>
      <c r="E414" s="5">
        <v>210</v>
      </c>
      <c r="F414" s="5">
        <f>ROUND(Source!X388,O414)</f>
        <v>7898.68</v>
      </c>
      <c r="G414" s="5" t="s">
        <v>211</v>
      </c>
      <c r="H414" s="5" t="s">
        <v>212</v>
      </c>
      <c r="I414" s="5"/>
      <c r="J414" s="5"/>
      <c r="K414" s="5">
        <v>210</v>
      </c>
      <c r="L414" s="5">
        <v>25</v>
      </c>
      <c r="M414" s="5">
        <v>3</v>
      </c>
      <c r="N414" s="5" t="s">
        <v>3</v>
      </c>
      <c r="O414" s="5">
        <v>2</v>
      </c>
      <c r="P414" s="5">
        <f>ROUND(Source!DP388,O414)</f>
        <v>7898.68</v>
      </c>
      <c r="Q414" s="5"/>
      <c r="R414" s="5"/>
      <c r="S414" s="5"/>
      <c r="T414" s="5"/>
      <c r="U414" s="5"/>
      <c r="V414" s="5"/>
      <c r="W414" s="5">
        <v>7898.68</v>
      </c>
      <c r="X414" s="5">
        <v>1</v>
      </c>
      <c r="Y414" s="5">
        <v>7898.68</v>
      </c>
      <c r="Z414" s="5">
        <v>7898.68</v>
      </c>
      <c r="AA414" s="5">
        <v>1</v>
      </c>
      <c r="AB414" s="5">
        <v>7898.68</v>
      </c>
    </row>
    <row r="415" spans="1:28" x14ac:dyDescent="0.2">
      <c r="A415" s="5">
        <v>50</v>
      </c>
      <c r="B415" s="5">
        <v>0</v>
      </c>
      <c r="C415" s="5">
        <v>0</v>
      </c>
      <c r="D415" s="5">
        <v>1</v>
      </c>
      <c r="E415" s="5">
        <v>211</v>
      </c>
      <c r="F415" s="5">
        <f>ROUND(Source!Y388,O415)</f>
        <v>3842.62</v>
      </c>
      <c r="G415" s="5" t="s">
        <v>213</v>
      </c>
      <c r="H415" s="5" t="s">
        <v>214</v>
      </c>
      <c r="I415" s="5"/>
      <c r="J415" s="5"/>
      <c r="K415" s="5">
        <v>211</v>
      </c>
      <c r="L415" s="5">
        <v>26</v>
      </c>
      <c r="M415" s="5">
        <v>3</v>
      </c>
      <c r="N415" s="5" t="s">
        <v>3</v>
      </c>
      <c r="O415" s="5">
        <v>2</v>
      </c>
      <c r="P415" s="5">
        <f>ROUND(Source!DQ388,O415)</f>
        <v>3842.62</v>
      </c>
      <c r="Q415" s="5"/>
      <c r="R415" s="5"/>
      <c r="S415" s="5"/>
      <c r="T415" s="5"/>
      <c r="U415" s="5"/>
      <c r="V415" s="5"/>
      <c r="W415" s="5">
        <v>3842.62</v>
      </c>
      <c r="X415" s="5">
        <v>1</v>
      </c>
      <c r="Y415" s="5">
        <v>3842.62</v>
      </c>
      <c r="Z415" s="5">
        <v>3842.62</v>
      </c>
      <c r="AA415" s="5">
        <v>1</v>
      </c>
      <c r="AB415" s="5">
        <v>3842.62</v>
      </c>
    </row>
    <row r="416" spans="1:28" x14ac:dyDescent="0.2">
      <c r="A416" s="5">
        <v>50</v>
      </c>
      <c r="B416" s="5">
        <v>0</v>
      </c>
      <c r="C416" s="5">
        <v>0</v>
      </c>
      <c r="D416" s="5">
        <v>1</v>
      </c>
      <c r="E416" s="5">
        <v>224</v>
      </c>
      <c r="F416" s="5">
        <f>ROUND(Source!AR388,O416)</f>
        <v>22415.200000000001</v>
      </c>
      <c r="G416" s="5" t="s">
        <v>215</v>
      </c>
      <c r="H416" s="5" t="s">
        <v>216</v>
      </c>
      <c r="I416" s="5"/>
      <c r="J416" s="5"/>
      <c r="K416" s="5">
        <v>224</v>
      </c>
      <c r="L416" s="5">
        <v>27</v>
      </c>
      <c r="M416" s="5">
        <v>3</v>
      </c>
      <c r="N416" s="5" t="s">
        <v>3</v>
      </c>
      <c r="O416" s="5">
        <v>2</v>
      </c>
      <c r="P416" s="5">
        <f>ROUND(Source!EJ388,O416)</f>
        <v>22415.200000000001</v>
      </c>
      <c r="Q416" s="5"/>
      <c r="R416" s="5"/>
      <c r="S416" s="5"/>
      <c r="T416" s="5"/>
      <c r="U416" s="5"/>
      <c r="V416" s="5"/>
      <c r="W416" s="5">
        <v>22415.200000000001</v>
      </c>
      <c r="X416" s="5">
        <v>1</v>
      </c>
      <c r="Y416" s="5">
        <v>22415.200000000001</v>
      </c>
      <c r="Z416" s="5">
        <v>22415.200000000001</v>
      </c>
      <c r="AA416" s="5">
        <v>1</v>
      </c>
      <c r="AB416" s="5">
        <v>22415.200000000001</v>
      </c>
    </row>
    <row r="418" spans="1:206" x14ac:dyDescent="0.2">
      <c r="A418" s="3">
        <v>51</v>
      </c>
      <c r="B418" s="3">
        <f>B12</f>
        <v>477</v>
      </c>
      <c r="C418" s="3">
        <f>A12</f>
        <v>1</v>
      </c>
      <c r="D418" s="3">
        <f>ROW(A12)</f>
        <v>12</v>
      </c>
      <c r="E418" s="3"/>
      <c r="F418" s="3" t="str">
        <f>IF(F12&lt;&gt;"",F12,"")</f>
        <v>I-353148_Швецова (СтРЭС)_Стр ЛЭП-0,4кВ</v>
      </c>
      <c r="G418" s="3" t="str">
        <f>IF(G12&lt;&gt;"",G12,"")</f>
        <v>I-353148_Швецова</v>
      </c>
      <c r="H418" s="3">
        <v>0</v>
      </c>
      <c r="I418" s="3"/>
      <c r="J418" s="3"/>
      <c r="K418" s="3"/>
      <c r="L418" s="3"/>
      <c r="M418" s="3"/>
      <c r="N418" s="3"/>
      <c r="O418" s="3">
        <f t="shared" ref="O418:T418" si="360">ROUND(O307+O388,2)</f>
        <v>110771.18</v>
      </c>
      <c r="P418" s="3">
        <f t="shared" si="360"/>
        <v>82673.75</v>
      </c>
      <c r="Q418" s="3">
        <f t="shared" si="360"/>
        <v>1689.17</v>
      </c>
      <c r="R418" s="3">
        <f t="shared" si="360"/>
        <v>2602.9</v>
      </c>
      <c r="S418" s="3">
        <f t="shared" si="360"/>
        <v>23805.360000000001</v>
      </c>
      <c r="T418" s="3">
        <f t="shared" si="360"/>
        <v>0</v>
      </c>
      <c r="U418" s="3">
        <f>U307+U388</f>
        <v>26.326335999999998</v>
      </c>
      <c r="V418" s="3">
        <f>V307+V388</f>
        <v>3.1911669999999996</v>
      </c>
      <c r="W418" s="3">
        <f>ROUND(W307+W388,2)</f>
        <v>0</v>
      </c>
      <c r="X418" s="3">
        <f>ROUND(X307+X388,2)</f>
        <v>23907.29</v>
      </c>
      <c r="Y418" s="3">
        <f>ROUND(Y307+Y388,2)</f>
        <v>12986.57</v>
      </c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>
        <f t="shared" ref="AO418:BD418" si="361">ROUND(AO307+AO388,2)</f>
        <v>0</v>
      </c>
      <c r="AP418" s="3">
        <f t="shared" si="361"/>
        <v>0</v>
      </c>
      <c r="AQ418" s="3">
        <f t="shared" si="361"/>
        <v>0</v>
      </c>
      <c r="AR418" s="3">
        <f t="shared" si="361"/>
        <v>147665.04</v>
      </c>
      <c r="AS418" s="3">
        <f t="shared" si="361"/>
        <v>117076.78</v>
      </c>
      <c r="AT418" s="3">
        <f t="shared" si="361"/>
        <v>8173.06</v>
      </c>
      <c r="AU418" s="3">
        <f t="shared" si="361"/>
        <v>22415.200000000001</v>
      </c>
      <c r="AV418" s="3">
        <f t="shared" si="361"/>
        <v>82673.75</v>
      </c>
      <c r="AW418" s="3">
        <f t="shared" si="361"/>
        <v>82673.75</v>
      </c>
      <c r="AX418" s="3">
        <f t="shared" si="361"/>
        <v>0</v>
      </c>
      <c r="AY418" s="3">
        <f t="shared" si="361"/>
        <v>82673.75</v>
      </c>
      <c r="AZ418" s="3">
        <f t="shared" si="361"/>
        <v>0</v>
      </c>
      <c r="BA418" s="3">
        <f t="shared" si="361"/>
        <v>0</v>
      </c>
      <c r="BB418" s="3">
        <f t="shared" si="361"/>
        <v>0</v>
      </c>
      <c r="BC418" s="3">
        <f t="shared" si="361"/>
        <v>0</v>
      </c>
      <c r="BD418" s="3">
        <f t="shared" si="361"/>
        <v>0</v>
      </c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4">
        <f t="shared" ref="DG418:DL418" si="362">ROUND(DG307+DG388,2)</f>
        <v>110771.18</v>
      </c>
      <c r="DH418" s="4">
        <f t="shared" si="362"/>
        <v>82673.75</v>
      </c>
      <c r="DI418" s="4">
        <f t="shared" si="362"/>
        <v>1689.17</v>
      </c>
      <c r="DJ418" s="4">
        <f t="shared" si="362"/>
        <v>2602.9</v>
      </c>
      <c r="DK418" s="4">
        <f t="shared" si="362"/>
        <v>23805.360000000001</v>
      </c>
      <c r="DL418" s="4">
        <f t="shared" si="362"/>
        <v>0</v>
      </c>
      <c r="DM418" s="4">
        <f>DM307+DM388</f>
        <v>26.326335999999998</v>
      </c>
      <c r="DN418" s="4">
        <f>DN307+DN388</f>
        <v>3.1911669999999996</v>
      </c>
      <c r="DO418" s="4">
        <f>ROUND(DO307+DO388,2)</f>
        <v>0</v>
      </c>
      <c r="DP418" s="4">
        <f>ROUND(DP307+DP388,2)</f>
        <v>23907.29</v>
      </c>
      <c r="DQ418" s="4">
        <f>ROUND(DQ307+DQ388,2)</f>
        <v>12986.57</v>
      </c>
      <c r="DR418" s="4"/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>
        <f t="shared" ref="EG418:EV418" si="363">ROUND(EG307+EG388,2)</f>
        <v>0</v>
      </c>
      <c r="EH418" s="4">
        <f t="shared" si="363"/>
        <v>0</v>
      </c>
      <c r="EI418" s="4">
        <f t="shared" si="363"/>
        <v>0</v>
      </c>
      <c r="EJ418" s="4">
        <f t="shared" si="363"/>
        <v>147665.04</v>
      </c>
      <c r="EK418" s="4">
        <f t="shared" si="363"/>
        <v>117076.78</v>
      </c>
      <c r="EL418" s="4">
        <f t="shared" si="363"/>
        <v>8173.06</v>
      </c>
      <c r="EM418" s="4">
        <f t="shared" si="363"/>
        <v>22415.200000000001</v>
      </c>
      <c r="EN418" s="4">
        <f t="shared" si="363"/>
        <v>82673.75</v>
      </c>
      <c r="EO418" s="4">
        <f t="shared" si="363"/>
        <v>82673.75</v>
      </c>
      <c r="EP418" s="4">
        <f t="shared" si="363"/>
        <v>0</v>
      </c>
      <c r="EQ418" s="4">
        <f t="shared" si="363"/>
        <v>82673.75</v>
      </c>
      <c r="ER418" s="4">
        <f t="shared" si="363"/>
        <v>0</v>
      </c>
      <c r="ES418" s="4">
        <f t="shared" si="363"/>
        <v>0</v>
      </c>
      <c r="ET418" s="4">
        <f t="shared" si="363"/>
        <v>0</v>
      </c>
      <c r="EU418" s="4">
        <f t="shared" si="363"/>
        <v>0</v>
      </c>
      <c r="EV418" s="4">
        <f t="shared" si="363"/>
        <v>0</v>
      </c>
      <c r="EW418" s="4"/>
      <c r="EX418" s="4"/>
      <c r="EY418" s="4"/>
      <c r="EZ418" s="4"/>
      <c r="FA418" s="4"/>
      <c r="FB418" s="4"/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  <c r="FU418" s="4"/>
      <c r="FV418" s="4"/>
      <c r="FW418" s="4"/>
      <c r="FX418" s="4"/>
      <c r="FY418" s="4"/>
      <c r="FZ418" s="4"/>
      <c r="GA418" s="4"/>
      <c r="GB418" s="4"/>
      <c r="GC418" s="4"/>
      <c r="GD418" s="4"/>
      <c r="GE418" s="4"/>
      <c r="GF418" s="4"/>
      <c r="GG418" s="4"/>
      <c r="GH418" s="4"/>
      <c r="GI418" s="4"/>
      <c r="GJ418" s="4"/>
      <c r="GK418" s="4"/>
      <c r="GL418" s="4"/>
      <c r="GM418" s="4"/>
      <c r="GN418" s="4"/>
      <c r="GO418" s="4"/>
      <c r="GP418" s="4"/>
      <c r="GQ418" s="4"/>
      <c r="GR418" s="4"/>
      <c r="GS418" s="4"/>
      <c r="GT418" s="4"/>
      <c r="GU418" s="4"/>
      <c r="GV418" s="4"/>
      <c r="GW418" s="4"/>
      <c r="GX418" s="4">
        <v>0</v>
      </c>
    </row>
    <row r="420" spans="1:206" x14ac:dyDescent="0.2">
      <c r="A420" s="5">
        <v>50</v>
      </c>
      <c r="B420" s="5">
        <v>0</v>
      </c>
      <c r="C420" s="5">
        <v>0</v>
      </c>
      <c r="D420" s="5">
        <v>1</v>
      </c>
      <c r="E420" s="5">
        <v>201</v>
      </c>
      <c r="F420" s="5">
        <f>ROUND(Source!O418,O420)</f>
        <v>110771.18</v>
      </c>
      <c r="G420" s="5" t="s">
        <v>163</v>
      </c>
      <c r="H420" s="5" t="s">
        <v>164</v>
      </c>
      <c r="I420" s="5"/>
      <c r="J420" s="5"/>
      <c r="K420" s="5">
        <v>201</v>
      </c>
      <c r="L420" s="5">
        <v>1</v>
      </c>
      <c r="M420" s="5">
        <v>3</v>
      </c>
      <c r="N420" s="5" t="s">
        <v>3</v>
      </c>
      <c r="O420" s="5">
        <v>2</v>
      </c>
      <c r="P420" s="5">
        <f>ROUND(Source!DG418,O420)</f>
        <v>110771.18</v>
      </c>
      <c r="Q420" s="5"/>
      <c r="R420" s="5"/>
      <c r="S420" s="5"/>
      <c r="T420" s="5"/>
      <c r="U420" s="5"/>
      <c r="V420" s="5"/>
      <c r="W420" s="5">
        <v>110771.18</v>
      </c>
      <c r="X420" s="5">
        <v>1</v>
      </c>
      <c r="Y420" s="5">
        <v>110771.18</v>
      </c>
      <c r="Z420" s="5">
        <v>110771.18</v>
      </c>
      <c r="AA420" s="5">
        <v>1</v>
      </c>
      <c r="AB420" s="5">
        <v>110771.18</v>
      </c>
    </row>
    <row r="421" spans="1:206" x14ac:dyDescent="0.2">
      <c r="A421" s="5">
        <v>50</v>
      </c>
      <c r="B421" s="5">
        <v>0</v>
      </c>
      <c r="C421" s="5">
        <v>0</v>
      </c>
      <c r="D421" s="5">
        <v>1</v>
      </c>
      <c r="E421" s="5">
        <v>202</v>
      </c>
      <c r="F421" s="5">
        <f>ROUND(Source!P418,O421)</f>
        <v>82673.75</v>
      </c>
      <c r="G421" s="5" t="s">
        <v>165</v>
      </c>
      <c r="H421" s="5" t="s">
        <v>166</v>
      </c>
      <c r="I421" s="5"/>
      <c r="J421" s="5"/>
      <c r="K421" s="5">
        <v>202</v>
      </c>
      <c r="L421" s="5">
        <v>2</v>
      </c>
      <c r="M421" s="5">
        <v>3</v>
      </c>
      <c r="N421" s="5" t="s">
        <v>3</v>
      </c>
      <c r="O421" s="5">
        <v>2</v>
      </c>
      <c r="P421" s="5">
        <f>ROUND(Source!DH418,O421)</f>
        <v>82673.75</v>
      </c>
      <c r="Q421" s="5"/>
      <c r="R421" s="5"/>
      <c r="S421" s="5"/>
      <c r="T421" s="5"/>
      <c r="U421" s="5"/>
      <c r="V421" s="5"/>
      <c r="W421" s="5">
        <v>82673.75</v>
      </c>
      <c r="X421" s="5">
        <v>1</v>
      </c>
      <c r="Y421" s="5">
        <v>82673.75</v>
      </c>
      <c r="Z421" s="5">
        <v>82673.75</v>
      </c>
      <c r="AA421" s="5">
        <v>1</v>
      </c>
      <c r="AB421" s="5">
        <v>82673.75</v>
      </c>
    </row>
    <row r="422" spans="1:206" x14ac:dyDescent="0.2">
      <c r="A422" s="5">
        <v>50</v>
      </c>
      <c r="B422" s="5">
        <v>0</v>
      </c>
      <c r="C422" s="5">
        <v>0</v>
      </c>
      <c r="D422" s="5">
        <v>1</v>
      </c>
      <c r="E422" s="5">
        <v>222</v>
      </c>
      <c r="F422" s="5">
        <f>ROUND(Source!AO418,O422)</f>
        <v>0</v>
      </c>
      <c r="G422" s="5" t="s">
        <v>167</v>
      </c>
      <c r="H422" s="5" t="s">
        <v>168</v>
      </c>
      <c r="I422" s="5"/>
      <c r="J422" s="5"/>
      <c r="K422" s="5">
        <v>222</v>
      </c>
      <c r="L422" s="5">
        <v>3</v>
      </c>
      <c r="M422" s="5">
        <v>3</v>
      </c>
      <c r="N422" s="5" t="s">
        <v>3</v>
      </c>
      <c r="O422" s="5">
        <v>2</v>
      </c>
      <c r="P422" s="5">
        <f>ROUND(Source!EG418,O422)</f>
        <v>0</v>
      </c>
      <c r="Q422" s="5"/>
      <c r="R422" s="5"/>
      <c r="S422" s="5"/>
      <c r="T422" s="5"/>
      <c r="U422" s="5"/>
      <c r="V422" s="5"/>
      <c r="W422" s="5">
        <v>0</v>
      </c>
      <c r="X422" s="5">
        <v>1</v>
      </c>
      <c r="Y422" s="5">
        <v>0</v>
      </c>
      <c r="Z422" s="5">
        <v>0</v>
      </c>
      <c r="AA422" s="5">
        <v>1</v>
      </c>
      <c r="AB422" s="5">
        <v>0</v>
      </c>
    </row>
    <row r="423" spans="1:206" x14ac:dyDescent="0.2">
      <c r="A423" s="5">
        <v>50</v>
      </c>
      <c r="B423" s="5">
        <v>0</v>
      </c>
      <c r="C423" s="5">
        <v>0</v>
      </c>
      <c r="D423" s="5">
        <v>1</v>
      </c>
      <c r="E423" s="5">
        <v>225</v>
      </c>
      <c r="F423" s="5">
        <f>ROUND(Source!AV418,O423)</f>
        <v>82673.75</v>
      </c>
      <c r="G423" s="5" t="s">
        <v>169</v>
      </c>
      <c r="H423" s="5" t="s">
        <v>170</v>
      </c>
      <c r="I423" s="5"/>
      <c r="J423" s="5"/>
      <c r="K423" s="5">
        <v>225</v>
      </c>
      <c r="L423" s="5">
        <v>4</v>
      </c>
      <c r="M423" s="5">
        <v>3</v>
      </c>
      <c r="N423" s="5" t="s">
        <v>3</v>
      </c>
      <c r="O423" s="5">
        <v>2</v>
      </c>
      <c r="P423" s="5">
        <f>ROUND(Source!EN418,O423)</f>
        <v>82673.75</v>
      </c>
      <c r="Q423" s="5"/>
      <c r="R423" s="5"/>
      <c r="S423" s="5"/>
      <c r="T423" s="5"/>
      <c r="U423" s="5"/>
      <c r="V423" s="5"/>
      <c r="W423" s="5">
        <v>82673.75</v>
      </c>
      <c r="X423" s="5">
        <v>1</v>
      </c>
      <c r="Y423" s="5">
        <v>82673.75</v>
      </c>
      <c r="Z423" s="5">
        <v>82673.75</v>
      </c>
      <c r="AA423" s="5">
        <v>1</v>
      </c>
      <c r="AB423" s="5">
        <v>82673.75</v>
      </c>
    </row>
    <row r="424" spans="1:206" x14ac:dyDescent="0.2">
      <c r="A424" s="5">
        <v>50</v>
      </c>
      <c r="B424" s="5">
        <v>0</v>
      </c>
      <c r="C424" s="5">
        <v>0</v>
      </c>
      <c r="D424" s="5">
        <v>1</v>
      </c>
      <c r="E424" s="5">
        <v>226</v>
      </c>
      <c r="F424" s="5">
        <f>ROUND(Source!AW418,O424)</f>
        <v>82673.75</v>
      </c>
      <c r="G424" s="5" t="s">
        <v>171</v>
      </c>
      <c r="H424" s="5" t="s">
        <v>172</v>
      </c>
      <c r="I424" s="5"/>
      <c r="J424" s="5"/>
      <c r="K424" s="5">
        <v>226</v>
      </c>
      <c r="L424" s="5">
        <v>5</v>
      </c>
      <c r="M424" s="5">
        <v>3</v>
      </c>
      <c r="N424" s="5" t="s">
        <v>3</v>
      </c>
      <c r="O424" s="5">
        <v>2</v>
      </c>
      <c r="P424" s="5">
        <f>ROUND(Source!EO418,O424)</f>
        <v>82673.75</v>
      </c>
      <c r="Q424" s="5"/>
      <c r="R424" s="5"/>
      <c r="S424" s="5"/>
      <c r="T424" s="5"/>
      <c r="U424" s="5"/>
      <c r="V424" s="5"/>
      <c r="W424" s="5">
        <v>82673.75</v>
      </c>
      <c r="X424" s="5">
        <v>1</v>
      </c>
      <c r="Y424" s="5">
        <v>82673.75</v>
      </c>
      <c r="Z424" s="5">
        <v>82673.75</v>
      </c>
      <c r="AA424" s="5">
        <v>1</v>
      </c>
      <c r="AB424" s="5">
        <v>82673.75</v>
      </c>
    </row>
    <row r="425" spans="1:206" x14ac:dyDescent="0.2">
      <c r="A425" s="5">
        <v>50</v>
      </c>
      <c r="B425" s="5">
        <v>0</v>
      </c>
      <c r="C425" s="5">
        <v>0</v>
      </c>
      <c r="D425" s="5">
        <v>1</v>
      </c>
      <c r="E425" s="5">
        <v>227</v>
      </c>
      <c r="F425" s="5">
        <f>ROUND(Source!AX418,O425)</f>
        <v>0</v>
      </c>
      <c r="G425" s="5" t="s">
        <v>173</v>
      </c>
      <c r="H425" s="5" t="s">
        <v>174</v>
      </c>
      <c r="I425" s="5"/>
      <c r="J425" s="5"/>
      <c r="K425" s="5">
        <v>227</v>
      </c>
      <c r="L425" s="5">
        <v>6</v>
      </c>
      <c r="M425" s="5">
        <v>3</v>
      </c>
      <c r="N425" s="5" t="s">
        <v>3</v>
      </c>
      <c r="O425" s="5">
        <v>2</v>
      </c>
      <c r="P425" s="5">
        <f>ROUND(Source!EP418,O425)</f>
        <v>0</v>
      </c>
      <c r="Q425" s="5"/>
      <c r="R425" s="5"/>
      <c r="S425" s="5"/>
      <c r="T425" s="5"/>
      <c r="U425" s="5"/>
      <c r="V425" s="5"/>
      <c r="W425" s="5">
        <v>0</v>
      </c>
      <c r="X425" s="5">
        <v>1</v>
      </c>
      <c r="Y425" s="5">
        <v>0</v>
      </c>
      <c r="Z425" s="5">
        <v>0</v>
      </c>
      <c r="AA425" s="5">
        <v>1</v>
      </c>
      <c r="AB425" s="5">
        <v>0</v>
      </c>
    </row>
    <row r="426" spans="1:206" x14ac:dyDescent="0.2">
      <c r="A426" s="5">
        <v>50</v>
      </c>
      <c r="B426" s="5">
        <v>0</v>
      </c>
      <c r="C426" s="5">
        <v>0</v>
      </c>
      <c r="D426" s="5">
        <v>1</v>
      </c>
      <c r="E426" s="5">
        <v>228</v>
      </c>
      <c r="F426" s="5">
        <f>ROUND(Source!AY418,O426)</f>
        <v>82673.75</v>
      </c>
      <c r="G426" s="5" t="s">
        <v>175</v>
      </c>
      <c r="H426" s="5" t="s">
        <v>176</v>
      </c>
      <c r="I426" s="5"/>
      <c r="J426" s="5"/>
      <c r="K426" s="5">
        <v>228</v>
      </c>
      <c r="L426" s="5">
        <v>7</v>
      </c>
      <c r="M426" s="5">
        <v>3</v>
      </c>
      <c r="N426" s="5" t="s">
        <v>3</v>
      </c>
      <c r="O426" s="5">
        <v>2</v>
      </c>
      <c r="P426" s="5">
        <f>ROUND(Source!EQ418,O426)</f>
        <v>82673.75</v>
      </c>
      <c r="Q426" s="5"/>
      <c r="R426" s="5"/>
      <c r="S426" s="5"/>
      <c r="T426" s="5"/>
      <c r="U426" s="5"/>
      <c r="V426" s="5"/>
      <c r="W426" s="5">
        <v>82673.75</v>
      </c>
      <c r="X426" s="5">
        <v>1</v>
      </c>
      <c r="Y426" s="5">
        <v>82673.75</v>
      </c>
      <c r="Z426" s="5">
        <v>82673.75</v>
      </c>
      <c r="AA426" s="5">
        <v>1</v>
      </c>
      <c r="AB426" s="5">
        <v>82673.75</v>
      </c>
    </row>
    <row r="427" spans="1:206" x14ac:dyDescent="0.2">
      <c r="A427" s="5">
        <v>50</v>
      </c>
      <c r="B427" s="5">
        <v>0</v>
      </c>
      <c r="C427" s="5">
        <v>0</v>
      </c>
      <c r="D427" s="5">
        <v>1</v>
      </c>
      <c r="E427" s="5">
        <v>216</v>
      </c>
      <c r="F427" s="5">
        <f>ROUND(Source!AP418,O427)</f>
        <v>0</v>
      </c>
      <c r="G427" s="5" t="s">
        <v>177</v>
      </c>
      <c r="H427" s="5" t="s">
        <v>178</v>
      </c>
      <c r="I427" s="5"/>
      <c r="J427" s="5"/>
      <c r="K427" s="5">
        <v>216</v>
      </c>
      <c r="L427" s="5">
        <v>8</v>
      </c>
      <c r="M427" s="5">
        <v>3</v>
      </c>
      <c r="N427" s="5" t="s">
        <v>3</v>
      </c>
      <c r="O427" s="5">
        <v>2</v>
      </c>
      <c r="P427" s="5">
        <f>ROUND(Source!EH418,O427)</f>
        <v>0</v>
      </c>
      <c r="Q427" s="5"/>
      <c r="R427" s="5"/>
      <c r="S427" s="5"/>
      <c r="T427" s="5"/>
      <c r="U427" s="5"/>
      <c r="V427" s="5"/>
      <c r="W427" s="5">
        <v>0</v>
      </c>
      <c r="X427" s="5">
        <v>1</v>
      </c>
      <c r="Y427" s="5">
        <v>0</v>
      </c>
      <c r="Z427" s="5">
        <v>0</v>
      </c>
      <c r="AA427" s="5">
        <v>1</v>
      </c>
      <c r="AB427" s="5">
        <v>0</v>
      </c>
    </row>
    <row r="428" spans="1:206" x14ac:dyDescent="0.2">
      <c r="A428" s="5">
        <v>50</v>
      </c>
      <c r="B428" s="5">
        <v>0</v>
      </c>
      <c r="C428" s="5">
        <v>0</v>
      </c>
      <c r="D428" s="5">
        <v>1</v>
      </c>
      <c r="E428" s="5">
        <v>223</v>
      </c>
      <c r="F428" s="5">
        <f>ROUND(Source!AQ418,O428)</f>
        <v>0</v>
      </c>
      <c r="G428" s="5" t="s">
        <v>179</v>
      </c>
      <c r="H428" s="5" t="s">
        <v>180</v>
      </c>
      <c r="I428" s="5"/>
      <c r="J428" s="5"/>
      <c r="K428" s="5">
        <v>223</v>
      </c>
      <c r="L428" s="5">
        <v>9</v>
      </c>
      <c r="M428" s="5">
        <v>3</v>
      </c>
      <c r="N428" s="5" t="s">
        <v>3</v>
      </c>
      <c r="O428" s="5">
        <v>2</v>
      </c>
      <c r="P428" s="5">
        <f>ROUND(Source!EI418,O428)</f>
        <v>0</v>
      </c>
      <c r="Q428" s="5"/>
      <c r="R428" s="5"/>
      <c r="S428" s="5"/>
      <c r="T428" s="5"/>
      <c r="U428" s="5"/>
      <c r="V428" s="5"/>
      <c r="W428" s="5">
        <v>0</v>
      </c>
      <c r="X428" s="5">
        <v>1</v>
      </c>
      <c r="Y428" s="5">
        <v>0</v>
      </c>
      <c r="Z428" s="5">
        <v>0</v>
      </c>
      <c r="AA428" s="5">
        <v>1</v>
      </c>
      <c r="AB428" s="5">
        <v>0</v>
      </c>
    </row>
    <row r="429" spans="1:206" x14ac:dyDescent="0.2">
      <c r="A429" s="5">
        <v>50</v>
      </c>
      <c r="B429" s="5">
        <v>0</v>
      </c>
      <c r="C429" s="5">
        <v>0</v>
      </c>
      <c r="D429" s="5">
        <v>1</v>
      </c>
      <c r="E429" s="5">
        <v>229</v>
      </c>
      <c r="F429" s="5">
        <f>ROUND(Source!AZ418,O429)</f>
        <v>0</v>
      </c>
      <c r="G429" s="5" t="s">
        <v>181</v>
      </c>
      <c r="H429" s="5" t="s">
        <v>182</v>
      </c>
      <c r="I429" s="5"/>
      <c r="J429" s="5"/>
      <c r="K429" s="5">
        <v>229</v>
      </c>
      <c r="L429" s="5">
        <v>10</v>
      </c>
      <c r="M429" s="5">
        <v>3</v>
      </c>
      <c r="N429" s="5" t="s">
        <v>3</v>
      </c>
      <c r="O429" s="5">
        <v>2</v>
      </c>
      <c r="P429" s="5">
        <f>ROUND(Source!ER418,O429)</f>
        <v>0</v>
      </c>
      <c r="Q429" s="5"/>
      <c r="R429" s="5"/>
      <c r="S429" s="5"/>
      <c r="T429" s="5"/>
      <c r="U429" s="5"/>
      <c r="V429" s="5"/>
      <c r="W429" s="5">
        <v>0</v>
      </c>
      <c r="X429" s="5">
        <v>1</v>
      </c>
      <c r="Y429" s="5">
        <v>0</v>
      </c>
      <c r="Z429" s="5">
        <v>0</v>
      </c>
      <c r="AA429" s="5">
        <v>1</v>
      </c>
      <c r="AB429" s="5">
        <v>0</v>
      </c>
    </row>
    <row r="430" spans="1:206" x14ac:dyDescent="0.2">
      <c r="A430" s="5">
        <v>50</v>
      </c>
      <c r="B430" s="5">
        <v>0</v>
      </c>
      <c r="C430" s="5">
        <v>0</v>
      </c>
      <c r="D430" s="5">
        <v>1</v>
      </c>
      <c r="E430" s="5">
        <v>203</v>
      </c>
      <c r="F430" s="5">
        <f>ROUND(Source!Q418,O430)</f>
        <v>1689.17</v>
      </c>
      <c r="G430" s="5" t="s">
        <v>183</v>
      </c>
      <c r="H430" s="5" t="s">
        <v>184</v>
      </c>
      <c r="I430" s="5"/>
      <c r="J430" s="5"/>
      <c r="K430" s="5">
        <v>203</v>
      </c>
      <c r="L430" s="5">
        <v>11</v>
      </c>
      <c r="M430" s="5">
        <v>3</v>
      </c>
      <c r="N430" s="5" t="s">
        <v>3</v>
      </c>
      <c r="O430" s="5">
        <v>2</v>
      </c>
      <c r="P430" s="5">
        <f>ROUND(Source!DI418,O430)</f>
        <v>1689.17</v>
      </c>
      <c r="Q430" s="5"/>
      <c r="R430" s="5"/>
      <c r="S430" s="5"/>
      <c r="T430" s="5"/>
      <c r="U430" s="5"/>
      <c r="V430" s="5"/>
      <c r="W430" s="5">
        <v>1689.17</v>
      </c>
      <c r="X430" s="5">
        <v>1</v>
      </c>
      <c r="Y430" s="5">
        <v>1689.17</v>
      </c>
      <c r="Z430" s="5">
        <v>1689.17</v>
      </c>
      <c r="AA430" s="5">
        <v>1</v>
      </c>
      <c r="AB430" s="5">
        <v>1689.17</v>
      </c>
    </row>
    <row r="431" spans="1:206" x14ac:dyDescent="0.2">
      <c r="A431" s="5">
        <v>50</v>
      </c>
      <c r="B431" s="5">
        <v>0</v>
      </c>
      <c r="C431" s="5">
        <v>0</v>
      </c>
      <c r="D431" s="5">
        <v>1</v>
      </c>
      <c r="E431" s="5">
        <v>231</v>
      </c>
      <c r="F431" s="5">
        <f>ROUND(Source!BB418,O431)</f>
        <v>0</v>
      </c>
      <c r="G431" s="5" t="s">
        <v>185</v>
      </c>
      <c r="H431" s="5" t="s">
        <v>186</v>
      </c>
      <c r="I431" s="5"/>
      <c r="J431" s="5"/>
      <c r="K431" s="5">
        <v>231</v>
      </c>
      <c r="L431" s="5">
        <v>12</v>
      </c>
      <c r="M431" s="5">
        <v>3</v>
      </c>
      <c r="N431" s="5" t="s">
        <v>3</v>
      </c>
      <c r="O431" s="5">
        <v>2</v>
      </c>
      <c r="P431" s="5">
        <f>ROUND(Source!ET418,O431)</f>
        <v>0</v>
      </c>
      <c r="Q431" s="5"/>
      <c r="R431" s="5"/>
      <c r="S431" s="5"/>
      <c r="T431" s="5"/>
      <c r="U431" s="5"/>
      <c r="V431" s="5"/>
      <c r="W431" s="5">
        <v>0</v>
      </c>
      <c r="X431" s="5">
        <v>1</v>
      </c>
      <c r="Y431" s="5">
        <v>0</v>
      </c>
      <c r="Z431" s="5">
        <v>0</v>
      </c>
      <c r="AA431" s="5">
        <v>1</v>
      </c>
      <c r="AB431" s="5">
        <v>0</v>
      </c>
    </row>
    <row r="432" spans="1:206" x14ac:dyDescent="0.2">
      <c r="A432" s="5">
        <v>50</v>
      </c>
      <c r="B432" s="5">
        <v>0</v>
      </c>
      <c r="C432" s="5">
        <v>0</v>
      </c>
      <c r="D432" s="5">
        <v>1</v>
      </c>
      <c r="E432" s="5">
        <v>204</v>
      </c>
      <c r="F432" s="5">
        <f>ROUND(Source!R418,O432)</f>
        <v>2602.9</v>
      </c>
      <c r="G432" s="5" t="s">
        <v>187</v>
      </c>
      <c r="H432" s="5" t="s">
        <v>188</v>
      </c>
      <c r="I432" s="5"/>
      <c r="J432" s="5"/>
      <c r="K432" s="5">
        <v>204</v>
      </c>
      <c r="L432" s="5">
        <v>13</v>
      </c>
      <c r="M432" s="5">
        <v>3</v>
      </c>
      <c r="N432" s="5" t="s">
        <v>3</v>
      </c>
      <c r="O432" s="5">
        <v>2</v>
      </c>
      <c r="P432" s="5">
        <f>ROUND(Source!DJ418,O432)</f>
        <v>2602.9</v>
      </c>
      <c r="Q432" s="5"/>
      <c r="R432" s="5"/>
      <c r="S432" s="5"/>
      <c r="T432" s="5"/>
      <c r="U432" s="5"/>
      <c r="V432" s="5"/>
      <c r="W432" s="5">
        <v>2602.9</v>
      </c>
      <c r="X432" s="5">
        <v>1</v>
      </c>
      <c r="Y432" s="5">
        <v>2602.9</v>
      </c>
      <c r="Z432" s="5">
        <v>2602.9</v>
      </c>
      <c r="AA432" s="5">
        <v>1</v>
      </c>
      <c r="AB432" s="5">
        <v>2602.9</v>
      </c>
    </row>
    <row r="433" spans="1:28" x14ac:dyDescent="0.2">
      <c r="A433" s="5">
        <v>50</v>
      </c>
      <c r="B433" s="5">
        <v>0</v>
      </c>
      <c r="C433" s="5">
        <v>0</v>
      </c>
      <c r="D433" s="5">
        <v>1</v>
      </c>
      <c r="E433" s="5">
        <v>205</v>
      </c>
      <c r="F433" s="5">
        <f>ROUND(Source!S418,O433)</f>
        <v>23805.360000000001</v>
      </c>
      <c r="G433" s="5" t="s">
        <v>189</v>
      </c>
      <c r="H433" s="5" t="s">
        <v>190</v>
      </c>
      <c r="I433" s="5"/>
      <c r="J433" s="5"/>
      <c r="K433" s="5">
        <v>205</v>
      </c>
      <c r="L433" s="5">
        <v>14</v>
      </c>
      <c r="M433" s="5">
        <v>3</v>
      </c>
      <c r="N433" s="5" t="s">
        <v>3</v>
      </c>
      <c r="O433" s="5">
        <v>2</v>
      </c>
      <c r="P433" s="5">
        <f>ROUND(Source!DK418,O433)</f>
        <v>23805.360000000001</v>
      </c>
      <c r="Q433" s="5"/>
      <c r="R433" s="5"/>
      <c r="S433" s="5"/>
      <c r="T433" s="5"/>
      <c r="U433" s="5"/>
      <c r="V433" s="5"/>
      <c r="W433" s="5">
        <v>23805.360000000001</v>
      </c>
      <c r="X433" s="5">
        <v>1</v>
      </c>
      <c r="Y433" s="5">
        <v>23805.360000000001</v>
      </c>
      <c r="Z433" s="5">
        <v>23805.360000000001</v>
      </c>
      <c r="AA433" s="5">
        <v>1</v>
      </c>
      <c r="AB433" s="5">
        <v>23805.360000000001</v>
      </c>
    </row>
    <row r="434" spans="1:28" x14ac:dyDescent="0.2">
      <c r="A434" s="5">
        <v>50</v>
      </c>
      <c r="B434" s="5">
        <v>0</v>
      </c>
      <c r="C434" s="5">
        <v>0</v>
      </c>
      <c r="D434" s="5">
        <v>1</v>
      </c>
      <c r="E434" s="5">
        <v>232</v>
      </c>
      <c r="F434" s="5">
        <f>ROUND(Source!BC418,O434)</f>
        <v>0</v>
      </c>
      <c r="G434" s="5" t="s">
        <v>191</v>
      </c>
      <c r="H434" s="5" t="s">
        <v>192</v>
      </c>
      <c r="I434" s="5"/>
      <c r="J434" s="5"/>
      <c r="K434" s="5">
        <v>232</v>
      </c>
      <c r="L434" s="5">
        <v>15</v>
      </c>
      <c r="M434" s="5">
        <v>3</v>
      </c>
      <c r="N434" s="5" t="s">
        <v>3</v>
      </c>
      <c r="O434" s="5">
        <v>2</v>
      </c>
      <c r="P434" s="5">
        <f>ROUND(Source!EU418,O434)</f>
        <v>0</v>
      </c>
      <c r="Q434" s="5"/>
      <c r="R434" s="5"/>
      <c r="S434" s="5"/>
      <c r="T434" s="5"/>
      <c r="U434" s="5"/>
      <c r="V434" s="5"/>
      <c r="W434" s="5">
        <v>0</v>
      </c>
      <c r="X434" s="5">
        <v>1</v>
      </c>
      <c r="Y434" s="5">
        <v>0</v>
      </c>
      <c r="Z434" s="5">
        <v>0</v>
      </c>
      <c r="AA434" s="5">
        <v>1</v>
      </c>
      <c r="AB434" s="5">
        <v>0</v>
      </c>
    </row>
    <row r="435" spans="1:28" x14ac:dyDescent="0.2">
      <c r="A435" s="5">
        <v>50</v>
      </c>
      <c r="B435" s="5">
        <v>0</v>
      </c>
      <c r="C435" s="5">
        <v>0</v>
      </c>
      <c r="D435" s="5">
        <v>1</v>
      </c>
      <c r="E435" s="5">
        <v>214</v>
      </c>
      <c r="F435" s="5">
        <f>ROUND(Source!AS418,O435)</f>
        <v>117076.78</v>
      </c>
      <c r="G435" s="5" t="s">
        <v>193</v>
      </c>
      <c r="H435" s="5" t="s">
        <v>194</v>
      </c>
      <c r="I435" s="5"/>
      <c r="J435" s="5"/>
      <c r="K435" s="5">
        <v>214</v>
      </c>
      <c r="L435" s="5">
        <v>16</v>
      </c>
      <c r="M435" s="5">
        <v>3</v>
      </c>
      <c r="N435" s="5" t="s">
        <v>3</v>
      </c>
      <c r="O435" s="5">
        <v>2</v>
      </c>
      <c r="P435" s="5">
        <f>ROUND(Source!EK418,O435)</f>
        <v>117076.78</v>
      </c>
      <c r="Q435" s="5"/>
      <c r="R435" s="5"/>
      <c r="S435" s="5"/>
      <c r="T435" s="5"/>
      <c r="U435" s="5"/>
      <c r="V435" s="5"/>
      <c r="W435" s="5">
        <v>117076.78</v>
      </c>
      <c r="X435" s="5">
        <v>1</v>
      </c>
      <c r="Y435" s="5">
        <v>117076.78</v>
      </c>
      <c r="Z435" s="5">
        <v>117076.78</v>
      </c>
      <c r="AA435" s="5">
        <v>1</v>
      </c>
      <c r="AB435" s="5">
        <v>117076.78</v>
      </c>
    </row>
    <row r="436" spans="1:28" x14ac:dyDescent="0.2">
      <c r="A436" s="5">
        <v>50</v>
      </c>
      <c r="B436" s="5">
        <v>0</v>
      </c>
      <c r="C436" s="5">
        <v>0</v>
      </c>
      <c r="D436" s="5">
        <v>1</v>
      </c>
      <c r="E436" s="5">
        <v>215</v>
      </c>
      <c r="F436" s="5">
        <f>ROUND(Source!AT418,O436)</f>
        <v>8173.06</v>
      </c>
      <c r="G436" s="5" t="s">
        <v>195</v>
      </c>
      <c r="H436" s="5" t="s">
        <v>196</v>
      </c>
      <c r="I436" s="5"/>
      <c r="J436" s="5"/>
      <c r="K436" s="5">
        <v>215</v>
      </c>
      <c r="L436" s="5">
        <v>17</v>
      </c>
      <c r="M436" s="5">
        <v>3</v>
      </c>
      <c r="N436" s="5" t="s">
        <v>3</v>
      </c>
      <c r="O436" s="5">
        <v>2</v>
      </c>
      <c r="P436" s="5">
        <f>ROUND(Source!EL418,O436)</f>
        <v>8173.06</v>
      </c>
      <c r="Q436" s="5"/>
      <c r="R436" s="5"/>
      <c r="S436" s="5"/>
      <c r="T436" s="5"/>
      <c r="U436" s="5"/>
      <c r="V436" s="5"/>
      <c r="W436" s="5">
        <v>8173.06</v>
      </c>
      <c r="X436" s="5">
        <v>1</v>
      </c>
      <c r="Y436" s="5">
        <v>8173.06</v>
      </c>
      <c r="Z436" s="5">
        <v>8173.06</v>
      </c>
      <c r="AA436" s="5">
        <v>1</v>
      </c>
      <c r="AB436" s="5">
        <v>8173.06</v>
      </c>
    </row>
    <row r="437" spans="1:28" x14ac:dyDescent="0.2">
      <c r="A437" s="5">
        <v>50</v>
      </c>
      <c r="B437" s="5">
        <v>0</v>
      </c>
      <c r="C437" s="5">
        <v>0</v>
      </c>
      <c r="D437" s="5">
        <v>1</v>
      </c>
      <c r="E437" s="5">
        <v>217</v>
      </c>
      <c r="F437" s="5">
        <f>ROUND(Source!AU418,O437)</f>
        <v>22415.200000000001</v>
      </c>
      <c r="G437" s="5" t="s">
        <v>197</v>
      </c>
      <c r="H437" s="5" t="s">
        <v>198</v>
      </c>
      <c r="I437" s="5"/>
      <c r="J437" s="5"/>
      <c r="K437" s="5">
        <v>217</v>
      </c>
      <c r="L437" s="5">
        <v>18</v>
      </c>
      <c r="M437" s="5">
        <v>3</v>
      </c>
      <c r="N437" s="5" t="s">
        <v>3</v>
      </c>
      <c r="O437" s="5">
        <v>2</v>
      </c>
      <c r="P437" s="5">
        <f>ROUND(Source!EM418,O437)</f>
        <v>22415.200000000001</v>
      </c>
      <c r="Q437" s="5"/>
      <c r="R437" s="5"/>
      <c r="S437" s="5"/>
      <c r="T437" s="5"/>
      <c r="U437" s="5"/>
      <c r="V437" s="5"/>
      <c r="W437" s="5">
        <v>22415.200000000001</v>
      </c>
      <c r="X437" s="5">
        <v>1</v>
      </c>
      <c r="Y437" s="5">
        <v>22415.200000000001</v>
      </c>
      <c r="Z437" s="5">
        <v>22415.200000000001</v>
      </c>
      <c r="AA437" s="5">
        <v>1</v>
      </c>
      <c r="AB437" s="5">
        <v>22415.200000000001</v>
      </c>
    </row>
    <row r="438" spans="1:28" x14ac:dyDescent="0.2">
      <c r="A438" s="5">
        <v>50</v>
      </c>
      <c r="B438" s="5">
        <v>0</v>
      </c>
      <c r="C438" s="5">
        <v>0</v>
      </c>
      <c r="D438" s="5">
        <v>1</v>
      </c>
      <c r="E438" s="5">
        <v>230</v>
      </c>
      <c r="F438" s="5">
        <f>ROUND(Source!BA418,O438)</f>
        <v>0</v>
      </c>
      <c r="G438" s="5" t="s">
        <v>199</v>
      </c>
      <c r="H438" s="5" t="s">
        <v>200</v>
      </c>
      <c r="I438" s="5"/>
      <c r="J438" s="5"/>
      <c r="K438" s="5">
        <v>230</v>
      </c>
      <c r="L438" s="5">
        <v>19</v>
      </c>
      <c r="M438" s="5">
        <v>3</v>
      </c>
      <c r="N438" s="5" t="s">
        <v>3</v>
      </c>
      <c r="O438" s="5">
        <v>2</v>
      </c>
      <c r="P438" s="5">
        <f>ROUND(Source!ES418,O438)</f>
        <v>0</v>
      </c>
      <c r="Q438" s="5"/>
      <c r="R438" s="5"/>
      <c r="S438" s="5"/>
      <c r="T438" s="5"/>
      <c r="U438" s="5"/>
      <c r="V438" s="5"/>
      <c r="W438" s="5">
        <v>0</v>
      </c>
      <c r="X438" s="5">
        <v>1</v>
      </c>
      <c r="Y438" s="5">
        <v>0</v>
      </c>
      <c r="Z438" s="5">
        <v>0</v>
      </c>
      <c r="AA438" s="5">
        <v>1</v>
      </c>
      <c r="AB438" s="5">
        <v>0</v>
      </c>
    </row>
    <row r="439" spans="1:28" x14ac:dyDescent="0.2">
      <c r="A439" s="5">
        <v>50</v>
      </c>
      <c r="B439" s="5">
        <v>0</v>
      </c>
      <c r="C439" s="5">
        <v>0</v>
      </c>
      <c r="D439" s="5">
        <v>1</v>
      </c>
      <c r="E439" s="5">
        <v>206</v>
      </c>
      <c r="F439" s="5">
        <f>ROUND(Source!T418,O439)</f>
        <v>0</v>
      </c>
      <c r="G439" s="5" t="s">
        <v>201</v>
      </c>
      <c r="H439" s="5" t="s">
        <v>202</v>
      </c>
      <c r="I439" s="5"/>
      <c r="J439" s="5"/>
      <c r="K439" s="5">
        <v>206</v>
      </c>
      <c r="L439" s="5">
        <v>20</v>
      </c>
      <c r="M439" s="5">
        <v>3</v>
      </c>
      <c r="N439" s="5" t="s">
        <v>3</v>
      </c>
      <c r="O439" s="5">
        <v>2</v>
      </c>
      <c r="P439" s="5">
        <f>ROUND(Source!DL418,O439)</f>
        <v>0</v>
      </c>
      <c r="Q439" s="5"/>
      <c r="R439" s="5"/>
      <c r="S439" s="5"/>
      <c r="T439" s="5"/>
      <c r="U439" s="5"/>
      <c r="V439" s="5"/>
      <c r="W439" s="5">
        <v>0</v>
      </c>
      <c r="X439" s="5">
        <v>1</v>
      </c>
      <c r="Y439" s="5">
        <v>0</v>
      </c>
      <c r="Z439" s="5">
        <v>0</v>
      </c>
      <c r="AA439" s="5">
        <v>1</v>
      </c>
      <c r="AB439" s="5">
        <v>0</v>
      </c>
    </row>
    <row r="440" spans="1:28" x14ac:dyDescent="0.2">
      <c r="A440" s="5">
        <v>50</v>
      </c>
      <c r="B440" s="5">
        <v>0</v>
      </c>
      <c r="C440" s="5">
        <v>0</v>
      </c>
      <c r="D440" s="5">
        <v>1</v>
      </c>
      <c r="E440" s="5">
        <v>207</v>
      </c>
      <c r="F440" s="5">
        <f>ROUND(Source!U418,O440)</f>
        <v>26.326336000000001</v>
      </c>
      <c r="G440" s="5" t="s">
        <v>203</v>
      </c>
      <c r="H440" s="5" t="s">
        <v>204</v>
      </c>
      <c r="I440" s="5"/>
      <c r="J440" s="5"/>
      <c r="K440" s="5">
        <v>207</v>
      </c>
      <c r="L440" s="5">
        <v>21</v>
      </c>
      <c r="M440" s="5">
        <v>3</v>
      </c>
      <c r="N440" s="5" t="s">
        <v>3</v>
      </c>
      <c r="O440" s="5">
        <v>7</v>
      </c>
      <c r="P440" s="5">
        <f>ROUND(Source!DM418,O440)</f>
        <v>26.326336000000001</v>
      </c>
      <c r="Q440" s="5"/>
      <c r="R440" s="5"/>
      <c r="S440" s="5"/>
      <c r="T440" s="5"/>
      <c r="U440" s="5"/>
      <c r="V440" s="5"/>
      <c r="W440" s="5">
        <v>26.326336000000001</v>
      </c>
      <c r="X440" s="5">
        <v>1</v>
      </c>
      <c r="Y440" s="5">
        <v>26.326336000000001</v>
      </c>
      <c r="Z440" s="5">
        <v>26.326336000000001</v>
      </c>
      <c r="AA440" s="5">
        <v>1</v>
      </c>
      <c r="AB440" s="5">
        <v>26.326336000000001</v>
      </c>
    </row>
    <row r="441" spans="1:28" x14ac:dyDescent="0.2">
      <c r="A441" s="5">
        <v>50</v>
      </c>
      <c r="B441" s="5">
        <v>0</v>
      </c>
      <c r="C441" s="5">
        <v>0</v>
      </c>
      <c r="D441" s="5">
        <v>1</v>
      </c>
      <c r="E441" s="5">
        <v>208</v>
      </c>
      <c r="F441" s="5">
        <f>ROUND(Source!V418,O441)</f>
        <v>3.1911670000000001</v>
      </c>
      <c r="G441" s="5" t="s">
        <v>205</v>
      </c>
      <c r="H441" s="5" t="s">
        <v>206</v>
      </c>
      <c r="I441" s="5"/>
      <c r="J441" s="5"/>
      <c r="K441" s="5">
        <v>208</v>
      </c>
      <c r="L441" s="5">
        <v>22</v>
      </c>
      <c r="M441" s="5">
        <v>3</v>
      </c>
      <c r="N441" s="5" t="s">
        <v>3</v>
      </c>
      <c r="O441" s="5">
        <v>7</v>
      </c>
      <c r="P441" s="5">
        <f>ROUND(Source!DN418,O441)</f>
        <v>3.1911670000000001</v>
      </c>
      <c r="Q441" s="5"/>
      <c r="R441" s="5"/>
      <c r="S441" s="5"/>
      <c r="T441" s="5"/>
      <c r="U441" s="5"/>
      <c r="V441" s="5"/>
      <c r="W441" s="5">
        <v>3.1911670000000001</v>
      </c>
      <c r="X441" s="5">
        <v>1</v>
      </c>
      <c r="Y441" s="5">
        <v>3.1911670000000001</v>
      </c>
      <c r="Z441" s="5">
        <v>3.1911670000000001</v>
      </c>
      <c r="AA441" s="5">
        <v>1</v>
      </c>
      <c r="AB441" s="5">
        <v>3.1911670000000001</v>
      </c>
    </row>
    <row r="442" spans="1:28" x14ac:dyDescent="0.2">
      <c r="A442" s="5">
        <v>50</v>
      </c>
      <c r="B442" s="5">
        <v>0</v>
      </c>
      <c r="C442" s="5">
        <v>0</v>
      </c>
      <c r="D442" s="5">
        <v>1</v>
      </c>
      <c r="E442" s="5">
        <v>209</v>
      </c>
      <c r="F442" s="5">
        <f>ROUND(Source!W418,O442)</f>
        <v>0</v>
      </c>
      <c r="G442" s="5" t="s">
        <v>207</v>
      </c>
      <c r="H442" s="5" t="s">
        <v>208</v>
      </c>
      <c r="I442" s="5"/>
      <c r="J442" s="5"/>
      <c r="K442" s="5">
        <v>209</v>
      </c>
      <c r="L442" s="5">
        <v>23</v>
      </c>
      <c r="M442" s="5">
        <v>3</v>
      </c>
      <c r="N442" s="5" t="s">
        <v>3</v>
      </c>
      <c r="O442" s="5">
        <v>2</v>
      </c>
      <c r="P442" s="5">
        <f>ROUND(Source!DO418,O442)</f>
        <v>0</v>
      </c>
      <c r="Q442" s="5"/>
      <c r="R442" s="5"/>
      <c r="S442" s="5"/>
      <c r="T442" s="5"/>
      <c r="U442" s="5"/>
      <c r="V442" s="5"/>
      <c r="W442" s="5">
        <v>0</v>
      </c>
      <c r="X442" s="5">
        <v>1</v>
      </c>
      <c r="Y442" s="5">
        <v>0</v>
      </c>
      <c r="Z442" s="5">
        <v>0</v>
      </c>
      <c r="AA442" s="5">
        <v>1</v>
      </c>
      <c r="AB442" s="5">
        <v>0</v>
      </c>
    </row>
    <row r="443" spans="1:28" x14ac:dyDescent="0.2">
      <c r="A443" s="5">
        <v>50</v>
      </c>
      <c r="B443" s="5">
        <v>0</v>
      </c>
      <c r="C443" s="5">
        <v>0</v>
      </c>
      <c r="D443" s="5">
        <v>1</v>
      </c>
      <c r="E443" s="5">
        <v>233</v>
      </c>
      <c r="F443" s="5">
        <f>ROUND(Source!BD418,O443)</f>
        <v>0</v>
      </c>
      <c r="G443" s="5" t="s">
        <v>209</v>
      </c>
      <c r="H443" s="5" t="s">
        <v>210</v>
      </c>
      <c r="I443" s="5"/>
      <c r="J443" s="5"/>
      <c r="K443" s="5">
        <v>233</v>
      </c>
      <c r="L443" s="5">
        <v>24</v>
      </c>
      <c r="M443" s="5">
        <v>3</v>
      </c>
      <c r="N443" s="5" t="s">
        <v>3</v>
      </c>
      <c r="O443" s="5">
        <v>2</v>
      </c>
      <c r="P443" s="5">
        <f>ROUND(Source!EV418,O443)</f>
        <v>0</v>
      </c>
      <c r="Q443" s="5"/>
      <c r="R443" s="5"/>
      <c r="S443" s="5"/>
      <c r="T443" s="5"/>
      <c r="U443" s="5"/>
      <c r="V443" s="5"/>
      <c r="W443" s="5">
        <v>0</v>
      </c>
      <c r="X443" s="5">
        <v>1</v>
      </c>
      <c r="Y443" s="5">
        <v>0</v>
      </c>
      <c r="Z443" s="5">
        <v>0</v>
      </c>
      <c r="AA443" s="5">
        <v>1</v>
      </c>
      <c r="AB443" s="5">
        <v>0</v>
      </c>
    </row>
    <row r="444" spans="1:28" x14ac:dyDescent="0.2">
      <c r="A444" s="5">
        <v>50</v>
      </c>
      <c r="B444" s="5">
        <v>0</v>
      </c>
      <c r="C444" s="5">
        <v>0</v>
      </c>
      <c r="D444" s="5">
        <v>1</v>
      </c>
      <c r="E444" s="5">
        <v>210</v>
      </c>
      <c r="F444" s="5">
        <f>ROUND(Source!X418,O444)</f>
        <v>23907.29</v>
      </c>
      <c r="G444" s="5" t="s">
        <v>211</v>
      </c>
      <c r="H444" s="5" t="s">
        <v>212</v>
      </c>
      <c r="I444" s="5"/>
      <c r="J444" s="5"/>
      <c r="K444" s="5">
        <v>210</v>
      </c>
      <c r="L444" s="5">
        <v>25</v>
      </c>
      <c r="M444" s="5">
        <v>3</v>
      </c>
      <c r="N444" s="5" t="s">
        <v>3</v>
      </c>
      <c r="O444" s="5">
        <v>2</v>
      </c>
      <c r="P444" s="5">
        <f>ROUND(Source!DP418,O444)</f>
        <v>23907.29</v>
      </c>
      <c r="Q444" s="5"/>
      <c r="R444" s="5"/>
      <c r="S444" s="5"/>
      <c r="T444" s="5"/>
      <c r="U444" s="5"/>
      <c r="V444" s="5"/>
      <c r="W444" s="5">
        <v>23907.29</v>
      </c>
      <c r="X444" s="5">
        <v>1</v>
      </c>
      <c r="Y444" s="5">
        <v>23907.29</v>
      </c>
      <c r="Z444" s="5">
        <v>23907.29</v>
      </c>
      <c r="AA444" s="5">
        <v>1</v>
      </c>
      <c r="AB444" s="5">
        <v>23907.29</v>
      </c>
    </row>
    <row r="445" spans="1:28" x14ac:dyDescent="0.2">
      <c r="A445" s="5">
        <v>50</v>
      </c>
      <c r="B445" s="5">
        <v>0</v>
      </c>
      <c r="C445" s="5">
        <v>0</v>
      </c>
      <c r="D445" s="5">
        <v>1</v>
      </c>
      <c r="E445" s="5">
        <v>211</v>
      </c>
      <c r="F445" s="5">
        <f>ROUND(Source!Y418,O445)</f>
        <v>12986.57</v>
      </c>
      <c r="G445" s="5" t="s">
        <v>213</v>
      </c>
      <c r="H445" s="5" t="s">
        <v>214</v>
      </c>
      <c r="I445" s="5"/>
      <c r="J445" s="5"/>
      <c r="K445" s="5">
        <v>211</v>
      </c>
      <c r="L445" s="5">
        <v>26</v>
      </c>
      <c r="M445" s="5">
        <v>3</v>
      </c>
      <c r="N445" s="5" t="s">
        <v>3</v>
      </c>
      <c r="O445" s="5">
        <v>2</v>
      </c>
      <c r="P445" s="5">
        <f>ROUND(Source!DQ418,O445)</f>
        <v>12986.57</v>
      </c>
      <c r="Q445" s="5"/>
      <c r="R445" s="5"/>
      <c r="S445" s="5"/>
      <c r="T445" s="5"/>
      <c r="U445" s="5"/>
      <c r="V445" s="5"/>
      <c r="W445" s="5">
        <v>12986.57</v>
      </c>
      <c r="X445" s="5">
        <v>1</v>
      </c>
      <c r="Y445" s="5">
        <v>12986.57</v>
      </c>
      <c r="Z445" s="5">
        <v>12986.57</v>
      </c>
      <c r="AA445" s="5">
        <v>1</v>
      </c>
      <c r="AB445" s="5">
        <v>12986.57</v>
      </c>
    </row>
    <row r="446" spans="1:28" x14ac:dyDescent="0.2">
      <c r="A446" s="5">
        <v>50</v>
      </c>
      <c r="B446" s="5">
        <v>0</v>
      </c>
      <c r="C446" s="5">
        <v>0</v>
      </c>
      <c r="D446" s="5">
        <v>1</v>
      </c>
      <c r="E446" s="5">
        <v>224</v>
      </c>
      <c r="F446" s="5">
        <f>ROUND(Source!AR418,O446)</f>
        <v>147665.04</v>
      </c>
      <c r="G446" s="5" t="s">
        <v>215</v>
      </c>
      <c r="H446" s="5" t="s">
        <v>216</v>
      </c>
      <c r="I446" s="5"/>
      <c r="J446" s="5"/>
      <c r="K446" s="5">
        <v>224</v>
      </c>
      <c r="L446" s="5">
        <v>27</v>
      </c>
      <c r="M446" s="5">
        <v>3</v>
      </c>
      <c r="N446" s="5" t="s">
        <v>3</v>
      </c>
      <c r="O446" s="5">
        <v>2</v>
      </c>
      <c r="P446" s="5">
        <f>ROUND(Source!EJ418,O446)</f>
        <v>147665.04</v>
      </c>
      <c r="Q446" s="5"/>
      <c r="R446" s="5"/>
      <c r="S446" s="5"/>
      <c r="T446" s="5"/>
      <c r="U446" s="5"/>
      <c r="V446" s="5"/>
      <c r="W446" s="5">
        <v>147665.04</v>
      </c>
      <c r="X446" s="5">
        <v>1</v>
      </c>
      <c r="Y446" s="5">
        <v>147665.04</v>
      </c>
      <c r="Z446" s="5">
        <v>147665.04</v>
      </c>
      <c r="AA446" s="5">
        <v>1</v>
      </c>
      <c r="AB446" s="5">
        <v>147665.04</v>
      </c>
    </row>
    <row r="448" spans="1:28" x14ac:dyDescent="0.2">
      <c r="A448">
        <v>71</v>
      </c>
      <c r="B448">
        <v>1</v>
      </c>
      <c r="D448">
        <v>200001</v>
      </c>
      <c r="E448">
        <v>65386684</v>
      </c>
      <c r="F448" t="s">
        <v>360</v>
      </c>
      <c r="G448" t="s">
        <v>361</v>
      </c>
      <c r="H448">
        <v>80</v>
      </c>
      <c r="I448">
        <v>20</v>
      </c>
    </row>
    <row r="451" spans="1:16" x14ac:dyDescent="0.2">
      <c r="A451">
        <v>70</v>
      </c>
      <c r="B451">
        <v>1</v>
      </c>
      <c r="D451">
        <v>1</v>
      </c>
      <c r="E451" t="s">
        <v>362</v>
      </c>
      <c r="F451" t="s">
        <v>363</v>
      </c>
      <c r="G451">
        <v>1</v>
      </c>
      <c r="H451">
        <v>0</v>
      </c>
      <c r="I451" t="s">
        <v>3</v>
      </c>
      <c r="J451">
        <v>1</v>
      </c>
      <c r="K451">
        <v>0</v>
      </c>
      <c r="L451" t="s">
        <v>3</v>
      </c>
      <c r="M451" t="s">
        <v>3</v>
      </c>
      <c r="N451">
        <v>0</v>
      </c>
      <c r="O451">
        <v>1</v>
      </c>
      <c r="P451" t="s">
        <v>364</v>
      </c>
    </row>
    <row r="452" spans="1:16" x14ac:dyDescent="0.2">
      <c r="A452">
        <v>70</v>
      </c>
      <c r="B452">
        <v>1</v>
      </c>
      <c r="D452">
        <v>2</v>
      </c>
      <c r="E452" t="s">
        <v>365</v>
      </c>
      <c r="F452" t="s">
        <v>366</v>
      </c>
      <c r="G452">
        <v>0</v>
      </c>
      <c r="H452">
        <v>0</v>
      </c>
      <c r="I452" t="s">
        <v>3</v>
      </c>
      <c r="J452">
        <v>1</v>
      </c>
      <c r="K452">
        <v>0</v>
      </c>
      <c r="L452" t="s">
        <v>3</v>
      </c>
      <c r="M452" t="s">
        <v>3</v>
      </c>
      <c r="N452">
        <v>0</v>
      </c>
      <c r="O452">
        <v>0</v>
      </c>
      <c r="P452" t="s">
        <v>367</v>
      </c>
    </row>
    <row r="453" spans="1:16" x14ac:dyDescent="0.2">
      <c r="A453">
        <v>70</v>
      </c>
      <c r="B453">
        <v>1</v>
      </c>
      <c r="D453">
        <v>3</v>
      </c>
      <c r="E453" t="s">
        <v>368</v>
      </c>
      <c r="F453" t="s">
        <v>369</v>
      </c>
      <c r="G453">
        <v>0</v>
      </c>
      <c r="H453">
        <v>0</v>
      </c>
      <c r="I453" t="s">
        <v>3</v>
      </c>
      <c r="J453">
        <v>1</v>
      </c>
      <c r="K453">
        <v>0</v>
      </c>
      <c r="L453" t="s">
        <v>3</v>
      </c>
      <c r="M453" t="s">
        <v>3</v>
      </c>
      <c r="N453">
        <v>0</v>
      </c>
      <c r="O453">
        <v>0</v>
      </c>
      <c r="P453" t="s">
        <v>370</v>
      </c>
    </row>
    <row r="454" spans="1:16" x14ac:dyDescent="0.2">
      <c r="A454">
        <v>70</v>
      </c>
      <c r="B454">
        <v>1</v>
      </c>
      <c r="D454">
        <v>4</v>
      </c>
      <c r="E454" t="s">
        <v>371</v>
      </c>
      <c r="F454" t="s">
        <v>372</v>
      </c>
      <c r="G454">
        <v>1</v>
      </c>
      <c r="H454">
        <v>0</v>
      </c>
      <c r="I454" t="s">
        <v>3</v>
      </c>
      <c r="J454">
        <v>2</v>
      </c>
      <c r="K454">
        <v>0</v>
      </c>
      <c r="L454" t="s">
        <v>3</v>
      </c>
      <c r="M454" t="s">
        <v>3</v>
      </c>
      <c r="N454">
        <v>0</v>
      </c>
      <c r="O454">
        <v>1</v>
      </c>
      <c r="P454" t="s">
        <v>3</v>
      </c>
    </row>
    <row r="455" spans="1:16" x14ac:dyDescent="0.2">
      <c r="A455">
        <v>70</v>
      </c>
      <c r="B455">
        <v>1</v>
      </c>
      <c r="D455">
        <v>5</v>
      </c>
      <c r="E455" t="s">
        <v>373</v>
      </c>
      <c r="F455" t="s">
        <v>374</v>
      </c>
      <c r="G455">
        <v>0</v>
      </c>
      <c r="H455">
        <v>0</v>
      </c>
      <c r="I455" t="s">
        <v>3</v>
      </c>
      <c r="J455">
        <v>2</v>
      </c>
      <c r="K455">
        <v>0</v>
      </c>
      <c r="L455" t="s">
        <v>3</v>
      </c>
      <c r="M455" t="s">
        <v>3</v>
      </c>
      <c r="N455">
        <v>0</v>
      </c>
      <c r="O455">
        <v>0</v>
      </c>
      <c r="P455" t="s">
        <v>3</v>
      </c>
    </row>
    <row r="456" spans="1:16" x14ac:dyDescent="0.2">
      <c r="A456">
        <v>70</v>
      </c>
      <c r="B456">
        <v>1</v>
      </c>
      <c r="D456">
        <v>6</v>
      </c>
      <c r="E456" t="s">
        <v>375</v>
      </c>
      <c r="F456" t="s">
        <v>376</v>
      </c>
      <c r="G456">
        <v>0</v>
      </c>
      <c r="H456">
        <v>0</v>
      </c>
      <c r="I456" t="s">
        <v>3</v>
      </c>
      <c r="J456">
        <v>2</v>
      </c>
      <c r="K456">
        <v>0</v>
      </c>
      <c r="L456" t="s">
        <v>3</v>
      </c>
      <c r="M456" t="s">
        <v>3</v>
      </c>
      <c r="N456">
        <v>0</v>
      </c>
      <c r="O456">
        <v>0</v>
      </c>
      <c r="P456" t="s">
        <v>3</v>
      </c>
    </row>
    <row r="457" spans="1:16" x14ac:dyDescent="0.2">
      <c r="A457">
        <v>70</v>
      </c>
      <c r="B457">
        <v>1</v>
      </c>
      <c r="D457">
        <v>7</v>
      </c>
      <c r="E457" t="s">
        <v>377</v>
      </c>
      <c r="F457" t="s">
        <v>378</v>
      </c>
      <c r="G457">
        <v>0</v>
      </c>
      <c r="H457">
        <v>0</v>
      </c>
      <c r="I457" t="s">
        <v>379</v>
      </c>
      <c r="J457">
        <v>0</v>
      </c>
      <c r="K457">
        <v>0</v>
      </c>
      <c r="L457" t="s">
        <v>3</v>
      </c>
      <c r="M457" t="s">
        <v>3</v>
      </c>
      <c r="N457">
        <v>0</v>
      </c>
      <c r="O457">
        <v>0</v>
      </c>
      <c r="P457" t="s">
        <v>380</v>
      </c>
    </row>
    <row r="458" spans="1:16" x14ac:dyDescent="0.2">
      <c r="A458">
        <v>70</v>
      </c>
      <c r="B458">
        <v>1</v>
      </c>
      <c r="D458">
        <v>8</v>
      </c>
      <c r="E458" t="s">
        <v>381</v>
      </c>
      <c r="F458" t="s">
        <v>382</v>
      </c>
      <c r="G458">
        <v>1</v>
      </c>
      <c r="H458">
        <v>0</v>
      </c>
      <c r="I458" t="s">
        <v>3</v>
      </c>
      <c r="J458">
        <v>5</v>
      </c>
      <c r="K458">
        <v>0</v>
      </c>
      <c r="L458" t="s">
        <v>3</v>
      </c>
      <c r="M458" t="s">
        <v>3</v>
      </c>
      <c r="N458">
        <v>0</v>
      </c>
      <c r="O458">
        <v>1</v>
      </c>
      <c r="P458" t="s">
        <v>3</v>
      </c>
    </row>
    <row r="459" spans="1:16" x14ac:dyDescent="0.2">
      <c r="A459">
        <v>70</v>
      </c>
      <c r="B459">
        <v>1</v>
      </c>
      <c r="D459">
        <v>9</v>
      </c>
      <c r="E459" t="s">
        <v>383</v>
      </c>
      <c r="F459" t="s">
        <v>384</v>
      </c>
      <c r="G459">
        <v>0</v>
      </c>
      <c r="H459">
        <v>0</v>
      </c>
      <c r="I459" t="s">
        <v>3</v>
      </c>
      <c r="J459">
        <v>5</v>
      </c>
      <c r="K459">
        <v>0</v>
      </c>
      <c r="L459" t="s">
        <v>3</v>
      </c>
      <c r="M459" t="s">
        <v>3</v>
      </c>
      <c r="N459">
        <v>0</v>
      </c>
      <c r="O459">
        <v>0</v>
      </c>
      <c r="P459" t="s">
        <v>385</v>
      </c>
    </row>
    <row r="460" spans="1:16" x14ac:dyDescent="0.2">
      <c r="A460">
        <v>70</v>
      </c>
      <c r="B460">
        <v>1</v>
      </c>
      <c r="D460">
        <v>10</v>
      </c>
      <c r="E460" t="s">
        <v>386</v>
      </c>
      <c r="F460" t="s">
        <v>387</v>
      </c>
      <c r="G460">
        <v>0</v>
      </c>
      <c r="H460">
        <v>0</v>
      </c>
      <c r="I460" t="s">
        <v>388</v>
      </c>
      <c r="J460">
        <v>5</v>
      </c>
      <c r="K460">
        <v>0</v>
      </c>
      <c r="L460" t="s">
        <v>3</v>
      </c>
      <c r="M460" t="s">
        <v>3</v>
      </c>
      <c r="N460">
        <v>0</v>
      </c>
      <c r="O460">
        <v>0</v>
      </c>
      <c r="P460" t="s">
        <v>389</v>
      </c>
    </row>
    <row r="461" spans="1:16" x14ac:dyDescent="0.2">
      <c r="A461">
        <v>70</v>
      </c>
      <c r="B461">
        <v>1</v>
      </c>
      <c r="D461">
        <v>11</v>
      </c>
      <c r="E461" t="s">
        <v>390</v>
      </c>
      <c r="F461" t="s">
        <v>391</v>
      </c>
      <c r="G461">
        <v>0</v>
      </c>
      <c r="H461">
        <v>0</v>
      </c>
      <c r="I461" t="s">
        <v>392</v>
      </c>
      <c r="J461">
        <v>0</v>
      </c>
      <c r="K461">
        <v>0</v>
      </c>
      <c r="L461" t="s">
        <v>3</v>
      </c>
      <c r="M461" t="s">
        <v>3</v>
      </c>
      <c r="N461">
        <v>0</v>
      </c>
      <c r="O461">
        <v>0</v>
      </c>
      <c r="P461" t="s">
        <v>393</v>
      </c>
    </row>
    <row r="462" spans="1:16" x14ac:dyDescent="0.2">
      <c r="A462">
        <v>70</v>
      </c>
      <c r="B462">
        <v>1</v>
      </c>
      <c r="D462">
        <v>12</v>
      </c>
      <c r="E462" t="s">
        <v>394</v>
      </c>
      <c r="F462" t="s">
        <v>395</v>
      </c>
      <c r="G462">
        <v>0</v>
      </c>
      <c r="H462">
        <v>0</v>
      </c>
      <c r="I462" t="s">
        <v>396</v>
      </c>
      <c r="J462">
        <v>0</v>
      </c>
      <c r="K462">
        <v>0</v>
      </c>
      <c r="L462" t="s">
        <v>3</v>
      </c>
      <c r="M462" t="s">
        <v>3</v>
      </c>
      <c r="N462">
        <v>0</v>
      </c>
      <c r="O462">
        <v>0</v>
      </c>
      <c r="P462" t="s">
        <v>397</v>
      </c>
    </row>
    <row r="463" spans="1:16" x14ac:dyDescent="0.2">
      <c r="A463">
        <v>70</v>
      </c>
      <c r="B463">
        <v>1</v>
      </c>
      <c r="D463">
        <v>13</v>
      </c>
      <c r="E463" t="s">
        <v>398</v>
      </c>
      <c r="F463" t="s">
        <v>399</v>
      </c>
      <c r="G463">
        <v>0</v>
      </c>
      <c r="H463">
        <v>0</v>
      </c>
      <c r="I463" t="s">
        <v>400</v>
      </c>
      <c r="J463">
        <v>0</v>
      </c>
      <c r="K463">
        <v>0</v>
      </c>
      <c r="L463" t="s">
        <v>3</v>
      </c>
      <c r="M463" t="s">
        <v>3</v>
      </c>
      <c r="N463">
        <v>0</v>
      </c>
      <c r="O463">
        <v>0</v>
      </c>
      <c r="P463" t="s">
        <v>401</v>
      </c>
    </row>
    <row r="464" spans="1:16" x14ac:dyDescent="0.2">
      <c r="A464">
        <v>70</v>
      </c>
      <c r="B464">
        <v>1</v>
      </c>
      <c r="D464">
        <v>14</v>
      </c>
      <c r="E464" t="s">
        <v>402</v>
      </c>
      <c r="F464" t="s">
        <v>403</v>
      </c>
      <c r="G464">
        <v>0</v>
      </c>
      <c r="H464">
        <v>0</v>
      </c>
      <c r="I464" t="s">
        <v>3</v>
      </c>
      <c r="J464">
        <v>0</v>
      </c>
      <c r="K464">
        <v>0</v>
      </c>
      <c r="L464" t="s">
        <v>3</v>
      </c>
      <c r="M464" t="s">
        <v>3</v>
      </c>
      <c r="N464">
        <v>0</v>
      </c>
      <c r="O464">
        <v>0</v>
      </c>
      <c r="P464" t="s">
        <v>3</v>
      </c>
    </row>
    <row r="465" spans="1:50" x14ac:dyDescent="0.2">
      <c r="A465">
        <v>70</v>
      </c>
      <c r="B465">
        <v>1</v>
      </c>
      <c r="D465">
        <v>15</v>
      </c>
      <c r="E465" t="s">
        <v>404</v>
      </c>
      <c r="F465" t="s">
        <v>405</v>
      </c>
      <c r="G465">
        <v>0</v>
      </c>
      <c r="H465">
        <v>0</v>
      </c>
      <c r="I465" t="s">
        <v>3</v>
      </c>
      <c r="J465">
        <v>0</v>
      </c>
      <c r="K465">
        <v>0</v>
      </c>
      <c r="L465" t="s">
        <v>3</v>
      </c>
      <c r="M465" t="s">
        <v>3</v>
      </c>
      <c r="N465">
        <v>0</v>
      </c>
      <c r="O465">
        <v>0</v>
      </c>
      <c r="P465" t="s">
        <v>406</v>
      </c>
    </row>
    <row r="466" spans="1:50" x14ac:dyDescent="0.2">
      <c r="A466">
        <v>70</v>
      </c>
      <c r="B466">
        <v>1</v>
      </c>
      <c r="D466">
        <v>16</v>
      </c>
      <c r="E466" t="s">
        <v>407</v>
      </c>
      <c r="F466" t="s">
        <v>408</v>
      </c>
      <c r="G466">
        <v>0</v>
      </c>
      <c r="H466">
        <v>0</v>
      </c>
      <c r="I466" t="s">
        <v>3</v>
      </c>
      <c r="J466">
        <v>3</v>
      </c>
      <c r="K466">
        <v>0</v>
      </c>
      <c r="L466" t="s">
        <v>3</v>
      </c>
      <c r="M466" t="s">
        <v>3</v>
      </c>
      <c r="N466">
        <v>0</v>
      </c>
      <c r="O466">
        <v>0</v>
      </c>
      <c r="P466" t="s">
        <v>3</v>
      </c>
    </row>
    <row r="467" spans="1:50" x14ac:dyDescent="0.2">
      <c r="A467">
        <v>70</v>
      </c>
      <c r="B467">
        <v>1</v>
      </c>
      <c r="D467">
        <v>17</v>
      </c>
      <c r="E467" t="s">
        <v>409</v>
      </c>
      <c r="F467" t="s">
        <v>410</v>
      </c>
      <c r="G467">
        <v>1</v>
      </c>
      <c r="H467">
        <v>0</v>
      </c>
      <c r="I467" t="s">
        <v>3</v>
      </c>
      <c r="J467">
        <v>3</v>
      </c>
      <c r="K467">
        <v>0</v>
      </c>
      <c r="L467" t="s">
        <v>3</v>
      </c>
      <c r="M467" t="s">
        <v>3</v>
      </c>
      <c r="N467">
        <v>0</v>
      </c>
      <c r="O467">
        <v>1</v>
      </c>
      <c r="P467" t="s">
        <v>3</v>
      </c>
    </row>
    <row r="468" spans="1:50" x14ac:dyDescent="0.2">
      <c r="A468">
        <v>70</v>
      </c>
      <c r="B468">
        <v>1</v>
      </c>
      <c r="D468">
        <v>1</v>
      </c>
      <c r="E468" t="s">
        <v>411</v>
      </c>
      <c r="F468" t="s">
        <v>412</v>
      </c>
      <c r="G468">
        <v>0.9</v>
      </c>
      <c r="H468">
        <v>1</v>
      </c>
      <c r="I468" t="s">
        <v>413</v>
      </c>
      <c r="J468">
        <v>0</v>
      </c>
      <c r="K468">
        <v>0</v>
      </c>
      <c r="L468" t="s">
        <v>3</v>
      </c>
      <c r="M468" t="s">
        <v>3</v>
      </c>
      <c r="N468">
        <v>0</v>
      </c>
      <c r="O468">
        <v>0.9</v>
      </c>
      <c r="P468" t="s">
        <v>414</v>
      </c>
    </row>
    <row r="469" spans="1:50" x14ac:dyDescent="0.2">
      <c r="A469">
        <v>70</v>
      </c>
      <c r="B469">
        <v>1</v>
      </c>
      <c r="D469">
        <v>2</v>
      </c>
      <c r="E469" t="s">
        <v>415</v>
      </c>
      <c r="F469" t="s">
        <v>416</v>
      </c>
      <c r="G469">
        <v>0.85</v>
      </c>
      <c r="H469">
        <v>1</v>
      </c>
      <c r="I469" t="s">
        <v>417</v>
      </c>
      <c r="J469">
        <v>0</v>
      </c>
      <c r="K469">
        <v>0</v>
      </c>
      <c r="L469" t="s">
        <v>3</v>
      </c>
      <c r="M469" t="s">
        <v>3</v>
      </c>
      <c r="N469">
        <v>0</v>
      </c>
      <c r="O469">
        <v>0.85</v>
      </c>
      <c r="P469" t="s">
        <v>418</v>
      </c>
    </row>
    <row r="470" spans="1:50" x14ac:dyDescent="0.2">
      <c r="A470">
        <v>70</v>
      </c>
      <c r="B470">
        <v>1</v>
      </c>
      <c r="D470">
        <v>3</v>
      </c>
      <c r="E470" t="s">
        <v>419</v>
      </c>
      <c r="F470" t="s">
        <v>420</v>
      </c>
      <c r="G470">
        <v>1.03</v>
      </c>
      <c r="H470">
        <v>0</v>
      </c>
      <c r="I470" t="s">
        <v>3</v>
      </c>
      <c r="J470">
        <v>0</v>
      </c>
      <c r="K470">
        <v>0</v>
      </c>
      <c r="L470" t="s">
        <v>3</v>
      </c>
      <c r="M470" t="s">
        <v>3</v>
      </c>
      <c r="N470">
        <v>0</v>
      </c>
      <c r="O470">
        <v>1.03</v>
      </c>
      <c r="P470" t="s">
        <v>421</v>
      </c>
    </row>
    <row r="471" spans="1:50" x14ac:dyDescent="0.2">
      <c r="A471">
        <v>70</v>
      </c>
      <c r="B471">
        <v>1</v>
      </c>
      <c r="D471">
        <v>4</v>
      </c>
      <c r="E471" t="s">
        <v>422</v>
      </c>
      <c r="F471" t="s">
        <v>423</v>
      </c>
      <c r="G471">
        <v>1.1499999999999999</v>
      </c>
      <c r="H471">
        <v>0</v>
      </c>
      <c r="I471" t="s">
        <v>3</v>
      </c>
      <c r="J471">
        <v>0</v>
      </c>
      <c r="K471">
        <v>0</v>
      </c>
      <c r="L471" t="s">
        <v>3</v>
      </c>
      <c r="M471" t="s">
        <v>3</v>
      </c>
      <c r="N471">
        <v>0</v>
      </c>
      <c r="O471">
        <v>1.1499999999999999</v>
      </c>
      <c r="P471" t="s">
        <v>424</v>
      </c>
    </row>
    <row r="472" spans="1:50" x14ac:dyDescent="0.2">
      <c r="A472">
        <v>70</v>
      </c>
      <c r="B472">
        <v>1</v>
      </c>
      <c r="D472">
        <v>5</v>
      </c>
      <c r="E472" t="s">
        <v>425</v>
      </c>
      <c r="F472" t="s">
        <v>426</v>
      </c>
      <c r="G472">
        <v>7</v>
      </c>
      <c r="H472">
        <v>0</v>
      </c>
      <c r="I472" t="s">
        <v>3</v>
      </c>
      <c r="J472">
        <v>0</v>
      </c>
      <c r="K472">
        <v>0</v>
      </c>
      <c r="L472" t="s">
        <v>3</v>
      </c>
      <c r="M472" t="s">
        <v>3</v>
      </c>
      <c r="N472">
        <v>0</v>
      </c>
      <c r="O472">
        <v>7</v>
      </c>
      <c r="P472" t="s">
        <v>3</v>
      </c>
    </row>
    <row r="473" spans="1:50" x14ac:dyDescent="0.2">
      <c r="A473">
        <v>70</v>
      </c>
      <c r="B473">
        <v>1</v>
      </c>
      <c r="D473">
        <v>6</v>
      </c>
      <c r="E473" t="s">
        <v>427</v>
      </c>
      <c r="F473" t="s">
        <v>3</v>
      </c>
      <c r="G473">
        <v>2</v>
      </c>
      <c r="H473">
        <v>0</v>
      </c>
      <c r="I473" t="s">
        <v>3</v>
      </c>
      <c r="J473">
        <v>0</v>
      </c>
      <c r="K473">
        <v>0</v>
      </c>
      <c r="L473" t="s">
        <v>3</v>
      </c>
      <c r="M473" t="s">
        <v>3</v>
      </c>
      <c r="N473">
        <v>0</v>
      </c>
      <c r="O473">
        <v>2</v>
      </c>
      <c r="P473" t="s">
        <v>3</v>
      </c>
    </row>
    <row r="475" spans="1:50" x14ac:dyDescent="0.2">
      <c r="A475">
        <v>-1</v>
      </c>
    </row>
    <row r="477" spans="1:50" x14ac:dyDescent="0.2">
      <c r="A477" s="4">
        <v>75</v>
      </c>
      <c r="B477" s="4" t="s">
        <v>428</v>
      </c>
      <c r="C477" s="4">
        <v>2026</v>
      </c>
      <c r="D477" s="4">
        <v>0</v>
      </c>
      <c r="E477" s="4">
        <v>4</v>
      </c>
      <c r="F477" s="4">
        <v>1</v>
      </c>
      <c r="G477" s="4">
        <v>0</v>
      </c>
      <c r="H477" s="4">
        <v>1</v>
      </c>
      <c r="I477" s="4">
        <v>0</v>
      </c>
      <c r="J477" s="4">
        <v>3</v>
      </c>
      <c r="K477" s="4">
        <v>0</v>
      </c>
      <c r="L477" s="4">
        <v>0</v>
      </c>
      <c r="M477" s="4">
        <v>0</v>
      </c>
      <c r="N477" s="4">
        <v>87105575</v>
      </c>
      <c r="O477" s="4">
        <v>1</v>
      </c>
    </row>
    <row r="478" spans="1:50" x14ac:dyDescent="0.2">
      <c r="A478" s="6">
        <v>2</v>
      </c>
      <c r="B478" s="6" t="s">
        <v>429</v>
      </c>
      <c r="C478" s="6" t="s">
        <v>430</v>
      </c>
      <c r="D478" s="6">
        <v>0</v>
      </c>
      <c r="E478" s="6">
        <v>0</v>
      </c>
      <c r="F478" s="6">
        <v>0</v>
      </c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>
        <v>87115283</v>
      </c>
    </row>
    <row r="479" spans="1:50" x14ac:dyDescent="0.2">
      <c r="A479" s="6">
        <v>1</v>
      </c>
      <c r="B479" s="6" t="s">
        <v>431</v>
      </c>
      <c r="C479" s="6" t="s">
        <v>432</v>
      </c>
      <c r="D479" s="6">
        <v>2026</v>
      </c>
      <c r="E479" s="6">
        <v>3</v>
      </c>
      <c r="F479" s="6">
        <v>1</v>
      </c>
      <c r="G479" s="6">
        <v>1</v>
      </c>
      <c r="H479" s="6">
        <v>1</v>
      </c>
      <c r="I479" s="6">
        <v>2</v>
      </c>
      <c r="J479" s="6">
        <v>1</v>
      </c>
      <c r="K479" s="6">
        <v>1</v>
      </c>
      <c r="L479" s="6">
        <v>1</v>
      </c>
      <c r="M479" s="6">
        <v>1</v>
      </c>
      <c r="N479" s="6">
        <v>1</v>
      </c>
      <c r="O479" s="6">
        <v>1</v>
      </c>
      <c r="P479" s="6">
        <v>1</v>
      </c>
      <c r="Q479" s="6">
        <v>1</v>
      </c>
      <c r="R479" s="6" t="s">
        <v>3</v>
      </c>
      <c r="S479" s="6" t="s">
        <v>3</v>
      </c>
      <c r="T479" s="6" t="s">
        <v>3</v>
      </c>
      <c r="U479" s="6" t="s">
        <v>3</v>
      </c>
      <c r="V479" s="6" t="s">
        <v>3</v>
      </c>
      <c r="W479" s="6" t="s">
        <v>3</v>
      </c>
      <c r="X479" s="6" t="s">
        <v>3</v>
      </c>
      <c r="Y479" s="6" t="s">
        <v>3</v>
      </c>
      <c r="Z479" s="6" t="s">
        <v>3</v>
      </c>
      <c r="AA479" s="6" t="s">
        <v>3</v>
      </c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>
        <v>87115284</v>
      </c>
      <c r="AO479" s="6" t="s">
        <v>433</v>
      </c>
      <c r="AP479" s="6" t="s">
        <v>434</v>
      </c>
      <c r="AQ479" s="6">
        <v>46078</v>
      </c>
      <c r="AR479" s="6">
        <v>409</v>
      </c>
      <c r="AS479" s="6" t="s">
        <v>435</v>
      </c>
      <c r="AT479" s="6" t="s">
        <v>436</v>
      </c>
      <c r="AU479" s="6" t="s">
        <v>434</v>
      </c>
      <c r="AV479" s="6">
        <v>45652</v>
      </c>
      <c r="AW479" s="6">
        <v>612</v>
      </c>
      <c r="AX479" s="6" t="s">
        <v>437</v>
      </c>
    </row>
    <row r="480" spans="1:50" x14ac:dyDescent="0.2">
      <c r="A480" s="4">
        <v>75</v>
      </c>
      <c r="B480" s="4" t="s">
        <v>428</v>
      </c>
      <c r="C480" s="4">
        <v>2026</v>
      </c>
      <c r="D480" s="4">
        <v>0</v>
      </c>
      <c r="E480" s="4">
        <v>4</v>
      </c>
      <c r="F480" s="4">
        <v>0</v>
      </c>
      <c r="G480" s="4">
        <v>0</v>
      </c>
      <c r="H480" s="4">
        <v>1</v>
      </c>
      <c r="I480" s="4">
        <v>0</v>
      </c>
      <c r="J480" s="4">
        <v>3</v>
      </c>
      <c r="K480" s="4">
        <v>0</v>
      </c>
      <c r="L480" s="4">
        <v>0</v>
      </c>
      <c r="M480" s="4">
        <v>1</v>
      </c>
      <c r="N480" s="4">
        <v>87105511</v>
      </c>
      <c r="O480" s="4">
        <v>2</v>
      </c>
    </row>
    <row r="481" spans="1:50" x14ac:dyDescent="0.2">
      <c r="A481" s="6">
        <v>2</v>
      </c>
      <c r="B481" s="6" t="s">
        <v>429</v>
      </c>
      <c r="C481" s="6" t="s">
        <v>430</v>
      </c>
      <c r="D481" s="6">
        <v>0</v>
      </c>
      <c r="E481" s="6">
        <v>0</v>
      </c>
      <c r="F481" s="6">
        <v>0</v>
      </c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>
        <v>87115291</v>
      </c>
    </row>
    <row r="482" spans="1:50" x14ac:dyDescent="0.2">
      <c r="A482" s="6">
        <v>1</v>
      </c>
      <c r="B482" s="6" t="s">
        <v>431</v>
      </c>
      <c r="C482" s="6" t="s">
        <v>432</v>
      </c>
      <c r="D482" s="6">
        <v>2026</v>
      </c>
      <c r="E482" s="6">
        <v>3</v>
      </c>
      <c r="F482" s="6">
        <v>1</v>
      </c>
      <c r="G482" s="6">
        <v>1</v>
      </c>
      <c r="H482" s="6">
        <v>1</v>
      </c>
      <c r="I482" s="6">
        <v>2</v>
      </c>
      <c r="J482" s="6">
        <v>1</v>
      </c>
      <c r="K482" s="6">
        <v>1</v>
      </c>
      <c r="L482" s="6">
        <v>1</v>
      </c>
      <c r="M482" s="6">
        <v>1</v>
      </c>
      <c r="N482" s="6">
        <v>1</v>
      </c>
      <c r="O482" s="6">
        <v>1</v>
      </c>
      <c r="P482" s="6">
        <v>1</v>
      </c>
      <c r="Q482" s="6">
        <v>1</v>
      </c>
      <c r="R482" s="6" t="s">
        <v>3</v>
      </c>
      <c r="S482" s="6" t="s">
        <v>3</v>
      </c>
      <c r="T482" s="6" t="s">
        <v>3</v>
      </c>
      <c r="U482" s="6" t="s">
        <v>3</v>
      </c>
      <c r="V482" s="6" t="s">
        <v>3</v>
      </c>
      <c r="W482" s="6" t="s">
        <v>3</v>
      </c>
      <c r="X482" s="6" t="s">
        <v>3</v>
      </c>
      <c r="Y482" s="6" t="s">
        <v>3</v>
      </c>
      <c r="Z482" s="6" t="s">
        <v>3</v>
      </c>
      <c r="AA482" s="6" t="s">
        <v>3</v>
      </c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>
        <v>87115292</v>
      </c>
      <c r="AO482" s="6" t="s">
        <v>433</v>
      </c>
      <c r="AP482" s="6" t="s">
        <v>434</v>
      </c>
      <c r="AQ482" s="6">
        <v>46078</v>
      </c>
      <c r="AR482" s="6">
        <v>409</v>
      </c>
      <c r="AS482" s="6" t="s">
        <v>435</v>
      </c>
      <c r="AT482" s="6" t="s">
        <v>436</v>
      </c>
      <c r="AU482" s="6" t="s">
        <v>434</v>
      </c>
      <c r="AV482" s="6">
        <v>45652</v>
      </c>
      <c r="AW482" s="6">
        <v>612</v>
      </c>
      <c r="AX482" s="6" t="s">
        <v>437</v>
      </c>
    </row>
    <row r="486" spans="1:50" x14ac:dyDescent="0.2">
      <c r="A486">
        <v>65</v>
      </c>
      <c r="C486">
        <v>1</v>
      </c>
      <c r="D486">
        <v>0</v>
      </c>
      <c r="E486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3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438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33" x14ac:dyDescent="0.2">
      <c r="A12" s="1">
        <v>1</v>
      </c>
      <c r="B12" s="1">
        <v>25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523</v>
      </c>
      <c r="N12" s="1"/>
      <c r="O12" s="1">
        <v>0</v>
      </c>
      <c r="P12" s="1">
        <v>0</v>
      </c>
      <c r="Q12" s="1">
        <v>7</v>
      </c>
      <c r="R12" s="1">
        <v>0</v>
      </c>
      <c r="S12" s="1">
        <v>0</v>
      </c>
      <c r="T12" s="1">
        <v>4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6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7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8</v>
      </c>
      <c r="BI12" s="1" t="s">
        <v>9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10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487096328</v>
      </c>
      <c r="CI12" s="1" t="s">
        <v>3</v>
      </c>
      <c r="CJ12" s="1" t="s">
        <v>3</v>
      </c>
      <c r="CK12" s="1">
        <v>17</v>
      </c>
      <c r="CL12" s="1"/>
      <c r="CM12" s="1"/>
      <c r="CN12" s="1"/>
      <c r="CO12" s="1"/>
      <c r="CP12" s="1"/>
      <c r="CQ12" s="1" t="s">
        <v>14</v>
      </c>
      <c r="CR12" s="1" t="s">
        <v>15</v>
      </c>
      <c r="CS12" s="1">
        <v>46073</v>
      </c>
      <c r="CT12" s="1">
        <v>540</v>
      </c>
      <c r="CU12" s="1">
        <v>17</v>
      </c>
      <c r="CV12" s="1" t="s">
        <v>544</v>
      </c>
      <c r="CW12" s="1"/>
      <c r="CX12" s="1"/>
      <c r="CY12" s="1">
        <v>0</v>
      </c>
      <c r="CZ12" s="1" t="s">
        <v>3</v>
      </c>
      <c r="DA12" s="1" t="s">
        <v>3</v>
      </c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1</v>
      </c>
      <c r="C14" s="1">
        <v>0</v>
      </c>
      <c r="D14" s="1">
        <v>87105575</v>
      </c>
      <c r="E14" s="1">
        <v>87105511</v>
      </c>
      <c r="F14" s="1">
        <v>2</v>
      </c>
      <c r="G14" s="1">
        <v>1</v>
      </c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7">
        <v>3</v>
      </c>
      <c r="B16" s="7">
        <v>1</v>
      </c>
      <c r="C16" s="7" t="s">
        <v>18</v>
      </c>
      <c r="D16" s="7" t="s">
        <v>17</v>
      </c>
      <c r="E16" s="8">
        <f>ROUND((Source!F324)/1000,2)</f>
        <v>117.08</v>
      </c>
      <c r="F16" s="8">
        <f>ROUND((Source!F325)/1000,2)</f>
        <v>8.17</v>
      </c>
      <c r="G16" s="8">
        <f>ROUND((Source!F316)/1000,2)</f>
        <v>0</v>
      </c>
      <c r="H16" s="8">
        <f>ROUND((Source!F326)/1000+(Source!F327)/1000,2)</f>
        <v>0</v>
      </c>
      <c r="I16" s="8">
        <f>E16+F16+G16+H16</f>
        <v>125.25</v>
      </c>
      <c r="J16" s="8">
        <f>ROUND((Source!F322+Source!F321)/1000,2)</f>
        <v>15.73</v>
      </c>
      <c r="T16" s="9">
        <f>ROUND((Source!P324)/1000,2)</f>
        <v>117.08</v>
      </c>
      <c r="U16" s="9">
        <f>ROUND((Source!P325)/1000,2)</f>
        <v>8.17</v>
      </c>
      <c r="V16" s="9">
        <f>ROUND((Source!P316)/1000,2)</f>
        <v>0</v>
      </c>
      <c r="W16" s="9">
        <f>ROUND((Source!P326)/1000+(Source!P327)/1000,2)</f>
        <v>0</v>
      </c>
      <c r="X16" s="9">
        <f>T16+U16+V16+W16</f>
        <v>125.25</v>
      </c>
      <c r="Y16" s="9">
        <f>ROUND((Source!P322+Source!P321)/1000,2)</f>
        <v>15.73</v>
      </c>
      <c r="AI16" s="7">
        <v>0</v>
      </c>
      <c r="AJ16" s="7">
        <v>0</v>
      </c>
      <c r="AK16" s="7" t="s">
        <v>3</v>
      </c>
      <c r="AL16" s="7" t="s">
        <v>3</v>
      </c>
      <c r="AM16" s="7" t="s">
        <v>3</v>
      </c>
      <c r="AN16" s="7">
        <v>0</v>
      </c>
      <c r="AO16" s="7" t="s">
        <v>3</v>
      </c>
      <c r="AP16" s="7" t="s">
        <v>3</v>
      </c>
      <c r="AT16" s="8">
        <v>100097.28</v>
      </c>
      <c r="AU16" s="8">
        <v>82673.75</v>
      </c>
      <c r="AV16" s="8">
        <v>0</v>
      </c>
      <c r="AW16" s="8">
        <v>0</v>
      </c>
      <c r="AX16" s="8">
        <v>0</v>
      </c>
      <c r="AY16" s="8">
        <v>1689.17</v>
      </c>
      <c r="AZ16" s="8">
        <v>2602.9</v>
      </c>
      <c r="BA16" s="8">
        <v>13131.46</v>
      </c>
      <c r="BB16" s="8">
        <v>117076.78</v>
      </c>
      <c r="BC16" s="8">
        <v>8173.06</v>
      </c>
      <c r="BD16" s="8">
        <v>0</v>
      </c>
      <c r="BE16" s="8">
        <v>0</v>
      </c>
      <c r="BF16" s="8">
        <v>16.427935999999999</v>
      </c>
      <c r="BG16" s="8">
        <v>3.1911670000000001</v>
      </c>
      <c r="BH16" s="8">
        <v>0</v>
      </c>
      <c r="BI16" s="8">
        <v>16008.61</v>
      </c>
      <c r="BJ16" s="8">
        <v>9143.9500000000007</v>
      </c>
      <c r="BK16" s="8">
        <v>125249.84</v>
      </c>
      <c r="BR16" s="9">
        <v>100097.28</v>
      </c>
      <c r="BS16" s="9">
        <v>82673.75</v>
      </c>
      <c r="BT16" s="9">
        <v>0</v>
      </c>
      <c r="BU16" s="9">
        <v>0</v>
      </c>
      <c r="BV16" s="9">
        <v>0</v>
      </c>
      <c r="BW16" s="9">
        <v>1689.17</v>
      </c>
      <c r="BX16" s="9">
        <v>2602.9</v>
      </c>
      <c r="BY16" s="9">
        <v>13131.46</v>
      </c>
      <c r="BZ16" s="9">
        <v>117076.78</v>
      </c>
      <c r="CA16" s="9">
        <v>8173.06</v>
      </c>
      <c r="CB16" s="9">
        <v>0</v>
      </c>
      <c r="CC16" s="9">
        <v>0</v>
      </c>
      <c r="CD16" s="9">
        <v>16.427935999999999</v>
      </c>
      <c r="CE16" s="9">
        <v>3.1911670000000001</v>
      </c>
      <c r="CF16" s="9">
        <v>0</v>
      </c>
      <c r="CG16" s="9">
        <v>16008.61</v>
      </c>
      <c r="CH16" s="9">
        <v>9143.9500000000007</v>
      </c>
      <c r="CI16" s="9">
        <v>125249.84</v>
      </c>
    </row>
    <row r="17" spans="1:87" x14ac:dyDescent="0.2">
      <c r="A17" s="7">
        <v>3</v>
      </c>
      <c r="B17" s="7">
        <v>2</v>
      </c>
      <c r="C17" s="7" t="s">
        <v>333</v>
      </c>
      <c r="D17" s="7" t="s">
        <v>332</v>
      </c>
      <c r="E17" s="8">
        <f>ROUND((Source!F405)/1000,2)</f>
        <v>0</v>
      </c>
      <c r="F17" s="8">
        <f>ROUND((Source!F406)/1000,2)</f>
        <v>0</v>
      </c>
      <c r="G17" s="8">
        <f>ROUND((Source!F397)/1000,2)</f>
        <v>0</v>
      </c>
      <c r="H17" s="8">
        <f>ROUND((Source!F407)/1000+(Source!F408)/1000,2)</f>
        <v>22.42</v>
      </c>
      <c r="I17" s="8">
        <f>E17+F17+G17+H17</f>
        <v>22.42</v>
      </c>
      <c r="J17" s="8">
        <f>ROUND((Source!F403+Source!F402)/1000,2)</f>
        <v>10.67</v>
      </c>
      <c r="T17" s="9">
        <f>ROUND((Source!P405)/1000,2)</f>
        <v>0</v>
      </c>
      <c r="U17" s="9">
        <f>ROUND((Source!P406)/1000,2)</f>
        <v>0</v>
      </c>
      <c r="V17" s="9">
        <f>ROUND((Source!P397)/1000,2)</f>
        <v>0</v>
      </c>
      <c r="W17" s="9">
        <f>ROUND((Source!P407)/1000+(Source!P408)/1000,2)</f>
        <v>22.42</v>
      </c>
      <c r="X17" s="9">
        <f>T17+U17+V17+W17</f>
        <v>22.42</v>
      </c>
      <c r="Y17" s="9">
        <f>ROUND((Source!P403+Source!P402)/1000,2)</f>
        <v>10.67</v>
      </c>
      <c r="AI17" s="7">
        <v>0</v>
      </c>
      <c r="AJ17" s="7">
        <v>0</v>
      </c>
      <c r="AK17" s="7" t="s">
        <v>3</v>
      </c>
      <c r="AL17" s="7" t="s">
        <v>3</v>
      </c>
      <c r="AM17" s="7" t="s">
        <v>3</v>
      </c>
      <c r="AN17" s="7">
        <v>0</v>
      </c>
      <c r="AO17" s="7" t="s">
        <v>3</v>
      </c>
      <c r="AP17" s="7" t="s">
        <v>3</v>
      </c>
      <c r="AT17" s="8">
        <v>10673.9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10673.9</v>
      </c>
      <c r="BB17" s="8">
        <v>0</v>
      </c>
      <c r="BC17" s="8">
        <v>0</v>
      </c>
      <c r="BD17" s="8">
        <v>22415.200000000001</v>
      </c>
      <c r="BE17" s="8">
        <v>0</v>
      </c>
      <c r="BF17" s="8">
        <v>9.8984000000000005</v>
      </c>
      <c r="BG17" s="8">
        <v>0</v>
      </c>
      <c r="BH17" s="8">
        <v>0</v>
      </c>
      <c r="BI17" s="8">
        <v>7898.68</v>
      </c>
      <c r="BJ17" s="8">
        <v>3842.62</v>
      </c>
      <c r="BK17" s="8">
        <v>22415.200000000001</v>
      </c>
      <c r="BR17" s="9">
        <v>10673.9</v>
      </c>
      <c r="BS17" s="9">
        <v>0</v>
      </c>
      <c r="BT17" s="9">
        <v>0</v>
      </c>
      <c r="BU17" s="9">
        <v>0</v>
      </c>
      <c r="BV17" s="9">
        <v>0</v>
      </c>
      <c r="BW17" s="9">
        <v>0</v>
      </c>
      <c r="BX17" s="9">
        <v>0</v>
      </c>
      <c r="BY17" s="9">
        <v>10673.9</v>
      </c>
      <c r="BZ17" s="9">
        <v>0</v>
      </c>
      <c r="CA17" s="9">
        <v>0</v>
      </c>
      <c r="CB17" s="9">
        <v>22415.200000000001</v>
      </c>
      <c r="CC17" s="9">
        <v>0</v>
      </c>
      <c r="CD17" s="9">
        <v>9.8984000000000005</v>
      </c>
      <c r="CE17" s="9">
        <v>0</v>
      </c>
      <c r="CF17" s="9">
        <v>0</v>
      </c>
      <c r="CG17" s="9">
        <v>7898.68</v>
      </c>
      <c r="CH17" s="9">
        <v>3842.62</v>
      </c>
      <c r="CI17" s="9">
        <v>22415.200000000001</v>
      </c>
    </row>
    <row r="19" spans="1:87" x14ac:dyDescent="0.2">
      <c r="A19">
        <v>51</v>
      </c>
      <c r="E19">
        <v>117.08</v>
      </c>
      <c r="F19">
        <v>8.17</v>
      </c>
      <c r="G19">
        <v>0</v>
      </c>
      <c r="H19">
        <v>22.42</v>
      </c>
      <c r="I19">
        <v>147.66999999999999</v>
      </c>
      <c r="T19">
        <v>117.08</v>
      </c>
      <c r="U19">
        <v>8.17</v>
      </c>
      <c r="V19">
        <v>0</v>
      </c>
      <c r="W19">
        <v>22.42</v>
      </c>
      <c r="X19">
        <v>147.66999999999999</v>
      </c>
    </row>
    <row r="22" spans="1:87" x14ac:dyDescent="0.2">
      <c r="A22">
        <v>-1</v>
      </c>
    </row>
    <row r="25" spans="1:87" x14ac:dyDescent="0.2">
      <c r="A25" s="4">
        <v>75</v>
      </c>
      <c r="B25" s="4" t="s">
        <v>428</v>
      </c>
      <c r="C25" s="4">
        <v>2026</v>
      </c>
      <c r="D25" s="4">
        <v>0</v>
      </c>
      <c r="E25" s="4">
        <v>4</v>
      </c>
      <c r="F25" s="4">
        <v>1</v>
      </c>
      <c r="G25" s="4">
        <v>0</v>
      </c>
      <c r="H25" s="4">
        <v>1</v>
      </c>
      <c r="I25" s="4">
        <v>0</v>
      </c>
      <c r="J25" s="4">
        <v>3</v>
      </c>
      <c r="K25" s="4">
        <v>0</v>
      </c>
      <c r="L25" s="4">
        <v>0</v>
      </c>
      <c r="M25" s="4">
        <v>0</v>
      </c>
      <c r="N25" s="4">
        <v>87105575</v>
      </c>
      <c r="O25" s="4">
        <v>1</v>
      </c>
    </row>
    <row r="26" spans="1:87" x14ac:dyDescent="0.2">
      <c r="A26" s="6">
        <v>2</v>
      </c>
      <c r="B26" s="6" t="s">
        <v>429</v>
      </c>
      <c r="C26" s="6" t="s">
        <v>430</v>
      </c>
      <c r="D26" s="6">
        <v>0</v>
      </c>
      <c r="E26" s="6">
        <v>0</v>
      </c>
      <c r="F26" s="6">
        <v>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>
        <v>87115283</v>
      </c>
    </row>
    <row r="27" spans="1:87" x14ac:dyDescent="0.2">
      <c r="A27" s="6">
        <v>1</v>
      </c>
      <c r="B27" s="6" t="s">
        <v>431</v>
      </c>
      <c r="C27" s="6" t="s">
        <v>432</v>
      </c>
      <c r="D27" s="6">
        <v>2026</v>
      </c>
      <c r="E27" s="6">
        <v>3</v>
      </c>
      <c r="F27" s="6">
        <v>1</v>
      </c>
      <c r="G27" s="6">
        <v>1</v>
      </c>
      <c r="H27" s="6">
        <v>1</v>
      </c>
      <c r="I27" s="6">
        <v>2</v>
      </c>
      <c r="J27" s="6">
        <v>1</v>
      </c>
      <c r="K27" s="6">
        <v>1</v>
      </c>
      <c r="L27" s="6">
        <v>1</v>
      </c>
      <c r="M27" s="6">
        <v>1</v>
      </c>
      <c r="N27" s="6">
        <v>1</v>
      </c>
      <c r="O27" s="6">
        <v>1</v>
      </c>
      <c r="P27" s="6">
        <v>1</v>
      </c>
      <c r="Q27" s="6">
        <v>1</v>
      </c>
      <c r="R27" s="6" t="s">
        <v>3</v>
      </c>
      <c r="S27" s="6" t="s">
        <v>3</v>
      </c>
      <c r="T27" s="6" t="s">
        <v>3</v>
      </c>
      <c r="U27" s="6" t="s">
        <v>3</v>
      </c>
      <c r="V27" s="6" t="s">
        <v>3</v>
      </c>
      <c r="W27" s="6" t="s">
        <v>3</v>
      </c>
      <c r="X27" s="6" t="s">
        <v>3</v>
      </c>
      <c r="Y27" s="6" t="s">
        <v>3</v>
      </c>
      <c r="Z27" s="6" t="s">
        <v>3</v>
      </c>
      <c r="AA27" s="6" t="s">
        <v>3</v>
      </c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>
        <v>87115284</v>
      </c>
      <c r="AO27" s="6" t="s">
        <v>433</v>
      </c>
      <c r="AP27" s="6" t="s">
        <v>434</v>
      </c>
      <c r="AQ27" s="6">
        <v>46078</v>
      </c>
      <c r="AR27" s="6">
        <v>409</v>
      </c>
      <c r="AS27" s="6" t="s">
        <v>435</v>
      </c>
      <c r="AT27" s="6" t="s">
        <v>436</v>
      </c>
      <c r="AU27" s="6" t="s">
        <v>434</v>
      </c>
      <c r="AV27" s="6">
        <v>45652</v>
      </c>
      <c r="AW27" s="6">
        <v>612</v>
      </c>
      <c r="AX27" s="6" t="s">
        <v>437</v>
      </c>
    </row>
    <row r="28" spans="1:87" x14ac:dyDescent="0.2">
      <c r="A28" s="4">
        <v>75</v>
      </c>
      <c r="B28" s="4" t="s">
        <v>428</v>
      </c>
      <c r="C28" s="4">
        <v>2026</v>
      </c>
      <c r="D28" s="4">
        <v>0</v>
      </c>
      <c r="E28" s="4">
        <v>4</v>
      </c>
      <c r="F28" s="4">
        <v>0</v>
      </c>
      <c r="G28" s="4">
        <v>0</v>
      </c>
      <c r="H28" s="4">
        <v>1</v>
      </c>
      <c r="I28" s="4">
        <v>0</v>
      </c>
      <c r="J28" s="4">
        <v>3</v>
      </c>
      <c r="K28" s="4">
        <v>0</v>
      </c>
      <c r="L28" s="4">
        <v>0</v>
      </c>
      <c r="M28" s="4">
        <v>1</v>
      </c>
      <c r="N28" s="4">
        <v>87105511</v>
      </c>
      <c r="O28" s="4">
        <v>2</v>
      </c>
    </row>
    <row r="29" spans="1:87" x14ac:dyDescent="0.2">
      <c r="A29" s="6">
        <v>2</v>
      </c>
      <c r="B29" s="6" t="s">
        <v>429</v>
      </c>
      <c r="C29" s="6" t="s">
        <v>430</v>
      </c>
      <c r="D29" s="6">
        <v>0</v>
      </c>
      <c r="E29" s="6">
        <v>0</v>
      </c>
      <c r="F29" s="6">
        <v>0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>
        <v>87115291</v>
      </c>
    </row>
    <row r="30" spans="1:87" x14ac:dyDescent="0.2">
      <c r="A30" s="6">
        <v>1</v>
      </c>
      <c r="B30" s="6" t="s">
        <v>431</v>
      </c>
      <c r="C30" s="6" t="s">
        <v>432</v>
      </c>
      <c r="D30" s="6">
        <v>2026</v>
      </c>
      <c r="E30" s="6">
        <v>3</v>
      </c>
      <c r="F30" s="6">
        <v>1</v>
      </c>
      <c r="G30" s="6">
        <v>1</v>
      </c>
      <c r="H30" s="6">
        <v>1</v>
      </c>
      <c r="I30" s="6">
        <v>2</v>
      </c>
      <c r="J30" s="6">
        <v>1</v>
      </c>
      <c r="K30" s="6">
        <v>1</v>
      </c>
      <c r="L30" s="6">
        <v>1</v>
      </c>
      <c r="M30" s="6">
        <v>1</v>
      </c>
      <c r="N30" s="6">
        <v>1</v>
      </c>
      <c r="O30" s="6">
        <v>1</v>
      </c>
      <c r="P30" s="6">
        <v>1</v>
      </c>
      <c r="Q30" s="6">
        <v>1</v>
      </c>
      <c r="R30" s="6" t="s">
        <v>3</v>
      </c>
      <c r="S30" s="6" t="s">
        <v>3</v>
      </c>
      <c r="T30" s="6" t="s">
        <v>3</v>
      </c>
      <c r="U30" s="6" t="s">
        <v>3</v>
      </c>
      <c r="V30" s="6" t="s">
        <v>3</v>
      </c>
      <c r="W30" s="6" t="s">
        <v>3</v>
      </c>
      <c r="X30" s="6" t="s">
        <v>3</v>
      </c>
      <c r="Y30" s="6" t="s">
        <v>3</v>
      </c>
      <c r="Z30" s="6" t="s">
        <v>3</v>
      </c>
      <c r="AA30" s="6" t="s">
        <v>3</v>
      </c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>
        <v>87115292</v>
      </c>
      <c r="AO30" s="6" t="s">
        <v>433</v>
      </c>
      <c r="AP30" s="6" t="s">
        <v>434</v>
      </c>
      <c r="AQ30" s="6">
        <v>46078</v>
      </c>
      <c r="AR30" s="6">
        <v>409</v>
      </c>
      <c r="AS30" s="6" t="s">
        <v>435</v>
      </c>
      <c r="AT30" s="6" t="s">
        <v>436</v>
      </c>
      <c r="AU30" s="6" t="s">
        <v>434</v>
      </c>
      <c r="AV30" s="6">
        <v>45652</v>
      </c>
      <c r="AW30" s="6">
        <v>612</v>
      </c>
      <c r="AX30" s="6" t="s">
        <v>437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O448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19" x14ac:dyDescent="0.2">
      <c r="A1">
        <f>ROW(Source!A28)</f>
        <v>28</v>
      </c>
      <c r="B1">
        <v>87105575</v>
      </c>
      <c r="C1">
        <v>87115300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439</v>
      </c>
      <c r="J1" t="s">
        <v>3</v>
      </c>
      <c r="K1" t="s">
        <v>440</v>
      </c>
      <c r="L1">
        <v>1191</v>
      </c>
      <c r="N1">
        <v>1013</v>
      </c>
      <c r="O1" t="s">
        <v>441</v>
      </c>
      <c r="P1" t="s">
        <v>441</v>
      </c>
      <c r="Q1">
        <v>1</v>
      </c>
      <c r="W1">
        <v>0</v>
      </c>
      <c r="X1">
        <v>-1991603921</v>
      </c>
      <c r="Y1">
        <f t="shared" ref="Y1:Y64" si="0">AT1</f>
        <v>0.44</v>
      </c>
      <c r="AA1">
        <v>0</v>
      </c>
      <c r="AB1">
        <v>0</v>
      </c>
      <c r="AC1">
        <v>0</v>
      </c>
      <c r="AD1">
        <v>690.62</v>
      </c>
      <c r="AE1">
        <v>0</v>
      </c>
      <c r="AF1">
        <v>0</v>
      </c>
      <c r="AG1">
        <v>0</v>
      </c>
      <c r="AH1">
        <v>690.62</v>
      </c>
      <c r="AI1">
        <v>1</v>
      </c>
      <c r="AJ1">
        <v>1</v>
      </c>
      <c r="AK1">
        <v>1</v>
      </c>
      <c r="AL1">
        <v>1</v>
      </c>
      <c r="AM1">
        <v>-2</v>
      </c>
      <c r="AN1">
        <v>0</v>
      </c>
      <c r="AO1">
        <v>0</v>
      </c>
      <c r="AP1">
        <v>1</v>
      </c>
      <c r="AQ1">
        <v>1</v>
      </c>
      <c r="AR1">
        <v>0</v>
      </c>
      <c r="AS1" t="s">
        <v>3</v>
      </c>
      <c r="AT1">
        <v>0.44</v>
      </c>
      <c r="AU1" t="s">
        <v>3</v>
      </c>
      <c r="AV1">
        <v>1</v>
      </c>
      <c r="AW1">
        <v>2</v>
      </c>
      <c r="AX1">
        <v>87115306</v>
      </c>
      <c r="AY1">
        <v>1</v>
      </c>
      <c r="AZ1">
        <v>0</v>
      </c>
      <c r="BA1">
        <v>1</v>
      </c>
      <c r="BB1">
        <v>1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303.87279999999998</v>
      </c>
      <c r="BN1">
        <v>0.44</v>
      </c>
      <c r="BO1">
        <v>0</v>
      </c>
      <c r="BP1">
        <v>1</v>
      </c>
      <c r="BQ1">
        <v>0</v>
      </c>
      <c r="BR1">
        <v>0</v>
      </c>
      <c r="BS1">
        <v>0</v>
      </c>
      <c r="BT1">
        <v>303.87279999999998</v>
      </c>
      <c r="BU1">
        <v>0.44</v>
      </c>
      <c r="BV1">
        <v>0</v>
      </c>
      <c r="BW1">
        <v>1</v>
      </c>
      <c r="CU1">
        <f>ROUND(AT1*Source!I28*AH1*AL1,2)</f>
        <v>0</v>
      </c>
      <c r="CV1">
        <f>ROUND(Y1*Source!I28,7)</f>
        <v>0</v>
      </c>
      <c r="CW1">
        <v>0</v>
      </c>
      <c r="CX1">
        <f>ROUND(Y1*Source!I28,7)</f>
        <v>0</v>
      </c>
      <c r="CY1">
        <f>AD1</f>
        <v>690.62</v>
      </c>
      <c r="CZ1">
        <f>AH1</f>
        <v>690.62</v>
      </c>
      <c r="DA1">
        <f>AL1</f>
        <v>1</v>
      </c>
      <c r="DB1">
        <f t="shared" ref="DB1:DB64" si="1">ROUND(ROUND(AT1*CZ1,2),2)</f>
        <v>303.87</v>
      </c>
      <c r="DC1">
        <f t="shared" ref="DC1:DC64" si="2">ROUND(ROUND(AT1*AG1,2),2)</f>
        <v>0</v>
      </c>
      <c r="DD1" t="s">
        <v>3</v>
      </c>
      <c r="DE1" t="s">
        <v>3</v>
      </c>
      <c r="DF1">
        <f t="shared" ref="DF1:DF30" si="3">ROUND(ROUND(AE1,2)*CX1,2)</f>
        <v>0</v>
      </c>
      <c r="DG1">
        <f>ROUND(ROUND(AF1,2)*CX1,2)</f>
        <v>0</v>
      </c>
      <c r="DH1">
        <f t="shared" ref="DH1:DH64" si="4">ROUND(ROUND(AG1,2)*CX1,2)</f>
        <v>0</v>
      </c>
      <c r="DI1">
        <f t="shared" ref="DI1:DI64" si="5">ROUND(ROUND(AH1,2)*CX1,2)</f>
        <v>0</v>
      </c>
      <c r="DJ1">
        <f>DI1</f>
        <v>0</v>
      </c>
      <c r="DK1">
        <v>1</v>
      </c>
      <c r="DL1" t="s">
        <v>3</v>
      </c>
      <c r="DM1">
        <v>0</v>
      </c>
      <c r="DN1" t="s">
        <v>3</v>
      </c>
      <c r="DO1">
        <v>0</v>
      </c>
    </row>
    <row r="2" spans="1:119" x14ac:dyDescent="0.2">
      <c r="A2">
        <f>ROW(Source!A28)</f>
        <v>28</v>
      </c>
      <c r="B2">
        <v>87105575</v>
      </c>
      <c r="C2">
        <v>87115300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442</v>
      </c>
      <c r="J2" t="s">
        <v>3</v>
      </c>
      <c r="K2" t="s">
        <v>443</v>
      </c>
      <c r="L2">
        <v>1191</v>
      </c>
      <c r="N2">
        <v>1013</v>
      </c>
      <c r="O2" t="s">
        <v>441</v>
      </c>
      <c r="P2" t="s">
        <v>441</v>
      </c>
      <c r="Q2">
        <v>1</v>
      </c>
      <c r="W2">
        <v>0</v>
      </c>
      <c r="X2">
        <v>-1417349443</v>
      </c>
      <c r="Y2">
        <f t="shared" si="0"/>
        <v>0.48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M2">
        <v>-2</v>
      </c>
      <c r="AN2">
        <v>0</v>
      </c>
      <c r="AO2">
        <v>0</v>
      </c>
      <c r="AP2">
        <v>1</v>
      </c>
      <c r="AQ2">
        <v>1</v>
      </c>
      <c r="AR2">
        <v>0</v>
      </c>
      <c r="AS2" t="s">
        <v>3</v>
      </c>
      <c r="AT2">
        <v>0.48</v>
      </c>
      <c r="AU2" t="s">
        <v>3</v>
      </c>
      <c r="AV2">
        <v>2</v>
      </c>
      <c r="AW2">
        <v>2</v>
      </c>
      <c r="AX2">
        <v>87115307</v>
      </c>
      <c r="AY2">
        <v>1</v>
      </c>
      <c r="AZ2">
        <v>0</v>
      </c>
      <c r="BA2">
        <v>2</v>
      </c>
      <c r="BB2">
        <v>1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V2">
        <v>0</v>
      </c>
      <c r="CW2">
        <v>0</v>
      </c>
      <c r="CX2">
        <f>ROUND(Y2*Source!I28,7)</f>
        <v>0</v>
      </c>
      <c r="CY2">
        <f>AD2</f>
        <v>0</v>
      </c>
      <c r="CZ2">
        <f>AH2</f>
        <v>0</v>
      </c>
      <c r="DA2">
        <f>AL2</f>
        <v>1</v>
      </c>
      <c r="DB2">
        <f t="shared" si="1"/>
        <v>0</v>
      </c>
      <c r="DC2">
        <f t="shared" si="2"/>
        <v>0</v>
      </c>
      <c r="DD2" t="s">
        <v>3</v>
      </c>
      <c r="DE2" t="s">
        <v>3</v>
      </c>
      <c r="DF2">
        <f t="shared" si="3"/>
        <v>0</v>
      </c>
      <c r="DG2">
        <f>ROUND(ROUND(AF2,2)*CX2,2)</f>
        <v>0</v>
      </c>
      <c r="DH2">
        <f t="shared" si="4"/>
        <v>0</v>
      </c>
      <c r="DI2">
        <f t="shared" si="5"/>
        <v>0</v>
      </c>
      <c r="DJ2">
        <f>DI2</f>
        <v>0</v>
      </c>
      <c r="DK2">
        <v>0</v>
      </c>
      <c r="DL2" t="s">
        <v>3</v>
      </c>
      <c r="DM2">
        <v>0</v>
      </c>
      <c r="DN2" t="s">
        <v>3</v>
      </c>
      <c r="DO2">
        <v>0</v>
      </c>
    </row>
    <row r="3" spans="1:119" x14ac:dyDescent="0.2">
      <c r="A3">
        <f>ROW(Source!A28)</f>
        <v>28</v>
      </c>
      <c r="B3">
        <v>87105575</v>
      </c>
      <c r="C3">
        <v>87115300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444</v>
      </c>
      <c r="J3" t="s">
        <v>445</v>
      </c>
      <c r="K3" t="s">
        <v>446</v>
      </c>
      <c r="L3">
        <v>1368</v>
      </c>
      <c r="N3">
        <v>1011</v>
      </c>
      <c r="O3" t="s">
        <v>447</v>
      </c>
      <c r="P3" t="s">
        <v>447</v>
      </c>
      <c r="Q3">
        <v>1</v>
      </c>
      <c r="W3">
        <v>0</v>
      </c>
      <c r="X3">
        <v>850633116</v>
      </c>
      <c r="Y3">
        <f t="shared" si="0"/>
        <v>0.24</v>
      </c>
      <c r="AA3">
        <v>0</v>
      </c>
      <c r="AB3">
        <v>1626.29</v>
      </c>
      <c r="AC3">
        <v>1090.46</v>
      </c>
      <c r="AD3">
        <v>0</v>
      </c>
      <c r="AE3">
        <v>0</v>
      </c>
      <c r="AF3">
        <v>1626.29</v>
      </c>
      <c r="AG3">
        <v>1090.46</v>
      </c>
      <c r="AH3">
        <v>0</v>
      </c>
      <c r="AI3">
        <v>1</v>
      </c>
      <c r="AJ3">
        <v>1</v>
      </c>
      <c r="AK3">
        <v>1</v>
      </c>
      <c r="AL3">
        <v>1</v>
      </c>
      <c r="AM3">
        <v>-2</v>
      </c>
      <c r="AN3">
        <v>0</v>
      </c>
      <c r="AO3">
        <v>0</v>
      </c>
      <c r="AP3">
        <v>1</v>
      </c>
      <c r="AQ3">
        <v>1</v>
      </c>
      <c r="AR3">
        <v>0</v>
      </c>
      <c r="AS3" t="s">
        <v>3</v>
      </c>
      <c r="AT3">
        <v>0.24</v>
      </c>
      <c r="AU3" t="s">
        <v>3</v>
      </c>
      <c r="AV3">
        <v>1</v>
      </c>
      <c r="AW3">
        <v>2</v>
      </c>
      <c r="AX3">
        <v>87115308</v>
      </c>
      <c r="AY3">
        <v>1</v>
      </c>
      <c r="AZ3">
        <v>0</v>
      </c>
      <c r="BA3">
        <v>3</v>
      </c>
      <c r="BB3">
        <v>1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390.30959999999999</v>
      </c>
      <c r="BL3">
        <v>261.71039999999999</v>
      </c>
      <c r="BM3">
        <v>0</v>
      </c>
      <c r="BN3">
        <v>0</v>
      </c>
      <c r="BO3">
        <v>0.24</v>
      </c>
      <c r="BP3">
        <v>1</v>
      </c>
      <c r="BQ3">
        <v>0</v>
      </c>
      <c r="BR3">
        <v>390.30959999999999</v>
      </c>
      <c r="BS3">
        <v>261.71039999999999</v>
      </c>
      <c r="BT3">
        <v>0</v>
      </c>
      <c r="BU3">
        <v>0</v>
      </c>
      <c r="BV3">
        <v>0.24</v>
      </c>
      <c r="BW3">
        <v>1</v>
      </c>
      <c r="CV3">
        <v>0</v>
      </c>
      <c r="CW3">
        <f>ROUND(Y3*Source!I28*DO3,7)</f>
        <v>0</v>
      </c>
      <c r="CX3">
        <f>ROUND(Y3*Source!I28,7)</f>
        <v>0</v>
      </c>
      <c r="CY3">
        <f>AB3</f>
        <v>1626.29</v>
      </c>
      <c r="CZ3">
        <f>AF3</f>
        <v>1626.29</v>
      </c>
      <c r="DA3">
        <f>AJ3</f>
        <v>1</v>
      </c>
      <c r="DB3">
        <f t="shared" si="1"/>
        <v>390.31</v>
      </c>
      <c r="DC3">
        <f t="shared" si="2"/>
        <v>261.70999999999998</v>
      </c>
      <c r="DD3" t="s">
        <v>3</v>
      </c>
      <c r="DE3" t="s">
        <v>3</v>
      </c>
      <c r="DF3">
        <f t="shared" si="3"/>
        <v>0</v>
      </c>
      <c r="DG3">
        <f>ROUND(ROUND(AF3,2)*CX3,2)</f>
        <v>0</v>
      </c>
      <c r="DH3">
        <f t="shared" si="4"/>
        <v>0</v>
      </c>
      <c r="DI3">
        <f t="shared" si="5"/>
        <v>0</v>
      </c>
      <c r="DJ3">
        <f>DG3+DH3</f>
        <v>0</v>
      </c>
      <c r="DK3">
        <v>1</v>
      </c>
      <c r="DL3" t="s">
        <v>448</v>
      </c>
      <c r="DM3">
        <v>6</v>
      </c>
      <c r="DN3" t="s">
        <v>441</v>
      </c>
      <c r="DO3">
        <v>1</v>
      </c>
    </row>
    <row r="4" spans="1:119" x14ac:dyDescent="0.2">
      <c r="A4">
        <f>ROW(Source!A28)</f>
        <v>28</v>
      </c>
      <c r="B4">
        <v>87105575</v>
      </c>
      <c r="C4">
        <v>87115300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449</v>
      </c>
      <c r="J4" t="s">
        <v>450</v>
      </c>
      <c r="K4" t="s">
        <v>451</v>
      </c>
      <c r="L4">
        <v>1368</v>
      </c>
      <c r="N4">
        <v>1011</v>
      </c>
      <c r="O4" t="s">
        <v>447</v>
      </c>
      <c r="P4" t="s">
        <v>447</v>
      </c>
      <c r="Q4">
        <v>1</v>
      </c>
      <c r="W4">
        <v>0</v>
      </c>
      <c r="X4">
        <v>-1323307150</v>
      </c>
      <c r="Y4">
        <f t="shared" si="0"/>
        <v>0.24</v>
      </c>
      <c r="AA4">
        <v>0</v>
      </c>
      <c r="AB4">
        <v>13.86</v>
      </c>
      <c r="AC4">
        <v>0</v>
      </c>
      <c r="AD4">
        <v>0</v>
      </c>
      <c r="AE4">
        <v>0</v>
      </c>
      <c r="AF4">
        <v>13.86</v>
      </c>
      <c r="AG4">
        <v>0</v>
      </c>
      <c r="AH4">
        <v>0</v>
      </c>
      <c r="AI4">
        <v>1</v>
      </c>
      <c r="AJ4">
        <v>1</v>
      </c>
      <c r="AK4">
        <v>1</v>
      </c>
      <c r="AL4">
        <v>1</v>
      </c>
      <c r="AM4">
        <v>-2</v>
      </c>
      <c r="AN4">
        <v>0</v>
      </c>
      <c r="AO4">
        <v>0</v>
      </c>
      <c r="AP4">
        <v>1</v>
      </c>
      <c r="AQ4">
        <v>1</v>
      </c>
      <c r="AR4">
        <v>0</v>
      </c>
      <c r="AS4" t="s">
        <v>3</v>
      </c>
      <c r="AT4">
        <v>0.24</v>
      </c>
      <c r="AU4" t="s">
        <v>3</v>
      </c>
      <c r="AV4">
        <v>1</v>
      </c>
      <c r="AW4">
        <v>2</v>
      </c>
      <c r="AX4">
        <v>87115309</v>
      </c>
      <c r="AY4">
        <v>1</v>
      </c>
      <c r="AZ4">
        <v>0</v>
      </c>
      <c r="BA4">
        <v>4</v>
      </c>
      <c r="BB4">
        <v>1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3.3263999999999996</v>
      </c>
      <c r="BL4">
        <v>0</v>
      </c>
      <c r="BM4">
        <v>0</v>
      </c>
      <c r="BN4">
        <v>0</v>
      </c>
      <c r="BO4">
        <v>0</v>
      </c>
      <c r="BP4">
        <v>1</v>
      </c>
      <c r="BQ4">
        <v>0</v>
      </c>
      <c r="BR4">
        <v>3.3263999999999996</v>
      </c>
      <c r="BS4">
        <v>0</v>
      </c>
      <c r="BT4">
        <v>0</v>
      </c>
      <c r="BU4">
        <v>0</v>
      </c>
      <c r="BV4">
        <v>0</v>
      </c>
      <c r="BW4">
        <v>1</v>
      </c>
      <c r="CV4">
        <v>0</v>
      </c>
      <c r="CW4">
        <f>ROUND(Y4*Source!I28*DO4,7)</f>
        <v>0</v>
      </c>
      <c r="CX4">
        <f>ROUND(Y4*Source!I28,7)</f>
        <v>0</v>
      </c>
      <c r="CY4">
        <f>AB4</f>
        <v>13.86</v>
      </c>
      <c r="CZ4">
        <f>AF4</f>
        <v>13.86</v>
      </c>
      <c r="DA4">
        <f>AJ4</f>
        <v>1</v>
      </c>
      <c r="DB4">
        <f t="shared" si="1"/>
        <v>3.33</v>
      </c>
      <c r="DC4">
        <f t="shared" si="2"/>
        <v>0</v>
      </c>
      <c r="DD4" t="s">
        <v>3</v>
      </c>
      <c r="DE4" t="s">
        <v>3</v>
      </c>
      <c r="DF4">
        <f t="shared" si="3"/>
        <v>0</v>
      </c>
      <c r="DG4">
        <f>ROUND(ROUND(AF4,2)*CX4,2)</f>
        <v>0</v>
      </c>
      <c r="DH4">
        <f t="shared" si="4"/>
        <v>0</v>
      </c>
      <c r="DI4">
        <f t="shared" si="5"/>
        <v>0</v>
      </c>
      <c r="DJ4">
        <f>DG4+DH4</f>
        <v>0</v>
      </c>
      <c r="DK4">
        <v>1</v>
      </c>
      <c r="DL4" t="s">
        <v>3</v>
      </c>
      <c r="DM4">
        <v>0</v>
      </c>
      <c r="DN4" t="s">
        <v>3</v>
      </c>
      <c r="DO4">
        <v>0</v>
      </c>
    </row>
    <row r="5" spans="1:119" x14ac:dyDescent="0.2">
      <c r="A5">
        <f>ROW(Source!A28)</f>
        <v>28</v>
      </c>
      <c r="B5">
        <v>87105575</v>
      </c>
      <c r="C5">
        <v>87115300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452</v>
      </c>
      <c r="J5" t="s">
        <v>453</v>
      </c>
      <c r="K5" t="s">
        <v>454</v>
      </c>
      <c r="L5">
        <v>1368</v>
      </c>
      <c r="N5">
        <v>1011</v>
      </c>
      <c r="O5" t="s">
        <v>447</v>
      </c>
      <c r="P5" t="s">
        <v>447</v>
      </c>
      <c r="Q5">
        <v>1</v>
      </c>
      <c r="W5">
        <v>0</v>
      </c>
      <c r="X5">
        <v>670530050</v>
      </c>
      <c r="Y5">
        <f t="shared" si="0"/>
        <v>0.24</v>
      </c>
      <c r="AA5">
        <v>0</v>
      </c>
      <c r="AB5">
        <v>634.32000000000005</v>
      </c>
      <c r="AC5">
        <v>801.75</v>
      </c>
      <c r="AD5">
        <v>0</v>
      </c>
      <c r="AE5">
        <v>0</v>
      </c>
      <c r="AF5">
        <v>487.94</v>
      </c>
      <c r="AG5">
        <v>801.75</v>
      </c>
      <c r="AH5">
        <v>0</v>
      </c>
      <c r="AI5">
        <v>1</v>
      </c>
      <c r="AJ5">
        <v>1.3</v>
      </c>
      <c r="AK5">
        <v>1</v>
      </c>
      <c r="AL5">
        <v>1</v>
      </c>
      <c r="AM5">
        <v>2</v>
      </c>
      <c r="AN5">
        <v>0</v>
      </c>
      <c r="AO5">
        <v>0</v>
      </c>
      <c r="AP5">
        <v>1</v>
      </c>
      <c r="AQ5">
        <v>1</v>
      </c>
      <c r="AR5">
        <v>0</v>
      </c>
      <c r="AS5" t="s">
        <v>3</v>
      </c>
      <c r="AT5">
        <v>0.24</v>
      </c>
      <c r="AU5" t="s">
        <v>3</v>
      </c>
      <c r="AV5">
        <v>1</v>
      </c>
      <c r="AW5">
        <v>2</v>
      </c>
      <c r="AX5">
        <v>87115310</v>
      </c>
      <c r="AY5">
        <v>1</v>
      </c>
      <c r="AZ5">
        <v>0</v>
      </c>
      <c r="BA5">
        <v>5</v>
      </c>
      <c r="BB5">
        <v>1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117.1056</v>
      </c>
      <c r="BL5">
        <v>192.42</v>
      </c>
      <c r="BM5">
        <v>0</v>
      </c>
      <c r="BN5">
        <v>0</v>
      </c>
      <c r="BO5">
        <v>0.24</v>
      </c>
      <c r="BP5">
        <v>1</v>
      </c>
      <c r="BQ5">
        <v>0</v>
      </c>
      <c r="BR5">
        <v>117.1056</v>
      </c>
      <c r="BS5">
        <v>192.42</v>
      </c>
      <c r="BT5">
        <v>0</v>
      </c>
      <c r="BU5">
        <v>0</v>
      </c>
      <c r="BV5">
        <v>0.24</v>
      </c>
      <c r="BW5">
        <v>1</v>
      </c>
      <c r="CV5">
        <v>0</v>
      </c>
      <c r="CW5">
        <f>ROUND(Y5*Source!I28*DO5,7)</f>
        <v>0</v>
      </c>
      <c r="CX5">
        <f>ROUND(Y5*Source!I28,7)</f>
        <v>0</v>
      </c>
      <c r="CY5">
        <f>AB5</f>
        <v>634.32000000000005</v>
      </c>
      <c r="CZ5">
        <f>AF5</f>
        <v>487.94</v>
      </c>
      <c r="DA5">
        <f>AJ5</f>
        <v>1.3</v>
      </c>
      <c r="DB5">
        <f t="shared" si="1"/>
        <v>117.11</v>
      </c>
      <c r="DC5">
        <f t="shared" si="2"/>
        <v>192.42</v>
      </c>
      <c r="DD5" t="s">
        <v>3</v>
      </c>
      <c r="DE5" t="s">
        <v>3</v>
      </c>
      <c r="DF5">
        <f t="shared" si="3"/>
        <v>0</v>
      </c>
      <c r="DG5">
        <f>ROUND(ROUND(AF5*AJ5,2)*CX5,2)</f>
        <v>0</v>
      </c>
      <c r="DH5">
        <f t="shared" si="4"/>
        <v>0</v>
      </c>
      <c r="DI5">
        <f t="shared" si="5"/>
        <v>0</v>
      </c>
      <c r="DJ5">
        <f>DG5+DH5</f>
        <v>0</v>
      </c>
      <c r="DK5">
        <v>0</v>
      </c>
      <c r="DL5" t="s">
        <v>455</v>
      </c>
      <c r="DM5">
        <v>4</v>
      </c>
      <c r="DN5" t="s">
        <v>441</v>
      </c>
      <c r="DO5">
        <v>1</v>
      </c>
    </row>
    <row r="6" spans="1:119" x14ac:dyDescent="0.2">
      <c r="A6">
        <f>ROW(Source!A29)</f>
        <v>29</v>
      </c>
      <c r="B6">
        <v>87105511</v>
      </c>
      <c r="C6">
        <v>87115300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439</v>
      </c>
      <c r="J6" t="s">
        <v>3</v>
      </c>
      <c r="K6" t="s">
        <v>440</v>
      </c>
      <c r="L6">
        <v>1191</v>
      </c>
      <c r="N6">
        <v>1013</v>
      </c>
      <c r="O6" t="s">
        <v>441</v>
      </c>
      <c r="P6" t="s">
        <v>441</v>
      </c>
      <c r="Q6">
        <v>1</v>
      </c>
      <c r="W6">
        <v>0</v>
      </c>
      <c r="X6">
        <v>-1991603921</v>
      </c>
      <c r="Y6">
        <f t="shared" si="0"/>
        <v>0.44</v>
      </c>
      <c r="AA6">
        <v>0</v>
      </c>
      <c r="AB6">
        <v>0</v>
      </c>
      <c r="AC6">
        <v>0</v>
      </c>
      <c r="AD6">
        <v>690.62</v>
      </c>
      <c r="AE6">
        <v>0</v>
      </c>
      <c r="AF6">
        <v>0</v>
      </c>
      <c r="AG6">
        <v>0</v>
      </c>
      <c r="AH6">
        <v>690.62</v>
      </c>
      <c r="AI6">
        <v>1</v>
      </c>
      <c r="AJ6">
        <v>1</v>
      </c>
      <c r="AK6">
        <v>1</v>
      </c>
      <c r="AL6">
        <v>1</v>
      </c>
      <c r="AM6">
        <v>-2</v>
      </c>
      <c r="AN6">
        <v>0</v>
      </c>
      <c r="AO6">
        <v>0</v>
      </c>
      <c r="AP6">
        <v>1</v>
      </c>
      <c r="AQ6">
        <v>1</v>
      </c>
      <c r="AR6">
        <v>0</v>
      </c>
      <c r="AS6" t="s">
        <v>3</v>
      </c>
      <c r="AT6">
        <v>0.44</v>
      </c>
      <c r="AU6" t="s">
        <v>3</v>
      </c>
      <c r="AV6">
        <v>1</v>
      </c>
      <c r="AW6">
        <v>2</v>
      </c>
      <c r="AX6">
        <v>87115306</v>
      </c>
      <c r="AY6">
        <v>1</v>
      </c>
      <c r="AZ6">
        <v>0</v>
      </c>
      <c r="BA6">
        <v>6</v>
      </c>
      <c r="BB6">
        <v>1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303.87279999999998</v>
      </c>
      <c r="BN6">
        <v>0.44</v>
      </c>
      <c r="BO6">
        <v>0</v>
      </c>
      <c r="BP6">
        <v>1</v>
      </c>
      <c r="BQ6">
        <v>0</v>
      </c>
      <c r="BR6">
        <v>0</v>
      </c>
      <c r="BS6">
        <v>0</v>
      </c>
      <c r="BT6">
        <v>303.87279999999998</v>
      </c>
      <c r="BU6">
        <v>0.44</v>
      </c>
      <c r="BV6">
        <v>0</v>
      </c>
      <c r="BW6">
        <v>1</v>
      </c>
      <c r="CU6">
        <f>ROUND(AT6*Source!I29*AH6*AL6,2)</f>
        <v>0</v>
      </c>
      <c r="CV6">
        <f>ROUND(Y6*Source!I29,7)</f>
        <v>0</v>
      </c>
      <c r="CW6">
        <v>0</v>
      </c>
      <c r="CX6">
        <f>ROUND(Y6*Source!I29,7)</f>
        <v>0</v>
      </c>
      <c r="CY6">
        <f>AD6</f>
        <v>690.62</v>
      </c>
      <c r="CZ6">
        <f>AH6</f>
        <v>690.62</v>
      </c>
      <c r="DA6">
        <f>AL6</f>
        <v>1</v>
      </c>
      <c r="DB6">
        <f t="shared" si="1"/>
        <v>303.87</v>
      </c>
      <c r="DC6">
        <f t="shared" si="2"/>
        <v>0</v>
      </c>
      <c r="DD6" t="s">
        <v>3</v>
      </c>
      <c r="DE6" t="s">
        <v>3</v>
      </c>
      <c r="DF6">
        <f t="shared" si="3"/>
        <v>0</v>
      </c>
      <c r="DG6">
        <f>ROUND(ROUND(AF6,2)*CX6,2)</f>
        <v>0</v>
      </c>
      <c r="DH6">
        <f t="shared" si="4"/>
        <v>0</v>
      </c>
      <c r="DI6">
        <f t="shared" si="5"/>
        <v>0</v>
      </c>
      <c r="DJ6">
        <f>DI6</f>
        <v>0</v>
      </c>
      <c r="DK6">
        <v>1</v>
      </c>
      <c r="DL6" t="s">
        <v>3</v>
      </c>
      <c r="DM6">
        <v>0</v>
      </c>
      <c r="DN6" t="s">
        <v>3</v>
      </c>
      <c r="DO6">
        <v>0</v>
      </c>
    </row>
    <row r="7" spans="1:119" x14ac:dyDescent="0.2">
      <c r="A7">
        <f>ROW(Source!A29)</f>
        <v>29</v>
      </c>
      <c r="B7">
        <v>87105511</v>
      </c>
      <c r="C7">
        <v>87115300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442</v>
      </c>
      <c r="J7" t="s">
        <v>3</v>
      </c>
      <c r="K7" t="s">
        <v>443</v>
      </c>
      <c r="L7">
        <v>1191</v>
      </c>
      <c r="N7">
        <v>1013</v>
      </c>
      <c r="O7" t="s">
        <v>441</v>
      </c>
      <c r="P7" t="s">
        <v>441</v>
      </c>
      <c r="Q7">
        <v>1</v>
      </c>
      <c r="W7">
        <v>0</v>
      </c>
      <c r="X7">
        <v>-1417349443</v>
      </c>
      <c r="Y7">
        <f t="shared" si="0"/>
        <v>0.48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M7">
        <v>-2</v>
      </c>
      <c r="AN7">
        <v>0</v>
      </c>
      <c r="AO7">
        <v>0</v>
      </c>
      <c r="AP7">
        <v>1</v>
      </c>
      <c r="AQ7">
        <v>1</v>
      </c>
      <c r="AR7">
        <v>0</v>
      </c>
      <c r="AS7" t="s">
        <v>3</v>
      </c>
      <c r="AT7">
        <v>0.48</v>
      </c>
      <c r="AU7" t="s">
        <v>3</v>
      </c>
      <c r="AV7">
        <v>2</v>
      </c>
      <c r="AW7">
        <v>2</v>
      </c>
      <c r="AX7">
        <v>87115307</v>
      </c>
      <c r="AY7">
        <v>1</v>
      </c>
      <c r="AZ7">
        <v>0</v>
      </c>
      <c r="BA7">
        <v>7</v>
      </c>
      <c r="BB7">
        <v>1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V7">
        <v>0</v>
      </c>
      <c r="CW7">
        <v>0</v>
      </c>
      <c r="CX7">
        <f>ROUND(Y7*Source!I29,7)</f>
        <v>0</v>
      </c>
      <c r="CY7">
        <f>AD7</f>
        <v>0</v>
      </c>
      <c r="CZ7">
        <f>AH7</f>
        <v>0</v>
      </c>
      <c r="DA7">
        <f>AL7</f>
        <v>1</v>
      </c>
      <c r="DB7">
        <f t="shared" si="1"/>
        <v>0</v>
      </c>
      <c r="DC7">
        <f t="shared" si="2"/>
        <v>0</v>
      </c>
      <c r="DD7" t="s">
        <v>3</v>
      </c>
      <c r="DE7" t="s">
        <v>3</v>
      </c>
      <c r="DF7">
        <f t="shared" si="3"/>
        <v>0</v>
      </c>
      <c r="DG7">
        <f>ROUND(ROUND(AF7,2)*CX7,2)</f>
        <v>0</v>
      </c>
      <c r="DH7">
        <f t="shared" si="4"/>
        <v>0</v>
      </c>
      <c r="DI7">
        <f t="shared" si="5"/>
        <v>0</v>
      </c>
      <c r="DJ7">
        <f>DI7</f>
        <v>0</v>
      </c>
      <c r="DK7">
        <v>0</v>
      </c>
      <c r="DL7" t="s">
        <v>3</v>
      </c>
      <c r="DM7">
        <v>0</v>
      </c>
      <c r="DN7" t="s">
        <v>3</v>
      </c>
      <c r="DO7">
        <v>0</v>
      </c>
    </row>
    <row r="8" spans="1:119" x14ac:dyDescent="0.2">
      <c r="A8">
        <f>ROW(Source!A29)</f>
        <v>29</v>
      </c>
      <c r="B8">
        <v>87105511</v>
      </c>
      <c r="C8">
        <v>87115300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444</v>
      </c>
      <c r="J8" t="s">
        <v>445</v>
      </c>
      <c r="K8" t="s">
        <v>446</v>
      </c>
      <c r="L8">
        <v>1368</v>
      </c>
      <c r="N8">
        <v>1011</v>
      </c>
      <c r="O8" t="s">
        <v>447</v>
      </c>
      <c r="P8" t="s">
        <v>447</v>
      </c>
      <c r="Q8">
        <v>1</v>
      </c>
      <c r="W8">
        <v>0</v>
      </c>
      <c r="X8">
        <v>850633116</v>
      </c>
      <c r="Y8">
        <f t="shared" si="0"/>
        <v>0.24</v>
      </c>
      <c r="AA8">
        <v>0</v>
      </c>
      <c r="AB8">
        <v>1626.29</v>
      </c>
      <c r="AC8">
        <v>1090.46</v>
      </c>
      <c r="AD8">
        <v>0</v>
      </c>
      <c r="AE8">
        <v>0</v>
      </c>
      <c r="AF8">
        <v>1626.29</v>
      </c>
      <c r="AG8">
        <v>1090.46</v>
      </c>
      <c r="AH8">
        <v>0</v>
      </c>
      <c r="AI8">
        <v>1</v>
      </c>
      <c r="AJ8">
        <v>1</v>
      </c>
      <c r="AK8">
        <v>1</v>
      </c>
      <c r="AL8">
        <v>1</v>
      </c>
      <c r="AM8">
        <v>-2</v>
      </c>
      <c r="AN8">
        <v>0</v>
      </c>
      <c r="AO8">
        <v>0</v>
      </c>
      <c r="AP8">
        <v>1</v>
      </c>
      <c r="AQ8">
        <v>1</v>
      </c>
      <c r="AR8">
        <v>0</v>
      </c>
      <c r="AS8" t="s">
        <v>3</v>
      </c>
      <c r="AT8">
        <v>0.24</v>
      </c>
      <c r="AU8" t="s">
        <v>3</v>
      </c>
      <c r="AV8">
        <v>1</v>
      </c>
      <c r="AW8">
        <v>2</v>
      </c>
      <c r="AX8">
        <v>87115308</v>
      </c>
      <c r="AY8">
        <v>1</v>
      </c>
      <c r="AZ8">
        <v>0</v>
      </c>
      <c r="BA8">
        <v>8</v>
      </c>
      <c r="BB8">
        <v>1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390.30959999999999</v>
      </c>
      <c r="BL8">
        <v>261.71039999999999</v>
      </c>
      <c r="BM8">
        <v>0</v>
      </c>
      <c r="BN8">
        <v>0</v>
      </c>
      <c r="BO8">
        <v>0.24</v>
      </c>
      <c r="BP8">
        <v>1</v>
      </c>
      <c r="BQ8">
        <v>0</v>
      </c>
      <c r="BR8">
        <v>390.30959999999999</v>
      </c>
      <c r="BS8">
        <v>261.71039999999999</v>
      </c>
      <c r="BT8">
        <v>0</v>
      </c>
      <c r="BU8">
        <v>0</v>
      </c>
      <c r="BV8">
        <v>0.24</v>
      </c>
      <c r="BW8">
        <v>1</v>
      </c>
      <c r="CV8">
        <v>0</v>
      </c>
      <c r="CW8">
        <f>ROUND(Y8*Source!I29*DO8,7)</f>
        <v>0</v>
      </c>
      <c r="CX8">
        <f>ROUND(Y8*Source!I29,7)</f>
        <v>0</v>
      </c>
      <c r="CY8">
        <f>AB8</f>
        <v>1626.29</v>
      </c>
      <c r="CZ8">
        <f>AF8</f>
        <v>1626.29</v>
      </c>
      <c r="DA8">
        <f>AJ8</f>
        <v>1</v>
      </c>
      <c r="DB8">
        <f t="shared" si="1"/>
        <v>390.31</v>
      </c>
      <c r="DC8">
        <f t="shared" si="2"/>
        <v>261.70999999999998</v>
      </c>
      <c r="DD8" t="s">
        <v>3</v>
      </c>
      <c r="DE8" t="s">
        <v>3</v>
      </c>
      <c r="DF8">
        <f t="shared" si="3"/>
        <v>0</v>
      </c>
      <c r="DG8">
        <f>ROUND(ROUND(AF8,2)*CX8,2)</f>
        <v>0</v>
      </c>
      <c r="DH8">
        <f t="shared" si="4"/>
        <v>0</v>
      </c>
      <c r="DI8">
        <f t="shared" si="5"/>
        <v>0</v>
      </c>
      <c r="DJ8">
        <f>DG8+DH8</f>
        <v>0</v>
      </c>
      <c r="DK8">
        <v>1</v>
      </c>
      <c r="DL8" t="s">
        <v>448</v>
      </c>
      <c r="DM8">
        <v>6</v>
      </c>
      <c r="DN8" t="s">
        <v>441</v>
      </c>
      <c r="DO8">
        <v>1</v>
      </c>
    </row>
    <row r="9" spans="1:119" x14ac:dyDescent="0.2">
      <c r="A9">
        <f>ROW(Source!A29)</f>
        <v>29</v>
      </c>
      <c r="B9">
        <v>87105511</v>
      </c>
      <c r="C9">
        <v>87115300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449</v>
      </c>
      <c r="J9" t="s">
        <v>450</v>
      </c>
      <c r="K9" t="s">
        <v>451</v>
      </c>
      <c r="L9">
        <v>1368</v>
      </c>
      <c r="N9">
        <v>1011</v>
      </c>
      <c r="O9" t="s">
        <v>447</v>
      </c>
      <c r="P9" t="s">
        <v>447</v>
      </c>
      <c r="Q9">
        <v>1</v>
      </c>
      <c r="W9">
        <v>0</v>
      </c>
      <c r="X9">
        <v>-1323307150</v>
      </c>
      <c r="Y9">
        <f t="shared" si="0"/>
        <v>0.24</v>
      </c>
      <c r="AA9">
        <v>0</v>
      </c>
      <c r="AB9">
        <v>13.86</v>
      </c>
      <c r="AC9">
        <v>0</v>
      </c>
      <c r="AD9">
        <v>0</v>
      </c>
      <c r="AE9">
        <v>0</v>
      </c>
      <c r="AF9">
        <v>13.86</v>
      </c>
      <c r="AG9">
        <v>0</v>
      </c>
      <c r="AH9">
        <v>0</v>
      </c>
      <c r="AI9">
        <v>1</v>
      </c>
      <c r="AJ9">
        <v>1</v>
      </c>
      <c r="AK9">
        <v>1</v>
      </c>
      <c r="AL9">
        <v>1</v>
      </c>
      <c r="AM9">
        <v>-2</v>
      </c>
      <c r="AN9">
        <v>0</v>
      </c>
      <c r="AO9">
        <v>0</v>
      </c>
      <c r="AP9">
        <v>1</v>
      </c>
      <c r="AQ9">
        <v>1</v>
      </c>
      <c r="AR9">
        <v>0</v>
      </c>
      <c r="AS9" t="s">
        <v>3</v>
      </c>
      <c r="AT9">
        <v>0.24</v>
      </c>
      <c r="AU9" t="s">
        <v>3</v>
      </c>
      <c r="AV9">
        <v>1</v>
      </c>
      <c r="AW9">
        <v>2</v>
      </c>
      <c r="AX9">
        <v>87115309</v>
      </c>
      <c r="AY9">
        <v>1</v>
      </c>
      <c r="AZ9">
        <v>0</v>
      </c>
      <c r="BA9">
        <v>9</v>
      </c>
      <c r="BB9">
        <v>1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3.3263999999999996</v>
      </c>
      <c r="BL9">
        <v>0</v>
      </c>
      <c r="BM9">
        <v>0</v>
      </c>
      <c r="BN9">
        <v>0</v>
      </c>
      <c r="BO9">
        <v>0</v>
      </c>
      <c r="BP9">
        <v>1</v>
      </c>
      <c r="BQ9">
        <v>0</v>
      </c>
      <c r="BR9">
        <v>3.3263999999999996</v>
      </c>
      <c r="BS9">
        <v>0</v>
      </c>
      <c r="BT9">
        <v>0</v>
      </c>
      <c r="BU9">
        <v>0</v>
      </c>
      <c r="BV9">
        <v>0</v>
      </c>
      <c r="BW9">
        <v>1</v>
      </c>
      <c r="CV9">
        <v>0</v>
      </c>
      <c r="CW9">
        <f>ROUND(Y9*Source!I29*DO9,7)</f>
        <v>0</v>
      </c>
      <c r="CX9">
        <f>ROUND(Y9*Source!I29,7)</f>
        <v>0</v>
      </c>
      <c r="CY9">
        <f>AB9</f>
        <v>13.86</v>
      </c>
      <c r="CZ9">
        <f>AF9</f>
        <v>13.86</v>
      </c>
      <c r="DA9">
        <f>AJ9</f>
        <v>1</v>
      </c>
      <c r="DB9">
        <f t="shared" si="1"/>
        <v>3.33</v>
      </c>
      <c r="DC9">
        <f t="shared" si="2"/>
        <v>0</v>
      </c>
      <c r="DD9" t="s">
        <v>3</v>
      </c>
      <c r="DE9" t="s">
        <v>3</v>
      </c>
      <c r="DF9">
        <f t="shared" si="3"/>
        <v>0</v>
      </c>
      <c r="DG9">
        <f>ROUND(ROUND(AF9,2)*CX9,2)</f>
        <v>0</v>
      </c>
      <c r="DH9">
        <f t="shared" si="4"/>
        <v>0</v>
      </c>
      <c r="DI9">
        <f t="shared" si="5"/>
        <v>0</v>
      </c>
      <c r="DJ9">
        <f>DG9+DH9</f>
        <v>0</v>
      </c>
      <c r="DK9">
        <v>1</v>
      </c>
      <c r="DL9" t="s">
        <v>3</v>
      </c>
      <c r="DM9">
        <v>0</v>
      </c>
      <c r="DN9" t="s">
        <v>3</v>
      </c>
      <c r="DO9">
        <v>0</v>
      </c>
    </row>
    <row r="10" spans="1:119" x14ac:dyDescent="0.2">
      <c r="A10">
        <f>ROW(Source!A29)</f>
        <v>29</v>
      </c>
      <c r="B10">
        <v>87105511</v>
      </c>
      <c r="C10">
        <v>87115300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452</v>
      </c>
      <c r="J10" t="s">
        <v>453</v>
      </c>
      <c r="K10" t="s">
        <v>454</v>
      </c>
      <c r="L10">
        <v>1368</v>
      </c>
      <c r="N10">
        <v>1011</v>
      </c>
      <c r="O10" t="s">
        <v>447</v>
      </c>
      <c r="P10" t="s">
        <v>447</v>
      </c>
      <c r="Q10">
        <v>1</v>
      </c>
      <c r="W10">
        <v>0</v>
      </c>
      <c r="X10">
        <v>670530050</v>
      </c>
      <c r="Y10">
        <f t="shared" si="0"/>
        <v>0.24</v>
      </c>
      <c r="AA10">
        <v>0</v>
      </c>
      <c r="AB10">
        <v>634.32000000000005</v>
      </c>
      <c r="AC10">
        <v>801.75</v>
      </c>
      <c r="AD10">
        <v>0</v>
      </c>
      <c r="AE10">
        <v>0</v>
      </c>
      <c r="AF10">
        <v>487.94</v>
      </c>
      <c r="AG10">
        <v>801.75</v>
      </c>
      <c r="AH10">
        <v>0</v>
      </c>
      <c r="AI10">
        <v>1</v>
      </c>
      <c r="AJ10">
        <v>1.3</v>
      </c>
      <c r="AK10">
        <v>1</v>
      </c>
      <c r="AL10">
        <v>1</v>
      </c>
      <c r="AM10">
        <v>2</v>
      </c>
      <c r="AN10">
        <v>0</v>
      </c>
      <c r="AO10">
        <v>0</v>
      </c>
      <c r="AP10">
        <v>1</v>
      </c>
      <c r="AQ10">
        <v>1</v>
      </c>
      <c r="AR10">
        <v>0</v>
      </c>
      <c r="AS10" t="s">
        <v>3</v>
      </c>
      <c r="AT10">
        <v>0.24</v>
      </c>
      <c r="AU10" t="s">
        <v>3</v>
      </c>
      <c r="AV10">
        <v>1</v>
      </c>
      <c r="AW10">
        <v>2</v>
      </c>
      <c r="AX10">
        <v>87115310</v>
      </c>
      <c r="AY10">
        <v>1</v>
      </c>
      <c r="AZ10">
        <v>0</v>
      </c>
      <c r="BA10">
        <v>10</v>
      </c>
      <c r="BB10">
        <v>1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117.1056</v>
      </c>
      <c r="BL10">
        <v>192.42</v>
      </c>
      <c r="BM10">
        <v>0</v>
      </c>
      <c r="BN10">
        <v>0</v>
      </c>
      <c r="BO10">
        <v>0.24</v>
      </c>
      <c r="BP10">
        <v>1</v>
      </c>
      <c r="BQ10">
        <v>0</v>
      </c>
      <c r="BR10">
        <v>117.1056</v>
      </c>
      <c r="BS10">
        <v>192.42</v>
      </c>
      <c r="BT10">
        <v>0</v>
      </c>
      <c r="BU10">
        <v>0</v>
      </c>
      <c r="BV10">
        <v>0.24</v>
      </c>
      <c r="BW10">
        <v>1</v>
      </c>
      <c r="CV10">
        <v>0</v>
      </c>
      <c r="CW10">
        <f>ROUND(Y10*Source!I29*DO10,7)</f>
        <v>0</v>
      </c>
      <c r="CX10">
        <f>ROUND(Y10*Source!I29,7)</f>
        <v>0</v>
      </c>
      <c r="CY10">
        <f>AB10</f>
        <v>634.32000000000005</v>
      </c>
      <c r="CZ10">
        <f>AF10</f>
        <v>487.94</v>
      </c>
      <c r="DA10">
        <f>AJ10</f>
        <v>1.3</v>
      </c>
      <c r="DB10">
        <f t="shared" si="1"/>
        <v>117.11</v>
      </c>
      <c r="DC10">
        <f t="shared" si="2"/>
        <v>192.42</v>
      </c>
      <c r="DD10" t="s">
        <v>3</v>
      </c>
      <c r="DE10" t="s">
        <v>3</v>
      </c>
      <c r="DF10">
        <f t="shared" si="3"/>
        <v>0</v>
      </c>
      <c r="DG10">
        <f>ROUND(ROUND(AF10*AJ10,2)*CX10,2)</f>
        <v>0</v>
      </c>
      <c r="DH10">
        <f t="shared" si="4"/>
        <v>0</v>
      </c>
      <c r="DI10">
        <f t="shared" si="5"/>
        <v>0</v>
      </c>
      <c r="DJ10">
        <f>DG10+DH10</f>
        <v>0</v>
      </c>
      <c r="DK10">
        <v>0</v>
      </c>
      <c r="DL10" t="s">
        <v>455</v>
      </c>
      <c r="DM10">
        <v>4</v>
      </c>
      <c r="DN10" t="s">
        <v>441</v>
      </c>
      <c r="DO10">
        <v>1</v>
      </c>
    </row>
    <row r="11" spans="1:119" x14ac:dyDescent="0.2">
      <c r="A11">
        <f>ROW(Source!A30)</f>
        <v>30</v>
      </c>
      <c r="B11">
        <v>87105575</v>
      </c>
      <c r="C11">
        <v>87115311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439</v>
      </c>
      <c r="J11" t="s">
        <v>3</v>
      </c>
      <c r="K11" t="s">
        <v>440</v>
      </c>
      <c r="L11">
        <v>1191</v>
      </c>
      <c r="N11">
        <v>1013</v>
      </c>
      <c r="O11" t="s">
        <v>441</v>
      </c>
      <c r="P11" t="s">
        <v>441</v>
      </c>
      <c r="Q11">
        <v>1</v>
      </c>
      <c r="W11">
        <v>0</v>
      </c>
      <c r="X11">
        <v>-1991603921</v>
      </c>
      <c r="Y11">
        <f t="shared" si="0"/>
        <v>0.25</v>
      </c>
      <c r="AA11">
        <v>0</v>
      </c>
      <c r="AB11">
        <v>0</v>
      </c>
      <c r="AC11">
        <v>0</v>
      </c>
      <c r="AD11">
        <v>690.62</v>
      </c>
      <c r="AE11">
        <v>0</v>
      </c>
      <c r="AF11">
        <v>0</v>
      </c>
      <c r="AG11">
        <v>0</v>
      </c>
      <c r="AH11">
        <v>690.62</v>
      </c>
      <c r="AI11">
        <v>1</v>
      </c>
      <c r="AJ11">
        <v>1</v>
      </c>
      <c r="AK11">
        <v>1</v>
      </c>
      <c r="AL11">
        <v>1</v>
      </c>
      <c r="AM11">
        <v>-2</v>
      </c>
      <c r="AN11">
        <v>0</v>
      </c>
      <c r="AO11">
        <v>0</v>
      </c>
      <c r="AP11">
        <v>1</v>
      </c>
      <c r="AQ11">
        <v>1</v>
      </c>
      <c r="AR11">
        <v>0</v>
      </c>
      <c r="AS11" t="s">
        <v>3</v>
      </c>
      <c r="AT11">
        <v>0.25</v>
      </c>
      <c r="AU11" t="s">
        <v>3</v>
      </c>
      <c r="AV11">
        <v>1</v>
      </c>
      <c r="AW11">
        <v>2</v>
      </c>
      <c r="AX11">
        <v>87115316</v>
      </c>
      <c r="AY11">
        <v>1</v>
      </c>
      <c r="AZ11">
        <v>0</v>
      </c>
      <c r="BA11">
        <v>11</v>
      </c>
      <c r="BB11">
        <v>1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172.655</v>
      </c>
      <c r="BN11">
        <v>0.25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172.655</v>
      </c>
      <c r="BU11">
        <v>0.25</v>
      </c>
      <c r="BV11">
        <v>0</v>
      </c>
      <c r="BW11">
        <v>1</v>
      </c>
      <c r="CU11">
        <f>ROUND(AT11*Source!I30*AH11*AL11,2)</f>
        <v>0</v>
      </c>
      <c r="CV11">
        <f>ROUND(Y11*Source!I30,7)</f>
        <v>0</v>
      </c>
      <c r="CW11">
        <v>0</v>
      </c>
      <c r="CX11">
        <f>ROUND(Y11*Source!I30,7)</f>
        <v>0</v>
      </c>
      <c r="CY11">
        <f>AD11</f>
        <v>690.62</v>
      </c>
      <c r="CZ11">
        <f>AH11</f>
        <v>690.62</v>
      </c>
      <c r="DA11">
        <f>AL11</f>
        <v>1</v>
      </c>
      <c r="DB11">
        <f t="shared" si="1"/>
        <v>172.66</v>
      </c>
      <c r="DC11">
        <f t="shared" si="2"/>
        <v>0</v>
      </c>
      <c r="DD11" t="s">
        <v>3</v>
      </c>
      <c r="DE11" t="s">
        <v>3</v>
      </c>
      <c r="DF11">
        <f t="shared" si="3"/>
        <v>0</v>
      </c>
      <c r="DG11">
        <f>ROUND(ROUND(AF11,2)*CX11,2)</f>
        <v>0</v>
      </c>
      <c r="DH11">
        <f t="shared" si="4"/>
        <v>0</v>
      </c>
      <c r="DI11">
        <f t="shared" si="5"/>
        <v>0</v>
      </c>
      <c r="DJ11">
        <f>DI11</f>
        <v>0</v>
      </c>
      <c r="DK11">
        <v>1</v>
      </c>
      <c r="DL11" t="s">
        <v>3</v>
      </c>
      <c r="DM11">
        <v>0</v>
      </c>
      <c r="DN11" t="s">
        <v>3</v>
      </c>
      <c r="DO11">
        <v>0</v>
      </c>
    </row>
    <row r="12" spans="1:119" x14ac:dyDescent="0.2">
      <c r="A12">
        <f>ROW(Source!A30)</f>
        <v>30</v>
      </c>
      <c r="B12">
        <v>87105575</v>
      </c>
      <c r="C12">
        <v>87115311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442</v>
      </c>
      <c r="J12" t="s">
        <v>3</v>
      </c>
      <c r="K12" t="s">
        <v>443</v>
      </c>
      <c r="L12">
        <v>1191</v>
      </c>
      <c r="N12">
        <v>1013</v>
      </c>
      <c r="O12" t="s">
        <v>441</v>
      </c>
      <c r="P12" t="s">
        <v>441</v>
      </c>
      <c r="Q12">
        <v>1</v>
      </c>
      <c r="W12">
        <v>0</v>
      </c>
      <c r="X12">
        <v>-1417349443</v>
      </c>
      <c r="Y12">
        <f t="shared" si="0"/>
        <v>0.14000000000000001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1</v>
      </c>
      <c r="AJ12">
        <v>1</v>
      </c>
      <c r="AK12">
        <v>1</v>
      </c>
      <c r="AL12">
        <v>1</v>
      </c>
      <c r="AM12">
        <v>-2</v>
      </c>
      <c r="AN12">
        <v>0</v>
      </c>
      <c r="AO12">
        <v>0</v>
      </c>
      <c r="AP12">
        <v>1</v>
      </c>
      <c r="AQ12">
        <v>1</v>
      </c>
      <c r="AR12">
        <v>0</v>
      </c>
      <c r="AS12" t="s">
        <v>3</v>
      </c>
      <c r="AT12">
        <v>0.14000000000000001</v>
      </c>
      <c r="AU12" t="s">
        <v>3</v>
      </c>
      <c r="AV12">
        <v>2</v>
      </c>
      <c r="AW12">
        <v>2</v>
      </c>
      <c r="AX12">
        <v>87115317</v>
      </c>
      <c r="AY12">
        <v>1</v>
      </c>
      <c r="AZ12">
        <v>0</v>
      </c>
      <c r="BA12">
        <v>12</v>
      </c>
      <c r="BB12">
        <v>1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V12">
        <v>0</v>
      </c>
      <c r="CW12">
        <v>0</v>
      </c>
      <c r="CX12">
        <f>ROUND(Y12*Source!I30,7)</f>
        <v>0</v>
      </c>
      <c r="CY12">
        <f>AD12</f>
        <v>0</v>
      </c>
      <c r="CZ12">
        <f>AH12</f>
        <v>0</v>
      </c>
      <c r="DA12">
        <f>AL12</f>
        <v>1</v>
      </c>
      <c r="DB12">
        <f t="shared" si="1"/>
        <v>0</v>
      </c>
      <c r="DC12">
        <f t="shared" si="2"/>
        <v>0</v>
      </c>
      <c r="DD12" t="s">
        <v>3</v>
      </c>
      <c r="DE12" t="s">
        <v>3</v>
      </c>
      <c r="DF12">
        <f t="shared" si="3"/>
        <v>0</v>
      </c>
      <c r="DG12">
        <f>ROUND(ROUND(AF12,2)*CX12,2)</f>
        <v>0</v>
      </c>
      <c r="DH12">
        <f t="shared" si="4"/>
        <v>0</v>
      </c>
      <c r="DI12">
        <f t="shared" si="5"/>
        <v>0</v>
      </c>
      <c r="DJ12">
        <f>DI12</f>
        <v>0</v>
      </c>
      <c r="DK12">
        <v>0</v>
      </c>
      <c r="DL12" t="s">
        <v>3</v>
      </c>
      <c r="DM12">
        <v>0</v>
      </c>
      <c r="DN12" t="s">
        <v>3</v>
      </c>
      <c r="DO12">
        <v>0</v>
      </c>
    </row>
    <row r="13" spans="1:119" x14ac:dyDescent="0.2">
      <c r="A13">
        <f>ROW(Source!A30)</f>
        <v>30</v>
      </c>
      <c r="B13">
        <v>87105575</v>
      </c>
      <c r="C13">
        <v>87115311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449</v>
      </c>
      <c r="J13" t="s">
        <v>450</v>
      </c>
      <c r="K13" t="s">
        <v>451</v>
      </c>
      <c r="L13">
        <v>1368</v>
      </c>
      <c r="N13">
        <v>1011</v>
      </c>
      <c r="O13" t="s">
        <v>447</v>
      </c>
      <c r="P13" t="s">
        <v>447</v>
      </c>
      <c r="Q13">
        <v>1</v>
      </c>
      <c r="W13">
        <v>0</v>
      </c>
      <c r="X13">
        <v>-1323307150</v>
      </c>
      <c r="Y13">
        <f t="shared" si="0"/>
        <v>0.14000000000000001</v>
      </c>
      <c r="AA13">
        <v>0</v>
      </c>
      <c r="AB13">
        <v>13.86</v>
      </c>
      <c r="AC13">
        <v>0</v>
      </c>
      <c r="AD13">
        <v>0</v>
      </c>
      <c r="AE13">
        <v>0</v>
      </c>
      <c r="AF13">
        <v>13.86</v>
      </c>
      <c r="AG13">
        <v>0</v>
      </c>
      <c r="AH13">
        <v>0</v>
      </c>
      <c r="AI13">
        <v>1</v>
      </c>
      <c r="AJ13">
        <v>1</v>
      </c>
      <c r="AK13">
        <v>1</v>
      </c>
      <c r="AL13">
        <v>1</v>
      </c>
      <c r="AM13">
        <v>-2</v>
      </c>
      <c r="AN13">
        <v>0</v>
      </c>
      <c r="AO13">
        <v>0</v>
      </c>
      <c r="AP13">
        <v>1</v>
      </c>
      <c r="AQ13">
        <v>1</v>
      </c>
      <c r="AR13">
        <v>0</v>
      </c>
      <c r="AS13" t="s">
        <v>3</v>
      </c>
      <c r="AT13">
        <v>0.14000000000000001</v>
      </c>
      <c r="AU13" t="s">
        <v>3</v>
      </c>
      <c r="AV13">
        <v>1</v>
      </c>
      <c r="AW13">
        <v>2</v>
      </c>
      <c r="AX13">
        <v>87115318</v>
      </c>
      <c r="AY13">
        <v>1</v>
      </c>
      <c r="AZ13">
        <v>0</v>
      </c>
      <c r="BA13">
        <v>13</v>
      </c>
      <c r="BB13">
        <v>1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1.9404000000000001</v>
      </c>
      <c r="BL13">
        <v>0</v>
      </c>
      <c r="BM13">
        <v>0</v>
      </c>
      <c r="BN13">
        <v>0</v>
      </c>
      <c r="BO13">
        <v>0</v>
      </c>
      <c r="BP13">
        <v>1</v>
      </c>
      <c r="BQ13">
        <v>0</v>
      </c>
      <c r="BR13">
        <v>1.9404000000000001</v>
      </c>
      <c r="BS13">
        <v>0</v>
      </c>
      <c r="BT13">
        <v>0</v>
      </c>
      <c r="BU13">
        <v>0</v>
      </c>
      <c r="BV13">
        <v>0</v>
      </c>
      <c r="BW13">
        <v>1</v>
      </c>
      <c r="CV13">
        <v>0</v>
      </c>
      <c r="CW13">
        <f>ROUND(Y13*Source!I30*DO13,7)</f>
        <v>0</v>
      </c>
      <c r="CX13">
        <f>ROUND(Y13*Source!I30,7)</f>
        <v>0</v>
      </c>
      <c r="CY13">
        <f>AB13</f>
        <v>13.86</v>
      </c>
      <c r="CZ13">
        <f>AF13</f>
        <v>13.86</v>
      </c>
      <c r="DA13">
        <f>AJ13</f>
        <v>1</v>
      </c>
      <c r="DB13">
        <f t="shared" si="1"/>
        <v>1.94</v>
      </c>
      <c r="DC13">
        <f t="shared" si="2"/>
        <v>0</v>
      </c>
      <c r="DD13" t="s">
        <v>3</v>
      </c>
      <c r="DE13" t="s">
        <v>3</v>
      </c>
      <c r="DF13">
        <f t="shared" si="3"/>
        <v>0</v>
      </c>
      <c r="DG13">
        <f>ROUND(ROUND(AF13,2)*CX13,2)</f>
        <v>0</v>
      </c>
      <c r="DH13">
        <f t="shared" si="4"/>
        <v>0</v>
      </c>
      <c r="DI13">
        <f t="shared" si="5"/>
        <v>0</v>
      </c>
      <c r="DJ13">
        <f>DG13+DH13</f>
        <v>0</v>
      </c>
      <c r="DK13">
        <v>1</v>
      </c>
      <c r="DL13" t="s">
        <v>3</v>
      </c>
      <c r="DM13">
        <v>0</v>
      </c>
      <c r="DN13" t="s">
        <v>3</v>
      </c>
      <c r="DO13">
        <v>0</v>
      </c>
    </row>
    <row r="14" spans="1:119" x14ac:dyDescent="0.2">
      <c r="A14">
        <f>ROW(Source!A30)</f>
        <v>30</v>
      </c>
      <c r="B14">
        <v>87105575</v>
      </c>
      <c r="C14">
        <v>87115311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452</v>
      </c>
      <c r="J14" t="s">
        <v>453</v>
      </c>
      <c r="K14" t="s">
        <v>454</v>
      </c>
      <c r="L14">
        <v>1368</v>
      </c>
      <c r="N14">
        <v>1011</v>
      </c>
      <c r="O14" t="s">
        <v>447</v>
      </c>
      <c r="P14" t="s">
        <v>447</v>
      </c>
      <c r="Q14">
        <v>1</v>
      </c>
      <c r="W14">
        <v>0</v>
      </c>
      <c r="X14">
        <v>670530050</v>
      </c>
      <c r="Y14">
        <f t="shared" si="0"/>
        <v>0.14000000000000001</v>
      </c>
      <c r="AA14">
        <v>0</v>
      </c>
      <c r="AB14">
        <v>634.32000000000005</v>
      </c>
      <c r="AC14">
        <v>801.75</v>
      </c>
      <c r="AD14">
        <v>0</v>
      </c>
      <c r="AE14">
        <v>0</v>
      </c>
      <c r="AF14">
        <v>487.94</v>
      </c>
      <c r="AG14">
        <v>801.75</v>
      </c>
      <c r="AH14">
        <v>0</v>
      </c>
      <c r="AI14">
        <v>1</v>
      </c>
      <c r="AJ14">
        <v>1.3</v>
      </c>
      <c r="AK14">
        <v>1</v>
      </c>
      <c r="AL14">
        <v>1</v>
      </c>
      <c r="AM14">
        <v>2</v>
      </c>
      <c r="AN14">
        <v>0</v>
      </c>
      <c r="AO14">
        <v>0</v>
      </c>
      <c r="AP14">
        <v>1</v>
      </c>
      <c r="AQ14">
        <v>1</v>
      </c>
      <c r="AR14">
        <v>0</v>
      </c>
      <c r="AS14" t="s">
        <v>3</v>
      </c>
      <c r="AT14">
        <v>0.14000000000000001</v>
      </c>
      <c r="AU14" t="s">
        <v>3</v>
      </c>
      <c r="AV14">
        <v>1</v>
      </c>
      <c r="AW14">
        <v>2</v>
      </c>
      <c r="AX14">
        <v>87115319</v>
      </c>
      <c r="AY14">
        <v>1</v>
      </c>
      <c r="AZ14">
        <v>0</v>
      </c>
      <c r="BA14">
        <v>14</v>
      </c>
      <c r="BB14">
        <v>1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68.311600000000013</v>
      </c>
      <c r="BL14">
        <v>112.245</v>
      </c>
      <c r="BM14">
        <v>0</v>
      </c>
      <c r="BN14">
        <v>0</v>
      </c>
      <c r="BO14">
        <v>0.14000000000000001</v>
      </c>
      <c r="BP14">
        <v>1</v>
      </c>
      <c r="BQ14">
        <v>0</v>
      </c>
      <c r="BR14">
        <v>68.311600000000013</v>
      </c>
      <c r="BS14">
        <v>112.245</v>
      </c>
      <c r="BT14">
        <v>0</v>
      </c>
      <c r="BU14">
        <v>0</v>
      </c>
      <c r="BV14">
        <v>0.14000000000000001</v>
      </c>
      <c r="BW14">
        <v>1</v>
      </c>
      <c r="CV14">
        <v>0</v>
      </c>
      <c r="CW14">
        <f>ROUND(Y14*Source!I30*DO14,7)</f>
        <v>0</v>
      </c>
      <c r="CX14">
        <f>ROUND(Y14*Source!I30,7)</f>
        <v>0</v>
      </c>
      <c r="CY14">
        <f>AB14</f>
        <v>634.32000000000005</v>
      </c>
      <c r="CZ14">
        <f>AF14</f>
        <v>487.94</v>
      </c>
      <c r="DA14">
        <f>AJ14</f>
        <v>1.3</v>
      </c>
      <c r="DB14">
        <f t="shared" si="1"/>
        <v>68.31</v>
      </c>
      <c r="DC14">
        <f t="shared" si="2"/>
        <v>112.25</v>
      </c>
      <c r="DD14" t="s">
        <v>3</v>
      </c>
      <c r="DE14" t="s">
        <v>3</v>
      </c>
      <c r="DF14">
        <f t="shared" si="3"/>
        <v>0</v>
      </c>
      <c r="DG14">
        <f>ROUND(ROUND(AF14*AJ14,2)*CX14,2)</f>
        <v>0</v>
      </c>
      <c r="DH14">
        <f t="shared" si="4"/>
        <v>0</v>
      </c>
      <c r="DI14">
        <f t="shared" si="5"/>
        <v>0</v>
      </c>
      <c r="DJ14">
        <f>DG14+DH14</f>
        <v>0</v>
      </c>
      <c r="DK14">
        <v>0</v>
      </c>
      <c r="DL14" t="s">
        <v>455</v>
      </c>
      <c r="DM14">
        <v>4</v>
      </c>
      <c r="DN14" t="s">
        <v>441</v>
      </c>
      <c r="DO14">
        <v>1</v>
      </c>
    </row>
    <row r="15" spans="1:119" x14ac:dyDescent="0.2">
      <c r="A15">
        <f>ROW(Source!A31)</f>
        <v>31</v>
      </c>
      <c r="B15">
        <v>87105511</v>
      </c>
      <c r="C15">
        <v>87115311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439</v>
      </c>
      <c r="J15" t="s">
        <v>3</v>
      </c>
      <c r="K15" t="s">
        <v>440</v>
      </c>
      <c r="L15">
        <v>1191</v>
      </c>
      <c r="N15">
        <v>1013</v>
      </c>
      <c r="O15" t="s">
        <v>441</v>
      </c>
      <c r="P15" t="s">
        <v>441</v>
      </c>
      <c r="Q15">
        <v>1</v>
      </c>
      <c r="W15">
        <v>0</v>
      </c>
      <c r="X15">
        <v>-1991603921</v>
      </c>
      <c r="Y15">
        <f t="shared" si="0"/>
        <v>0.25</v>
      </c>
      <c r="AA15">
        <v>0</v>
      </c>
      <c r="AB15">
        <v>0</v>
      </c>
      <c r="AC15">
        <v>0</v>
      </c>
      <c r="AD15">
        <v>690.62</v>
      </c>
      <c r="AE15">
        <v>0</v>
      </c>
      <c r="AF15">
        <v>0</v>
      </c>
      <c r="AG15">
        <v>0</v>
      </c>
      <c r="AH15">
        <v>690.62</v>
      </c>
      <c r="AI15">
        <v>1</v>
      </c>
      <c r="AJ15">
        <v>1</v>
      </c>
      <c r="AK15">
        <v>1</v>
      </c>
      <c r="AL15">
        <v>1</v>
      </c>
      <c r="AM15">
        <v>-2</v>
      </c>
      <c r="AN15">
        <v>0</v>
      </c>
      <c r="AO15">
        <v>0</v>
      </c>
      <c r="AP15">
        <v>1</v>
      </c>
      <c r="AQ15">
        <v>1</v>
      </c>
      <c r="AR15">
        <v>0</v>
      </c>
      <c r="AS15" t="s">
        <v>3</v>
      </c>
      <c r="AT15">
        <v>0.25</v>
      </c>
      <c r="AU15" t="s">
        <v>3</v>
      </c>
      <c r="AV15">
        <v>1</v>
      </c>
      <c r="AW15">
        <v>2</v>
      </c>
      <c r="AX15">
        <v>87115316</v>
      </c>
      <c r="AY15">
        <v>1</v>
      </c>
      <c r="AZ15">
        <v>0</v>
      </c>
      <c r="BA15">
        <v>15</v>
      </c>
      <c r="BB15">
        <v>1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172.655</v>
      </c>
      <c r="BN15">
        <v>0.25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172.655</v>
      </c>
      <c r="BU15">
        <v>0.25</v>
      </c>
      <c r="BV15">
        <v>0</v>
      </c>
      <c r="BW15">
        <v>1</v>
      </c>
      <c r="CU15">
        <f>ROUND(AT15*Source!I31*AH15*AL15,2)</f>
        <v>0</v>
      </c>
      <c r="CV15">
        <f>ROUND(Y15*Source!I31,7)</f>
        <v>0</v>
      </c>
      <c r="CW15">
        <v>0</v>
      </c>
      <c r="CX15">
        <f>ROUND(Y15*Source!I31,7)</f>
        <v>0</v>
      </c>
      <c r="CY15">
        <f>AD15</f>
        <v>690.62</v>
      </c>
      <c r="CZ15">
        <f>AH15</f>
        <v>690.62</v>
      </c>
      <c r="DA15">
        <f>AL15</f>
        <v>1</v>
      </c>
      <c r="DB15">
        <f t="shared" si="1"/>
        <v>172.66</v>
      </c>
      <c r="DC15">
        <f t="shared" si="2"/>
        <v>0</v>
      </c>
      <c r="DD15" t="s">
        <v>3</v>
      </c>
      <c r="DE15" t="s">
        <v>3</v>
      </c>
      <c r="DF15">
        <f t="shared" si="3"/>
        <v>0</v>
      </c>
      <c r="DG15">
        <f>ROUND(ROUND(AF15,2)*CX15,2)</f>
        <v>0</v>
      </c>
      <c r="DH15">
        <f t="shared" si="4"/>
        <v>0</v>
      </c>
      <c r="DI15">
        <f t="shared" si="5"/>
        <v>0</v>
      </c>
      <c r="DJ15">
        <f>DI15</f>
        <v>0</v>
      </c>
      <c r="DK15">
        <v>1</v>
      </c>
      <c r="DL15" t="s">
        <v>3</v>
      </c>
      <c r="DM15">
        <v>0</v>
      </c>
      <c r="DN15" t="s">
        <v>3</v>
      </c>
      <c r="DO15">
        <v>0</v>
      </c>
    </row>
    <row r="16" spans="1:119" x14ac:dyDescent="0.2">
      <c r="A16">
        <f>ROW(Source!A31)</f>
        <v>31</v>
      </c>
      <c r="B16">
        <v>87105511</v>
      </c>
      <c r="C16">
        <v>87115311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442</v>
      </c>
      <c r="J16" t="s">
        <v>3</v>
      </c>
      <c r="K16" t="s">
        <v>443</v>
      </c>
      <c r="L16">
        <v>1191</v>
      </c>
      <c r="N16">
        <v>1013</v>
      </c>
      <c r="O16" t="s">
        <v>441</v>
      </c>
      <c r="P16" t="s">
        <v>441</v>
      </c>
      <c r="Q16">
        <v>1</v>
      </c>
      <c r="W16">
        <v>0</v>
      </c>
      <c r="X16">
        <v>-1417349443</v>
      </c>
      <c r="Y16">
        <f t="shared" si="0"/>
        <v>0.14000000000000001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M16">
        <v>-2</v>
      </c>
      <c r="AN16">
        <v>0</v>
      </c>
      <c r="AO16">
        <v>0</v>
      </c>
      <c r="AP16">
        <v>1</v>
      </c>
      <c r="AQ16">
        <v>1</v>
      </c>
      <c r="AR16">
        <v>0</v>
      </c>
      <c r="AS16" t="s">
        <v>3</v>
      </c>
      <c r="AT16">
        <v>0.14000000000000001</v>
      </c>
      <c r="AU16" t="s">
        <v>3</v>
      </c>
      <c r="AV16">
        <v>2</v>
      </c>
      <c r="AW16">
        <v>2</v>
      </c>
      <c r="AX16">
        <v>87115317</v>
      </c>
      <c r="AY16">
        <v>1</v>
      </c>
      <c r="AZ16">
        <v>0</v>
      </c>
      <c r="BA16">
        <v>16</v>
      </c>
      <c r="BB16">
        <v>1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V16">
        <v>0</v>
      </c>
      <c r="CW16">
        <v>0</v>
      </c>
      <c r="CX16">
        <f>ROUND(Y16*Source!I31,7)</f>
        <v>0</v>
      </c>
      <c r="CY16">
        <f>AD16</f>
        <v>0</v>
      </c>
      <c r="CZ16">
        <f>AH16</f>
        <v>0</v>
      </c>
      <c r="DA16">
        <f>AL16</f>
        <v>1</v>
      </c>
      <c r="DB16">
        <f t="shared" si="1"/>
        <v>0</v>
      </c>
      <c r="DC16">
        <f t="shared" si="2"/>
        <v>0</v>
      </c>
      <c r="DD16" t="s">
        <v>3</v>
      </c>
      <c r="DE16" t="s">
        <v>3</v>
      </c>
      <c r="DF16">
        <f t="shared" si="3"/>
        <v>0</v>
      </c>
      <c r="DG16">
        <f>ROUND(ROUND(AF16,2)*CX16,2)</f>
        <v>0</v>
      </c>
      <c r="DH16">
        <f t="shared" si="4"/>
        <v>0</v>
      </c>
      <c r="DI16">
        <f t="shared" si="5"/>
        <v>0</v>
      </c>
      <c r="DJ16">
        <f>DI16</f>
        <v>0</v>
      </c>
      <c r="DK16">
        <v>0</v>
      </c>
      <c r="DL16" t="s">
        <v>3</v>
      </c>
      <c r="DM16">
        <v>0</v>
      </c>
      <c r="DN16" t="s">
        <v>3</v>
      </c>
      <c r="DO16">
        <v>0</v>
      </c>
    </row>
    <row r="17" spans="1:119" x14ac:dyDescent="0.2">
      <c r="A17">
        <f>ROW(Source!A31)</f>
        <v>31</v>
      </c>
      <c r="B17">
        <v>87105511</v>
      </c>
      <c r="C17">
        <v>87115311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449</v>
      </c>
      <c r="J17" t="s">
        <v>450</v>
      </c>
      <c r="K17" t="s">
        <v>451</v>
      </c>
      <c r="L17">
        <v>1368</v>
      </c>
      <c r="N17">
        <v>1011</v>
      </c>
      <c r="O17" t="s">
        <v>447</v>
      </c>
      <c r="P17" t="s">
        <v>447</v>
      </c>
      <c r="Q17">
        <v>1</v>
      </c>
      <c r="W17">
        <v>0</v>
      </c>
      <c r="X17">
        <v>-1323307150</v>
      </c>
      <c r="Y17">
        <f t="shared" si="0"/>
        <v>0.14000000000000001</v>
      </c>
      <c r="AA17">
        <v>0</v>
      </c>
      <c r="AB17">
        <v>13.86</v>
      </c>
      <c r="AC17">
        <v>0</v>
      </c>
      <c r="AD17">
        <v>0</v>
      </c>
      <c r="AE17">
        <v>0</v>
      </c>
      <c r="AF17">
        <v>13.86</v>
      </c>
      <c r="AG17">
        <v>0</v>
      </c>
      <c r="AH17">
        <v>0</v>
      </c>
      <c r="AI17">
        <v>1</v>
      </c>
      <c r="AJ17">
        <v>1</v>
      </c>
      <c r="AK17">
        <v>1</v>
      </c>
      <c r="AL17">
        <v>1</v>
      </c>
      <c r="AM17">
        <v>-2</v>
      </c>
      <c r="AN17">
        <v>0</v>
      </c>
      <c r="AO17">
        <v>0</v>
      </c>
      <c r="AP17">
        <v>1</v>
      </c>
      <c r="AQ17">
        <v>1</v>
      </c>
      <c r="AR17">
        <v>0</v>
      </c>
      <c r="AS17" t="s">
        <v>3</v>
      </c>
      <c r="AT17">
        <v>0.14000000000000001</v>
      </c>
      <c r="AU17" t="s">
        <v>3</v>
      </c>
      <c r="AV17">
        <v>1</v>
      </c>
      <c r="AW17">
        <v>2</v>
      </c>
      <c r="AX17">
        <v>87115318</v>
      </c>
      <c r="AY17">
        <v>1</v>
      </c>
      <c r="AZ17">
        <v>0</v>
      </c>
      <c r="BA17">
        <v>17</v>
      </c>
      <c r="BB17">
        <v>1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1.9404000000000001</v>
      </c>
      <c r="BL17">
        <v>0</v>
      </c>
      <c r="BM17">
        <v>0</v>
      </c>
      <c r="BN17">
        <v>0</v>
      </c>
      <c r="BO17">
        <v>0</v>
      </c>
      <c r="BP17">
        <v>1</v>
      </c>
      <c r="BQ17">
        <v>0</v>
      </c>
      <c r="BR17">
        <v>1.9404000000000001</v>
      </c>
      <c r="BS17">
        <v>0</v>
      </c>
      <c r="BT17">
        <v>0</v>
      </c>
      <c r="BU17">
        <v>0</v>
      </c>
      <c r="BV17">
        <v>0</v>
      </c>
      <c r="BW17">
        <v>1</v>
      </c>
      <c r="CV17">
        <v>0</v>
      </c>
      <c r="CW17">
        <f>ROUND(Y17*Source!I31*DO17,7)</f>
        <v>0</v>
      </c>
      <c r="CX17">
        <f>ROUND(Y17*Source!I31,7)</f>
        <v>0</v>
      </c>
      <c r="CY17">
        <f>AB17</f>
        <v>13.86</v>
      </c>
      <c r="CZ17">
        <f>AF17</f>
        <v>13.86</v>
      </c>
      <c r="DA17">
        <f>AJ17</f>
        <v>1</v>
      </c>
      <c r="DB17">
        <f t="shared" si="1"/>
        <v>1.94</v>
      </c>
      <c r="DC17">
        <f t="shared" si="2"/>
        <v>0</v>
      </c>
      <c r="DD17" t="s">
        <v>3</v>
      </c>
      <c r="DE17" t="s">
        <v>3</v>
      </c>
      <c r="DF17">
        <f t="shared" si="3"/>
        <v>0</v>
      </c>
      <c r="DG17">
        <f>ROUND(ROUND(AF17,2)*CX17,2)</f>
        <v>0</v>
      </c>
      <c r="DH17">
        <f t="shared" si="4"/>
        <v>0</v>
      </c>
      <c r="DI17">
        <f t="shared" si="5"/>
        <v>0</v>
      </c>
      <c r="DJ17">
        <f>DG17+DH17</f>
        <v>0</v>
      </c>
      <c r="DK17">
        <v>1</v>
      </c>
      <c r="DL17" t="s">
        <v>3</v>
      </c>
      <c r="DM17">
        <v>0</v>
      </c>
      <c r="DN17" t="s">
        <v>3</v>
      </c>
      <c r="DO17">
        <v>0</v>
      </c>
    </row>
    <row r="18" spans="1:119" x14ac:dyDescent="0.2">
      <c r="A18">
        <f>ROW(Source!A31)</f>
        <v>31</v>
      </c>
      <c r="B18">
        <v>87105511</v>
      </c>
      <c r="C18">
        <v>87115311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452</v>
      </c>
      <c r="J18" t="s">
        <v>453</v>
      </c>
      <c r="K18" t="s">
        <v>454</v>
      </c>
      <c r="L18">
        <v>1368</v>
      </c>
      <c r="N18">
        <v>1011</v>
      </c>
      <c r="O18" t="s">
        <v>447</v>
      </c>
      <c r="P18" t="s">
        <v>447</v>
      </c>
      <c r="Q18">
        <v>1</v>
      </c>
      <c r="W18">
        <v>0</v>
      </c>
      <c r="X18">
        <v>670530050</v>
      </c>
      <c r="Y18">
        <f t="shared" si="0"/>
        <v>0.14000000000000001</v>
      </c>
      <c r="AA18">
        <v>0</v>
      </c>
      <c r="AB18">
        <v>634.32000000000005</v>
      </c>
      <c r="AC18">
        <v>801.75</v>
      </c>
      <c r="AD18">
        <v>0</v>
      </c>
      <c r="AE18">
        <v>0</v>
      </c>
      <c r="AF18">
        <v>487.94</v>
      </c>
      <c r="AG18">
        <v>801.75</v>
      </c>
      <c r="AH18">
        <v>0</v>
      </c>
      <c r="AI18">
        <v>1</v>
      </c>
      <c r="AJ18">
        <v>1.3</v>
      </c>
      <c r="AK18">
        <v>1</v>
      </c>
      <c r="AL18">
        <v>1</v>
      </c>
      <c r="AM18">
        <v>2</v>
      </c>
      <c r="AN18">
        <v>0</v>
      </c>
      <c r="AO18">
        <v>0</v>
      </c>
      <c r="AP18">
        <v>1</v>
      </c>
      <c r="AQ18">
        <v>1</v>
      </c>
      <c r="AR18">
        <v>0</v>
      </c>
      <c r="AS18" t="s">
        <v>3</v>
      </c>
      <c r="AT18">
        <v>0.14000000000000001</v>
      </c>
      <c r="AU18" t="s">
        <v>3</v>
      </c>
      <c r="AV18">
        <v>1</v>
      </c>
      <c r="AW18">
        <v>2</v>
      </c>
      <c r="AX18">
        <v>87115319</v>
      </c>
      <c r="AY18">
        <v>1</v>
      </c>
      <c r="AZ18">
        <v>0</v>
      </c>
      <c r="BA18">
        <v>18</v>
      </c>
      <c r="BB18">
        <v>1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68.311600000000013</v>
      </c>
      <c r="BL18">
        <v>112.245</v>
      </c>
      <c r="BM18">
        <v>0</v>
      </c>
      <c r="BN18">
        <v>0</v>
      </c>
      <c r="BO18">
        <v>0.14000000000000001</v>
      </c>
      <c r="BP18">
        <v>1</v>
      </c>
      <c r="BQ18">
        <v>0</v>
      </c>
      <c r="BR18">
        <v>68.311600000000013</v>
      </c>
      <c r="BS18">
        <v>112.245</v>
      </c>
      <c r="BT18">
        <v>0</v>
      </c>
      <c r="BU18">
        <v>0</v>
      </c>
      <c r="BV18">
        <v>0.14000000000000001</v>
      </c>
      <c r="BW18">
        <v>1</v>
      </c>
      <c r="CV18">
        <v>0</v>
      </c>
      <c r="CW18">
        <f>ROUND(Y18*Source!I31*DO18,7)</f>
        <v>0</v>
      </c>
      <c r="CX18">
        <f>ROUND(Y18*Source!I31,7)</f>
        <v>0</v>
      </c>
      <c r="CY18">
        <f>AB18</f>
        <v>634.32000000000005</v>
      </c>
      <c r="CZ18">
        <f>AF18</f>
        <v>487.94</v>
      </c>
      <c r="DA18">
        <f>AJ18</f>
        <v>1.3</v>
      </c>
      <c r="DB18">
        <f t="shared" si="1"/>
        <v>68.31</v>
      </c>
      <c r="DC18">
        <f t="shared" si="2"/>
        <v>112.25</v>
      </c>
      <c r="DD18" t="s">
        <v>3</v>
      </c>
      <c r="DE18" t="s">
        <v>3</v>
      </c>
      <c r="DF18">
        <f t="shared" si="3"/>
        <v>0</v>
      </c>
      <c r="DG18">
        <f>ROUND(ROUND(AF18*AJ18,2)*CX18,2)</f>
        <v>0</v>
      </c>
      <c r="DH18">
        <f t="shared" si="4"/>
        <v>0</v>
      </c>
      <c r="DI18">
        <f t="shared" si="5"/>
        <v>0</v>
      </c>
      <c r="DJ18">
        <f>DG18+DH18</f>
        <v>0</v>
      </c>
      <c r="DK18">
        <v>0</v>
      </c>
      <c r="DL18" t="s">
        <v>455</v>
      </c>
      <c r="DM18">
        <v>4</v>
      </c>
      <c r="DN18" t="s">
        <v>441</v>
      </c>
      <c r="DO18">
        <v>1</v>
      </c>
    </row>
    <row r="19" spans="1:119" x14ac:dyDescent="0.2">
      <c r="A19">
        <f>ROW(Source!A32)</f>
        <v>32</v>
      </c>
      <c r="B19">
        <v>87105575</v>
      </c>
      <c r="C19">
        <v>87115320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439</v>
      </c>
      <c r="J19" t="s">
        <v>3</v>
      </c>
      <c r="K19" t="s">
        <v>440</v>
      </c>
      <c r="L19">
        <v>1191</v>
      </c>
      <c r="N19">
        <v>1013</v>
      </c>
      <c r="O19" t="s">
        <v>441</v>
      </c>
      <c r="P19" t="s">
        <v>441</v>
      </c>
      <c r="Q19">
        <v>1</v>
      </c>
      <c r="W19">
        <v>0</v>
      </c>
      <c r="X19">
        <v>-1991603921</v>
      </c>
      <c r="Y19">
        <f t="shared" si="0"/>
        <v>0.3</v>
      </c>
      <c r="AA19">
        <v>0</v>
      </c>
      <c r="AB19">
        <v>0</v>
      </c>
      <c r="AC19">
        <v>0</v>
      </c>
      <c r="AD19">
        <v>690.62</v>
      </c>
      <c r="AE19">
        <v>0</v>
      </c>
      <c r="AF19">
        <v>0</v>
      </c>
      <c r="AG19">
        <v>0</v>
      </c>
      <c r="AH19">
        <v>690.62</v>
      </c>
      <c r="AI19">
        <v>1</v>
      </c>
      <c r="AJ19">
        <v>1</v>
      </c>
      <c r="AK19">
        <v>1</v>
      </c>
      <c r="AL19">
        <v>1</v>
      </c>
      <c r="AM19">
        <v>-2</v>
      </c>
      <c r="AN19">
        <v>0</v>
      </c>
      <c r="AO19">
        <v>0</v>
      </c>
      <c r="AP19">
        <v>1</v>
      </c>
      <c r="AQ19">
        <v>1</v>
      </c>
      <c r="AR19">
        <v>0</v>
      </c>
      <c r="AS19" t="s">
        <v>3</v>
      </c>
      <c r="AT19">
        <v>0.3</v>
      </c>
      <c r="AU19" t="s">
        <v>3</v>
      </c>
      <c r="AV19">
        <v>1</v>
      </c>
      <c r="AW19">
        <v>2</v>
      </c>
      <c r="AX19">
        <v>87115325</v>
      </c>
      <c r="AY19">
        <v>1</v>
      </c>
      <c r="AZ19">
        <v>0</v>
      </c>
      <c r="BA19">
        <v>19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207.18600000000001</v>
      </c>
      <c r="BN19">
        <v>0.3</v>
      </c>
      <c r="BO19">
        <v>0</v>
      </c>
      <c r="BP19">
        <v>1</v>
      </c>
      <c r="BQ19">
        <v>0</v>
      </c>
      <c r="BR19">
        <v>0</v>
      </c>
      <c r="BS19">
        <v>0</v>
      </c>
      <c r="BT19">
        <v>207.18600000000001</v>
      </c>
      <c r="BU19">
        <v>0.3</v>
      </c>
      <c r="BV19">
        <v>0</v>
      </c>
      <c r="BW19">
        <v>1</v>
      </c>
      <c r="CU19">
        <f>ROUND(AT19*Source!I32*AH19*AL19,2)</f>
        <v>0</v>
      </c>
      <c r="CV19">
        <f>ROUND(Y19*Source!I32,7)</f>
        <v>0</v>
      </c>
      <c r="CW19">
        <v>0</v>
      </c>
      <c r="CX19">
        <f>ROUND(Y19*Source!I32,7)</f>
        <v>0</v>
      </c>
      <c r="CY19">
        <f>AD19</f>
        <v>690.62</v>
      </c>
      <c r="CZ19">
        <f>AH19</f>
        <v>690.62</v>
      </c>
      <c r="DA19">
        <f>AL19</f>
        <v>1</v>
      </c>
      <c r="DB19">
        <f t="shared" si="1"/>
        <v>207.19</v>
      </c>
      <c r="DC19">
        <f t="shared" si="2"/>
        <v>0</v>
      </c>
      <c r="DD19" t="s">
        <v>3</v>
      </c>
      <c r="DE19" t="s">
        <v>3</v>
      </c>
      <c r="DF19">
        <f t="shared" si="3"/>
        <v>0</v>
      </c>
      <c r="DG19">
        <f>ROUND(ROUND(AF19,2)*CX19,2)</f>
        <v>0</v>
      </c>
      <c r="DH19">
        <f t="shared" si="4"/>
        <v>0</v>
      </c>
      <c r="DI19">
        <f t="shared" si="5"/>
        <v>0</v>
      </c>
      <c r="DJ19">
        <f>DI19</f>
        <v>0</v>
      </c>
      <c r="DK19">
        <v>1</v>
      </c>
      <c r="DL19" t="s">
        <v>3</v>
      </c>
      <c r="DM19">
        <v>0</v>
      </c>
      <c r="DN19" t="s">
        <v>3</v>
      </c>
      <c r="DO19">
        <v>0</v>
      </c>
    </row>
    <row r="20" spans="1:119" x14ac:dyDescent="0.2">
      <c r="A20">
        <f>ROW(Source!A32)</f>
        <v>32</v>
      </c>
      <c r="B20">
        <v>87105575</v>
      </c>
      <c r="C20">
        <v>87115320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442</v>
      </c>
      <c r="J20" t="s">
        <v>3</v>
      </c>
      <c r="K20" t="s">
        <v>443</v>
      </c>
      <c r="L20">
        <v>1191</v>
      </c>
      <c r="N20">
        <v>1013</v>
      </c>
      <c r="O20" t="s">
        <v>441</v>
      </c>
      <c r="P20" t="s">
        <v>441</v>
      </c>
      <c r="Q20">
        <v>1</v>
      </c>
      <c r="W20">
        <v>0</v>
      </c>
      <c r="X20">
        <v>-1417349443</v>
      </c>
      <c r="Y20">
        <f t="shared" si="0"/>
        <v>0.16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1</v>
      </c>
      <c r="AJ20">
        <v>1</v>
      </c>
      <c r="AK20">
        <v>1</v>
      </c>
      <c r="AL20">
        <v>1</v>
      </c>
      <c r="AM20">
        <v>-2</v>
      </c>
      <c r="AN20">
        <v>0</v>
      </c>
      <c r="AO20">
        <v>0</v>
      </c>
      <c r="AP20">
        <v>1</v>
      </c>
      <c r="AQ20">
        <v>1</v>
      </c>
      <c r="AR20">
        <v>0</v>
      </c>
      <c r="AS20" t="s">
        <v>3</v>
      </c>
      <c r="AT20">
        <v>0.16</v>
      </c>
      <c r="AU20" t="s">
        <v>3</v>
      </c>
      <c r="AV20">
        <v>2</v>
      </c>
      <c r="AW20">
        <v>2</v>
      </c>
      <c r="AX20">
        <v>87115326</v>
      </c>
      <c r="AY20">
        <v>1</v>
      </c>
      <c r="AZ20">
        <v>0</v>
      </c>
      <c r="BA20">
        <v>20</v>
      </c>
      <c r="BB20">
        <v>1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V20">
        <v>0</v>
      </c>
      <c r="CW20">
        <v>0</v>
      </c>
      <c r="CX20">
        <f>ROUND(Y20*Source!I32,7)</f>
        <v>0</v>
      </c>
      <c r="CY20">
        <f>AD20</f>
        <v>0</v>
      </c>
      <c r="CZ20">
        <f>AH20</f>
        <v>0</v>
      </c>
      <c r="DA20">
        <f>AL20</f>
        <v>1</v>
      </c>
      <c r="DB20">
        <f t="shared" si="1"/>
        <v>0</v>
      </c>
      <c r="DC20">
        <f t="shared" si="2"/>
        <v>0</v>
      </c>
      <c r="DD20" t="s">
        <v>3</v>
      </c>
      <c r="DE20" t="s">
        <v>3</v>
      </c>
      <c r="DF20">
        <f t="shared" si="3"/>
        <v>0</v>
      </c>
      <c r="DG20">
        <f>ROUND(ROUND(AF20,2)*CX20,2)</f>
        <v>0</v>
      </c>
      <c r="DH20">
        <f t="shared" si="4"/>
        <v>0</v>
      </c>
      <c r="DI20">
        <f t="shared" si="5"/>
        <v>0</v>
      </c>
      <c r="DJ20">
        <f>DI20</f>
        <v>0</v>
      </c>
      <c r="DK20">
        <v>0</v>
      </c>
      <c r="DL20" t="s">
        <v>3</v>
      </c>
      <c r="DM20">
        <v>0</v>
      </c>
      <c r="DN20" t="s">
        <v>3</v>
      </c>
      <c r="DO20">
        <v>0</v>
      </c>
    </row>
    <row r="21" spans="1:119" x14ac:dyDescent="0.2">
      <c r="A21">
        <f>ROW(Source!A32)</f>
        <v>32</v>
      </c>
      <c r="B21">
        <v>87105575</v>
      </c>
      <c r="C21">
        <v>87115320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449</v>
      </c>
      <c r="J21" t="s">
        <v>450</v>
      </c>
      <c r="K21" t="s">
        <v>451</v>
      </c>
      <c r="L21">
        <v>1368</v>
      </c>
      <c r="N21">
        <v>1011</v>
      </c>
      <c r="O21" t="s">
        <v>447</v>
      </c>
      <c r="P21" t="s">
        <v>447</v>
      </c>
      <c r="Q21">
        <v>1</v>
      </c>
      <c r="W21">
        <v>0</v>
      </c>
      <c r="X21">
        <v>-1323307150</v>
      </c>
      <c r="Y21">
        <f t="shared" si="0"/>
        <v>0.16</v>
      </c>
      <c r="AA21">
        <v>0</v>
      </c>
      <c r="AB21">
        <v>13.86</v>
      </c>
      <c r="AC21">
        <v>0</v>
      </c>
      <c r="AD21">
        <v>0</v>
      </c>
      <c r="AE21">
        <v>0</v>
      </c>
      <c r="AF21">
        <v>13.86</v>
      </c>
      <c r="AG21">
        <v>0</v>
      </c>
      <c r="AH21">
        <v>0</v>
      </c>
      <c r="AI21">
        <v>1</v>
      </c>
      <c r="AJ21">
        <v>1</v>
      </c>
      <c r="AK21">
        <v>1</v>
      </c>
      <c r="AL21">
        <v>1</v>
      </c>
      <c r="AM21">
        <v>-2</v>
      </c>
      <c r="AN21">
        <v>0</v>
      </c>
      <c r="AO21">
        <v>0</v>
      </c>
      <c r="AP21">
        <v>1</v>
      </c>
      <c r="AQ21">
        <v>1</v>
      </c>
      <c r="AR21">
        <v>0</v>
      </c>
      <c r="AS21" t="s">
        <v>3</v>
      </c>
      <c r="AT21">
        <v>0.16</v>
      </c>
      <c r="AU21" t="s">
        <v>3</v>
      </c>
      <c r="AV21">
        <v>1</v>
      </c>
      <c r="AW21">
        <v>2</v>
      </c>
      <c r="AX21">
        <v>87115327</v>
      </c>
      <c r="AY21">
        <v>1</v>
      </c>
      <c r="AZ21">
        <v>0</v>
      </c>
      <c r="BA21">
        <v>21</v>
      </c>
      <c r="BB21">
        <v>1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2.2176</v>
      </c>
      <c r="BL21">
        <v>0</v>
      </c>
      <c r="BM21">
        <v>0</v>
      </c>
      <c r="BN21">
        <v>0</v>
      </c>
      <c r="BO21">
        <v>0</v>
      </c>
      <c r="BP21">
        <v>1</v>
      </c>
      <c r="BQ21">
        <v>0</v>
      </c>
      <c r="BR21">
        <v>2.2176</v>
      </c>
      <c r="BS21">
        <v>0</v>
      </c>
      <c r="BT21">
        <v>0</v>
      </c>
      <c r="BU21">
        <v>0</v>
      </c>
      <c r="BV21">
        <v>0</v>
      </c>
      <c r="BW21">
        <v>1</v>
      </c>
      <c r="CV21">
        <v>0</v>
      </c>
      <c r="CW21">
        <f>ROUND(Y21*Source!I32*DO21,7)</f>
        <v>0</v>
      </c>
      <c r="CX21">
        <f>ROUND(Y21*Source!I32,7)</f>
        <v>0</v>
      </c>
      <c r="CY21">
        <f>AB21</f>
        <v>13.86</v>
      </c>
      <c r="CZ21">
        <f>AF21</f>
        <v>13.86</v>
      </c>
      <c r="DA21">
        <f>AJ21</f>
        <v>1</v>
      </c>
      <c r="DB21">
        <f t="shared" si="1"/>
        <v>2.2200000000000002</v>
      </c>
      <c r="DC21">
        <f t="shared" si="2"/>
        <v>0</v>
      </c>
      <c r="DD21" t="s">
        <v>3</v>
      </c>
      <c r="DE21" t="s">
        <v>3</v>
      </c>
      <c r="DF21">
        <f t="shared" si="3"/>
        <v>0</v>
      </c>
      <c r="DG21">
        <f>ROUND(ROUND(AF21,2)*CX21,2)</f>
        <v>0</v>
      </c>
      <c r="DH21">
        <f t="shared" si="4"/>
        <v>0</v>
      </c>
      <c r="DI21">
        <f t="shared" si="5"/>
        <v>0</v>
      </c>
      <c r="DJ21">
        <f>DG21+DH21</f>
        <v>0</v>
      </c>
      <c r="DK21">
        <v>1</v>
      </c>
      <c r="DL21" t="s">
        <v>3</v>
      </c>
      <c r="DM21">
        <v>0</v>
      </c>
      <c r="DN21" t="s">
        <v>3</v>
      </c>
      <c r="DO21">
        <v>0</v>
      </c>
    </row>
    <row r="22" spans="1:119" x14ac:dyDescent="0.2">
      <c r="A22">
        <f>ROW(Source!A32)</f>
        <v>32</v>
      </c>
      <c r="B22">
        <v>87105575</v>
      </c>
      <c r="C22">
        <v>87115320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452</v>
      </c>
      <c r="J22" t="s">
        <v>453</v>
      </c>
      <c r="K22" t="s">
        <v>454</v>
      </c>
      <c r="L22">
        <v>1368</v>
      </c>
      <c r="N22">
        <v>1011</v>
      </c>
      <c r="O22" t="s">
        <v>447</v>
      </c>
      <c r="P22" t="s">
        <v>447</v>
      </c>
      <c r="Q22">
        <v>1</v>
      </c>
      <c r="W22">
        <v>0</v>
      </c>
      <c r="X22">
        <v>670530050</v>
      </c>
      <c r="Y22">
        <f t="shared" si="0"/>
        <v>0.16</v>
      </c>
      <c r="AA22">
        <v>0</v>
      </c>
      <c r="AB22">
        <v>634.32000000000005</v>
      </c>
      <c r="AC22">
        <v>801.75</v>
      </c>
      <c r="AD22">
        <v>0</v>
      </c>
      <c r="AE22">
        <v>0</v>
      </c>
      <c r="AF22">
        <v>487.94</v>
      </c>
      <c r="AG22">
        <v>801.75</v>
      </c>
      <c r="AH22">
        <v>0</v>
      </c>
      <c r="AI22">
        <v>1</v>
      </c>
      <c r="AJ22">
        <v>1.3</v>
      </c>
      <c r="AK22">
        <v>1</v>
      </c>
      <c r="AL22">
        <v>1</v>
      </c>
      <c r="AM22">
        <v>2</v>
      </c>
      <c r="AN22">
        <v>0</v>
      </c>
      <c r="AO22">
        <v>0</v>
      </c>
      <c r="AP22">
        <v>1</v>
      </c>
      <c r="AQ22">
        <v>1</v>
      </c>
      <c r="AR22">
        <v>0</v>
      </c>
      <c r="AS22" t="s">
        <v>3</v>
      </c>
      <c r="AT22">
        <v>0.16</v>
      </c>
      <c r="AU22" t="s">
        <v>3</v>
      </c>
      <c r="AV22">
        <v>1</v>
      </c>
      <c r="AW22">
        <v>2</v>
      </c>
      <c r="AX22">
        <v>87115328</v>
      </c>
      <c r="AY22">
        <v>1</v>
      </c>
      <c r="AZ22">
        <v>0</v>
      </c>
      <c r="BA22">
        <v>22</v>
      </c>
      <c r="BB22">
        <v>1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78.070400000000006</v>
      </c>
      <c r="BL22">
        <v>128.28</v>
      </c>
      <c r="BM22">
        <v>0</v>
      </c>
      <c r="BN22">
        <v>0</v>
      </c>
      <c r="BO22">
        <v>0.16</v>
      </c>
      <c r="BP22">
        <v>1</v>
      </c>
      <c r="BQ22">
        <v>0</v>
      </c>
      <c r="BR22">
        <v>78.070400000000006</v>
      </c>
      <c r="BS22">
        <v>128.28</v>
      </c>
      <c r="BT22">
        <v>0</v>
      </c>
      <c r="BU22">
        <v>0</v>
      </c>
      <c r="BV22">
        <v>0.16</v>
      </c>
      <c r="BW22">
        <v>1</v>
      </c>
      <c r="CV22">
        <v>0</v>
      </c>
      <c r="CW22">
        <f>ROUND(Y22*Source!I32*DO22,7)</f>
        <v>0</v>
      </c>
      <c r="CX22">
        <f>ROUND(Y22*Source!I32,7)</f>
        <v>0</v>
      </c>
      <c r="CY22">
        <f>AB22</f>
        <v>634.32000000000005</v>
      </c>
      <c r="CZ22">
        <f>AF22</f>
        <v>487.94</v>
      </c>
      <c r="DA22">
        <f>AJ22</f>
        <v>1.3</v>
      </c>
      <c r="DB22">
        <f t="shared" si="1"/>
        <v>78.069999999999993</v>
      </c>
      <c r="DC22">
        <f t="shared" si="2"/>
        <v>128.28</v>
      </c>
      <c r="DD22" t="s">
        <v>3</v>
      </c>
      <c r="DE22" t="s">
        <v>3</v>
      </c>
      <c r="DF22">
        <f t="shared" si="3"/>
        <v>0</v>
      </c>
      <c r="DG22">
        <f>ROUND(ROUND(AF22*AJ22,2)*CX22,2)</f>
        <v>0</v>
      </c>
      <c r="DH22">
        <f t="shared" si="4"/>
        <v>0</v>
      </c>
      <c r="DI22">
        <f t="shared" si="5"/>
        <v>0</v>
      </c>
      <c r="DJ22">
        <f>DG22+DH22</f>
        <v>0</v>
      </c>
      <c r="DK22">
        <v>0</v>
      </c>
      <c r="DL22" t="s">
        <v>455</v>
      </c>
      <c r="DM22">
        <v>4</v>
      </c>
      <c r="DN22" t="s">
        <v>441</v>
      </c>
      <c r="DO22">
        <v>1</v>
      </c>
    </row>
    <row r="23" spans="1:119" x14ac:dyDescent="0.2">
      <c r="A23">
        <f>ROW(Source!A33)</f>
        <v>33</v>
      </c>
      <c r="B23">
        <v>87105511</v>
      </c>
      <c r="C23">
        <v>87115320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439</v>
      </c>
      <c r="J23" t="s">
        <v>3</v>
      </c>
      <c r="K23" t="s">
        <v>440</v>
      </c>
      <c r="L23">
        <v>1191</v>
      </c>
      <c r="N23">
        <v>1013</v>
      </c>
      <c r="O23" t="s">
        <v>441</v>
      </c>
      <c r="P23" t="s">
        <v>441</v>
      </c>
      <c r="Q23">
        <v>1</v>
      </c>
      <c r="W23">
        <v>0</v>
      </c>
      <c r="X23">
        <v>-1991603921</v>
      </c>
      <c r="Y23">
        <f t="shared" si="0"/>
        <v>0.3</v>
      </c>
      <c r="AA23">
        <v>0</v>
      </c>
      <c r="AB23">
        <v>0</v>
      </c>
      <c r="AC23">
        <v>0</v>
      </c>
      <c r="AD23">
        <v>690.62</v>
      </c>
      <c r="AE23">
        <v>0</v>
      </c>
      <c r="AF23">
        <v>0</v>
      </c>
      <c r="AG23">
        <v>0</v>
      </c>
      <c r="AH23">
        <v>690.62</v>
      </c>
      <c r="AI23">
        <v>1</v>
      </c>
      <c r="AJ23">
        <v>1</v>
      </c>
      <c r="AK23">
        <v>1</v>
      </c>
      <c r="AL23">
        <v>1</v>
      </c>
      <c r="AM23">
        <v>-2</v>
      </c>
      <c r="AN23">
        <v>0</v>
      </c>
      <c r="AO23">
        <v>0</v>
      </c>
      <c r="AP23">
        <v>1</v>
      </c>
      <c r="AQ23">
        <v>1</v>
      </c>
      <c r="AR23">
        <v>0</v>
      </c>
      <c r="AS23" t="s">
        <v>3</v>
      </c>
      <c r="AT23">
        <v>0.3</v>
      </c>
      <c r="AU23" t="s">
        <v>3</v>
      </c>
      <c r="AV23">
        <v>1</v>
      </c>
      <c r="AW23">
        <v>2</v>
      </c>
      <c r="AX23">
        <v>87115325</v>
      </c>
      <c r="AY23">
        <v>1</v>
      </c>
      <c r="AZ23">
        <v>0</v>
      </c>
      <c r="BA23">
        <v>23</v>
      </c>
      <c r="BB23">
        <v>1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207.18600000000001</v>
      </c>
      <c r="BN23">
        <v>0.3</v>
      </c>
      <c r="BO23">
        <v>0</v>
      </c>
      <c r="BP23">
        <v>1</v>
      </c>
      <c r="BQ23">
        <v>0</v>
      </c>
      <c r="BR23">
        <v>0</v>
      </c>
      <c r="BS23">
        <v>0</v>
      </c>
      <c r="BT23">
        <v>207.18600000000001</v>
      </c>
      <c r="BU23">
        <v>0.3</v>
      </c>
      <c r="BV23">
        <v>0</v>
      </c>
      <c r="BW23">
        <v>1</v>
      </c>
      <c r="CU23">
        <f>ROUND(AT23*Source!I33*AH23*AL23,2)</f>
        <v>0</v>
      </c>
      <c r="CV23">
        <f>ROUND(Y23*Source!I33,7)</f>
        <v>0</v>
      </c>
      <c r="CW23">
        <v>0</v>
      </c>
      <c r="CX23">
        <f>ROUND(Y23*Source!I33,7)</f>
        <v>0</v>
      </c>
      <c r="CY23">
        <f>AD23</f>
        <v>690.62</v>
      </c>
      <c r="CZ23">
        <f>AH23</f>
        <v>690.62</v>
      </c>
      <c r="DA23">
        <f>AL23</f>
        <v>1</v>
      </c>
      <c r="DB23">
        <f t="shared" si="1"/>
        <v>207.19</v>
      </c>
      <c r="DC23">
        <f t="shared" si="2"/>
        <v>0</v>
      </c>
      <c r="DD23" t="s">
        <v>3</v>
      </c>
      <c r="DE23" t="s">
        <v>3</v>
      </c>
      <c r="DF23">
        <f t="shared" si="3"/>
        <v>0</v>
      </c>
      <c r="DG23">
        <f>ROUND(ROUND(AF23,2)*CX23,2)</f>
        <v>0</v>
      </c>
      <c r="DH23">
        <f t="shared" si="4"/>
        <v>0</v>
      </c>
      <c r="DI23">
        <f t="shared" si="5"/>
        <v>0</v>
      </c>
      <c r="DJ23">
        <f>DI23</f>
        <v>0</v>
      </c>
      <c r="DK23">
        <v>1</v>
      </c>
      <c r="DL23" t="s">
        <v>3</v>
      </c>
      <c r="DM23">
        <v>0</v>
      </c>
      <c r="DN23" t="s">
        <v>3</v>
      </c>
      <c r="DO23">
        <v>0</v>
      </c>
    </row>
    <row r="24" spans="1:119" x14ac:dyDescent="0.2">
      <c r="A24">
        <f>ROW(Source!A33)</f>
        <v>33</v>
      </c>
      <c r="B24">
        <v>87105511</v>
      </c>
      <c r="C24">
        <v>87115320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442</v>
      </c>
      <c r="J24" t="s">
        <v>3</v>
      </c>
      <c r="K24" t="s">
        <v>443</v>
      </c>
      <c r="L24">
        <v>1191</v>
      </c>
      <c r="N24">
        <v>1013</v>
      </c>
      <c r="O24" t="s">
        <v>441</v>
      </c>
      <c r="P24" t="s">
        <v>441</v>
      </c>
      <c r="Q24">
        <v>1</v>
      </c>
      <c r="W24">
        <v>0</v>
      </c>
      <c r="X24">
        <v>-1417349443</v>
      </c>
      <c r="Y24">
        <f t="shared" si="0"/>
        <v>0.16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1</v>
      </c>
      <c r="AJ24">
        <v>1</v>
      </c>
      <c r="AK24">
        <v>1</v>
      </c>
      <c r="AL24">
        <v>1</v>
      </c>
      <c r="AM24">
        <v>-2</v>
      </c>
      <c r="AN24">
        <v>0</v>
      </c>
      <c r="AO24">
        <v>0</v>
      </c>
      <c r="AP24">
        <v>1</v>
      </c>
      <c r="AQ24">
        <v>1</v>
      </c>
      <c r="AR24">
        <v>0</v>
      </c>
      <c r="AS24" t="s">
        <v>3</v>
      </c>
      <c r="AT24">
        <v>0.16</v>
      </c>
      <c r="AU24" t="s">
        <v>3</v>
      </c>
      <c r="AV24">
        <v>2</v>
      </c>
      <c r="AW24">
        <v>2</v>
      </c>
      <c r="AX24">
        <v>87115326</v>
      </c>
      <c r="AY24">
        <v>1</v>
      </c>
      <c r="AZ24">
        <v>0</v>
      </c>
      <c r="BA24">
        <v>24</v>
      </c>
      <c r="BB24">
        <v>1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V24">
        <v>0</v>
      </c>
      <c r="CW24">
        <v>0</v>
      </c>
      <c r="CX24">
        <f>ROUND(Y24*Source!I33,7)</f>
        <v>0</v>
      </c>
      <c r="CY24">
        <f>AD24</f>
        <v>0</v>
      </c>
      <c r="CZ24">
        <f>AH24</f>
        <v>0</v>
      </c>
      <c r="DA24">
        <f>AL24</f>
        <v>1</v>
      </c>
      <c r="DB24">
        <f t="shared" si="1"/>
        <v>0</v>
      </c>
      <c r="DC24">
        <f t="shared" si="2"/>
        <v>0</v>
      </c>
      <c r="DD24" t="s">
        <v>3</v>
      </c>
      <c r="DE24" t="s">
        <v>3</v>
      </c>
      <c r="DF24">
        <f t="shared" si="3"/>
        <v>0</v>
      </c>
      <c r="DG24">
        <f>ROUND(ROUND(AF24,2)*CX24,2)</f>
        <v>0</v>
      </c>
      <c r="DH24">
        <f t="shared" si="4"/>
        <v>0</v>
      </c>
      <c r="DI24">
        <f t="shared" si="5"/>
        <v>0</v>
      </c>
      <c r="DJ24">
        <f>DI24</f>
        <v>0</v>
      </c>
      <c r="DK24">
        <v>0</v>
      </c>
      <c r="DL24" t="s">
        <v>3</v>
      </c>
      <c r="DM24">
        <v>0</v>
      </c>
      <c r="DN24" t="s">
        <v>3</v>
      </c>
      <c r="DO24">
        <v>0</v>
      </c>
    </row>
    <row r="25" spans="1:119" x14ac:dyDescent="0.2">
      <c r="A25">
        <f>ROW(Source!A33)</f>
        <v>33</v>
      </c>
      <c r="B25">
        <v>87105511</v>
      </c>
      <c r="C25">
        <v>87115320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449</v>
      </c>
      <c r="J25" t="s">
        <v>450</v>
      </c>
      <c r="K25" t="s">
        <v>451</v>
      </c>
      <c r="L25">
        <v>1368</v>
      </c>
      <c r="N25">
        <v>1011</v>
      </c>
      <c r="O25" t="s">
        <v>447</v>
      </c>
      <c r="P25" t="s">
        <v>447</v>
      </c>
      <c r="Q25">
        <v>1</v>
      </c>
      <c r="W25">
        <v>0</v>
      </c>
      <c r="X25">
        <v>-1323307150</v>
      </c>
      <c r="Y25">
        <f t="shared" si="0"/>
        <v>0.16</v>
      </c>
      <c r="AA25">
        <v>0</v>
      </c>
      <c r="AB25">
        <v>13.86</v>
      </c>
      <c r="AC25">
        <v>0</v>
      </c>
      <c r="AD25">
        <v>0</v>
      </c>
      <c r="AE25">
        <v>0</v>
      </c>
      <c r="AF25">
        <v>13.86</v>
      </c>
      <c r="AG25">
        <v>0</v>
      </c>
      <c r="AH25">
        <v>0</v>
      </c>
      <c r="AI25">
        <v>1</v>
      </c>
      <c r="AJ25">
        <v>1</v>
      </c>
      <c r="AK25">
        <v>1</v>
      </c>
      <c r="AL25">
        <v>1</v>
      </c>
      <c r="AM25">
        <v>-2</v>
      </c>
      <c r="AN25">
        <v>0</v>
      </c>
      <c r="AO25">
        <v>0</v>
      </c>
      <c r="AP25">
        <v>1</v>
      </c>
      <c r="AQ25">
        <v>1</v>
      </c>
      <c r="AR25">
        <v>0</v>
      </c>
      <c r="AS25" t="s">
        <v>3</v>
      </c>
      <c r="AT25">
        <v>0.16</v>
      </c>
      <c r="AU25" t="s">
        <v>3</v>
      </c>
      <c r="AV25">
        <v>1</v>
      </c>
      <c r="AW25">
        <v>2</v>
      </c>
      <c r="AX25">
        <v>87115327</v>
      </c>
      <c r="AY25">
        <v>1</v>
      </c>
      <c r="AZ25">
        <v>0</v>
      </c>
      <c r="BA25">
        <v>25</v>
      </c>
      <c r="BB25">
        <v>1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2.2176</v>
      </c>
      <c r="BL25">
        <v>0</v>
      </c>
      <c r="BM25">
        <v>0</v>
      </c>
      <c r="BN25">
        <v>0</v>
      </c>
      <c r="BO25">
        <v>0</v>
      </c>
      <c r="BP25">
        <v>1</v>
      </c>
      <c r="BQ25">
        <v>0</v>
      </c>
      <c r="BR25">
        <v>2.2176</v>
      </c>
      <c r="BS25">
        <v>0</v>
      </c>
      <c r="BT25">
        <v>0</v>
      </c>
      <c r="BU25">
        <v>0</v>
      </c>
      <c r="BV25">
        <v>0</v>
      </c>
      <c r="BW25">
        <v>1</v>
      </c>
      <c r="CV25">
        <v>0</v>
      </c>
      <c r="CW25">
        <f>ROUND(Y25*Source!I33*DO25,7)</f>
        <v>0</v>
      </c>
      <c r="CX25">
        <f>ROUND(Y25*Source!I33,7)</f>
        <v>0</v>
      </c>
      <c r="CY25">
        <f>AB25</f>
        <v>13.86</v>
      </c>
      <c r="CZ25">
        <f>AF25</f>
        <v>13.86</v>
      </c>
      <c r="DA25">
        <f>AJ25</f>
        <v>1</v>
      </c>
      <c r="DB25">
        <f t="shared" si="1"/>
        <v>2.2200000000000002</v>
      </c>
      <c r="DC25">
        <f t="shared" si="2"/>
        <v>0</v>
      </c>
      <c r="DD25" t="s">
        <v>3</v>
      </c>
      <c r="DE25" t="s">
        <v>3</v>
      </c>
      <c r="DF25">
        <f t="shared" si="3"/>
        <v>0</v>
      </c>
      <c r="DG25">
        <f>ROUND(ROUND(AF25,2)*CX25,2)</f>
        <v>0</v>
      </c>
      <c r="DH25">
        <f t="shared" si="4"/>
        <v>0</v>
      </c>
      <c r="DI25">
        <f t="shared" si="5"/>
        <v>0</v>
      </c>
      <c r="DJ25">
        <f>DG25+DH25</f>
        <v>0</v>
      </c>
      <c r="DK25">
        <v>1</v>
      </c>
      <c r="DL25" t="s">
        <v>3</v>
      </c>
      <c r="DM25">
        <v>0</v>
      </c>
      <c r="DN25" t="s">
        <v>3</v>
      </c>
      <c r="DO25">
        <v>0</v>
      </c>
    </row>
    <row r="26" spans="1:119" x14ac:dyDescent="0.2">
      <c r="A26">
        <f>ROW(Source!A33)</f>
        <v>33</v>
      </c>
      <c r="B26">
        <v>87105511</v>
      </c>
      <c r="C26">
        <v>87115320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452</v>
      </c>
      <c r="J26" t="s">
        <v>453</v>
      </c>
      <c r="K26" t="s">
        <v>454</v>
      </c>
      <c r="L26">
        <v>1368</v>
      </c>
      <c r="N26">
        <v>1011</v>
      </c>
      <c r="O26" t="s">
        <v>447</v>
      </c>
      <c r="P26" t="s">
        <v>447</v>
      </c>
      <c r="Q26">
        <v>1</v>
      </c>
      <c r="W26">
        <v>0</v>
      </c>
      <c r="X26">
        <v>670530050</v>
      </c>
      <c r="Y26">
        <f t="shared" si="0"/>
        <v>0.16</v>
      </c>
      <c r="AA26">
        <v>0</v>
      </c>
      <c r="AB26">
        <v>634.32000000000005</v>
      </c>
      <c r="AC26">
        <v>801.75</v>
      </c>
      <c r="AD26">
        <v>0</v>
      </c>
      <c r="AE26">
        <v>0</v>
      </c>
      <c r="AF26">
        <v>487.94</v>
      </c>
      <c r="AG26">
        <v>801.75</v>
      </c>
      <c r="AH26">
        <v>0</v>
      </c>
      <c r="AI26">
        <v>1</v>
      </c>
      <c r="AJ26">
        <v>1.3</v>
      </c>
      <c r="AK26">
        <v>1</v>
      </c>
      <c r="AL26">
        <v>1</v>
      </c>
      <c r="AM26">
        <v>2</v>
      </c>
      <c r="AN26">
        <v>0</v>
      </c>
      <c r="AO26">
        <v>0</v>
      </c>
      <c r="AP26">
        <v>1</v>
      </c>
      <c r="AQ26">
        <v>1</v>
      </c>
      <c r="AR26">
        <v>0</v>
      </c>
      <c r="AS26" t="s">
        <v>3</v>
      </c>
      <c r="AT26">
        <v>0.16</v>
      </c>
      <c r="AU26" t="s">
        <v>3</v>
      </c>
      <c r="AV26">
        <v>1</v>
      </c>
      <c r="AW26">
        <v>2</v>
      </c>
      <c r="AX26">
        <v>87115328</v>
      </c>
      <c r="AY26">
        <v>1</v>
      </c>
      <c r="AZ26">
        <v>0</v>
      </c>
      <c r="BA26">
        <v>26</v>
      </c>
      <c r="BB26">
        <v>1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78.070400000000006</v>
      </c>
      <c r="BL26">
        <v>128.28</v>
      </c>
      <c r="BM26">
        <v>0</v>
      </c>
      <c r="BN26">
        <v>0</v>
      </c>
      <c r="BO26">
        <v>0.16</v>
      </c>
      <c r="BP26">
        <v>1</v>
      </c>
      <c r="BQ26">
        <v>0</v>
      </c>
      <c r="BR26">
        <v>78.070400000000006</v>
      </c>
      <c r="BS26">
        <v>128.28</v>
      </c>
      <c r="BT26">
        <v>0</v>
      </c>
      <c r="BU26">
        <v>0</v>
      </c>
      <c r="BV26">
        <v>0.16</v>
      </c>
      <c r="BW26">
        <v>1</v>
      </c>
      <c r="CV26">
        <v>0</v>
      </c>
      <c r="CW26">
        <f>ROUND(Y26*Source!I33*DO26,7)</f>
        <v>0</v>
      </c>
      <c r="CX26">
        <f>ROUND(Y26*Source!I33,7)</f>
        <v>0</v>
      </c>
      <c r="CY26">
        <f>AB26</f>
        <v>634.32000000000005</v>
      </c>
      <c r="CZ26">
        <f>AF26</f>
        <v>487.94</v>
      </c>
      <c r="DA26">
        <f>AJ26</f>
        <v>1.3</v>
      </c>
      <c r="DB26">
        <f t="shared" si="1"/>
        <v>78.069999999999993</v>
      </c>
      <c r="DC26">
        <f t="shared" si="2"/>
        <v>128.28</v>
      </c>
      <c r="DD26" t="s">
        <v>3</v>
      </c>
      <c r="DE26" t="s">
        <v>3</v>
      </c>
      <c r="DF26">
        <f t="shared" si="3"/>
        <v>0</v>
      </c>
      <c r="DG26">
        <f>ROUND(ROUND(AF26*AJ26,2)*CX26,2)</f>
        <v>0</v>
      </c>
      <c r="DH26">
        <f t="shared" si="4"/>
        <v>0</v>
      </c>
      <c r="DI26">
        <f t="shared" si="5"/>
        <v>0</v>
      </c>
      <c r="DJ26">
        <f>DG26+DH26</f>
        <v>0</v>
      </c>
      <c r="DK26">
        <v>0</v>
      </c>
      <c r="DL26" t="s">
        <v>455</v>
      </c>
      <c r="DM26">
        <v>4</v>
      </c>
      <c r="DN26" t="s">
        <v>441</v>
      </c>
      <c r="DO26">
        <v>1</v>
      </c>
    </row>
    <row r="27" spans="1:119" x14ac:dyDescent="0.2">
      <c r="A27">
        <f>ROW(Source!A34)</f>
        <v>34</v>
      </c>
      <c r="B27">
        <v>87105575</v>
      </c>
      <c r="C27">
        <v>87115329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456</v>
      </c>
      <c r="J27" t="s">
        <v>3</v>
      </c>
      <c r="K27" t="s">
        <v>457</v>
      </c>
      <c r="L27">
        <v>1191</v>
      </c>
      <c r="N27">
        <v>1013</v>
      </c>
      <c r="O27" t="s">
        <v>441</v>
      </c>
      <c r="P27" t="s">
        <v>441</v>
      </c>
      <c r="Q27">
        <v>1</v>
      </c>
      <c r="W27">
        <v>0</v>
      </c>
      <c r="X27">
        <v>32079103</v>
      </c>
      <c r="Y27">
        <f t="shared" si="0"/>
        <v>3.06</v>
      </c>
      <c r="AA27">
        <v>0</v>
      </c>
      <c r="AB27">
        <v>0</v>
      </c>
      <c r="AC27">
        <v>0</v>
      </c>
      <c r="AD27">
        <v>748.18</v>
      </c>
      <c r="AE27">
        <v>0</v>
      </c>
      <c r="AF27">
        <v>0</v>
      </c>
      <c r="AG27">
        <v>0</v>
      </c>
      <c r="AH27">
        <v>748.18</v>
      </c>
      <c r="AI27">
        <v>1</v>
      </c>
      <c r="AJ27">
        <v>1</v>
      </c>
      <c r="AK27">
        <v>1</v>
      </c>
      <c r="AL27">
        <v>1</v>
      </c>
      <c r="AM27">
        <v>-2</v>
      </c>
      <c r="AN27">
        <v>0</v>
      </c>
      <c r="AO27">
        <v>0</v>
      </c>
      <c r="AP27">
        <v>1</v>
      </c>
      <c r="AQ27">
        <v>1</v>
      </c>
      <c r="AR27">
        <v>0</v>
      </c>
      <c r="AS27" t="s">
        <v>3</v>
      </c>
      <c r="AT27">
        <v>3.06</v>
      </c>
      <c r="AU27" t="s">
        <v>3</v>
      </c>
      <c r="AV27">
        <v>1</v>
      </c>
      <c r="AW27">
        <v>2</v>
      </c>
      <c r="AX27">
        <v>87115348</v>
      </c>
      <c r="AY27">
        <v>1</v>
      </c>
      <c r="AZ27">
        <v>0</v>
      </c>
      <c r="BA27">
        <v>27</v>
      </c>
      <c r="BB27">
        <v>1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2289.4308000000001</v>
      </c>
      <c r="BN27">
        <v>3.06</v>
      </c>
      <c r="BO27">
        <v>0</v>
      </c>
      <c r="BP27">
        <v>1</v>
      </c>
      <c r="BQ27">
        <v>0</v>
      </c>
      <c r="BR27">
        <v>0</v>
      </c>
      <c r="BS27">
        <v>0</v>
      </c>
      <c r="BT27">
        <v>2289.4308000000001</v>
      </c>
      <c r="BU27">
        <v>3.06</v>
      </c>
      <c r="BV27">
        <v>0</v>
      </c>
      <c r="BW27">
        <v>1</v>
      </c>
      <c r="CU27">
        <f>ROUND(AT27*Source!I34*AH27*AL27,2)</f>
        <v>0</v>
      </c>
      <c r="CV27">
        <f>ROUND(Y27*Source!I34,7)</f>
        <v>0</v>
      </c>
      <c r="CW27">
        <v>0</v>
      </c>
      <c r="CX27">
        <f>ROUND(Y27*Source!I34,7)</f>
        <v>0</v>
      </c>
      <c r="CY27">
        <f>AD27</f>
        <v>748.18</v>
      </c>
      <c r="CZ27">
        <f>AH27</f>
        <v>748.18</v>
      </c>
      <c r="DA27">
        <f>AL27</f>
        <v>1</v>
      </c>
      <c r="DB27">
        <f t="shared" si="1"/>
        <v>2289.4299999999998</v>
      </c>
      <c r="DC27">
        <f t="shared" si="2"/>
        <v>0</v>
      </c>
      <c r="DD27" t="s">
        <v>3</v>
      </c>
      <c r="DE27" t="s">
        <v>3</v>
      </c>
      <c r="DF27">
        <f t="shared" si="3"/>
        <v>0</v>
      </c>
      <c r="DG27">
        <f>ROUND(ROUND(AF27,2)*CX27,2)</f>
        <v>0</v>
      </c>
      <c r="DH27">
        <f t="shared" si="4"/>
        <v>0</v>
      </c>
      <c r="DI27">
        <f t="shared" si="5"/>
        <v>0</v>
      </c>
      <c r="DJ27">
        <f>DI27</f>
        <v>0</v>
      </c>
      <c r="DK27">
        <v>1</v>
      </c>
      <c r="DL27" t="s">
        <v>3</v>
      </c>
      <c r="DM27">
        <v>0</v>
      </c>
      <c r="DN27" t="s">
        <v>3</v>
      </c>
      <c r="DO27">
        <v>0</v>
      </c>
    </row>
    <row r="28" spans="1:119" x14ac:dyDescent="0.2">
      <c r="A28">
        <f>ROW(Source!A34)</f>
        <v>34</v>
      </c>
      <c r="B28">
        <v>87105575</v>
      </c>
      <c r="C28">
        <v>87115329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442</v>
      </c>
      <c r="J28" t="s">
        <v>3</v>
      </c>
      <c r="K28" t="s">
        <v>443</v>
      </c>
      <c r="L28">
        <v>1191</v>
      </c>
      <c r="N28">
        <v>1013</v>
      </c>
      <c r="O28" t="s">
        <v>441</v>
      </c>
      <c r="P28" t="s">
        <v>441</v>
      </c>
      <c r="Q28">
        <v>1</v>
      </c>
      <c r="W28">
        <v>0</v>
      </c>
      <c r="X28">
        <v>-1417349443</v>
      </c>
      <c r="Y28">
        <f t="shared" si="0"/>
        <v>0.87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1</v>
      </c>
      <c r="AJ28">
        <v>1</v>
      </c>
      <c r="AK28">
        <v>1</v>
      </c>
      <c r="AL28">
        <v>1</v>
      </c>
      <c r="AM28">
        <v>-2</v>
      </c>
      <c r="AN28">
        <v>0</v>
      </c>
      <c r="AO28">
        <v>0</v>
      </c>
      <c r="AP28">
        <v>1</v>
      </c>
      <c r="AQ28">
        <v>1</v>
      </c>
      <c r="AR28">
        <v>0</v>
      </c>
      <c r="AS28" t="s">
        <v>3</v>
      </c>
      <c r="AT28">
        <v>0.87</v>
      </c>
      <c r="AU28" t="s">
        <v>3</v>
      </c>
      <c r="AV28">
        <v>2</v>
      </c>
      <c r="AW28">
        <v>2</v>
      </c>
      <c r="AX28">
        <v>87115349</v>
      </c>
      <c r="AY28">
        <v>1</v>
      </c>
      <c r="AZ28">
        <v>0</v>
      </c>
      <c r="BA28">
        <v>28</v>
      </c>
      <c r="BB28">
        <v>1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V28">
        <v>0</v>
      </c>
      <c r="CW28">
        <v>0</v>
      </c>
      <c r="CX28">
        <f>ROUND(Y28*Source!I34,7)</f>
        <v>0</v>
      </c>
      <c r="CY28">
        <f>AD28</f>
        <v>0</v>
      </c>
      <c r="CZ28">
        <f>AH28</f>
        <v>0</v>
      </c>
      <c r="DA28">
        <f>AL28</f>
        <v>1</v>
      </c>
      <c r="DB28">
        <f t="shared" si="1"/>
        <v>0</v>
      </c>
      <c r="DC28">
        <f t="shared" si="2"/>
        <v>0</v>
      </c>
      <c r="DD28" t="s">
        <v>3</v>
      </c>
      <c r="DE28" t="s">
        <v>3</v>
      </c>
      <c r="DF28">
        <f t="shared" si="3"/>
        <v>0</v>
      </c>
      <c r="DG28">
        <f>ROUND(ROUND(AF28,2)*CX28,2)</f>
        <v>0</v>
      </c>
      <c r="DH28">
        <f t="shared" si="4"/>
        <v>0</v>
      </c>
      <c r="DI28">
        <f t="shared" si="5"/>
        <v>0</v>
      </c>
      <c r="DJ28">
        <f>DI28</f>
        <v>0</v>
      </c>
      <c r="DK28">
        <v>0</v>
      </c>
      <c r="DL28" t="s">
        <v>3</v>
      </c>
      <c r="DM28">
        <v>0</v>
      </c>
      <c r="DN28" t="s">
        <v>3</v>
      </c>
      <c r="DO28">
        <v>0</v>
      </c>
    </row>
    <row r="29" spans="1:119" x14ac:dyDescent="0.2">
      <c r="A29">
        <f>ROW(Source!A34)</f>
        <v>34</v>
      </c>
      <c r="B29">
        <v>87105575</v>
      </c>
      <c r="C29">
        <v>87115329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458</v>
      </c>
      <c r="J29" t="s">
        <v>459</v>
      </c>
      <c r="K29" t="s">
        <v>460</v>
      </c>
      <c r="L29">
        <v>1368</v>
      </c>
      <c r="N29">
        <v>1011</v>
      </c>
      <c r="O29" t="s">
        <v>447</v>
      </c>
      <c r="P29" t="s">
        <v>447</v>
      </c>
      <c r="Q29">
        <v>1</v>
      </c>
      <c r="W29">
        <v>0</v>
      </c>
      <c r="X29">
        <v>843131152</v>
      </c>
      <c r="Y29">
        <f t="shared" si="0"/>
        <v>0.68</v>
      </c>
      <c r="AA29">
        <v>0</v>
      </c>
      <c r="AB29">
        <v>2736.29</v>
      </c>
      <c r="AC29">
        <v>932.95</v>
      </c>
      <c r="AD29">
        <v>0</v>
      </c>
      <c r="AE29">
        <v>0</v>
      </c>
      <c r="AF29">
        <v>2088.77</v>
      </c>
      <c r="AG29">
        <v>932.95</v>
      </c>
      <c r="AH29">
        <v>0</v>
      </c>
      <c r="AI29">
        <v>1</v>
      </c>
      <c r="AJ29">
        <v>1.31</v>
      </c>
      <c r="AK29">
        <v>1</v>
      </c>
      <c r="AL29">
        <v>1</v>
      </c>
      <c r="AM29">
        <v>2</v>
      </c>
      <c r="AN29">
        <v>0</v>
      </c>
      <c r="AO29">
        <v>0</v>
      </c>
      <c r="AP29">
        <v>1</v>
      </c>
      <c r="AQ29">
        <v>1</v>
      </c>
      <c r="AR29">
        <v>0</v>
      </c>
      <c r="AS29" t="s">
        <v>3</v>
      </c>
      <c r="AT29">
        <v>0.68</v>
      </c>
      <c r="AU29" t="s">
        <v>3</v>
      </c>
      <c r="AV29">
        <v>1</v>
      </c>
      <c r="AW29">
        <v>2</v>
      </c>
      <c r="AX29">
        <v>87115350</v>
      </c>
      <c r="AY29">
        <v>1</v>
      </c>
      <c r="AZ29">
        <v>0</v>
      </c>
      <c r="BA29">
        <v>29</v>
      </c>
      <c r="BB29">
        <v>1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1420.3636000000001</v>
      </c>
      <c r="BL29">
        <v>634.40600000000006</v>
      </c>
      <c r="BM29">
        <v>0</v>
      </c>
      <c r="BN29">
        <v>0</v>
      </c>
      <c r="BO29">
        <v>0.68</v>
      </c>
      <c r="BP29">
        <v>1</v>
      </c>
      <c r="BQ29">
        <v>0</v>
      </c>
      <c r="BR29">
        <v>1420.3636000000001</v>
      </c>
      <c r="BS29">
        <v>634.40600000000006</v>
      </c>
      <c r="BT29">
        <v>0</v>
      </c>
      <c r="BU29">
        <v>0</v>
      </c>
      <c r="BV29">
        <v>0.68</v>
      </c>
      <c r="BW29">
        <v>1</v>
      </c>
      <c r="CV29">
        <v>0</v>
      </c>
      <c r="CW29">
        <f>ROUND(Y29*Source!I34*DO29,7)</f>
        <v>0</v>
      </c>
      <c r="CX29">
        <f>ROUND(Y29*Source!I34,7)</f>
        <v>0</v>
      </c>
      <c r="CY29">
        <f>AB29</f>
        <v>2736.29</v>
      </c>
      <c r="CZ29">
        <f>AF29</f>
        <v>2088.77</v>
      </c>
      <c r="DA29">
        <f>AJ29</f>
        <v>1.31</v>
      </c>
      <c r="DB29">
        <f t="shared" si="1"/>
        <v>1420.36</v>
      </c>
      <c r="DC29">
        <f t="shared" si="2"/>
        <v>634.41</v>
      </c>
      <c r="DD29" t="s">
        <v>3</v>
      </c>
      <c r="DE29" t="s">
        <v>3</v>
      </c>
      <c r="DF29">
        <f t="shared" si="3"/>
        <v>0</v>
      </c>
      <c r="DG29">
        <f>ROUND(ROUND(AF29*AJ29,2)*CX29,2)</f>
        <v>0</v>
      </c>
      <c r="DH29">
        <f t="shared" si="4"/>
        <v>0</v>
      </c>
      <c r="DI29">
        <f t="shared" si="5"/>
        <v>0</v>
      </c>
      <c r="DJ29">
        <f>DG29+DH29</f>
        <v>0</v>
      </c>
      <c r="DK29">
        <v>0</v>
      </c>
      <c r="DL29" t="s">
        <v>461</v>
      </c>
      <c r="DM29">
        <v>5</v>
      </c>
      <c r="DN29" t="s">
        <v>441</v>
      </c>
      <c r="DO29">
        <v>1</v>
      </c>
    </row>
    <row r="30" spans="1:119" x14ac:dyDescent="0.2">
      <c r="A30">
        <f>ROW(Source!A34)</f>
        <v>34</v>
      </c>
      <c r="B30">
        <v>87105575</v>
      </c>
      <c r="C30">
        <v>87115329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462</v>
      </c>
      <c r="J30" t="s">
        <v>463</v>
      </c>
      <c r="K30" t="s">
        <v>464</v>
      </c>
      <c r="L30">
        <v>1368</v>
      </c>
      <c r="N30">
        <v>1011</v>
      </c>
      <c r="O30" t="s">
        <v>447</v>
      </c>
      <c r="P30" t="s">
        <v>447</v>
      </c>
      <c r="Q30">
        <v>1</v>
      </c>
      <c r="W30">
        <v>0</v>
      </c>
      <c r="X30">
        <v>-849950259</v>
      </c>
      <c r="Y30">
        <f t="shared" si="0"/>
        <v>0.19</v>
      </c>
      <c r="AA30">
        <v>0</v>
      </c>
      <c r="AB30">
        <v>641.70000000000005</v>
      </c>
      <c r="AC30">
        <v>811.79</v>
      </c>
      <c r="AD30">
        <v>0</v>
      </c>
      <c r="AE30">
        <v>0</v>
      </c>
      <c r="AF30">
        <v>641.70000000000005</v>
      </c>
      <c r="AG30">
        <v>811.79</v>
      </c>
      <c r="AH30">
        <v>0</v>
      </c>
      <c r="AI30">
        <v>1</v>
      </c>
      <c r="AJ30">
        <v>1</v>
      </c>
      <c r="AK30">
        <v>1</v>
      </c>
      <c r="AL30">
        <v>1</v>
      </c>
      <c r="AM30">
        <v>-2</v>
      </c>
      <c r="AN30">
        <v>0</v>
      </c>
      <c r="AO30">
        <v>0</v>
      </c>
      <c r="AP30">
        <v>1</v>
      </c>
      <c r="AQ30">
        <v>1</v>
      </c>
      <c r="AR30">
        <v>0</v>
      </c>
      <c r="AS30" t="s">
        <v>3</v>
      </c>
      <c r="AT30">
        <v>0.19</v>
      </c>
      <c r="AU30" t="s">
        <v>3</v>
      </c>
      <c r="AV30">
        <v>1</v>
      </c>
      <c r="AW30">
        <v>2</v>
      </c>
      <c r="AX30">
        <v>87115351</v>
      </c>
      <c r="AY30">
        <v>1</v>
      </c>
      <c r="AZ30">
        <v>0</v>
      </c>
      <c r="BA30">
        <v>30</v>
      </c>
      <c r="BB30">
        <v>1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121.92300000000002</v>
      </c>
      <c r="BL30">
        <v>154.24009999999998</v>
      </c>
      <c r="BM30">
        <v>0</v>
      </c>
      <c r="BN30">
        <v>0</v>
      </c>
      <c r="BO30">
        <v>0.19</v>
      </c>
      <c r="BP30">
        <v>1</v>
      </c>
      <c r="BQ30">
        <v>0</v>
      </c>
      <c r="BR30">
        <v>121.92300000000002</v>
      </c>
      <c r="BS30">
        <v>154.24009999999998</v>
      </c>
      <c r="BT30">
        <v>0</v>
      </c>
      <c r="BU30">
        <v>0</v>
      </c>
      <c r="BV30">
        <v>0.19</v>
      </c>
      <c r="BW30">
        <v>1</v>
      </c>
      <c r="CV30">
        <v>0</v>
      </c>
      <c r="CW30">
        <f>ROUND(Y30*Source!I34*DO30,7)</f>
        <v>0</v>
      </c>
      <c r="CX30">
        <f>ROUND(Y30*Source!I34,7)</f>
        <v>0</v>
      </c>
      <c r="CY30">
        <f>AB30</f>
        <v>641.70000000000005</v>
      </c>
      <c r="CZ30">
        <f>AF30</f>
        <v>641.70000000000005</v>
      </c>
      <c r="DA30">
        <f>AJ30</f>
        <v>1</v>
      </c>
      <c r="DB30">
        <f t="shared" si="1"/>
        <v>121.92</v>
      </c>
      <c r="DC30">
        <f t="shared" si="2"/>
        <v>154.24</v>
      </c>
      <c r="DD30" t="s">
        <v>3</v>
      </c>
      <c r="DE30" t="s">
        <v>3</v>
      </c>
      <c r="DF30">
        <f t="shared" si="3"/>
        <v>0</v>
      </c>
      <c r="DG30">
        <f t="shared" ref="DG30:DG46" si="6">ROUND(ROUND(AF30,2)*CX30,2)</f>
        <v>0</v>
      </c>
      <c r="DH30">
        <f t="shared" si="4"/>
        <v>0</v>
      </c>
      <c r="DI30">
        <f t="shared" si="5"/>
        <v>0</v>
      </c>
      <c r="DJ30">
        <f>DG30+DH30</f>
        <v>0</v>
      </c>
      <c r="DK30">
        <v>1</v>
      </c>
      <c r="DL30" t="s">
        <v>455</v>
      </c>
      <c r="DM30">
        <v>4</v>
      </c>
      <c r="DN30" t="s">
        <v>441</v>
      </c>
      <c r="DO30">
        <v>1</v>
      </c>
    </row>
    <row r="31" spans="1:119" x14ac:dyDescent="0.2">
      <c r="A31">
        <f>ROW(Source!A34)</f>
        <v>34</v>
      </c>
      <c r="B31">
        <v>87105575</v>
      </c>
      <c r="C31">
        <v>87115329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465</v>
      </c>
      <c r="J31" t="s">
        <v>466</v>
      </c>
      <c r="K31" t="s">
        <v>467</v>
      </c>
      <c r="L31">
        <v>1346</v>
      </c>
      <c r="N31">
        <v>1009</v>
      </c>
      <c r="O31" t="s">
        <v>46</v>
      </c>
      <c r="P31" t="s">
        <v>46</v>
      </c>
      <c r="Q31">
        <v>1</v>
      </c>
      <c r="W31">
        <v>0</v>
      </c>
      <c r="X31">
        <v>-897919439</v>
      </c>
      <c r="Y31">
        <f t="shared" si="0"/>
        <v>0.1</v>
      </c>
      <c r="AA31">
        <v>296.69</v>
      </c>
      <c r="AB31">
        <v>0</v>
      </c>
      <c r="AC31">
        <v>0</v>
      </c>
      <c r="AD31">
        <v>0</v>
      </c>
      <c r="AE31">
        <v>185.43</v>
      </c>
      <c r="AF31">
        <v>0</v>
      </c>
      <c r="AG31">
        <v>0</v>
      </c>
      <c r="AH31">
        <v>0</v>
      </c>
      <c r="AI31">
        <v>1.6</v>
      </c>
      <c r="AJ31">
        <v>1</v>
      </c>
      <c r="AK31">
        <v>1</v>
      </c>
      <c r="AL31">
        <v>1</v>
      </c>
      <c r="AM31">
        <v>2</v>
      </c>
      <c r="AN31">
        <v>0</v>
      </c>
      <c r="AO31">
        <v>0</v>
      </c>
      <c r="AP31">
        <v>1</v>
      </c>
      <c r="AQ31">
        <v>1</v>
      </c>
      <c r="AR31">
        <v>0</v>
      </c>
      <c r="AS31" t="s">
        <v>3</v>
      </c>
      <c r="AT31">
        <v>0.1</v>
      </c>
      <c r="AU31" t="s">
        <v>3</v>
      </c>
      <c r="AV31">
        <v>0</v>
      </c>
      <c r="AW31">
        <v>2</v>
      </c>
      <c r="AX31">
        <v>87115352</v>
      </c>
      <c r="AY31">
        <v>1</v>
      </c>
      <c r="AZ31">
        <v>0</v>
      </c>
      <c r="BA31">
        <v>31</v>
      </c>
      <c r="BB31">
        <v>1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18.543000000000003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1</v>
      </c>
      <c r="BQ31">
        <v>18.543000000000003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1</v>
      </c>
      <c r="CV31">
        <v>0</v>
      </c>
      <c r="CW31">
        <v>0</v>
      </c>
      <c r="CX31">
        <f>ROUND(Y31*Source!I34,7)</f>
        <v>0</v>
      </c>
      <c r="CY31">
        <f t="shared" ref="CY31:CY44" si="7">AA31</f>
        <v>296.69</v>
      </c>
      <c r="CZ31">
        <f t="shared" ref="CZ31:CZ44" si="8">AE31</f>
        <v>185.43</v>
      </c>
      <c r="DA31">
        <f t="shared" ref="DA31:DA44" si="9">AI31</f>
        <v>1.6</v>
      </c>
      <c r="DB31">
        <f t="shared" si="1"/>
        <v>18.54</v>
      </c>
      <c r="DC31">
        <f t="shared" si="2"/>
        <v>0</v>
      </c>
      <c r="DD31" t="s">
        <v>3</v>
      </c>
      <c r="DE31" t="s">
        <v>3</v>
      </c>
      <c r="DF31">
        <f>ROUND(ROUND(AE31*AI31,2)*CX31,2)</f>
        <v>0</v>
      </c>
      <c r="DG31">
        <f t="shared" si="6"/>
        <v>0</v>
      </c>
      <c r="DH31">
        <f t="shared" si="4"/>
        <v>0</v>
      </c>
      <c r="DI31">
        <f t="shared" si="5"/>
        <v>0</v>
      </c>
      <c r="DJ31">
        <f t="shared" ref="DJ31:DJ44" si="10">DF31</f>
        <v>0</v>
      </c>
      <c r="DK31">
        <v>0</v>
      </c>
      <c r="DL31" t="s">
        <v>3</v>
      </c>
      <c r="DM31">
        <v>0</v>
      </c>
      <c r="DN31" t="s">
        <v>3</v>
      </c>
      <c r="DO31">
        <v>0</v>
      </c>
    </row>
    <row r="32" spans="1:119" x14ac:dyDescent="0.2">
      <c r="A32">
        <f>ROW(Source!A34)</f>
        <v>34</v>
      </c>
      <c r="B32">
        <v>87105575</v>
      </c>
      <c r="C32">
        <v>87115329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468</v>
      </c>
      <c r="J32" t="s">
        <v>469</v>
      </c>
      <c r="K32" t="s">
        <v>470</v>
      </c>
      <c r="L32">
        <v>1346</v>
      </c>
      <c r="N32">
        <v>1009</v>
      </c>
      <c r="O32" t="s">
        <v>46</v>
      </c>
      <c r="P32" t="s">
        <v>46</v>
      </c>
      <c r="Q32">
        <v>1</v>
      </c>
      <c r="W32">
        <v>0</v>
      </c>
      <c r="X32">
        <v>-1547825166</v>
      </c>
      <c r="Y32">
        <f t="shared" si="0"/>
        <v>0.03</v>
      </c>
      <c r="AA32">
        <v>93.65</v>
      </c>
      <c r="AB32">
        <v>0</v>
      </c>
      <c r="AC32">
        <v>0</v>
      </c>
      <c r="AD32">
        <v>0</v>
      </c>
      <c r="AE32">
        <v>58.53</v>
      </c>
      <c r="AF32">
        <v>0</v>
      </c>
      <c r="AG32">
        <v>0</v>
      </c>
      <c r="AH32">
        <v>0</v>
      </c>
      <c r="AI32">
        <v>1.6</v>
      </c>
      <c r="AJ32">
        <v>1</v>
      </c>
      <c r="AK32">
        <v>1</v>
      </c>
      <c r="AL32">
        <v>1</v>
      </c>
      <c r="AM32">
        <v>2</v>
      </c>
      <c r="AN32">
        <v>0</v>
      </c>
      <c r="AO32">
        <v>0</v>
      </c>
      <c r="AP32">
        <v>1</v>
      </c>
      <c r="AQ32">
        <v>1</v>
      </c>
      <c r="AR32">
        <v>0</v>
      </c>
      <c r="AS32" t="s">
        <v>3</v>
      </c>
      <c r="AT32">
        <v>0.03</v>
      </c>
      <c r="AU32" t="s">
        <v>3</v>
      </c>
      <c r="AV32">
        <v>0</v>
      </c>
      <c r="AW32">
        <v>2</v>
      </c>
      <c r="AX32">
        <v>87115353</v>
      </c>
      <c r="AY32">
        <v>1</v>
      </c>
      <c r="AZ32">
        <v>0</v>
      </c>
      <c r="BA32">
        <v>32</v>
      </c>
      <c r="BB32">
        <v>1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1.7559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1</v>
      </c>
      <c r="BQ32">
        <v>1.7559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1</v>
      </c>
      <c r="CV32">
        <v>0</v>
      </c>
      <c r="CW32">
        <v>0</v>
      </c>
      <c r="CX32">
        <f>ROUND(Y32*Source!I34,7)</f>
        <v>0</v>
      </c>
      <c r="CY32">
        <f t="shared" si="7"/>
        <v>93.65</v>
      </c>
      <c r="CZ32">
        <f t="shared" si="8"/>
        <v>58.53</v>
      </c>
      <c r="DA32">
        <f t="shared" si="9"/>
        <v>1.6</v>
      </c>
      <c r="DB32">
        <f t="shared" si="1"/>
        <v>1.76</v>
      </c>
      <c r="DC32">
        <f t="shared" si="2"/>
        <v>0</v>
      </c>
      <c r="DD32" t="s">
        <v>3</v>
      </c>
      <c r="DE32" t="s">
        <v>3</v>
      </c>
      <c r="DF32">
        <f>ROUND(ROUND(AE32*AI32,2)*CX32,2)</f>
        <v>0</v>
      </c>
      <c r="DG32">
        <f t="shared" si="6"/>
        <v>0</v>
      </c>
      <c r="DH32">
        <f t="shared" si="4"/>
        <v>0</v>
      </c>
      <c r="DI32">
        <f t="shared" si="5"/>
        <v>0</v>
      </c>
      <c r="DJ32">
        <f t="shared" si="10"/>
        <v>0</v>
      </c>
      <c r="DK32">
        <v>0</v>
      </c>
      <c r="DL32" t="s">
        <v>3</v>
      </c>
      <c r="DM32">
        <v>0</v>
      </c>
      <c r="DN32" t="s">
        <v>3</v>
      </c>
      <c r="DO32">
        <v>0</v>
      </c>
    </row>
    <row r="33" spans="1:119" x14ac:dyDescent="0.2">
      <c r="A33">
        <f>ROW(Source!A34)</f>
        <v>34</v>
      </c>
      <c r="B33">
        <v>87105575</v>
      </c>
      <c r="C33">
        <v>87115329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W33">
        <v>0</v>
      </c>
      <c r="X33">
        <v>-1131385474</v>
      </c>
      <c r="Y33">
        <f t="shared" si="0"/>
        <v>0</v>
      </c>
      <c r="AA33">
        <v>174.93</v>
      </c>
      <c r="AB33">
        <v>0</v>
      </c>
      <c r="AC33">
        <v>0</v>
      </c>
      <c r="AD33">
        <v>0</v>
      </c>
      <c r="AE33">
        <v>174.93</v>
      </c>
      <c r="AF33">
        <v>0</v>
      </c>
      <c r="AG33">
        <v>0</v>
      </c>
      <c r="AH33">
        <v>0</v>
      </c>
      <c r="AI33">
        <v>1</v>
      </c>
      <c r="AJ33">
        <v>1</v>
      </c>
      <c r="AK33">
        <v>1</v>
      </c>
      <c r="AL33">
        <v>1</v>
      </c>
      <c r="AM33">
        <v>0</v>
      </c>
      <c r="AN33">
        <v>1</v>
      </c>
      <c r="AO33">
        <v>0</v>
      </c>
      <c r="AP33">
        <v>1</v>
      </c>
      <c r="AQ33">
        <v>0</v>
      </c>
      <c r="AR33">
        <v>0</v>
      </c>
      <c r="AS33" t="s">
        <v>3</v>
      </c>
      <c r="AT33">
        <v>0</v>
      </c>
      <c r="AU33" t="s">
        <v>3</v>
      </c>
      <c r="AV33">
        <v>0</v>
      </c>
      <c r="AW33">
        <v>2</v>
      </c>
      <c r="AX33">
        <v>87115354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V33">
        <v>0</v>
      </c>
      <c r="CW33">
        <v>0</v>
      </c>
      <c r="CX33">
        <f>ROUND(Y33*Source!I34,7)</f>
        <v>0</v>
      </c>
      <c r="CY33">
        <f t="shared" si="7"/>
        <v>174.93</v>
      </c>
      <c r="CZ33">
        <f t="shared" si="8"/>
        <v>174.93</v>
      </c>
      <c r="DA33">
        <f t="shared" si="9"/>
        <v>1</v>
      </c>
      <c r="DB33">
        <f t="shared" si="1"/>
        <v>0</v>
      </c>
      <c r="DC33">
        <f t="shared" si="2"/>
        <v>0</v>
      </c>
      <c r="DD33" t="s">
        <v>3</v>
      </c>
      <c r="DE33" t="s">
        <v>3</v>
      </c>
      <c r="DF33">
        <f>ROUND(ROUND(AE33,2)*CX33,2)</f>
        <v>0</v>
      </c>
      <c r="DG33">
        <f t="shared" si="6"/>
        <v>0</v>
      </c>
      <c r="DH33">
        <f t="shared" si="4"/>
        <v>0</v>
      </c>
      <c r="DI33">
        <f t="shared" si="5"/>
        <v>0</v>
      </c>
      <c r="DJ33">
        <f t="shared" si="10"/>
        <v>0</v>
      </c>
      <c r="DK33">
        <v>0</v>
      </c>
      <c r="DL33" t="s">
        <v>3</v>
      </c>
      <c r="DM33">
        <v>0</v>
      </c>
      <c r="DN33" t="s">
        <v>3</v>
      </c>
      <c r="DO33">
        <v>0</v>
      </c>
    </row>
    <row r="34" spans="1:119" x14ac:dyDescent="0.2">
      <c r="A34">
        <f>ROW(Source!A34)</f>
        <v>34</v>
      </c>
      <c r="B34">
        <v>87105575</v>
      </c>
      <c r="C34">
        <v>87115329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471</v>
      </c>
      <c r="J34" t="s">
        <v>472</v>
      </c>
      <c r="K34" t="s">
        <v>473</v>
      </c>
      <c r="L34">
        <v>1346</v>
      </c>
      <c r="N34">
        <v>1009</v>
      </c>
      <c r="O34" t="s">
        <v>46</v>
      </c>
      <c r="P34" t="s">
        <v>46</v>
      </c>
      <c r="Q34">
        <v>1</v>
      </c>
      <c r="W34">
        <v>0</v>
      </c>
      <c r="X34">
        <v>-373327139</v>
      </c>
      <c r="Y34">
        <f t="shared" si="0"/>
        <v>0.02</v>
      </c>
      <c r="AA34">
        <v>86.41</v>
      </c>
      <c r="AB34">
        <v>0</v>
      </c>
      <c r="AC34">
        <v>0</v>
      </c>
      <c r="AD34">
        <v>0</v>
      </c>
      <c r="AE34">
        <v>56.11</v>
      </c>
      <c r="AF34">
        <v>0</v>
      </c>
      <c r="AG34">
        <v>0</v>
      </c>
      <c r="AH34">
        <v>0</v>
      </c>
      <c r="AI34">
        <v>1.54</v>
      </c>
      <c r="AJ34">
        <v>1</v>
      </c>
      <c r="AK34">
        <v>1</v>
      </c>
      <c r="AL34">
        <v>1</v>
      </c>
      <c r="AM34">
        <v>2</v>
      </c>
      <c r="AN34">
        <v>0</v>
      </c>
      <c r="AO34">
        <v>0</v>
      </c>
      <c r="AP34">
        <v>1</v>
      </c>
      <c r="AQ34">
        <v>1</v>
      </c>
      <c r="AR34">
        <v>0</v>
      </c>
      <c r="AS34" t="s">
        <v>3</v>
      </c>
      <c r="AT34">
        <v>0.02</v>
      </c>
      <c r="AU34" t="s">
        <v>3</v>
      </c>
      <c r="AV34">
        <v>0</v>
      </c>
      <c r="AW34">
        <v>2</v>
      </c>
      <c r="AX34">
        <v>87115355</v>
      </c>
      <c r="AY34">
        <v>1</v>
      </c>
      <c r="AZ34">
        <v>0</v>
      </c>
      <c r="BA34">
        <v>34</v>
      </c>
      <c r="BB34">
        <v>1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1.1222000000000001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1</v>
      </c>
      <c r="BQ34">
        <v>1.1222000000000001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1</v>
      </c>
      <c r="CV34">
        <v>0</v>
      </c>
      <c r="CW34">
        <v>0</v>
      </c>
      <c r="CX34">
        <f>ROUND(Y34*Source!I34,7)</f>
        <v>0</v>
      </c>
      <c r="CY34">
        <f t="shared" si="7"/>
        <v>86.41</v>
      </c>
      <c r="CZ34">
        <f t="shared" si="8"/>
        <v>56.11</v>
      </c>
      <c r="DA34">
        <f t="shared" si="9"/>
        <v>1.54</v>
      </c>
      <c r="DB34">
        <f t="shared" si="1"/>
        <v>1.1200000000000001</v>
      </c>
      <c r="DC34">
        <f t="shared" si="2"/>
        <v>0</v>
      </c>
      <c r="DD34" t="s">
        <v>3</v>
      </c>
      <c r="DE34" t="s">
        <v>3</v>
      </c>
      <c r="DF34">
        <f>ROUND(ROUND(AE34*AI34,2)*CX34,2)</f>
        <v>0</v>
      </c>
      <c r="DG34">
        <f t="shared" si="6"/>
        <v>0</v>
      </c>
      <c r="DH34">
        <f t="shared" si="4"/>
        <v>0</v>
      </c>
      <c r="DI34">
        <f t="shared" si="5"/>
        <v>0</v>
      </c>
      <c r="DJ34">
        <f t="shared" si="10"/>
        <v>0</v>
      </c>
      <c r="DK34">
        <v>0</v>
      </c>
      <c r="DL34" t="s">
        <v>3</v>
      </c>
      <c r="DM34">
        <v>0</v>
      </c>
      <c r="DN34" t="s">
        <v>3</v>
      </c>
      <c r="DO34">
        <v>0</v>
      </c>
    </row>
    <row r="35" spans="1:119" x14ac:dyDescent="0.2">
      <c r="A35">
        <f>ROW(Source!A34)</f>
        <v>34</v>
      </c>
      <c r="B35">
        <v>87105575</v>
      </c>
      <c r="C35">
        <v>87115329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W35">
        <v>0</v>
      </c>
      <c r="X35">
        <v>457934895</v>
      </c>
      <c r="Y35">
        <f t="shared" si="0"/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1</v>
      </c>
      <c r="AJ35">
        <v>1</v>
      </c>
      <c r="AK35">
        <v>1</v>
      </c>
      <c r="AL35">
        <v>1</v>
      </c>
      <c r="AM35">
        <v>0</v>
      </c>
      <c r="AN35">
        <v>1</v>
      </c>
      <c r="AO35">
        <v>0</v>
      </c>
      <c r="AP35">
        <v>1</v>
      </c>
      <c r="AQ35">
        <v>0</v>
      </c>
      <c r="AR35">
        <v>0</v>
      </c>
      <c r="AS35" t="s">
        <v>3</v>
      </c>
      <c r="AT35">
        <v>0</v>
      </c>
      <c r="AU35" t="s">
        <v>3</v>
      </c>
      <c r="AV35">
        <v>0</v>
      </c>
      <c r="AW35">
        <v>2</v>
      </c>
      <c r="AX35">
        <v>87115356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V35">
        <v>0</v>
      </c>
      <c r="CW35">
        <v>0</v>
      </c>
      <c r="CX35">
        <f>ROUND(Y35*Source!I34,7)</f>
        <v>0</v>
      </c>
      <c r="CY35">
        <f t="shared" si="7"/>
        <v>0</v>
      </c>
      <c r="CZ35">
        <f t="shared" si="8"/>
        <v>0</v>
      </c>
      <c r="DA35">
        <f t="shared" si="9"/>
        <v>1</v>
      </c>
      <c r="DB35">
        <f t="shared" si="1"/>
        <v>0</v>
      </c>
      <c r="DC35">
        <f t="shared" si="2"/>
        <v>0</v>
      </c>
      <c r="DD35" t="s">
        <v>3</v>
      </c>
      <c r="DE35" t="s">
        <v>3</v>
      </c>
      <c r="DF35">
        <f>ROUND(ROUND(AE35,2)*CX35,2)</f>
        <v>0</v>
      </c>
      <c r="DG35">
        <f t="shared" si="6"/>
        <v>0</v>
      </c>
      <c r="DH35">
        <f t="shared" si="4"/>
        <v>0</v>
      </c>
      <c r="DI35">
        <f t="shared" si="5"/>
        <v>0</v>
      </c>
      <c r="DJ35">
        <f t="shared" si="10"/>
        <v>0</v>
      </c>
      <c r="DK35">
        <v>0</v>
      </c>
      <c r="DL35" t="s">
        <v>3</v>
      </c>
      <c r="DM35">
        <v>0</v>
      </c>
      <c r="DN35" t="s">
        <v>3</v>
      </c>
      <c r="DO35">
        <v>0</v>
      </c>
    </row>
    <row r="36" spans="1:119" x14ac:dyDescent="0.2">
      <c r="A36">
        <f>ROW(Source!A34)</f>
        <v>34</v>
      </c>
      <c r="B36">
        <v>87105575</v>
      </c>
      <c r="C36">
        <v>87115329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W36">
        <v>0</v>
      </c>
      <c r="X36">
        <v>1602794472</v>
      </c>
      <c r="Y36">
        <f t="shared" si="0"/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1</v>
      </c>
      <c r="AJ36">
        <v>1</v>
      </c>
      <c r="AK36">
        <v>1</v>
      </c>
      <c r="AL36">
        <v>1</v>
      </c>
      <c r="AM36">
        <v>0</v>
      </c>
      <c r="AN36">
        <v>1</v>
      </c>
      <c r="AO36">
        <v>0</v>
      </c>
      <c r="AP36">
        <v>1</v>
      </c>
      <c r="AQ36">
        <v>0</v>
      </c>
      <c r="AR36">
        <v>0</v>
      </c>
      <c r="AS36" t="s">
        <v>3</v>
      </c>
      <c r="AT36">
        <v>0</v>
      </c>
      <c r="AU36" t="s">
        <v>3</v>
      </c>
      <c r="AV36">
        <v>0</v>
      </c>
      <c r="AW36">
        <v>2</v>
      </c>
      <c r="AX36">
        <v>87115357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V36">
        <v>0</v>
      </c>
      <c r="CW36">
        <v>0</v>
      </c>
      <c r="CX36">
        <f>ROUND(Y36*Source!I34,7)</f>
        <v>0</v>
      </c>
      <c r="CY36">
        <f t="shared" si="7"/>
        <v>0</v>
      </c>
      <c r="CZ36">
        <f t="shared" si="8"/>
        <v>0</v>
      </c>
      <c r="DA36">
        <f t="shared" si="9"/>
        <v>1</v>
      </c>
      <c r="DB36">
        <f t="shared" si="1"/>
        <v>0</v>
      </c>
      <c r="DC36">
        <f t="shared" si="2"/>
        <v>0</v>
      </c>
      <c r="DD36" t="s">
        <v>3</v>
      </c>
      <c r="DE36" t="s">
        <v>3</v>
      </c>
      <c r="DF36">
        <f>ROUND(ROUND(AE36,2)*CX36,2)</f>
        <v>0</v>
      </c>
      <c r="DG36">
        <f t="shared" si="6"/>
        <v>0</v>
      </c>
      <c r="DH36">
        <f t="shared" si="4"/>
        <v>0</v>
      </c>
      <c r="DI36">
        <f t="shared" si="5"/>
        <v>0</v>
      </c>
      <c r="DJ36">
        <f t="shared" si="10"/>
        <v>0</v>
      </c>
      <c r="DK36">
        <v>0</v>
      </c>
      <c r="DL36" t="s">
        <v>3</v>
      </c>
      <c r="DM36">
        <v>0</v>
      </c>
      <c r="DN36" t="s">
        <v>3</v>
      </c>
      <c r="DO36">
        <v>0</v>
      </c>
    </row>
    <row r="37" spans="1:119" x14ac:dyDescent="0.2">
      <c r="A37">
        <f>ROW(Source!A34)</f>
        <v>34</v>
      </c>
      <c r="B37">
        <v>87105575</v>
      </c>
      <c r="C37">
        <v>87115329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W37">
        <v>0</v>
      </c>
      <c r="X37">
        <v>-1111733769</v>
      </c>
      <c r="Y37">
        <f t="shared" si="0"/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1</v>
      </c>
      <c r="AJ37">
        <v>1</v>
      </c>
      <c r="AK37">
        <v>1</v>
      </c>
      <c r="AL37">
        <v>1</v>
      </c>
      <c r="AM37">
        <v>0</v>
      </c>
      <c r="AN37">
        <v>1</v>
      </c>
      <c r="AO37">
        <v>0</v>
      </c>
      <c r="AP37">
        <v>1</v>
      </c>
      <c r="AQ37">
        <v>0</v>
      </c>
      <c r="AR37">
        <v>0</v>
      </c>
      <c r="AS37" t="s">
        <v>3</v>
      </c>
      <c r="AT37">
        <v>0</v>
      </c>
      <c r="AU37" t="s">
        <v>3</v>
      </c>
      <c r="AV37">
        <v>0</v>
      </c>
      <c r="AW37">
        <v>2</v>
      </c>
      <c r="AX37">
        <v>87115358</v>
      </c>
      <c r="AY37">
        <v>1</v>
      </c>
      <c r="AZ37">
        <v>0</v>
      </c>
      <c r="BA37">
        <v>37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V37">
        <v>0</v>
      </c>
      <c r="CW37">
        <v>0</v>
      </c>
      <c r="CX37">
        <f>ROUND(Y37*Source!I34,7)</f>
        <v>0</v>
      </c>
      <c r="CY37">
        <f t="shared" si="7"/>
        <v>0</v>
      </c>
      <c r="CZ37">
        <f t="shared" si="8"/>
        <v>0</v>
      </c>
      <c r="DA37">
        <f t="shared" si="9"/>
        <v>1</v>
      </c>
      <c r="DB37">
        <f t="shared" si="1"/>
        <v>0</v>
      </c>
      <c r="DC37">
        <f t="shared" si="2"/>
        <v>0</v>
      </c>
      <c r="DD37" t="s">
        <v>3</v>
      </c>
      <c r="DE37" t="s">
        <v>3</v>
      </c>
      <c r="DF37">
        <f>ROUND(ROUND(AE37,2)*CX37,2)</f>
        <v>0</v>
      </c>
      <c r="DG37">
        <f t="shared" si="6"/>
        <v>0</v>
      </c>
      <c r="DH37">
        <f t="shared" si="4"/>
        <v>0</v>
      </c>
      <c r="DI37">
        <f t="shared" si="5"/>
        <v>0</v>
      </c>
      <c r="DJ37">
        <f t="shared" si="10"/>
        <v>0</v>
      </c>
      <c r="DK37">
        <v>0</v>
      </c>
      <c r="DL37" t="s">
        <v>3</v>
      </c>
      <c r="DM37">
        <v>0</v>
      </c>
      <c r="DN37" t="s">
        <v>3</v>
      </c>
      <c r="DO37">
        <v>0</v>
      </c>
    </row>
    <row r="38" spans="1:119" x14ac:dyDescent="0.2">
      <c r="A38">
        <f>ROW(Source!A34)</f>
        <v>34</v>
      </c>
      <c r="B38">
        <v>87105575</v>
      </c>
      <c r="C38">
        <v>87115329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W38">
        <v>0</v>
      </c>
      <c r="X38">
        <v>1613753229</v>
      </c>
      <c r="Y38">
        <f t="shared" si="0"/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1</v>
      </c>
      <c r="AJ38">
        <v>1</v>
      </c>
      <c r="AK38">
        <v>1</v>
      </c>
      <c r="AL38">
        <v>1</v>
      </c>
      <c r="AM38">
        <v>0</v>
      </c>
      <c r="AN38">
        <v>1</v>
      </c>
      <c r="AO38">
        <v>0</v>
      </c>
      <c r="AP38">
        <v>1</v>
      </c>
      <c r="AQ38">
        <v>0</v>
      </c>
      <c r="AR38">
        <v>0</v>
      </c>
      <c r="AS38" t="s">
        <v>3</v>
      </c>
      <c r="AT38">
        <v>0</v>
      </c>
      <c r="AU38" t="s">
        <v>3</v>
      </c>
      <c r="AV38">
        <v>0</v>
      </c>
      <c r="AW38">
        <v>2</v>
      </c>
      <c r="AX38">
        <v>87115359</v>
      </c>
      <c r="AY38">
        <v>1</v>
      </c>
      <c r="AZ38">
        <v>0</v>
      </c>
      <c r="BA38">
        <v>38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V38">
        <v>0</v>
      </c>
      <c r="CW38">
        <v>0</v>
      </c>
      <c r="CX38">
        <f>ROUND(Y38*Source!I34,7)</f>
        <v>0</v>
      </c>
      <c r="CY38">
        <f t="shared" si="7"/>
        <v>0</v>
      </c>
      <c r="CZ38">
        <f t="shared" si="8"/>
        <v>0</v>
      </c>
      <c r="DA38">
        <f t="shared" si="9"/>
        <v>1</v>
      </c>
      <c r="DB38">
        <f t="shared" si="1"/>
        <v>0</v>
      </c>
      <c r="DC38">
        <f t="shared" si="2"/>
        <v>0</v>
      </c>
      <c r="DD38" t="s">
        <v>3</v>
      </c>
      <c r="DE38" t="s">
        <v>3</v>
      </c>
      <c r="DF38">
        <f>ROUND(ROUND(AE38,2)*CX38,2)</f>
        <v>0</v>
      </c>
      <c r="DG38">
        <f t="shared" si="6"/>
        <v>0</v>
      </c>
      <c r="DH38">
        <f t="shared" si="4"/>
        <v>0</v>
      </c>
      <c r="DI38">
        <f t="shared" si="5"/>
        <v>0</v>
      </c>
      <c r="DJ38">
        <f t="shared" si="10"/>
        <v>0</v>
      </c>
      <c r="DK38">
        <v>0</v>
      </c>
      <c r="DL38" t="s">
        <v>3</v>
      </c>
      <c r="DM38">
        <v>0</v>
      </c>
      <c r="DN38" t="s">
        <v>3</v>
      </c>
      <c r="DO38">
        <v>0</v>
      </c>
    </row>
    <row r="39" spans="1:119" x14ac:dyDescent="0.2">
      <c r="A39">
        <f>ROW(Source!A34)</f>
        <v>34</v>
      </c>
      <c r="B39">
        <v>87105575</v>
      </c>
      <c r="C39">
        <v>87115329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474</v>
      </c>
      <c r="J39" t="s">
        <v>475</v>
      </c>
      <c r="K39" t="s">
        <v>476</v>
      </c>
      <c r="L39">
        <v>1346</v>
      </c>
      <c r="N39">
        <v>1009</v>
      </c>
      <c r="O39" t="s">
        <v>46</v>
      </c>
      <c r="P39" t="s">
        <v>46</v>
      </c>
      <c r="Q39">
        <v>1</v>
      </c>
      <c r="W39">
        <v>0</v>
      </c>
      <c r="X39">
        <v>1157836156</v>
      </c>
      <c r="Y39">
        <f t="shared" si="0"/>
        <v>0</v>
      </c>
      <c r="AA39">
        <v>88.24</v>
      </c>
      <c r="AB39">
        <v>0</v>
      </c>
      <c r="AC39">
        <v>0</v>
      </c>
      <c r="AD39">
        <v>0</v>
      </c>
      <c r="AE39">
        <v>61.28</v>
      </c>
      <c r="AF39">
        <v>0</v>
      </c>
      <c r="AG39">
        <v>0</v>
      </c>
      <c r="AH39">
        <v>0</v>
      </c>
      <c r="AI39">
        <v>1.44</v>
      </c>
      <c r="AJ39">
        <v>1</v>
      </c>
      <c r="AK39">
        <v>1</v>
      </c>
      <c r="AL39">
        <v>1</v>
      </c>
      <c r="AM39">
        <v>2</v>
      </c>
      <c r="AN39">
        <v>0</v>
      </c>
      <c r="AO39">
        <v>0</v>
      </c>
      <c r="AP39">
        <v>1</v>
      </c>
      <c r="AQ39">
        <v>1</v>
      </c>
      <c r="AR39">
        <v>0</v>
      </c>
      <c r="AS39" t="s">
        <v>3</v>
      </c>
      <c r="AT39">
        <v>0</v>
      </c>
      <c r="AU39" t="s">
        <v>3</v>
      </c>
      <c r="AV39">
        <v>0</v>
      </c>
      <c r="AW39">
        <v>2</v>
      </c>
      <c r="AX39">
        <v>87115360</v>
      </c>
      <c r="AY39">
        <v>1</v>
      </c>
      <c r="AZ39">
        <v>6144</v>
      </c>
      <c r="BA39">
        <v>39</v>
      </c>
      <c r="BB39">
        <v>1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V39">
        <v>0</v>
      </c>
      <c r="CW39">
        <v>0</v>
      </c>
      <c r="CX39">
        <f>ROUND(Y39*Source!I34,7)</f>
        <v>0</v>
      </c>
      <c r="CY39">
        <f t="shared" si="7"/>
        <v>88.24</v>
      </c>
      <c r="CZ39">
        <f t="shared" si="8"/>
        <v>61.28</v>
      </c>
      <c r="DA39">
        <f t="shared" si="9"/>
        <v>1.44</v>
      </c>
      <c r="DB39">
        <f t="shared" si="1"/>
        <v>0</v>
      </c>
      <c r="DC39">
        <f t="shared" si="2"/>
        <v>0</v>
      </c>
      <c r="DD39" t="s">
        <v>3</v>
      </c>
      <c r="DE39" t="s">
        <v>3</v>
      </c>
      <c r="DF39">
        <f>ROUND(ROUND(AE39*AI39,2)*CX39,2)</f>
        <v>0</v>
      </c>
      <c r="DG39">
        <f t="shared" si="6"/>
        <v>0</v>
      </c>
      <c r="DH39">
        <f t="shared" si="4"/>
        <v>0</v>
      </c>
      <c r="DI39">
        <f t="shared" si="5"/>
        <v>0</v>
      </c>
      <c r="DJ39">
        <f t="shared" si="10"/>
        <v>0</v>
      </c>
      <c r="DK39">
        <v>0</v>
      </c>
      <c r="DL39" t="s">
        <v>3</v>
      </c>
      <c r="DM39">
        <v>0</v>
      </c>
      <c r="DN39" t="s">
        <v>3</v>
      </c>
      <c r="DO39">
        <v>0</v>
      </c>
    </row>
    <row r="40" spans="1:119" x14ac:dyDescent="0.2">
      <c r="A40">
        <f>ROW(Source!A34)</f>
        <v>34</v>
      </c>
      <c r="B40">
        <v>87105575</v>
      </c>
      <c r="C40">
        <v>87115329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477</v>
      </c>
      <c r="J40" t="s">
        <v>478</v>
      </c>
      <c r="K40" t="s">
        <v>479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W40">
        <v>0</v>
      </c>
      <c r="X40">
        <v>-615866360</v>
      </c>
      <c r="Y40">
        <f t="shared" si="0"/>
        <v>1E-4</v>
      </c>
      <c r="AA40">
        <v>103227.06</v>
      </c>
      <c r="AB40">
        <v>0</v>
      </c>
      <c r="AC40">
        <v>0</v>
      </c>
      <c r="AD40">
        <v>0</v>
      </c>
      <c r="AE40">
        <v>80020.98</v>
      </c>
      <c r="AF40">
        <v>0</v>
      </c>
      <c r="AG40">
        <v>0</v>
      </c>
      <c r="AH40">
        <v>0</v>
      </c>
      <c r="AI40">
        <v>1.29</v>
      </c>
      <c r="AJ40">
        <v>1</v>
      </c>
      <c r="AK40">
        <v>1</v>
      </c>
      <c r="AL40">
        <v>1</v>
      </c>
      <c r="AM40">
        <v>2</v>
      </c>
      <c r="AN40">
        <v>0</v>
      </c>
      <c r="AO40">
        <v>0</v>
      </c>
      <c r="AP40">
        <v>1</v>
      </c>
      <c r="AQ40">
        <v>1</v>
      </c>
      <c r="AR40">
        <v>0</v>
      </c>
      <c r="AS40" t="s">
        <v>3</v>
      </c>
      <c r="AT40">
        <v>1E-4</v>
      </c>
      <c r="AU40" t="s">
        <v>3</v>
      </c>
      <c r="AV40">
        <v>0</v>
      </c>
      <c r="AW40">
        <v>2</v>
      </c>
      <c r="AX40">
        <v>87115361</v>
      </c>
      <c r="AY40">
        <v>1</v>
      </c>
      <c r="AZ40">
        <v>0</v>
      </c>
      <c r="BA40">
        <v>40</v>
      </c>
      <c r="BB40">
        <v>1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8.0020980000000002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1</v>
      </c>
      <c r="BQ40">
        <v>8.0020980000000002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1</v>
      </c>
      <c r="CV40">
        <v>0</v>
      </c>
      <c r="CW40">
        <v>0</v>
      </c>
      <c r="CX40">
        <f>ROUND(Y40*Source!I34,7)</f>
        <v>0</v>
      </c>
      <c r="CY40">
        <f t="shared" si="7"/>
        <v>103227.06</v>
      </c>
      <c r="CZ40">
        <f t="shared" si="8"/>
        <v>80020.98</v>
      </c>
      <c r="DA40">
        <f t="shared" si="9"/>
        <v>1.29</v>
      </c>
      <c r="DB40">
        <f t="shared" si="1"/>
        <v>8</v>
      </c>
      <c r="DC40">
        <f t="shared" si="2"/>
        <v>0</v>
      </c>
      <c r="DD40" t="s">
        <v>3</v>
      </c>
      <c r="DE40" t="s">
        <v>3</v>
      </c>
      <c r="DF40">
        <f>ROUND(ROUND(AE40*AI40,2)*CX40,2)</f>
        <v>0</v>
      </c>
      <c r="DG40">
        <f t="shared" si="6"/>
        <v>0</v>
      </c>
      <c r="DH40">
        <f t="shared" si="4"/>
        <v>0</v>
      </c>
      <c r="DI40">
        <f t="shared" si="5"/>
        <v>0</v>
      </c>
      <c r="DJ40">
        <f t="shared" si="10"/>
        <v>0</v>
      </c>
      <c r="DK40">
        <v>0</v>
      </c>
      <c r="DL40" t="s">
        <v>3</v>
      </c>
      <c r="DM40">
        <v>0</v>
      </c>
      <c r="DN40" t="s">
        <v>3</v>
      </c>
      <c r="DO40">
        <v>0</v>
      </c>
    </row>
    <row r="41" spans="1:119" x14ac:dyDescent="0.2">
      <c r="A41">
        <f>ROW(Source!A34)</f>
        <v>34</v>
      </c>
      <c r="B41">
        <v>87105575</v>
      </c>
      <c r="C41">
        <v>87115329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480</v>
      </c>
      <c r="J41" t="s">
        <v>481</v>
      </c>
      <c r="K41" t="s">
        <v>482</v>
      </c>
      <c r="L41">
        <v>1425</v>
      </c>
      <c r="N41">
        <v>1013</v>
      </c>
      <c r="O41" t="s">
        <v>133</v>
      </c>
      <c r="P41" t="s">
        <v>133</v>
      </c>
      <c r="Q41">
        <v>1</v>
      </c>
      <c r="W41">
        <v>0</v>
      </c>
      <c r="X41">
        <v>-734153582</v>
      </c>
      <c r="Y41">
        <f t="shared" si="0"/>
        <v>0</v>
      </c>
      <c r="AA41">
        <v>1351.57</v>
      </c>
      <c r="AB41">
        <v>0</v>
      </c>
      <c r="AC41">
        <v>0</v>
      </c>
      <c r="AD41">
        <v>0</v>
      </c>
      <c r="AE41">
        <v>1031.73</v>
      </c>
      <c r="AF41">
        <v>0</v>
      </c>
      <c r="AG41">
        <v>0</v>
      </c>
      <c r="AH41">
        <v>0</v>
      </c>
      <c r="AI41">
        <v>1.31</v>
      </c>
      <c r="AJ41">
        <v>1</v>
      </c>
      <c r="AK41">
        <v>1</v>
      </c>
      <c r="AL41">
        <v>1</v>
      </c>
      <c r="AM41">
        <v>2</v>
      </c>
      <c r="AN41">
        <v>0</v>
      </c>
      <c r="AO41">
        <v>0</v>
      </c>
      <c r="AP41">
        <v>1</v>
      </c>
      <c r="AQ41">
        <v>1</v>
      </c>
      <c r="AR41">
        <v>0</v>
      </c>
      <c r="AS41" t="s">
        <v>3</v>
      </c>
      <c r="AT41">
        <v>0</v>
      </c>
      <c r="AU41" t="s">
        <v>3</v>
      </c>
      <c r="AV41">
        <v>0</v>
      </c>
      <c r="AW41">
        <v>2</v>
      </c>
      <c r="AX41">
        <v>87115362</v>
      </c>
      <c r="AY41">
        <v>1</v>
      </c>
      <c r="AZ41">
        <v>6144</v>
      </c>
      <c r="BA41">
        <v>41</v>
      </c>
      <c r="BB41">
        <v>1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V41">
        <v>0</v>
      </c>
      <c r="CW41">
        <v>0</v>
      </c>
      <c r="CX41">
        <f>ROUND(Y41*Source!I34,7)</f>
        <v>0</v>
      </c>
      <c r="CY41">
        <f t="shared" si="7"/>
        <v>1351.57</v>
      </c>
      <c r="CZ41">
        <f t="shared" si="8"/>
        <v>1031.73</v>
      </c>
      <c r="DA41">
        <f t="shared" si="9"/>
        <v>1.31</v>
      </c>
      <c r="DB41">
        <f t="shared" si="1"/>
        <v>0</v>
      </c>
      <c r="DC41">
        <f t="shared" si="2"/>
        <v>0</v>
      </c>
      <c r="DD41" t="s">
        <v>3</v>
      </c>
      <c r="DE41" t="s">
        <v>3</v>
      </c>
      <c r="DF41">
        <f>ROUND(ROUND(AE41*AI41,2)*CX41,2)</f>
        <v>0</v>
      </c>
      <c r="DG41">
        <f t="shared" si="6"/>
        <v>0</v>
      </c>
      <c r="DH41">
        <f t="shared" si="4"/>
        <v>0</v>
      </c>
      <c r="DI41">
        <f t="shared" si="5"/>
        <v>0</v>
      </c>
      <c r="DJ41">
        <f t="shared" si="10"/>
        <v>0</v>
      </c>
      <c r="DK41">
        <v>0</v>
      </c>
      <c r="DL41" t="s">
        <v>3</v>
      </c>
      <c r="DM41">
        <v>0</v>
      </c>
      <c r="DN41" t="s">
        <v>3</v>
      </c>
      <c r="DO41">
        <v>0</v>
      </c>
    </row>
    <row r="42" spans="1:119" x14ac:dyDescent="0.2">
      <c r="A42">
        <f>ROW(Source!A34)</f>
        <v>34</v>
      </c>
      <c r="B42">
        <v>87105575</v>
      </c>
      <c r="C42">
        <v>87115329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W42">
        <v>0</v>
      </c>
      <c r="X42">
        <v>-950997571</v>
      </c>
      <c r="Y42">
        <f t="shared" si="0"/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1</v>
      </c>
      <c r="AJ42">
        <v>1</v>
      </c>
      <c r="AK42">
        <v>1</v>
      </c>
      <c r="AL42">
        <v>1</v>
      </c>
      <c r="AM42">
        <v>0</v>
      </c>
      <c r="AN42">
        <v>1</v>
      </c>
      <c r="AO42">
        <v>0</v>
      </c>
      <c r="AP42">
        <v>1</v>
      </c>
      <c r="AQ42">
        <v>0</v>
      </c>
      <c r="AR42">
        <v>0</v>
      </c>
      <c r="AS42" t="s">
        <v>3</v>
      </c>
      <c r="AT42">
        <v>0</v>
      </c>
      <c r="AU42" t="s">
        <v>3</v>
      </c>
      <c r="AV42">
        <v>0</v>
      </c>
      <c r="AW42">
        <v>2</v>
      </c>
      <c r="AX42">
        <v>87115363</v>
      </c>
      <c r="AY42">
        <v>1</v>
      </c>
      <c r="AZ42">
        <v>0</v>
      </c>
      <c r="BA42">
        <v>42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V42">
        <v>0</v>
      </c>
      <c r="CW42">
        <v>0</v>
      </c>
      <c r="CX42">
        <f>ROUND(Y42*Source!I34,7)</f>
        <v>0</v>
      </c>
      <c r="CY42">
        <f t="shared" si="7"/>
        <v>0</v>
      </c>
      <c r="CZ42">
        <f t="shared" si="8"/>
        <v>0</v>
      </c>
      <c r="DA42">
        <f t="shared" si="9"/>
        <v>1</v>
      </c>
      <c r="DB42">
        <f t="shared" si="1"/>
        <v>0</v>
      </c>
      <c r="DC42">
        <f t="shared" si="2"/>
        <v>0</v>
      </c>
      <c r="DD42" t="s">
        <v>3</v>
      </c>
      <c r="DE42" t="s">
        <v>3</v>
      </c>
      <c r="DF42">
        <f t="shared" ref="DF42:DF48" si="11">ROUND(ROUND(AE42,2)*CX42,2)</f>
        <v>0</v>
      </c>
      <c r="DG42">
        <f t="shared" si="6"/>
        <v>0</v>
      </c>
      <c r="DH42">
        <f t="shared" si="4"/>
        <v>0</v>
      </c>
      <c r="DI42">
        <f t="shared" si="5"/>
        <v>0</v>
      </c>
      <c r="DJ42">
        <f t="shared" si="10"/>
        <v>0</v>
      </c>
      <c r="DK42">
        <v>0</v>
      </c>
      <c r="DL42" t="s">
        <v>3</v>
      </c>
      <c r="DM42">
        <v>0</v>
      </c>
      <c r="DN42" t="s">
        <v>3</v>
      </c>
      <c r="DO42">
        <v>0</v>
      </c>
    </row>
    <row r="43" spans="1:119" x14ac:dyDescent="0.2">
      <c r="A43">
        <f>ROW(Source!A34)</f>
        <v>34</v>
      </c>
      <c r="B43">
        <v>87105575</v>
      </c>
      <c r="C43">
        <v>87115329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W43">
        <v>0</v>
      </c>
      <c r="X43">
        <v>-320198552</v>
      </c>
      <c r="Y43">
        <f t="shared" si="0"/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1</v>
      </c>
      <c r="AJ43">
        <v>1</v>
      </c>
      <c r="AK43">
        <v>1</v>
      </c>
      <c r="AL43">
        <v>1</v>
      </c>
      <c r="AM43">
        <v>0</v>
      </c>
      <c r="AN43">
        <v>1</v>
      </c>
      <c r="AO43">
        <v>0</v>
      </c>
      <c r="AP43">
        <v>1</v>
      </c>
      <c r="AQ43">
        <v>0</v>
      </c>
      <c r="AR43">
        <v>0</v>
      </c>
      <c r="AS43" t="s">
        <v>3</v>
      </c>
      <c r="AT43">
        <v>0</v>
      </c>
      <c r="AU43" t="s">
        <v>3</v>
      </c>
      <c r="AV43">
        <v>0</v>
      </c>
      <c r="AW43">
        <v>2</v>
      </c>
      <c r="AX43">
        <v>87115364</v>
      </c>
      <c r="AY43">
        <v>1</v>
      </c>
      <c r="AZ43">
        <v>0</v>
      </c>
      <c r="BA43">
        <v>43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V43">
        <v>0</v>
      </c>
      <c r="CW43">
        <v>0</v>
      </c>
      <c r="CX43">
        <f>ROUND(Y43*Source!I34,7)</f>
        <v>0</v>
      </c>
      <c r="CY43">
        <f t="shared" si="7"/>
        <v>0</v>
      </c>
      <c r="CZ43">
        <f t="shared" si="8"/>
        <v>0</v>
      </c>
      <c r="DA43">
        <f t="shared" si="9"/>
        <v>1</v>
      </c>
      <c r="DB43">
        <f t="shared" si="1"/>
        <v>0</v>
      </c>
      <c r="DC43">
        <f t="shared" si="2"/>
        <v>0</v>
      </c>
      <c r="DD43" t="s">
        <v>3</v>
      </c>
      <c r="DE43" t="s">
        <v>3</v>
      </c>
      <c r="DF43">
        <f t="shared" si="11"/>
        <v>0</v>
      </c>
      <c r="DG43">
        <f t="shared" si="6"/>
        <v>0</v>
      </c>
      <c r="DH43">
        <f t="shared" si="4"/>
        <v>0</v>
      </c>
      <c r="DI43">
        <f t="shared" si="5"/>
        <v>0</v>
      </c>
      <c r="DJ43">
        <f t="shared" si="10"/>
        <v>0</v>
      </c>
      <c r="DK43">
        <v>0</v>
      </c>
      <c r="DL43" t="s">
        <v>3</v>
      </c>
      <c r="DM43">
        <v>0</v>
      </c>
      <c r="DN43" t="s">
        <v>3</v>
      </c>
      <c r="DO43">
        <v>0</v>
      </c>
    </row>
    <row r="44" spans="1:119" x14ac:dyDescent="0.2">
      <c r="A44">
        <f>ROW(Source!A34)</f>
        <v>34</v>
      </c>
      <c r="B44">
        <v>87105575</v>
      </c>
      <c r="C44">
        <v>87115329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W44">
        <v>0</v>
      </c>
      <c r="X44">
        <v>326010188</v>
      </c>
      <c r="Y44">
        <f t="shared" si="0"/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1</v>
      </c>
      <c r="AJ44">
        <v>1</v>
      </c>
      <c r="AK44">
        <v>1</v>
      </c>
      <c r="AL44">
        <v>1</v>
      </c>
      <c r="AM44">
        <v>0</v>
      </c>
      <c r="AN44">
        <v>1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0</v>
      </c>
      <c r="AU44" t="s">
        <v>3</v>
      </c>
      <c r="AV44">
        <v>0</v>
      </c>
      <c r="AW44">
        <v>2</v>
      </c>
      <c r="AX44">
        <v>87115365</v>
      </c>
      <c r="AY44">
        <v>1</v>
      </c>
      <c r="AZ44">
        <v>0</v>
      </c>
      <c r="BA44">
        <v>44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V44">
        <v>0</v>
      </c>
      <c r="CW44">
        <v>0</v>
      </c>
      <c r="CX44">
        <f>ROUND(Y44*Source!I34,7)</f>
        <v>0</v>
      </c>
      <c r="CY44">
        <f t="shared" si="7"/>
        <v>0</v>
      </c>
      <c r="CZ44">
        <f t="shared" si="8"/>
        <v>0</v>
      </c>
      <c r="DA44">
        <f t="shared" si="9"/>
        <v>1</v>
      </c>
      <c r="DB44">
        <f t="shared" si="1"/>
        <v>0</v>
      </c>
      <c r="DC44">
        <f t="shared" si="2"/>
        <v>0</v>
      </c>
      <c r="DD44" t="s">
        <v>3</v>
      </c>
      <c r="DE44" t="s">
        <v>3</v>
      </c>
      <c r="DF44">
        <f t="shared" si="11"/>
        <v>0</v>
      </c>
      <c r="DG44">
        <f t="shared" si="6"/>
        <v>0</v>
      </c>
      <c r="DH44">
        <f t="shared" si="4"/>
        <v>0</v>
      </c>
      <c r="DI44">
        <f t="shared" si="5"/>
        <v>0</v>
      </c>
      <c r="DJ44">
        <f t="shared" si="10"/>
        <v>0</v>
      </c>
      <c r="DK44">
        <v>0</v>
      </c>
      <c r="DL44" t="s">
        <v>3</v>
      </c>
      <c r="DM44">
        <v>0</v>
      </c>
      <c r="DN44" t="s">
        <v>3</v>
      </c>
      <c r="DO44">
        <v>0</v>
      </c>
    </row>
    <row r="45" spans="1:119" x14ac:dyDescent="0.2">
      <c r="A45">
        <f>ROW(Source!A35)</f>
        <v>35</v>
      </c>
      <c r="B45">
        <v>87105511</v>
      </c>
      <c r="C45">
        <v>87115329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456</v>
      </c>
      <c r="J45" t="s">
        <v>3</v>
      </c>
      <c r="K45" t="s">
        <v>457</v>
      </c>
      <c r="L45">
        <v>1191</v>
      </c>
      <c r="N45">
        <v>1013</v>
      </c>
      <c r="O45" t="s">
        <v>441</v>
      </c>
      <c r="P45" t="s">
        <v>441</v>
      </c>
      <c r="Q45">
        <v>1</v>
      </c>
      <c r="W45">
        <v>0</v>
      </c>
      <c r="X45">
        <v>32079103</v>
      </c>
      <c r="Y45">
        <f t="shared" si="0"/>
        <v>3.06</v>
      </c>
      <c r="AA45">
        <v>0</v>
      </c>
      <c r="AB45">
        <v>0</v>
      </c>
      <c r="AC45">
        <v>0</v>
      </c>
      <c r="AD45">
        <v>748.18</v>
      </c>
      <c r="AE45">
        <v>0</v>
      </c>
      <c r="AF45">
        <v>0</v>
      </c>
      <c r="AG45">
        <v>0</v>
      </c>
      <c r="AH45">
        <v>748.18</v>
      </c>
      <c r="AI45">
        <v>1</v>
      </c>
      <c r="AJ45">
        <v>1</v>
      </c>
      <c r="AK45">
        <v>1</v>
      </c>
      <c r="AL45">
        <v>1</v>
      </c>
      <c r="AM45">
        <v>-2</v>
      </c>
      <c r="AN45">
        <v>0</v>
      </c>
      <c r="AO45">
        <v>0</v>
      </c>
      <c r="AP45">
        <v>1</v>
      </c>
      <c r="AQ45">
        <v>1</v>
      </c>
      <c r="AR45">
        <v>0</v>
      </c>
      <c r="AS45" t="s">
        <v>3</v>
      </c>
      <c r="AT45">
        <v>3.06</v>
      </c>
      <c r="AU45" t="s">
        <v>3</v>
      </c>
      <c r="AV45">
        <v>1</v>
      </c>
      <c r="AW45">
        <v>2</v>
      </c>
      <c r="AX45">
        <v>87115348</v>
      </c>
      <c r="AY45">
        <v>1</v>
      </c>
      <c r="AZ45">
        <v>0</v>
      </c>
      <c r="BA45">
        <v>45</v>
      </c>
      <c r="BB45">
        <v>1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2289.4308000000001</v>
      </c>
      <c r="BN45">
        <v>3.06</v>
      </c>
      <c r="BO45">
        <v>0</v>
      </c>
      <c r="BP45">
        <v>1</v>
      </c>
      <c r="BQ45">
        <v>0</v>
      </c>
      <c r="BR45">
        <v>0</v>
      </c>
      <c r="BS45">
        <v>0</v>
      </c>
      <c r="BT45">
        <v>2289.4308000000001</v>
      </c>
      <c r="BU45">
        <v>3.06</v>
      </c>
      <c r="BV45">
        <v>0</v>
      </c>
      <c r="BW45">
        <v>1</v>
      </c>
      <c r="CU45">
        <f>ROUND(AT45*Source!I35*AH45*AL45,2)</f>
        <v>0</v>
      </c>
      <c r="CV45">
        <f>ROUND(Y45*Source!I35,7)</f>
        <v>0</v>
      </c>
      <c r="CW45">
        <v>0</v>
      </c>
      <c r="CX45">
        <f>ROUND(Y45*Source!I35,7)</f>
        <v>0</v>
      </c>
      <c r="CY45">
        <f>AD45</f>
        <v>748.18</v>
      </c>
      <c r="CZ45">
        <f>AH45</f>
        <v>748.18</v>
      </c>
      <c r="DA45">
        <f>AL45</f>
        <v>1</v>
      </c>
      <c r="DB45">
        <f t="shared" si="1"/>
        <v>2289.4299999999998</v>
      </c>
      <c r="DC45">
        <f t="shared" si="2"/>
        <v>0</v>
      </c>
      <c r="DD45" t="s">
        <v>3</v>
      </c>
      <c r="DE45" t="s">
        <v>3</v>
      </c>
      <c r="DF45">
        <f t="shared" si="11"/>
        <v>0</v>
      </c>
      <c r="DG45">
        <f t="shared" si="6"/>
        <v>0</v>
      </c>
      <c r="DH45">
        <f t="shared" si="4"/>
        <v>0</v>
      </c>
      <c r="DI45">
        <f t="shared" si="5"/>
        <v>0</v>
      </c>
      <c r="DJ45">
        <f>DI45</f>
        <v>0</v>
      </c>
      <c r="DK45">
        <v>1</v>
      </c>
      <c r="DL45" t="s">
        <v>3</v>
      </c>
      <c r="DM45">
        <v>0</v>
      </c>
      <c r="DN45" t="s">
        <v>3</v>
      </c>
      <c r="DO45">
        <v>0</v>
      </c>
    </row>
    <row r="46" spans="1:119" x14ac:dyDescent="0.2">
      <c r="A46">
        <f>ROW(Source!A35)</f>
        <v>35</v>
      </c>
      <c r="B46">
        <v>87105511</v>
      </c>
      <c r="C46">
        <v>87115329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442</v>
      </c>
      <c r="J46" t="s">
        <v>3</v>
      </c>
      <c r="K46" t="s">
        <v>443</v>
      </c>
      <c r="L46">
        <v>1191</v>
      </c>
      <c r="N46">
        <v>1013</v>
      </c>
      <c r="O46" t="s">
        <v>441</v>
      </c>
      <c r="P46" t="s">
        <v>441</v>
      </c>
      <c r="Q46">
        <v>1</v>
      </c>
      <c r="W46">
        <v>0</v>
      </c>
      <c r="X46">
        <v>-1417349443</v>
      </c>
      <c r="Y46">
        <f t="shared" si="0"/>
        <v>0.87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1</v>
      </c>
      <c r="AJ46">
        <v>1</v>
      </c>
      <c r="AK46">
        <v>1</v>
      </c>
      <c r="AL46">
        <v>1</v>
      </c>
      <c r="AM46">
        <v>-2</v>
      </c>
      <c r="AN46">
        <v>0</v>
      </c>
      <c r="AO46">
        <v>0</v>
      </c>
      <c r="AP46">
        <v>1</v>
      </c>
      <c r="AQ46">
        <v>1</v>
      </c>
      <c r="AR46">
        <v>0</v>
      </c>
      <c r="AS46" t="s">
        <v>3</v>
      </c>
      <c r="AT46">
        <v>0.87</v>
      </c>
      <c r="AU46" t="s">
        <v>3</v>
      </c>
      <c r="AV46">
        <v>2</v>
      </c>
      <c r="AW46">
        <v>2</v>
      </c>
      <c r="AX46">
        <v>87115349</v>
      </c>
      <c r="AY46">
        <v>1</v>
      </c>
      <c r="AZ46">
        <v>0</v>
      </c>
      <c r="BA46">
        <v>46</v>
      </c>
      <c r="BB46">
        <v>1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V46">
        <v>0</v>
      </c>
      <c r="CW46">
        <v>0</v>
      </c>
      <c r="CX46">
        <f>ROUND(Y46*Source!I35,7)</f>
        <v>0</v>
      </c>
      <c r="CY46">
        <f>AD46</f>
        <v>0</v>
      </c>
      <c r="CZ46">
        <f>AH46</f>
        <v>0</v>
      </c>
      <c r="DA46">
        <f>AL46</f>
        <v>1</v>
      </c>
      <c r="DB46">
        <f t="shared" si="1"/>
        <v>0</v>
      </c>
      <c r="DC46">
        <f t="shared" si="2"/>
        <v>0</v>
      </c>
      <c r="DD46" t="s">
        <v>3</v>
      </c>
      <c r="DE46" t="s">
        <v>3</v>
      </c>
      <c r="DF46">
        <f t="shared" si="11"/>
        <v>0</v>
      </c>
      <c r="DG46">
        <f t="shared" si="6"/>
        <v>0</v>
      </c>
      <c r="DH46">
        <f t="shared" si="4"/>
        <v>0</v>
      </c>
      <c r="DI46">
        <f t="shared" si="5"/>
        <v>0</v>
      </c>
      <c r="DJ46">
        <f>DI46</f>
        <v>0</v>
      </c>
      <c r="DK46">
        <v>0</v>
      </c>
      <c r="DL46" t="s">
        <v>3</v>
      </c>
      <c r="DM46">
        <v>0</v>
      </c>
      <c r="DN46" t="s">
        <v>3</v>
      </c>
      <c r="DO46">
        <v>0</v>
      </c>
    </row>
    <row r="47" spans="1:119" x14ac:dyDescent="0.2">
      <c r="A47">
        <f>ROW(Source!A35)</f>
        <v>35</v>
      </c>
      <c r="B47">
        <v>87105511</v>
      </c>
      <c r="C47">
        <v>87115329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458</v>
      </c>
      <c r="J47" t="s">
        <v>459</v>
      </c>
      <c r="K47" t="s">
        <v>460</v>
      </c>
      <c r="L47">
        <v>1368</v>
      </c>
      <c r="N47">
        <v>1011</v>
      </c>
      <c r="O47" t="s">
        <v>447</v>
      </c>
      <c r="P47" t="s">
        <v>447</v>
      </c>
      <c r="Q47">
        <v>1</v>
      </c>
      <c r="W47">
        <v>0</v>
      </c>
      <c r="X47">
        <v>843131152</v>
      </c>
      <c r="Y47">
        <f t="shared" si="0"/>
        <v>0.68</v>
      </c>
      <c r="AA47">
        <v>0</v>
      </c>
      <c r="AB47">
        <v>2736.29</v>
      </c>
      <c r="AC47">
        <v>932.95</v>
      </c>
      <c r="AD47">
        <v>0</v>
      </c>
      <c r="AE47">
        <v>0</v>
      </c>
      <c r="AF47">
        <v>2088.77</v>
      </c>
      <c r="AG47">
        <v>932.95</v>
      </c>
      <c r="AH47">
        <v>0</v>
      </c>
      <c r="AI47">
        <v>1</v>
      </c>
      <c r="AJ47">
        <v>1.31</v>
      </c>
      <c r="AK47">
        <v>1</v>
      </c>
      <c r="AL47">
        <v>1</v>
      </c>
      <c r="AM47">
        <v>2</v>
      </c>
      <c r="AN47">
        <v>0</v>
      </c>
      <c r="AO47">
        <v>0</v>
      </c>
      <c r="AP47">
        <v>1</v>
      </c>
      <c r="AQ47">
        <v>1</v>
      </c>
      <c r="AR47">
        <v>0</v>
      </c>
      <c r="AS47" t="s">
        <v>3</v>
      </c>
      <c r="AT47">
        <v>0.68</v>
      </c>
      <c r="AU47" t="s">
        <v>3</v>
      </c>
      <c r="AV47">
        <v>1</v>
      </c>
      <c r="AW47">
        <v>2</v>
      </c>
      <c r="AX47">
        <v>87115350</v>
      </c>
      <c r="AY47">
        <v>1</v>
      </c>
      <c r="AZ47">
        <v>0</v>
      </c>
      <c r="BA47">
        <v>47</v>
      </c>
      <c r="BB47">
        <v>1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1420.3636000000001</v>
      </c>
      <c r="BL47">
        <v>634.40600000000006</v>
      </c>
      <c r="BM47">
        <v>0</v>
      </c>
      <c r="BN47">
        <v>0</v>
      </c>
      <c r="BO47">
        <v>0.68</v>
      </c>
      <c r="BP47">
        <v>1</v>
      </c>
      <c r="BQ47">
        <v>0</v>
      </c>
      <c r="BR47">
        <v>1420.3636000000001</v>
      </c>
      <c r="BS47">
        <v>634.40600000000006</v>
      </c>
      <c r="BT47">
        <v>0</v>
      </c>
      <c r="BU47">
        <v>0</v>
      </c>
      <c r="BV47">
        <v>0.68</v>
      </c>
      <c r="BW47">
        <v>1</v>
      </c>
      <c r="CV47">
        <v>0</v>
      </c>
      <c r="CW47">
        <f>ROUND(Y47*Source!I35*DO47,7)</f>
        <v>0</v>
      </c>
      <c r="CX47">
        <f>ROUND(Y47*Source!I35,7)</f>
        <v>0</v>
      </c>
      <c r="CY47">
        <f>AB47</f>
        <v>2736.29</v>
      </c>
      <c r="CZ47">
        <f>AF47</f>
        <v>2088.77</v>
      </c>
      <c r="DA47">
        <f>AJ47</f>
        <v>1.31</v>
      </c>
      <c r="DB47">
        <f t="shared" si="1"/>
        <v>1420.36</v>
      </c>
      <c r="DC47">
        <f t="shared" si="2"/>
        <v>634.41</v>
      </c>
      <c r="DD47" t="s">
        <v>3</v>
      </c>
      <c r="DE47" t="s">
        <v>3</v>
      </c>
      <c r="DF47">
        <f t="shared" si="11"/>
        <v>0</v>
      </c>
      <c r="DG47">
        <f>ROUND(ROUND(AF47*AJ47,2)*CX47,2)</f>
        <v>0</v>
      </c>
      <c r="DH47">
        <f t="shared" si="4"/>
        <v>0</v>
      </c>
      <c r="DI47">
        <f t="shared" si="5"/>
        <v>0</v>
      </c>
      <c r="DJ47">
        <f>DG47+DH47</f>
        <v>0</v>
      </c>
      <c r="DK47">
        <v>0</v>
      </c>
      <c r="DL47" t="s">
        <v>461</v>
      </c>
      <c r="DM47">
        <v>5</v>
      </c>
      <c r="DN47" t="s">
        <v>441</v>
      </c>
      <c r="DO47">
        <v>1</v>
      </c>
    </row>
    <row r="48" spans="1:119" x14ac:dyDescent="0.2">
      <c r="A48">
        <f>ROW(Source!A35)</f>
        <v>35</v>
      </c>
      <c r="B48">
        <v>87105511</v>
      </c>
      <c r="C48">
        <v>87115329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462</v>
      </c>
      <c r="J48" t="s">
        <v>463</v>
      </c>
      <c r="K48" t="s">
        <v>464</v>
      </c>
      <c r="L48">
        <v>1368</v>
      </c>
      <c r="N48">
        <v>1011</v>
      </c>
      <c r="O48" t="s">
        <v>447</v>
      </c>
      <c r="P48" t="s">
        <v>447</v>
      </c>
      <c r="Q48">
        <v>1</v>
      </c>
      <c r="W48">
        <v>0</v>
      </c>
      <c r="X48">
        <v>-849950259</v>
      </c>
      <c r="Y48">
        <f t="shared" si="0"/>
        <v>0.19</v>
      </c>
      <c r="AA48">
        <v>0</v>
      </c>
      <c r="AB48">
        <v>641.70000000000005</v>
      </c>
      <c r="AC48">
        <v>811.79</v>
      </c>
      <c r="AD48">
        <v>0</v>
      </c>
      <c r="AE48">
        <v>0</v>
      </c>
      <c r="AF48">
        <v>641.70000000000005</v>
      </c>
      <c r="AG48">
        <v>811.79</v>
      </c>
      <c r="AH48">
        <v>0</v>
      </c>
      <c r="AI48">
        <v>1</v>
      </c>
      <c r="AJ48">
        <v>1</v>
      </c>
      <c r="AK48">
        <v>1</v>
      </c>
      <c r="AL48">
        <v>1</v>
      </c>
      <c r="AM48">
        <v>-2</v>
      </c>
      <c r="AN48">
        <v>0</v>
      </c>
      <c r="AO48">
        <v>0</v>
      </c>
      <c r="AP48">
        <v>1</v>
      </c>
      <c r="AQ48">
        <v>1</v>
      </c>
      <c r="AR48">
        <v>0</v>
      </c>
      <c r="AS48" t="s">
        <v>3</v>
      </c>
      <c r="AT48">
        <v>0.19</v>
      </c>
      <c r="AU48" t="s">
        <v>3</v>
      </c>
      <c r="AV48">
        <v>1</v>
      </c>
      <c r="AW48">
        <v>2</v>
      </c>
      <c r="AX48">
        <v>87115351</v>
      </c>
      <c r="AY48">
        <v>1</v>
      </c>
      <c r="AZ48">
        <v>0</v>
      </c>
      <c r="BA48">
        <v>48</v>
      </c>
      <c r="BB48">
        <v>1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121.92300000000002</v>
      </c>
      <c r="BL48">
        <v>154.24009999999998</v>
      </c>
      <c r="BM48">
        <v>0</v>
      </c>
      <c r="BN48">
        <v>0</v>
      </c>
      <c r="BO48">
        <v>0.19</v>
      </c>
      <c r="BP48">
        <v>1</v>
      </c>
      <c r="BQ48">
        <v>0</v>
      </c>
      <c r="BR48">
        <v>121.92300000000002</v>
      </c>
      <c r="BS48">
        <v>154.24009999999998</v>
      </c>
      <c r="BT48">
        <v>0</v>
      </c>
      <c r="BU48">
        <v>0</v>
      </c>
      <c r="BV48">
        <v>0.19</v>
      </c>
      <c r="BW48">
        <v>1</v>
      </c>
      <c r="CV48">
        <v>0</v>
      </c>
      <c r="CW48">
        <f>ROUND(Y48*Source!I35*DO48,7)</f>
        <v>0</v>
      </c>
      <c r="CX48">
        <f>ROUND(Y48*Source!I35,7)</f>
        <v>0</v>
      </c>
      <c r="CY48">
        <f>AB48</f>
        <v>641.70000000000005</v>
      </c>
      <c r="CZ48">
        <f>AF48</f>
        <v>641.70000000000005</v>
      </c>
      <c r="DA48">
        <f>AJ48</f>
        <v>1</v>
      </c>
      <c r="DB48">
        <f t="shared" si="1"/>
        <v>121.92</v>
      </c>
      <c r="DC48">
        <f t="shared" si="2"/>
        <v>154.24</v>
      </c>
      <c r="DD48" t="s">
        <v>3</v>
      </c>
      <c r="DE48" t="s">
        <v>3</v>
      </c>
      <c r="DF48">
        <f t="shared" si="11"/>
        <v>0</v>
      </c>
      <c r="DG48">
        <f t="shared" ref="DG48:DG64" si="12">ROUND(ROUND(AF48,2)*CX48,2)</f>
        <v>0</v>
      </c>
      <c r="DH48">
        <f t="shared" si="4"/>
        <v>0</v>
      </c>
      <c r="DI48">
        <f t="shared" si="5"/>
        <v>0</v>
      </c>
      <c r="DJ48">
        <f>DG48+DH48</f>
        <v>0</v>
      </c>
      <c r="DK48">
        <v>1</v>
      </c>
      <c r="DL48" t="s">
        <v>455</v>
      </c>
      <c r="DM48">
        <v>4</v>
      </c>
      <c r="DN48" t="s">
        <v>441</v>
      </c>
      <c r="DO48">
        <v>1</v>
      </c>
    </row>
    <row r="49" spans="1:119" x14ac:dyDescent="0.2">
      <c r="A49">
        <f>ROW(Source!A35)</f>
        <v>35</v>
      </c>
      <c r="B49">
        <v>87105511</v>
      </c>
      <c r="C49">
        <v>87115329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465</v>
      </c>
      <c r="J49" t="s">
        <v>466</v>
      </c>
      <c r="K49" t="s">
        <v>467</v>
      </c>
      <c r="L49">
        <v>1346</v>
      </c>
      <c r="N49">
        <v>1009</v>
      </c>
      <c r="O49" t="s">
        <v>46</v>
      </c>
      <c r="P49" t="s">
        <v>46</v>
      </c>
      <c r="Q49">
        <v>1</v>
      </c>
      <c r="W49">
        <v>0</v>
      </c>
      <c r="X49">
        <v>-897919439</v>
      </c>
      <c r="Y49">
        <f t="shared" si="0"/>
        <v>0.1</v>
      </c>
      <c r="AA49">
        <v>296.69</v>
      </c>
      <c r="AB49">
        <v>0</v>
      </c>
      <c r="AC49">
        <v>0</v>
      </c>
      <c r="AD49">
        <v>0</v>
      </c>
      <c r="AE49">
        <v>185.43</v>
      </c>
      <c r="AF49">
        <v>0</v>
      </c>
      <c r="AG49">
        <v>0</v>
      </c>
      <c r="AH49">
        <v>0</v>
      </c>
      <c r="AI49">
        <v>1.6</v>
      </c>
      <c r="AJ49">
        <v>1</v>
      </c>
      <c r="AK49">
        <v>1</v>
      </c>
      <c r="AL49">
        <v>1</v>
      </c>
      <c r="AM49">
        <v>2</v>
      </c>
      <c r="AN49">
        <v>0</v>
      </c>
      <c r="AO49">
        <v>0</v>
      </c>
      <c r="AP49">
        <v>1</v>
      </c>
      <c r="AQ49">
        <v>1</v>
      </c>
      <c r="AR49">
        <v>0</v>
      </c>
      <c r="AS49" t="s">
        <v>3</v>
      </c>
      <c r="AT49">
        <v>0.1</v>
      </c>
      <c r="AU49" t="s">
        <v>3</v>
      </c>
      <c r="AV49">
        <v>0</v>
      </c>
      <c r="AW49">
        <v>2</v>
      </c>
      <c r="AX49">
        <v>87115352</v>
      </c>
      <c r="AY49">
        <v>1</v>
      </c>
      <c r="AZ49">
        <v>0</v>
      </c>
      <c r="BA49">
        <v>49</v>
      </c>
      <c r="BB49">
        <v>1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18.543000000000003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1</v>
      </c>
      <c r="BQ49">
        <v>18.543000000000003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1</v>
      </c>
      <c r="CV49">
        <v>0</v>
      </c>
      <c r="CW49">
        <v>0</v>
      </c>
      <c r="CX49">
        <f>ROUND(Y49*Source!I35,7)</f>
        <v>0</v>
      </c>
      <c r="CY49">
        <f t="shared" ref="CY49:CY62" si="13">AA49</f>
        <v>296.69</v>
      </c>
      <c r="CZ49">
        <f t="shared" ref="CZ49:CZ62" si="14">AE49</f>
        <v>185.43</v>
      </c>
      <c r="DA49">
        <f t="shared" ref="DA49:DA62" si="15">AI49</f>
        <v>1.6</v>
      </c>
      <c r="DB49">
        <f t="shared" si="1"/>
        <v>18.54</v>
      </c>
      <c r="DC49">
        <f t="shared" si="2"/>
        <v>0</v>
      </c>
      <c r="DD49" t="s">
        <v>3</v>
      </c>
      <c r="DE49" t="s">
        <v>3</v>
      </c>
      <c r="DF49">
        <f>ROUND(ROUND(AE49*AI49,2)*CX49,2)</f>
        <v>0</v>
      </c>
      <c r="DG49">
        <f t="shared" si="12"/>
        <v>0</v>
      </c>
      <c r="DH49">
        <f t="shared" si="4"/>
        <v>0</v>
      </c>
      <c r="DI49">
        <f t="shared" si="5"/>
        <v>0</v>
      </c>
      <c r="DJ49">
        <f t="shared" ref="DJ49:DJ62" si="16">DF49</f>
        <v>0</v>
      </c>
      <c r="DK49">
        <v>0</v>
      </c>
      <c r="DL49" t="s">
        <v>3</v>
      </c>
      <c r="DM49">
        <v>0</v>
      </c>
      <c r="DN49" t="s">
        <v>3</v>
      </c>
      <c r="DO49">
        <v>0</v>
      </c>
    </row>
    <row r="50" spans="1:119" x14ac:dyDescent="0.2">
      <c r="A50">
        <f>ROW(Source!A35)</f>
        <v>35</v>
      </c>
      <c r="B50">
        <v>87105511</v>
      </c>
      <c r="C50">
        <v>87115329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468</v>
      </c>
      <c r="J50" t="s">
        <v>469</v>
      </c>
      <c r="K50" t="s">
        <v>470</v>
      </c>
      <c r="L50">
        <v>1346</v>
      </c>
      <c r="N50">
        <v>1009</v>
      </c>
      <c r="O50" t="s">
        <v>46</v>
      </c>
      <c r="P50" t="s">
        <v>46</v>
      </c>
      <c r="Q50">
        <v>1</v>
      </c>
      <c r="W50">
        <v>0</v>
      </c>
      <c r="X50">
        <v>-1547825166</v>
      </c>
      <c r="Y50">
        <f t="shared" si="0"/>
        <v>0.03</v>
      </c>
      <c r="AA50">
        <v>93.65</v>
      </c>
      <c r="AB50">
        <v>0</v>
      </c>
      <c r="AC50">
        <v>0</v>
      </c>
      <c r="AD50">
        <v>0</v>
      </c>
      <c r="AE50">
        <v>58.53</v>
      </c>
      <c r="AF50">
        <v>0</v>
      </c>
      <c r="AG50">
        <v>0</v>
      </c>
      <c r="AH50">
        <v>0</v>
      </c>
      <c r="AI50">
        <v>1.6</v>
      </c>
      <c r="AJ50">
        <v>1</v>
      </c>
      <c r="AK50">
        <v>1</v>
      </c>
      <c r="AL50">
        <v>1</v>
      </c>
      <c r="AM50">
        <v>2</v>
      </c>
      <c r="AN50">
        <v>0</v>
      </c>
      <c r="AO50">
        <v>0</v>
      </c>
      <c r="AP50">
        <v>1</v>
      </c>
      <c r="AQ50">
        <v>1</v>
      </c>
      <c r="AR50">
        <v>0</v>
      </c>
      <c r="AS50" t="s">
        <v>3</v>
      </c>
      <c r="AT50">
        <v>0.03</v>
      </c>
      <c r="AU50" t="s">
        <v>3</v>
      </c>
      <c r="AV50">
        <v>0</v>
      </c>
      <c r="AW50">
        <v>2</v>
      </c>
      <c r="AX50">
        <v>87115353</v>
      </c>
      <c r="AY50">
        <v>1</v>
      </c>
      <c r="AZ50">
        <v>0</v>
      </c>
      <c r="BA50">
        <v>50</v>
      </c>
      <c r="BB50">
        <v>1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1.7559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1</v>
      </c>
      <c r="BQ50">
        <v>1.7559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1</v>
      </c>
      <c r="CV50">
        <v>0</v>
      </c>
      <c r="CW50">
        <v>0</v>
      </c>
      <c r="CX50">
        <f>ROUND(Y50*Source!I35,7)</f>
        <v>0</v>
      </c>
      <c r="CY50">
        <f t="shared" si="13"/>
        <v>93.65</v>
      </c>
      <c r="CZ50">
        <f t="shared" si="14"/>
        <v>58.53</v>
      </c>
      <c r="DA50">
        <f t="shared" si="15"/>
        <v>1.6</v>
      </c>
      <c r="DB50">
        <f t="shared" si="1"/>
        <v>1.76</v>
      </c>
      <c r="DC50">
        <f t="shared" si="2"/>
        <v>0</v>
      </c>
      <c r="DD50" t="s">
        <v>3</v>
      </c>
      <c r="DE50" t="s">
        <v>3</v>
      </c>
      <c r="DF50">
        <f>ROUND(ROUND(AE50*AI50,2)*CX50,2)</f>
        <v>0</v>
      </c>
      <c r="DG50">
        <f t="shared" si="12"/>
        <v>0</v>
      </c>
      <c r="DH50">
        <f t="shared" si="4"/>
        <v>0</v>
      </c>
      <c r="DI50">
        <f t="shared" si="5"/>
        <v>0</v>
      </c>
      <c r="DJ50">
        <f t="shared" si="16"/>
        <v>0</v>
      </c>
      <c r="DK50">
        <v>0</v>
      </c>
      <c r="DL50" t="s">
        <v>3</v>
      </c>
      <c r="DM50">
        <v>0</v>
      </c>
      <c r="DN50" t="s">
        <v>3</v>
      </c>
      <c r="DO50">
        <v>0</v>
      </c>
    </row>
    <row r="51" spans="1:119" x14ac:dyDescent="0.2">
      <c r="A51">
        <f>ROW(Source!A35)</f>
        <v>35</v>
      </c>
      <c r="B51">
        <v>87105511</v>
      </c>
      <c r="C51">
        <v>87115329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W51">
        <v>0</v>
      </c>
      <c r="X51">
        <v>-1131385474</v>
      </c>
      <c r="Y51">
        <f t="shared" si="0"/>
        <v>0</v>
      </c>
      <c r="AA51">
        <v>174.93</v>
      </c>
      <c r="AB51">
        <v>0</v>
      </c>
      <c r="AC51">
        <v>0</v>
      </c>
      <c r="AD51">
        <v>0</v>
      </c>
      <c r="AE51">
        <v>174.93</v>
      </c>
      <c r="AF51">
        <v>0</v>
      </c>
      <c r="AG51">
        <v>0</v>
      </c>
      <c r="AH51">
        <v>0</v>
      </c>
      <c r="AI51">
        <v>1</v>
      </c>
      <c r="AJ51">
        <v>1</v>
      </c>
      <c r="AK51">
        <v>1</v>
      </c>
      <c r="AL51">
        <v>1</v>
      </c>
      <c r="AM51">
        <v>0</v>
      </c>
      <c r="AN51">
        <v>1</v>
      </c>
      <c r="AO51">
        <v>0</v>
      </c>
      <c r="AP51">
        <v>1</v>
      </c>
      <c r="AQ51">
        <v>0</v>
      </c>
      <c r="AR51">
        <v>0</v>
      </c>
      <c r="AS51" t="s">
        <v>3</v>
      </c>
      <c r="AT51">
        <v>0</v>
      </c>
      <c r="AU51" t="s">
        <v>3</v>
      </c>
      <c r="AV51">
        <v>0</v>
      </c>
      <c r="AW51">
        <v>2</v>
      </c>
      <c r="AX51">
        <v>87115354</v>
      </c>
      <c r="AY51">
        <v>1</v>
      </c>
      <c r="AZ51">
        <v>0</v>
      </c>
      <c r="BA51">
        <v>51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V51">
        <v>0</v>
      </c>
      <c r="CW51">
        <v>0</v>
      </c>
      <c r="CX51">
        <f>ROUND(Y51*Source!I35,7)</f>
        <v>0</v>
      </c>
      <c r="CY51">
        <f t="shared" si="13"/>
        <v>174.93</v>
      </c>
      <c r="CZ51">
        <f t="shared" si="14"/>
        <v>174.93</v>
      </c>
      <c r="DA51">
        <f t="shared" si="15"/>
        <v>1</v>
      </c>
      <c r="DB51">
        <f t="shared" si="1"/>
        <v>0</v>
      </c>
      <c r="DC51">
        <f t="shared" si="2"/>
        <v>0</v>
      </c>
      <c r="DD51" t="s">
        <v>3</v>
      </c>
      <c r="DE51" t="s">
        <v>3</v>
      </c>
      <c r="DF51">
        <f>ROUND(ROUND(AE51,2)*CX51,2)</f>
        <v>0</v>
      </c>
      <c r="DG51">
        <f t="shared" si="12"/>
        <v>0</v>
      </c>
      <c r="DH51">
        <f t="shared" si="4"/>
        <v>0</v>
      </c>
      <c r="DI51">
        <f t="shared" si="5"/>
        <v>0</v>
      </c>
      <c r="DJ51">
        <f t="shared" si="16"/>
        <v>0</v>
      </c>
      <c r="DK51">
        <v>0</v>
      </c>
      <c r="DL51" t="s">
        <v>3</v>
      </c>
      <c r="DM51">
        <v>0</v>
      </c>
      <c r="DN51" t="s">
        <v>3</v>
      </c>
      <c r="DO51">
        <v>0</v>
      </c>
    </row>
    <row r="52" spans="1:119" x14ac:dyDescent="0.2">
      <c r="A52">
        <f>ROW(Source!A35)</f>
        <v>35</v>
      </c>
      <c r="B52">
        <v>87105511</v>
      </c>
      <c r="C52">
        <v>87115329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471</v>
      </c>
      <c r="J52" t="s">
        <v>472</v>
      </c>
      <c r="K52" t="s">
        <v>473</v>
      </c>
      <c r="L52">
        <v>1346</v>
      </c>
      <c r="N52">
        <v>1009</v>
      </c>
      <c r="O52" t="s">
        <v>46</v>
      </c>
      <c r="P52" t="s">
        <v>46</v>
      </c>
      <c r="Q52">
        <v>1</v>
      </c>
      <c r="W52">
        <v>0</v>
      </c>
      <c r="X52">
        <v>-373327139</v>
      </c>
      <c r="Y52">
        <f t="shared" si="0"/>
        <v>0.02</v>
      </c>
      <c r="AA52">
        <v>86.41</v>
      </c>
      <c r="AB52">
        <v>0</v>
      </c>
      <c r="AC52">
        <v>0</v>
      </c>
      <c r="AD52">
        <v>0</v>
      </c>
      <c r="AE52">
        <v>56.11</v>
      </c>
      <c r="AF52">
        <v>0</v>
      </c>
      <c r="AG52">
        <v>0</v>
      </c>
      <c r="AH52">
        <v>0</v>
      </c>
      <c r="AI52">
        <v>1.54</v>
      </c>
      <c r="AJ52">
        <v>1</v>
      </c>
      <c r="AK52">
        <v>1</v>
      </c>
      <c r="AL52">
        <v>1</v>
      </c>
      <c r="AM52">
        <v>2</v>
      </c>
      <c r="AN52">
        <v>0</v>
      </c>
      <c r="AO52">
        <v>0</v>
      </c>
      <c r="AP52">
        <v>1</v>
      </c>
      <c r="AQ52">
        <v>1</v>
      </c>
      <c r="AR52">
        <v>0</v>
      </c>
      <c r="AS52" t="s">
        <v>3</v>
      </c>
      <c r="AT52">
        <v>0.02</v>
      </c>
      <c r="AU52" t="s">
        <v>3</v>
      </c>
      <c r="AV52">
        <v>0</v>
      </c>
      <c r="AW52">
        <v>2</v>
      </c>
      <c r="AX52">
        <v>87115355</v>
      </c>
      <c r="AY52">
        <v>1</v>
      </c>
      <c r="AZ52">
        <v>0</v>
      </c>
      <c r="BA52">
        <v>52</v>
      </c>
      <c r="BB52">
        <v>1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1.1222000000000001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1</v>
      </c>
      <c r="BQ52">
        <v>1.1222000000000001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1</v>
      </c>
      <c r="CV52">
        <v>0</v>
      </c>
      <c r="CW52">
        <v>0</v>
      </c>
      <c r="CX52">
        <f>ROUND(Y52*Source!I35,7)</f>
        <v>0</v>
      </c>
      <c r="CY52">
        <f t="shared" si="13"/>
        <v>86.41</v>
      </c>
      <c r="CZ52">
        <f t="shared" si="14"/>
        <v>56.11</v>
      </c>
      <c r="DA52">
        <f t="shared" si="15"/>
        <v>1.54</v>
      </c>
      <c r="DB52">
        <f t="shared" si="1"/>
        <v>1.1200000000000001</v>
      </c>
      <c r="DC52">
        <f t="shared" si="2"/>
        <v>0</v>
      </c>
      <c r="DD52" t="s">
        <v>3</v>
      </c>
      <c r="DE52" t="s">
        <v>3</v>
      </c>
      <c r="DF52">
        <f>ROUND(ROUND(AE52*AI52,2)*CX52,2)</f>
        <v>0</v>
      </c>
      <c r="DG52">
        <f t="shared" si="12"/>
        <v>0</v>
      </c>
      <c r="DH52">
        <f t="shared" si="4"/>
        <v>0</v>
      </c>
      <c r="DI52">
        <f t="shared" si="5"/>
        <v>0</v>
      </c>
      <c r="DJ52">
        <f t="shared" si="16"/>
        <v>0</v>
      </c>
      <c r="DK52">
        <v>0</v>
      </c>
      <c r="DL52" t="s">
        <v>3</v>
      </c>
      <c r="DM52">
        <v>0</v>
      </c>
      <c r="DN52" t="s">
        <v>3</v>
      </c>
      <c r="DO52">
        <v>0</v>
      </c>
    </row>
    <row r="53" spans="1:119" x14ac:dyDescent="0.2">
      <c r="A53">
        <f>ROW(Source!A35)</f>
        <v>35</v>
      </c>
      <c r="B53">
        <v>87105511</v>
      </c>
      <c r="C53">
        <v>87115329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W53">
        <v>0</v>
      </c>
      <c r="X53">
        <v>457934895</v>
      </c>
      <c r="Y53">
        <f t="shared" si="0"/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1</v>
      </c>
      <c r="AJ53">
        <v>1</v>
      </c>
      <c r="AK53">
        <v>1</v>
      </c>
      <c r="AL53">
        <v>1</v>
      </c>
      <c r="AM53">
        <v>0</v>
      </c>
      <c r="AN53">
        <v>1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0</v>
      </c>
      <c r="AU53" t="s">
        <v>3</v>
      </c>
      <c r="AV53">
        <v>0</v>
      </c>
      <c r="AW53">
        <v>2</v>
      </c>
      <c r="AX53">
        <v>87115356</v>
      </c>
      <c r="AY53">
        <v>1</v>
      </c>
      <c r="AZ53">
        <v>0</v>
      </c>
      <c r="BA53">
        <v>53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V53">
        <v>0</v>
      </c>
      <c r="CW53">
        <v>0</v>
      </c>
      <c r="CX53">
        <f>ROUND(Y53*Source!I35,7)</f>
        <v>0</v>
      </c>
      <c r="CY53">
        <f t="shared" si="13"/>
        <v>0</v>
      </c>
      <c r="CZ53">
        <f t="shared" si="14"/>
        <v>0</v>
      </c>
      <c r="DA53">
        <f t="shared" si="15"/>
        <v>1</v>
      </c>
      <c r="DB53">
        <f t="shared" si="1"/>
        <v>0</v>
      </c>
      <c r="DC53">
        <f t="shared" si="2"/>
        <v>0</v>
      </c>
      <c r="DD53" t="s">
        <v>3</v>
      </c>
      <c r="DE53" t="s">
        <v>3</v>
      </c>
      <c r="DF53">
        <f>ROUND(ROUND(AE53,2)*CX53,2)</f>
        <v>0</v>
      </c>
      <c r="DG53">
        <f t="shared" si="12"/>
        <v>0</v>
      </c>
      <c r="DH53">
        <f t="shared" si="4"/>
        <v>0</v>
      </c>
      <c r="DI53">
        <f t="shared" si="5"/>
        <v>0</v>
      </c>
      <c r="DJ53">
        <f t="shared" si="16"/>
        <v>0</v>
      </c>
      <c r="DK53">
        <v>0</v>
      </c>
      <c r="DL53" t="s">
        <v>3</v>
      </c>
      <c r="DM53">
        <v>0</v>
      </c>
      <c r="DN53" t="s">
        <v>3</v>
      </c>
      <c r="DO53">
        <v>0</v>
      </c>
    </row>
    <row r="54" spans="1:119" x14ac:dyDescent="0.2">
      <c r="A54">
        <f>ROW(Source!A35)</f>
        <v>35</v>
      </c>
      <c r="B54">
        <v>87105511</v>
      </c>
      <c r="C54">
        <v>87115329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W54">
        <v>0</v>
      </c>
      <c r="X54">
        <v>1602794472</v>
      </c>
      <c r="Y54">
        <f t="shared" si="0"/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1</v>
      </c>
      <c r="AJ54">
        <v>1</v>
      </c>
      <c r="AK54">
        <v>1</v>
      </c>
      <c r="AL54">
        <v>1</v>
      </c>
      <c r="AM54">
        <v>0</v>
      </c>
      <c r="AN54">
        <v>1</v>
      </c>
      <c r="AO54">
        <v>0</v>
      </c>
      <c r="AP54">
        <v>1</v>
      </c>
      <c r="AQ54">
        <v>0</v>
      </c>
      <c r="AR54">
        <v>0</v>
      </c>
      <c r="AS54" t="s">
        <v>3</v>
      </c>
      <c r="AT54">
        <v>0</v>
      </c>
      <c r="AU54" t="s">
        <v>3</v>
      </c>
      <c r="AV54">
        <v>0</v>
      </c>
      <c r="AW54">
        <v>2</v>
      </c>
      <c r="AX54">
        <v>87115357</v>
      </c>
      <c r="AY54">
        <v>1</v>
      </c>
      <c r="AZ54">
        <v>0</v>
      </c>
      <c r="BA54">
        <v>54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V54">
        <v>0</v>
      </c>
      <c r="CW54">
        <v>0</v>
      </c>
      <c r="CX54">
        <f>ROUND(Y54*Source!I35,7)</f>
        <v>0</v>
      </c>
      <c r="CY54">
        <f t="shared" si="13"/>
        <v>0</v>
      </c>
      <c r="CZ54">
        <f t="shared" si="14"/>
        <v>0</v>
      </c>
      <c r="DA54">
        <f t="shared" si="15"/>
        <v>1</v>
      </c>
      <c r="DB54">
        <f t="shared" si="1"/>
        <v>0</v>
      </c>
      <c r="DC54">
        <f t="shared" si="2"/>
        <v>0</v>
      </c>
      <c r="DD54" t="s">
        <v>3</v>
      </c>
      <c r="DE54" t="s">
        <v>3</v>
      </c>
      <c r="DF54">
        <f>ROUND(ROUND(AE54,2)*CX54,2)</f>
        <v>0</v>
      </c>
      <c r="DG54">
        <f t="shared" si="12"/>
        <v>0</v>
      </c>
      <c r="DH54">
        <f t="shared" si="4"/>
        <v>0</v>
      </c>
      <c r="DI54">
        <f t="shared" si="5"/>
        <v>0</v>
      </c>
      <c r="DJ54">
        <f t="shared" si="16"/>
        <v>0</v>
      </c>
      <c r="DK54">
        <v>0</v>
      </c>
      <c r="DL54" t="s">
        <v>3</v>
      </c>
      <c r="DM54">
        <v>0</v>
      </c>
      <c r="DN54" t="s">
        <v>3</v>
      </c>
      <c r="DO54">
        <v>0</v>
      </c>
    </row>
    <row r="55" spans="1:119" x14ac:dyDescent="0.2">
      <c r="A55">
        <f>ROW(Source!A35)</f>
        <v>35</v>
      </c>
      <c r="B55">
        <v>87105511</v>
      </c>
      <c r="C55">
        <v>87115329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W55">
        <v>0</v>
      </c>
      <c r="X55">
        <v>-1111733769</v>
      </c>
      <c r="Y55">
        <f t="shared" si="0"/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1</v>
      </c>
      <c r="AJ55">
        <v>1</v>
      </c>
      <c r="AK55">
        <v>1</v>
      </c>
      <c r="AL55">
        <v>1</v>
      </c>
      <c r="AM55">
        <v>0</v>
      </c>
      <c r="AN55">
        <v>1</v>
      </c>
      <c r="AO55">
        <v>0</v>
      </c>
      <c r="AP55">
        <v>1</v>
      </c>
      <c r="AQ55">
        <v>0</v>
      </c>
      <c r="AR55">
        <v>0</v>
      </c>
      <c r="AS55" t="s">
        <v>3</v>
      </c>
      <c r="AT55">
        <v>0</v>
      </c>
      <c r="AU55" t="s">
        <v>3</v>
      </c>
      <c r="AV55">
        <v>0</v>
      </c>
      <c r="AW55">
        <v>2</v>
      </c>
      <c r="AX55">
        <v>87115358</v>
      </c>
      <c r="AY55">
        <v>1</v>
      </c>
      <c r="AZ55">
        <v>0</v>
      </c>
      <c r="BA55">
        <v>55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V55">
        <v>0</v>
      </c>
      <c r="CW55">
        <v>0</v>
      </c>
      <c r="CX55">
        <f>ROUND(Y55*Source!I35,7)</f>
        <v>0</v>
      </c>
      <c r="CY55">
        <f t="shared" si="13"/>
        <v>0</v>
      </c>
      <c r="CZ55">
        <f t="shared" si="14"/>
        <v>0</v>
      </c>
      <c r="DA55">
        <f t="shared" si="15"/>
        <v>1</v>
      </c>
      <c r="DB55">
        <f t="shared" si="1"/>
        <v>0</v>
      </c>
      <c r="DC55">
        <f t="shared" si="2"/>
        <v>0</v>
      </c>
      <c r="DD55" t="s">
        <v>3</v>
      </c>
      <c r="DE55" t="s">
        <v>3</v>
      </c>
      <c r="DF55">
        <f>ROUND(ROUND(AE55,2)*CX55,2)</f>
        <v>0</v>
      </c>
      <c r="DG55">
        <f t="shared" si="12"/>
        <v>0</v>
      </c>
      <c r="DH55">
        <f t="shared" si="4"/>
        <v>0</v>
      </c>
      <c r="DI55">
        <f t="shared" si="5"/>
        <v>0</v>
      </c>
      <c r="DJ55">
        <f t="shared" si="16"/>
        <v>0</v>
      </c>
      <c r="DK55">
        <v>0</v>
      </c>
      <c r="DL55" t="s">
        <v>3</v>
      </c>
      <c r="DM55">
        <v>0</v>
      </c>
      <c r="DN55" t="s">
        <v>3</v>
      </c>
      <c r="DO55">
        <v>0</v>
      </c>
    </row>
    <row r="56" spans="1:119" x14ac:dyDescent="0.2">
      <c r="A56">
        <f>ROW(Source!A35)</f>
        <v>35</v>
      </c>
      <c r="B56">
        <v>87105511</v>
      </c>
      <c r="C56">
        <v>87115329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W56">
        <v>0</v>
      </c>
      <c r="X56">
        <v>1613753229</v>
      </c>
      <c r="Y56">
        <f t="shared" si="0"/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1</v>
      </c>
      <c r="AL56">
        <v>1</v>
      </c>
      <c r="AM56">
        <v>0</v>
      </c>
      <c r="AN56">
        <v>1</v>
      </c>
      <c r="AO56">
        <v>0</v>
      </c>
      <c r="AP56">
        <v>1</v>
      </c>
      <c r="AQ56">
        <v>0</v>
      </c>
      <c r="AR56">
        <v>0</v>
      </c>
      <c r="AS56" t="s">
        <v>3</v>
      </c>
      <c r="AT56">
        <v>0</v>
      </c>
      <c r="AU56" t="s">
        <v>3</v>
      </c>
      <c r="AV56">
        <v>0</v>
      </c>
      <c r="AW56">
        <v>2</v>
      </c>
      <c r="AX56">
        <v>87115359</v>
      </c>
      <c r="AY56">
        <v>1</v>
      </c>
      <c r="AZ56">
        <v>0</v>
      </c>
      <c r="BA56">
        <v>56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V56">
        <v>0</v>
      </c>
      <c r="CW56">
        <v>0</v>
      </c>
      <c r="CX56">
        <f>ROUND(Y56*Source!I35,7)</f>
        <v>0</v>
      </c>
      <c r="CY56">
        <f t="shared" si="13"/>
        <v>0</v>
      </c>
      <c r="CZ56">
        <f t="shared" si="14"/>
        <v>0</v>
      </c>
      <c r="DA56">
        <f t="shared" si="15"/>
        <v>1</v>
      </c>
      <c r="DB56">
        <f t="shared" si="1"/>
        <v>0</v>
      </c>
      <c r="DC56">
        <f t="shared" si="2"/>
        <v>0</v>
      </c>
      <c r="DD56" t="s">
        <v>3</v>
      </c>
      <c r="DE56" t="s">
        <v>3</v>
      </c>
      <c r="DF56">
        <f>ROUND(ROUND(AE56,2)*CX56,2)</f>
        <v>0</v>
      </c>
      <c r="DG56">
        <f t="shared" si="12"/>
        <v>0</v>
      </c>
      <c r="DH56">
        <f t="shared" si="4"/>
        <v>0</v>
      </c>
      <c r="DI56">
        <f t="shared" si="5"/>
        <v>0</v>
      </c>
      <c r="DJ56">
        <f t="shared" si="16"/>
        <v>0</v>
      </c>
      <c r="DK56">
        <v>0</v>
      </c>
      <c r="DL56" t="s">
        <v>3</v>
      </c>
      <c r="DM56">
        <v>0</v>
      </c>
      <c r="DN56" t="s">
        <v>3</v>
      </c>
      <c r="DO56">
        <v>0</v>
      </c>
    </row>
    <row r="57" spans="1:119" x14ac:dyDescent="0.2">
      <c r="A57">
        <f>ROW(Source!A35)</f>
        <v>35</v>
      </c>
      <c r="B57">
        <v>87105511</v>
      </c>
      <c r="C57">
        <v>87115329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474</v>
      </c>
      <c r="J57" t="s">
        <v>475</v>
      </c>
      <c r="K57" t="s">
        <v>476</v>
      </c>
      <c r="L57">
        <v>1346</v>
      </c>
      <c r="N57">
        <v>1009</v>
      </c>
      <c r="O57" t="s">
        <v>46</v>
      </c>
      <c r="P57" t="s">
        <v>46</v>
      </c>
      <c r="Q57">
        <v>1</v>
      </c>
      <c r="W57">
        <v>0</v>
      </c>
      <c r="X57">
        <v>1157836156</v>
      </c>
      <c r="Y57">
        <f t="shared" si="0"/>
        <v>0</v>
      </c>
      <c r="AA57">
        <v>88.24</v>
      </c>
      <c r="AB57">
        <v>0</v>
      </c>
      <c r="AC57">
        <v>0</v>
      </c>
      <c r="AD57">
        <v>0</v>
      </c>
      <c r="AE57">
        <v>61.28</v>
      </c>
      <c r="AF57">
        <v>0</v>
      </c>
      <c r="AG57">
        <v>0</v>
      </c>
      <c r="AH57">
        <v>0</v>
      </c>
      <c r="AI57">
        <v>1.44</v>
      </c>
      <c r="AJ57">
        <v>1</v>
      </c>
      <c r="AK57">
        <v>1</v>
      </c>
      <c r="AL57">
        <v>1</v>
      </c>
      <c r="AM57">
        <v>2</v>
      </c>
      <c r="AN57">
        <v>0</v>
      </c>
      <c r="AO57">
        <v>0</v>
      </c>
      <c r="AP57">
        <v>1</v>
      </c>
      <c r="AQ57">
        <v>1</v>
      </c>
      <c r="AR57">
        <v>0</v>
      </c>
      <c r="AS57" t="s">
        <v>3</v>
      </c>
      <c r="AT57">
        <v>0</v>
      </c>
      <c r="AU57" t="s">
        <v>3</v>
      </c>
      <c r="AV57">
        <v>0</v>
      </c>
      <c r="AW57">
        <v>2</v>
      </c>
      <c r="AX57">
        <v>87115360</v>
      </c>
      <c r="AY57">
        <v>1</v>
      </c>
      <c r="AZ57">
        <v>6144</v>
      </c>
      <c r="BA57">
        <v>57</v>
      </c>
      <c r="BB57">
        <v>1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V57">
        <v>0</v>
      </c>
      <c r="CW57">
        <v>0</v>
      </c>
      <c r="CX57">
        <f>ROUND(Y57*Source!I35,7)</f>
        <v>0</v>
      </c>
      <c r="CY57">
        <f t="shared" si="13"/>
        <v>88.24</v>
      </c>
      <c r="CZ57">
        <f t="shared" si="14"/>
        <v>61.28</v>
      </c>
      <c r="DA57">
        <f t="shared" si="15"/>
        <v>1.44</v>
      </c>
      <c r="DB57">
        <f t="shared" si="1"/>
        <v>0</v>
      </c>
      <c r="DC57">
        <f t="shared" si="2"/>
        <v>0</v>
      </c>
      <c r="DD57" t="s">
        <v>3</v>
      </c>
      <c r="DE57" t="s">
        <v>3</v>
      </c>
      <c r="DF57">
        <f>ROUND(ROUND(AE57*AI57,2)*CX57,2)</f>
        <v>0</v>
      </c>
      <c r="DG57">
        <f t="shared" si="12"/>
        <v>0</v>
      </c>
      <c r="DH57">
        <f t="shared" si="4"/>
        <v>0</v>
      </c>
      <c r="DI57">
        <f t="shared" si="5"/>
        <v>0</v>
      </c>
      <c r="DJ57">
        <f t="shared" si="16"/>
        <v>0</v>
      </c>
      <c r="DK57">
        <v>0</v>
      </c>
      <c r="DL57" t="s">
        <v>3</v>
      </c>
      <c r="DM57">
        <v>0</v>
      </c>
      <c r="DN57" t="s">
        <v>3</v>
      </c>
      <c r="DO57">
        <v>0</v>
      </c>
    </row>
    <row r="58" spans="1:119" x14ac:dyDescent="0.2">
      <c r="A58">
        <f>ROW(Source!A35)</f>
        <v>35</v>
      </c>
      <c r="B58">
        <v>87105511</v>
      </c>
      <c r="C58">
        <v>87115329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477</v>
      </c>
      <c r="J58" t="s">
        <v>478</v>
      </c>
      <c r="K58" t="s">
        <v>479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W58">
        <v>0</v>
      </c>
      <c r="X58">
        <v>-615866360</v>
      </c>
      <c r="Y58">
        <f t="shared" si="0"/>
        <v>1E-4</v>
      </c>
      <c r="AA58">
        <v>103227.06</v>
      </c>
      <c r="AB58">
        <v>0</v>
      </c>
      <c r="AC58">
        <v>0</v>
      </c>
      <c r="AD58">
        <v>0</v>
      </c>
      <c r="AE58">
        <v>80020.98</v>
      </c>
      <c r="AF58">
        <v>0</v>
      </c>
      <c r="AG58">
        <v>0</v>
      </c>
      <c r="AH58">
        <v>0</v>
      </c>
      <c r="AI58">
        <v>1.29</v>
      </c>
      <c r="AJ58">
        <v>1</v>
      </c>
      <c r="AK58">
        <v>1</v>
      </c>
      <c r="AL58">
        <v>1</v>
      </c>
      <c r="AM58">
        <v>2</v>
      </c>
      <c r="AN58">
        <v>0</v>
      </c>
      <c r="AO58">
        <v>0</v>
      </c>
      <c r="AP58">
        <v>1</v>
      </c>
      <c r="AQ58">
        <v>1</v>
      </c>
      <c r="AR58">
        <v>0</v>
      </c>
      <c r="AS58" t="s">
        <v>3</v>
      </c>
      <c r="AT58">
        <v>1E-4</v>
      </c>
      <c r="AU58" t="s">
        <v>3</v>
      </c>
      <c r="AV58">
        <v>0</v>
      </c>
      <c r="AW58">
        <v>2</v>
      </c>
      <c r="AX58">
        <v>87115361</v>
      </c>
      <c r="AY58">
        <v>1</v>
      </c>
      <c r="AZ58">
        <v>0</v>
      </c>
      <c r="BA58">
        <v>58</v>
      </c>
      <c r="BB58">
        <v>1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8.0020980000000002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1</v>
      </c>
      <c r="BQ58">
        <v>8.0020980000000002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</v>
      </c>
      <c r="CV58">
        <v>0</v>
      </c>
      <c r="CW58">
        <v>0</v>
      </c>
      <c r="CX58">
        <f>ROUND(Y58*Source!I35,7)</f>
        <v>0</v>
      </c>
      <c r="CY58">
        <f t="shared" si="13"/>
        <v>103227.06</v>
      </c>
      <c r="CZ58">
        <f t="shared" si="14"/>
        <v>80020.98</v>
      </c>
      <c r="DA58">
        <f t="shared" si="15"/>
        <v>1.29</v>
      </c>
      <c r="DB58">
        <f t="shared" si="1"/>
        <v>8</v>
      </c>
      <c r="DC58">
        <f t="shared" si="2"/>
        <v>0</v>
      </c>
      <c r="DD58" t="s">
        <v>3</v>
      </c>
      <c r="DE58" t="s">
        <v>3</v>
      </c>
      <c r="DF58">
        <f>ROUND(ROUND(AE58*AI58,2)*CX58,2)</f>
        <v>0</v>
      </c>
      <c r="DG58">
        <f t="shared" si="12"/>
        <v>0</v>
      </c>
      <c r="DH58">
        <f t="shared" si="4"/>
        <v>0</v>
      </c>
      <c r="DI58">
        <f t="shared" si="5"/>
        <v>0</v>
      </c>
      <c r="DJ58">
        <f t="shared" si="16"/>
        <v>0</v>
      </c>
      <c r="DK58">
        <v>0</v>
      </c>
      <c r="DL58" t="s">
        <v>3</v>
      </c>
      <c r="DM58">
        <v>0</v>
      </c>
      <c r="DN58" t="s">
        <v>3</v>
      </c>
      <c r="DO58">
        <v>0</v>
      </c>
    </row>
    <row r="59" spans="1:119" x14ac:dyDescent="0.2">
      <c r="A59">
        <f>ROW(Source!A35)</f>
        <v>35</v>
      </c>
      <c r="B59">
        <v>87105511</v>
      </c>
      <c r="C59">
        <v>87115329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480</v>
      </c>
      <c r="J59" t="s">
        <v>481</v>
      </c>
      <c r="K59" t="s">
        <v>482</v>
      </c>
      <c r="L59">
        <v>1425</v>
      </c>
      <c r="N59">
        <v>1013</v>
      </c>
      <c r="O59" t="s">
        <v>133</v>
      </c>
      <c r="P59" t="s">
        <v>133</v>
      </c>
      <c r="Q59">
        <v>1</v>
      </c>
      <c r="W59">
        <v>0</v>
      </c>
      <c r="X59">
        <v>-734153582</v>
      </c>
      <c r="Y59">
        <f t="shared" si="0"/>
        <v>0</v>
      </c>
      <c r="AA59">
        <v>1351.57</v>
      </c>
      <c r="AB59">
        <v>0</v>
      </c>
      <c r="AC59">
        <v>0</v>
      </c>
      <c r="AD59">
        <v>0</v>
      </c>
      <c r="AE59">
        <v>1031.73</v>
      </c>
      <c r="AF59">
        <v>0</v>
      </c>
      <c r="AG59">
        <v>0</v>
      </c>
      <c r="AH59">
        <v>0</v>
      </c>
      <c r="AI59">
        <v>1.31</v>
      </c>
      <c r="AJ59">
        <v>1</v>
      </c>
      <c r="AK59">
        <v>1</v>
      </c>
      <c r="AL59">
        <v>1</v>
      </c>
      <c r="AM59">
        <v>2</v>
      </c>
      <c r="AN59">
        <v>0</v>
      </c>
      <c r="AO59">
        <v>0</v>
      </c>
      <c r="AP59">
        <v>1</v>
      </c>
      <c r="AQ59">
        <v>1</v>
      </c>
      <c r="AR59">
        <v>0</v>
      </c>
      <c r="AS59" t="s">
        <v>3</v>
      </c>
      <c r="AT59">
        <v>0</v>
      </c>
      <c r="AU59" t="s">
        <v>3</v>
      </c>
      <c r="AV59">
        <v>0</v>
      </c>
      <c r="AW59">
        <v>2</v>
      </c>
      <c r="AX59">
        <v>87115362</v>
      </c>
      <c r="AY59">
        <v>1</v>
      </c>
      <c r="AZ59">
        <v>6144</v>
      </c>
      <c r="BA59">
        <v>59</v>
      </c>
      <c r="BB59">
        <v>1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V59">
        <v>0</v>
      </c>
      <c r="CW59">
        <v>0</v>
      </c>
      <c r="CX59">
        <f>ROUND(Y59*Source!I35,7)</f>
        <v>0</v>
      </c>
      <c r="CY59">
        <f t="shared" si="13"/>
        <v>1351.57</v>
      </c>
      <c r="CZ59">
        <f t="shared" si="14"/>
        <v>1031.73</v>
      </c>
      <c r="DA59">
        <f t="shared" si="15"/>
        <v>1.31</v>
      </c>
      <c r="DB59">
        <f t="shared" si="1"/>
        <v>0</v>
      </c>
      <c r="DC59">
        <f t="shared" si="2"/>
        <v>0</v>
      </c>
      <c r="DD59" t="s">
        <v>3</v>
      </c>
      <c r="DE59" t="s">
        <v>3</v>
      </c>
      <c r="DF59">
        <f>ROUND(ROUND(AE59*AI59,2)*CX59,2)</f>
        <v>0</v>
      </c>
      <c r="DG59">
        <f t="shared" si="12"/>
        <v>0</v>
      </c>
      <c r="DH59">
        <f t="shared" si="4"/>
        <v>0</v>
      </c>
      <c r="DI59">
        <f t="shared" si="5"/>
        <v>0</v>
      </c>
      <c r="DJ59">
        <f t="shared" si="16"/>
        <v>0</v>
      </c>
      <c r="DK59">
        <v>0</v>
      </c>
      <c r="DL59" t="s">
        <v>3</v>
      </c>
      <c r="DM59">
        <v>0</v>
      </c>
      <c r="DN59" t="s">
        <v>3</v>
      </c>
      <c r="DO59">
        <v>0</v>
      </c>
    </row>
    <row r="60" spans="1:119" x14ac:dyDescent="0.2">
      <c r="A60">
        <f>ROW(Source!A35)</f>
        <v>35</v>
      </c>
      <c r="B60">
        <v>87105511</v>
      </c>
      <c r="C60">
        <v>87115329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W60">
        <v>0</v>
      </c>
      <c r="X60">
        <v>-950997571</v>
      </c>
      <c r="Y60">
        <f t="shared" si="0"/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1</v>
      </c>
      <c r="AJ60">
        <v>1</v>
      </c>
      <c r="AK60">
        <v>1</v>
      </c>
      <c r="AL60">
        <v>1</v>
      </c>
      <c r="AM60">
        <v>0</v>
      </c>
      <c r="AN60">
        <v>1</v>
      </c>
      <c r="AO60">
        <v>0</v>
      </c>
      <c r="AP60">
        <v>1</v>
      </c>
      <c r="AQ60">
        <v>0</v>
      </c>
      <c r="AR60">
        <v>0</v>
      </c>
      <c r="AS60" t="s">
        <v>3</v>
      </c>
      <c r="AT60">
        <v>0</v>
      </c>
      <c r="AU60" t="s">
        <v>3</v>
      </c>
      <c r="AV60">
        <v>0</v>
      </c>
      <c r="AW60">
        <v>2</v>
      </c>
      <c r="AX60">
        <v>87115363</v>
      </c>
      <c r="AY60">
        <v>1</v>
      </c>
      <c r="AZ60">
        <v>0</v>
      </c>
      <c r="BA60">
        <v>60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V60">
        <v>0</v>
      </c>
      <c r="CW60">
        <v>0</v>
      </c>
      <c r="CX60">
        <f>ROUND(Y60*Source!I35,7)</f>
        <v>0</v>
      </c>
      <c r="CY60">
        <f t="shared" si="13"/>
        <v>0</v>
      </c>
      <c r="CZ60">
        <f t="shared" si="14"/>
        <v>0</v>
      </c>
      <c r="DA60">
        <f t="shared" si="15"/>
        <v>1</v>
      </c>
      <c r="DB60">
        <f t="shared" si="1"/>
        <v>0</v>
      </c>
      <c r="DC60">
        <f t="shared" si="2"/>
        <v>0</v>
      </c>
      <c r="DD60" t="s">
        <v>3</v>
      </c>
      <c r="DE60" t="s">
        <v>3</v>
      </c>
      <c r="DF60">
        <f t="shared" ref="DF60:DF66" si="17">ROUND(ROUND(AE60,2)*CX60,2)</f>
        <v>0</v>
      </c>
      <c r="DG60">
        <f t="shared" si="12"/>
        <v>0</v>
      </c>
      <c r="DH60">
        <f t="shared" si="4"/>
        <v>0</v>
      </c>
      <c r="DI60">
        <f t="shared" si="5"/>
        <v>0</v>
      </c>
      <c r="DJ60">
        <f t="shared" si="16"/>
        <v>0</v>
      </c>
      <c r="DK60">
        <v>0</v>
      </c>
      <c r="DL60" t="s">
        <v>3</v>
      </c>
      <c r="DM60">
        <v>0</v>
      </c>
      <c r="DN60" t="s">
        <v>3</v>
      </c>
      <c r="DO60">
        <v>0</v>
      </c>
    </row>
    <row r="61" spans="1:119" x14ac:dyDescent="0.2">
      <c r="A61">
        <f>ROW(Source!A35)</f>
        <v>35</v>
      </c>
      <c r="B61">
        <v>87105511</v>
      </c>
      <c r="C61">
        <v>87115329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W61">
        <v>0</v>
      </c>
      <c r="X61">
        <v>-320198552</v>
      </c>
      <c r="Y61">
        <f t="shared" si="0"/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1</v>
      </c>
      <c r="AJ61">
        <v>1</v>
      </c>
      <c r="AK61">
        <v>1</v>
      </c>
      <c r="AL61">
        <v>1</v>
      </c>
      <c r="AM61">
        <v>0</v>
      </c>
      <c r="AN61">
        <v>1</v>
      </c>
      <c r="AO61">
        <v>0</v>
      </c>
      <c r="AP61">
        <v>1</v>
      </c>
      <c r="AQ61">
        <v>0</v>
      </c>
      <c r="AR61">
        <v>0</v>
      </c>
      <c r="AS61" t="s">
        <v>3</v>
      </c>
      <c r="AT61">
        <v>0</v>
      </c>
      <c r="AU61" t="s">
        <v>3</v>
      </c>
      <c r="AV61">
        <v>0</v>
      </c>
      <c r="AW61">
        <v>2</v>
      </c>
      <c r="AX61">
        <v>87115364</v>
      </c>
      <c r="AY61">
        <v>1</v>
      </c>
      <c r="AZ61">
        <v>0</v>
      </c>
      <c r="BA61">
        <v>61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V61">
        <v>0</v>
      </c>
      <c r="CW61">
        <v>0</v>
      </c>
      <c r="CX61">
        <f>ROUND(Y61*Source!I35,7)</f>
        <v>0</v>
      </c>
      <c r="CY61">
        <f t="shared" si="13"/>
        <v>0</v>
      </c>
      <c r="CZ61">
        <f t="shared" si="14"/>
        <v>0</v>
      </c>
      <c r="DA61">
        <f t="shared" si="15"/>
        <v>1</v>
      </c>
      <c r="DB61">
        <f t="shared" si="1"/>
        <v>0</v>
      </c>
      <c r="DC61">
        <f t="shared" si="2"/>
        <v>0</v>
      </c>
      <c r="DD61" t="s">
        <v>3</v>
      </c>
      <c r="DE61" t="s">
        <v>3</v>
      </c>
      <c r="DF61">
        <f t="shared" si="17"/>
        <v>0</v>
      </c>
      <c r="DG61">
        <f t="shared" si="12"/>
        <v>0</v>
      </c>
      <c r="DH61">
        <f t="shared" si="4"/>
        <v>0</v>
      </c>
      <c r="DI61">
        <f t="shared" si="5"/>
        <v>0</v>
      </c>
      <c r="DJ61">
        <f t="shared" si="16"/>
        <v>0</v>
      </c>
      <c r="DK61">
        <v>0</v>
      </c>
      <c r="DL61" t="s">
        <v>3</v>
      </c>
      <c r="DM61">
        <v>0</v>
      </c>
      <c r="DN61" t="s">
        <v>3</v>
      </c>
      <c r="DO61">
        <v>0</v>
      </c>
    </row>
    <row r="62" spans="1:119" x14ac:dyDescent="0.2">
      <c r="A62">
        <f>ROW(Source!A35)</f>
        <v>35</v>
      </c>
      <c r="B62">
        <v>87105511</v>
      </c>
      <c r="C62">
        <v>87115329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W62">
        <v>0</v>
      </c>
      <c r="X62">
        <v>326010188</v>
      </c>
      <c r="Y62">
        <f t="shared" si="0"/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1</v>
      </c>
      <c r="AJ62">
        <v>1</v>
      </c>
      <c r="AK62">
        <v>1</v>
      </c>
      <c r="AL62">
        <v>1</v>
      </c>
      <c r="AM62">
        <v>0</v>
      </c>
      <c r="AN62">
        <v>1</v>
      </c>
      <c r="AO62">
        <v>0</v>
      </c>
      <c r="AP62">
        <v>1</v>
      </c>
      <c r="AQ62">
        <v>0</v>
      </c>
      <c r="AR62">
        <v>0</v>
      </c>
      <c r="AS62" t="s">
        <v>3</v>
      </c>
      <c r="AT62">
        <v>0</v>
      </c>
      <c r="AU62" t="s">
        <v>3</v>
      </c>
      <c r="AV62">
        <v>0</v>
      </c>
      <c r="AW62">
        <v>2</v>
      </c>
      <c r="AX62">
        <v>87115365</v>
      </c>
      <c r="AY62">
        <v>1</v>
      </c>
      <c r="AZ62">
        <v>0</v>
      </c>
      <c r="BA62">
        <v>62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V62">
        <v>0</v>
      </c>
      <c r="CW62">
        <v>0</v>
      </c>
      <c r="CX62">
        <f>ROUND(Y62*Source!I35,7)</f>
        <v>0</v>
      </c>
      <c r="CY62">
        <f t="shared" si="13"/>
        <v>0</v>
      </c>
      <c r="CZ62">
        <f t="shared" si="14"/>
        <v>0</v>
      </c>
      <c r="DA62">
        <f t="shared" si="15"/>
        <v>1</v>
      </c>
      <c r="DB62">
        <f t="shared" si="1"/>
        <v>0</v>
      </c>
      <c r="DC62">
        <f t="shared" si="2"/>
        <v>0</v>
      </c>
      <c r="DD62" t="s">
        <v>3</v>
      </c>
      <c r="DE62" t="s">
        <v>3</v>
      </c>
      <c r="DF62">
        <f t="shared" si="17"/>
        <v>0</v>
      </c>
      <c r="DG62">
        <f t="shared" si="12"/>
        <v>0</v>
      </c>
      <c r="DH62">
        <f t="shared" si="4"/>
        <v>0</v>
      </c>
      <c r="DI62">
        <f t="shared" si="5"/>
        <v>0</v>
      </c>
      <c r="DJ62">
        <f t="shared" si="16"/>
        <v>0</v>
      </c>
      <c r="DK62">
        <v>0</v>
      </c>
      <c r="DL62" t="s">
        <v>3</v>
      </c>
      <c r="DM62">
        <v>0</v>
      </c>
      <c r="DN62" t="s">
        <v>3</v>
      </c>
      <c r="DO62">
        <v>0</v>
      </c>
    </row>
    <row r="63" spans="1:119" x14ac:dyDescent="0.2">
      <c r="A63">
        <f>ROW(Source!A52)</f>
        <v>52</v>
      </c>
      <c r="B63">
        <v>87105575</v>
      </c>
      <c r="C63">
        <v>87115374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456</v>
      </c>
      <c r="J63" t="s">
        <v>3</v>
      </c>
      <c r="K63" t="s">
        <v>457</v>
      </c>
      <c r="L63">
        <v>1191</v>
      </c>
      <c r="N63">
        <v>1013</v>
      </c>
      <c r="O63" t="s">
        <v>441</v>
      </c>
      <c r="P63" t="s">
        <v>441</v>
      </c>
      <c r="Q63">
        <v>1</v>
      </c>
      <c r="W63">
        <v>0</v>
      </c>
      <c r="X63">
        <v>32079103</v>
      </c>
      <c r="Y63">
        <f t="shared" si="0"/>
        <v>5.98</v>
      </c>
      <c r="AA63">
        <v>0</v>
      </c>
      <c r="AB63">
        <v>0</v>
      </c>
      <c r="AC63">
        <v>0</v>
      </c>
      <c r="AD63">
        <v>748.18</v>
      </c>
      <c r="AE63">
        <v>0</v>
      </c>
      <c r="AF63">
        <v>0</v>
      </c>
      <c r="AG63">
        <v>0</v>
      </c>
      <c r="AH63">
        <v>748.18</v>
      </c>
      <c r="AI63">
        <v>1</v>
      </c>
      <c r="AJ63">
        <v>1</v>
      </c>
      <c r="AK63">
        <v>1</v>
      </c>
      <c r="AL63">
        <v>1</v>
      </c>
      <c r="AM63">
        <v>-2</v>
      </c>
      <c r="AN63">
        <v>0</v>
      </c>
      <c r="AO63">
        <v>0</v>
      </c>
      <c r="AP63">
        <v>1</v>
      </c>
      <c r="AQ63">
        <v>1</v>
      </c>
      <c r="AR63">
        <v>0</v>
      </c>
      <c r="AS63" t="s">
        <v>3</v>
      </c>
      <c r="AT63">
        <v>5.98</v>
      </c>
      <c r="AU63" t="s">
        <v>3</v>
      </c>
      <c r="AV63">
        <v>1</v>
      </c>
      <c r="AW63">
        <v>2</v>
      </c>
      <c r="AX63">
        <v>87115394</v>
      </c>
      <c r="AY63">
        <v>1</v>
      </c>
      <c r="AZ63">
        <v>0</v>
      </c>
      <c r="BA63">
        <v>63</v>
      </c>
      <c r="BB63">
        <v>1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4474.1163999999999</v>
      </c>
      <c r="BN63">
        <v>5.98</v>
      </c>
      <c r="BO63">
        <v>0</v>
      </c>
      <c r="BP63">
        <v>1</v>
      </c>
      <c r="BQ63">
        <v>0</v>
      </c>
      <c r="BR63">
        <v>0</v>
      </c>
      <c r="BS63">
        <v>0</v>
      </c>
      <c r="BT63">
        <v>4474.1163999999999</v>
      </c>
      <c r="BU63">
        <v>5.98</v>
      </c>
      <c r="BV63">
        <v>0</v>
      </c>
      <c r="BW63">
        <v>1</v>
      </c>
      <c r="CU63">
        <f>ROUND(AT63*Source!I52*AH63*AL63,2)</f>
        <v>0</v>
      </c>
      <c r="CV63">
        <f>ROUND(Y63*Source!I52,7)</f>
        <v>0</v>
      </c>
      <c r="CW63">
        <v>0</v>
      </c>
      <c r="CX63">
        <f>ROUND(Y63*Source!I52,7)</f>
        <v>0</v>
      </c>
      <c r="CY63">
        <f>AD63</f>
        <v>748.18</v>
      </c>
      <c r="CZ63">
        <f>AH63</f>
        <v>748.18</v>
      </c>
      <c r="DA63">
        <f>AL63</f>
        <v>1</v>
      </c>
      <c r="DB63">
        <f t="shared" si="1"/>
        <v>4474.12</v>
      </c>
      <c r="DC63">
        <f t="shared" si="2"/>
        <v>0</v>
      </c>
      <c r="DD63" t="s">
        <v>3</v>
      </c>
      <c r="DE63" t="s">
        <v>3</v>
      </c>
      <c r="DF63">
        <f t="shared" si="17"/>
        <v>0</v>
      </c>
      <c r="DG63">
        <f t="shared" si="12"/>
        <v>0</v>
      </c>
      <c r="DH63">
        <f t="shared" si="4"/>
        <v>0</v>
      </c>
      <c r="DI63">
        <f t="shared" si="5"/>
        <v>0</v>
      </c>
      <c r="DJ63">
        <f>DI63</f>
        <v>0</v>
      </c>
      <c r="DK63">
        <v>1</v>
      </c>
      <c r="DL63" t="s">
        <v>3</v>
      </c>
      <c r="DM63">
        <v>0</v>
      </c>
      <c r="DN63" t="s">
        <v>3</v>
      </c>
      <c r="DO63">
        <v>0</v>
      </c>
    </row>
    <row r="64" spans="1:119" x14ac:dyDescent="0.2">
      <c r="A64">
        <f>ROW(Source!A52)</f>
        <v>52</v>
      </c>
      <c r="B64">
        <v>87105575</v>
      </c>
      <c r="C64">
        <v>87115374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442</v>
      </c>
      <c r="J64" t="s">
        <v>3</v>
      </c>
      <c r="K64" t="s">
        <v>443</v>
      </c>
      <c r="L64">
        <v>1191</v>
      </c>
      <c r="N64">
        <v>1013</v>
      </c>
      <c r="O64" t="s">
        <v>441</v>
      </c>
      <c r="P64" t="s">
        <v>441</v>
      </c>
      <c r="Q64">
        <v>1</v>
      </c>
      <c r="W64">
        <v>0</v>
      </c>
      <c r="X64">
        <v>-1417349443</v>
      </c>
      <c r="Y64">
        <f t="shared" si="0"/>
        <v>2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1</v>
      </c>
      <c r="AJ64">
        <v>1</v>
      </c>
      <c r="AK64">
        <v>1</v>
      </c>
      <c r="AL64">
        <v>1</v>
      </c>
      <c r="AM64">
        <v>-2</v>
      </c>
      <c r="AN64">
        <v>0</v>
      </c>
      <c r="AO64">
        <v>0</v>
      </c>
      <c r="AP64">
        <v>1</v>
      </c>
      <c r="AQ64">
        <v>1</v>
      </c>
      <c r="AR64">
        <v>0</v>
      </c>
      <c r="AS64" t="s">
        <v>3</v>
      </c>
      <c r="AT64">
        <v>2</v>
      </c>
      <c r="AU64" t="s">
        <v>3</v>
      </c>
      <c r="AV64">
        <v>2</v>
      </c>
      <c r="AW64">
        <v>2</v>
      </c>
      <c r="AX64">
        <v>87115395</v>
      </c>
      <c r="AY64">
        <v>1</v>
      </c>
      <c r="AZ64">
        <v>0</v>
      </c>
      <c r="BA64">
        <v>64</v>
      </c>
      <c r="BB64">
        <v>1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V64">
        <v>0</v>
      </c>
      <c r="CW64">
        <v>0</v>
      </c>
      <c r="CX64">
        <f>ROUND(Y64*Source!I52,7)</f>
        <v>0</v>
      </c>
      <c r="CY64">
        <f>AD64</f>
        <v>0</v>
      </c>
      <c r="CZ64">
        <f>AH64</f>
        <v>0</v>
      </c>
      <c r="DA64">
        <f>AL64</f>
        <v>1</v>
      </c>
      <c r="DB64">
        <f t="shared" si="1"/>
        <v>0</v>
      </c>
      <c r="DC64">
        <f t="shared" si="2"/>
        <v>0</v>
      </c>
      <c r="DD64" t="s">
        <v>3</v>
      </c>
      <c r="DE64" t="s">
        <v>3</v>
      </c>
      <c r="DF64">
        <f t="shared" si="17"/>
        <v>0</v>
      </c>
      <c r="DG64">
        <f t="shared" si="12"/>
        <v>0</v>
      </c>
      <c r="DH64">
        <f t="shared" si="4"/>
        <v>0</v>
      </c>
      <c r="DI64">
        <f t="shared" si="5"/>
        <v>0</v>
      </c>
      <c r="DJ64">
        <f>DI64</f>
        <v>0</v>
      </c>
      <c r="DK64">
        <v>0</v>
      </c>
      <c r="DL64" t="s">
        <v>3</v>
      </c>
      <c r="DM64">
        <v>0</v>
      </c>
      <c r="DN64" t="s">
        <v>3</v>
      </c>
      <c r="DO64">
        <v>0</v>
      </c>
    </row>
    <row r="65" spans="1:119" x14ac:dyDescent="0.2">
      <c r="A65">
        <f>ROW(Source!A52)</f>
        <v>52</v>
      </c>
      <c r="B65">
        <v>87105575</v>
      </c>
      <c r="C65">
        <v>87115374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458</v>
      </c>
      <c r="J65" t="s">
        <v>459</v>
      </c>
      <c r="K65" t="s">
        <v>460</v>
      </c>
      <c r="L65">
        <v>1368</v>
      </c>
      <c r="N65">
        <v>1011</v>
      </c>
      <c r="O65" t="s">
        <v>447</v>
      </c>
      <c r="P65" t="s">
        <v>447</v>
      </c>
      <c r="Q65">
        <v>1</v>
      </c>
      <c r="W65">
        <v>0</v>
      </c>
      <c r="X65">
        <v>843131152</v>
      </c>
      <c r="Y65">
        <f t="shared" ref="Y65:Y128" si="18">AT65</f>
        <v>1.6</v>
      </c>
      <c r="AA65">
        <v>0</v>
      </c>
      <c r="AB65">
        <v>2736.29</v>
      </c>
      <c r="AC65">
        <v>932.95</v>
      </c>
      <c r="AD65">
        <v>0</v>
      </c>
      <c r="AE65">
        <v>0</v>
      </c>
      <c r="AF65">
        <v>2088.77</v>
      </c>
      <c r="AG65">
        <v>932.95</v>
      </c>
      <c r="AH65">
        <v>0</v>
      </c>
      <c r="AI65">
        <v>1</v>
      </c>
      <c r="AJ65">
        <v>1.31</v>
      </c>
      <c r="AK65">
        <v>1</v>
      </c>
      <c r="AL65">
        <v>1</v>
      </c>
      <c r="AM65">
        <v>2</v>
      </c>
      <c r="AN65">
        <v>0</v>
      </c>
      <c r="AO65">
        <v>0</v>
      </c>
      <c r="AP65">
        <v>1</v>
      </c>
      <c r="AQ65">
        <v>1</v>
      </c>
      <c r="AR65">
        <v>0</v>
      </c>
      <c r="AS65" t="s">
        <v>3</v>
      </c>
      <c r="AT65">
        <v>1.6</v>
      </c>
      <c r="AU65" t="s">
        <v>3</v>
      </c>
      <c r="AV65">
        <v>1</v>
      </c>
      <c r="AW65">
        <v>2</v>
      </c>
      <c r="AX65">
        <v>87115396</v>
      </c>
      <c r="AY65">
        <v>1</v>
      </c>
      <c r="AZ65">
        <v>0</v>
      </c>
      <c r="BA65">
        <v>65</v>
      </c>
      <c r="BB65">
        <v>1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3342.0320000000002</v>
      </c>
      <c r="BL65">
        <v>1492.7200000000003</v>
      </c>
      <c r="BM65">
        <v>0</v>
      </c>
      <c r="BN65">
        <v>0</v>
      </c>
      <c r="BO65">
        <v>1.6</v>
      </c>
      <c r="BP65">
        <v>1</v>
      </c>
      <c r="BQ65">
        <v>0</v>
      </c>
      <c r="BR65">
        <v>3342.0320000000002</v>
      </c>
      <c r="BS65">
        <v>1492.7200000000003</v>
      </c>
      <c r="BT65">
        <v>0</v>
      </c>
      <c r="BU65">
        <v>0</v>
      </c>
      <c r="BV65">
        <v>1.6</v>
      </c>
      <c r="BW65">
        <v>1</v>
      </c>
      <c r="CV65">
        <v>0</v>
      </c>
      <c r="CW65">
        <f>ROUND(Y65*Source!I52*DO65,7)</f>
        <v>0</v>
      </c>
      <c r="CX65">
        <f>ROUND(Y65*Source!I52,7)</f>
        <v>0</v>
      </c>
      <c r="CY65">
        <f>AB65</f>
        <v>2736.29</v>
      </c>
      <c r="CZ65">
        <f>AF65</f>
        <v>2088.77</v>
      </c>
      <c r="DA65">
        <f>AJ65</f>
        <v>1.31</v>
      </c>
      <c r="DB65">
        <f t="shared" ref="DB65:DB128" si="19">ROUND(ROUND(AT65*CZ65,2),2)</f>
        <v>3342.03</v>
      </c>
      <c r="DC65">
        <f t="shared" ref="DC65:DC128" si="20">ROUND(ROUND(AT65*AG65,2),2)</f>
        <v>1492.72</v>
      </c>
      <c r="DD65" t="s">
        <v>3</v>
      </c>
      <c r="DE65" t="s">
        <v>3</v>
      </c>
      <c r="DF65">
        <f t="shared" si="17"/>
        <v>0</v>
      </c>
      <c r="DG65">
        <f>ROUND(ROUND(AF65*AJ65,2)*CX65,2)</f>
        <v>0</v>
      </c>
      <c r="DH65">
        <f t="shared" ref="DH65:DH128" si="21">ROUND(ROUND(AG65,2)*CX65,2)</f>
        <v>0</v>
      </c>
      <c r="DI65">
        <f t="shared" ref="DI65:DI128" si="22">ROUND(ROUND(AH65,2)*CX65,2)</f>
        <v>0</v>
      </c>
      <c r="DJ65">
        <f>DG65+DH65</f>
        <v>0</v>
      </c>
      <c r="DK65">
        <v>0</v>
      </c>
      <c r="DL65" t="s">
        <v>461</v>
      </c>
      <c r="DM65">
        <v>5</v>
      </c>
      <c r="DN65" t="s">
        <v>441</v>
      </c>
      <c r="DO65">
        <v>1</v>
      </c>
    </row>
    <row r="66" spans="1:119" x14ac:dyDescent="0.2">
      <c r="A66">
        <f>ROW(Source!A52)</f>
        <v>52</v>
      </c>
      <c r="B66">
        <v>87105575</v>
      </c>
      <c r="C66">
        <v>87115374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462</v>
      </c>
      <c r="J66" t="s">
        <v>463</v>
      </c>
      <c r="K66" t="s">
        <v>464</v>
      </c>
      <c r="L66">
        <v>1368</v>
      </c>
      <c r="N66">
        <v>1011</v>
      </c>
      <c r="O66" t="s">
        <v>447</v>
      </c>
      <c r="P66" t="s">
        <v>447</v>
      </c>
      <c r="Q66">
        <v>1</v>
      </c>
      <c r="W66">
        <v>0</v>
      </c>
      <c r="X66">
        <v>-849950259</v>
      </c>
      <c r="Y66">
        <f t="shared" si="18"/>
        <v>0.4</v>
      </c>
      <c r="AA66">
        <v>0</v>
      </c>
      <c r="AB66">
        <v>641.70000000000005</v>
      </c>
      <c r="AC66">
        <v>811.79</v>
      </c>
      <c r="AD66">
        <v>0</v>
      </c>
      <c r="AE66">
        <v>0</v>
      </c>
      <c r="AF66">
        <v>641.70000000000005</v>
      </c>
      <c r="AG66">
        <v>811.79</v>
      </c>
      <c r="AH66">
        <v>0</v>
      </c>
      <c r="AI66">
        <v>1</v>
      </c>
      <c r="AJ66">
        <v>1</v>
      </c>
      <c r="AK66">
        <v>1</v>
      </c>
      <c r="AL66">
        <v>1</v>
      </c>
      <c r="AM66">
        <v>-2</v>
      </c>
      <c r="AN66">
        <v>0</v>
      </c>
      <c r="AO66">
        <v>0</v>
      </c>
      <c r="AP66">
        <v>1</v>
      </c>
      <c r="AQ66">
        <v>1</v>
      </c>
      <c r="AR66">
        <v>0</v>
      </c>
      <c r="AS66" t="s">
        <v>3</v>
      </c>
      <c r="AT66">
        <v>0.4</v>
      </c>
      <c r="AU66" t="s">
        <v>3</v>
      </c>
      <c r="AV66">
        <v>1</v>
      </c>
      <c r="AW66">
        <v>2</v>
      </c>
      <c r="AX66">
        <v>87115397</v>
      </c>
      <c r="AY66">
        <v>1</v>
      </c>
      <c r="AZ66">
        <v>0</v>
      </c>
      <c r="BA66">
        <v>66</v>
      </c>
      <c r="BB66">
        <v>1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256.68</v>
      </c>
      <c r="BL66">
        <v>324.71600000000001</v>
      </c>
      <c r="BM66">
        <v>0</v>
      </c>
      <c r="BN66">
        <v>0</v>
      </c>
      <c r="BO66">
        <v>0.4</v>
      </c>
      <c r="BP66">
        <v>1</v>
      </c>
      <c r="BQ66">
        <v>0</v>
      </c>
      <c r="BR66">
        <v>256.68</v>
      </c>
      <c r="BS66">
        <v>324.71600000000001</v>
      </c>
      <c r="BT66">
        <v>0</v>
      </c>
      <c r="BU66">
        <v>0</v>
      </c>
      <c r="BV66">
        <v>0.4</v>
      </c>
      <c r="BW66">
        <v>1</v>
      </c>
      <c r="CV66">
        <v>0</v>
      </c>
      <c r="CW66">
        <f>ROUND(Y66*Source!I52*DO66,7)</f>
        <v>0</v>
      </c>
      <c r="CX66">
        <f>ROUND(Y66*Source!I52,7)</f>
        <v>0</v>
      </c>
      <c r="CY66">
        <f>AB66</f>
        <v>641.70000000000005</v>
      </c>
      <c r="CZ66">
        <f>AF66</f>
        <v>641.70000000000005</v>
      </c>
      <c r="DA66">
        <f>AJ66</f>
        <v>1</v>
      </c>
      <c r="DB66">
        <f t="shared" si="19"/>
        <v>256.68</v>
      </c>
      <c r="DC66">
        <f t="shared" si="20"/>
        <v>324.72000000000003</v>
      </c>
      <c r="DD66" t="s">
        <v>3</v>
      </c>
      <c r="DE66" t="s">
        <v>3</v>
      </c>
      <c r="DF66">
        <f t="shared" si="17"/>
        <v>0</v>
      </c>
      <c r="DG66">
        <f t="shared" ref="DG66:DG83" si="23">ROUND(ROUND(AF66,2)*CX66,2)</f>
        <v>0</v>
      </c>
      <c r="DH66">
        <f t="shared" si="21"/>
        <v>0</v>
      </c>
      <c r="DI66">
        <f t="shared" si="22"/>
        <v>0</v>
      </c>
      <c r="DJ66">
        <f>DG66+DH66</f>
        <v>0</v>
      </c>
      <c r="DK66">
        <v>1</v>
      </c>
      <c r="DL66" t="s">
        <v>455</v>
      </c>
      <c r="DM66">
        <v>4</v>
      </c>
      <c r="DN66" t="s">
        <v>441</v>
      </c>
      <c r="DO66">
        <v>1</v>
      </c>
    </row>
    <row r="67" spans="1:119" x14ac:dyDescent="0.2">
      <c r="A67">
        <f>ROW(Source!A52)</f>
        <v>52</v>
      </c>
      <c r="B67">
        <v>87105575</v>
      </c>
      <c r="C67">
        <v>87115374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465</v>
      </c>
      <c r="J67" t="s">
        <v>466</v>
      </c>
      <c r="K67" t="s">
        <v>467</v>
      </c>
      <c r="L67">
        <v>1346</v>
      </c>
      <c r="N67">
        <v>1009</v>
      </c>
      <c r="O67" t="s">
        <v>46</v>
      </c>
      <c r="P67" t="s">
        <v>46</v>
      </c>
      <c r="Q67">
        <v>1</v>
      </c>
      <c r="W67">
        <v>0</v>
      </c>
      <c r="X67">
        <v>-897919439</v>
      </c>
      <c r="Y67">
        <f t="shared" si="18"/>
        <v>0.1</v>
      </c>
      <c r="AA67">
        <v>296.69</v>
      </c>
      <c r="AB67">
        <v>0</v>
      </c>
      <c r="AC67">
        <v>0</v>
      </c>
      <c r="AD67">
        <v>0</v>
      </c>
      <c r="AE67">
        <v>185.43</v>
      </c>
      <c r="AF67">
        <v>0</v>
      </c>
      <c r="AG67">
        <v>0</v>
      </c>
      <c r="AH67">
        <v>0</v>
      </c>
      <c r="AI67">
        <v>1.6</v>
      </c>
      <c r="AJ67">
        <v>1</v>
      </c>
      <c r="AK67">
        <v>1</v>
      </c>
      <c r="AL67">
        <v>1</v>
      </c>
      <c r="AM67">
        <v>2</v>
      </c>
      <c r="AN67">
        <v>0</v>
      </c>
      <c r="AO67">
        <v>0</v>
      </c>
      <c r="AP67">
        <v>1</v>
      </c>
      <c r="AQ67">
        <v>1</v>
      </c>
      <c r="AR67">
        <v>0</v>
      </c>
      <c r="AS67" t="s">
        <v>3</v>
      </c>
      <c r="AT67">
        <v>0.1</v>
      </c>
      <c r="AU67" t="s">
        <v>3</v>
      </c>
      <c r="AV67">
        <v>0</v>
      </c>
      <c r="AW67">
        <v>2</v>
      </c>
      <c r="AX67">
        <v>87115398</v>
      </c>
      <c r="AY67">
        <v>1</v>
      </c>
      <c r="AZ67">
        <v>0</v>
      </c>
      <c r="BA67">
        <v>67</v>
      </c>
      <c r="BB67">
        <v>1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18.543000000000003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1</v>
      </c>
      <c r="BQ67">
        <v>18.543000000000003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1</v>
      </c>
      <c r="CV67">
        <v>0</v>
      </c>
      <c r="CW67">
        <v>0</v>
      </c>
      <c r="CX67">
        <f>ROUND(Y67*Source!I52,7)</f>
        <v>0</v>
      </c>
      <c r="CY67">
        <f t="shared" ref="CY67:CY81" si="24">AA67</f>
        <v>296.69</v>
      </c>
      <c r="CZ67">
        <f t="shared" ref="CZ67:CZ81" si="25">AE67</f>
        <v>185.43</v>
      </c>
      <c r="DA67">
        <f t="shared" ref="DA67:DA81" si="26">AI67</f>
        <v>1.6</v>
      </c>
      <c r="DB67">
        <f t="shared" si="19"/>
        <v>18.54</v>
      </c>
      <c r="DC67">
        <f t="shared" si="20"/>
        <v>0</v>
      </c>
      <c r="DD67" t="s">
        <v>3</v>
      </c>
      <c r="DE67" t="s">
        <v>3</v>
      </c>
      <c r="DF67">
        <f>ROUND(ROUND(AE67*AI67,2)*CX67,2)</f>
        <v>0</v>
      </c>
      <c r="DG67">
        <f t="shared" si="23"/>
        <v>0</v>
      </c>
      <c r="DH67">
        <f t="shared" si="21"/>
        <v>0</v>
      </c>
      <c r="DI67">
        <f t="shared" si="22"/>
        <v>0</v>
      </c>
      <c r="DJ67">
        <f t="shared" ref="DJ67:DJ81" si="27">DF67</f>
        <v>0</v>
      </c>
      <c r="DK67">
        <v>0</v>
      </c>
      <c r="DL67" t="s">
        <v>3</v>
      </c>
      <c r="DM67">
        <v>0</v>
      </c>
      <c r="DN67" t="s">
        <v>3</v>
      </c>
      <c r="DO67">
        <v>0</v>
      </c>
    </row>
    <row r="68" spans="1:119" x14ac:dyDescent="0.2">
      <c r="A68">
        <f>ROW(Source!A52)</f>
        <v>52</v>
      </c>
      <c r="B68">
        <v>87105575</v>
      </c>
      <c r="C68">
        <v>87115374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1346</v>
      </c>
      <c r="N68">
        <v>1009</v>
      </c>
      <c r="O68" t="s">
        <v>46</v>
      </c>
      <c r="P68" t="s">
        <v>46</v>
      </c>
      <c r="Q68">
        <v>1</v>
      </c>
      <c r="W68">
        <v>0</v>
      </c>
      <c r="X68">
        <v>-1547825166</v>
      </c>
      <c r="Y68">
        <f t="shared" si="18"/>
        <v>0.03</v>
      </c>
      <c r="AA68">
        <v>93.65</v>
      </c>
      <c r="AB68">
        <v>0</v>
      </c>
      <c r="AC68">
        <v>0</v>
      </c>
      <c r="AD68">
        <v>0</v>
      </c>
      <c r="AE68">
        <v>58.53</v>
      </c>
      <c r="AF68">
        <v>0</v>
      </c>
      <c r="AG68">
        <v>0</v>
      </c>
      <c r="AH68">
        <v>0</v>
      </c>
      <c r="AI68">
        <v>1.6</v>
      </c>
      <c r="AJ68">
        <v>1</v>
      </c>
      <c r="AK68">
        <v>1</v>
      </c>
      <c r="AL68">
        <v>1</v>
      </c>
      <c r="AM68">
        <v>2</v>
      </c>
      <c r="AN68">
        <v>0</v>
      </c>
      <c r="AO68">
        <v>0</v>
      </c>
      <c r="AP68">
        <v>1</v>
      </c>
      <c r="AQ68">
        <v>1</v>
      </c>
      <c r="AR68">
        <v>0</v>
      </c>
      <c r="AS68" t="s">
        <v>3</v>
      </c>
      <c r="AT68">
        <v>0.03</v>
      </c>
      <c r="AU68" t="s">
        <v>3</v>
      </c>
      <c r="AV68">
        <v>0</v>
      </c>
      <c r="AW68">
        <v>2</v>
      </c>
      <c r="AX68">
        <v>87115399</v>
      </c>
      <c r="AY68">
        <v>1</v>
      </c>
      <c r="AZ68">
        <v>0</v>
      </c>
      <c r="BA68">
        <v>68</v>
      </c>
      <c r="BB68">
        <v>1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1.7559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1</v>
      </c>
      <c r="BQ68">
        <v>1.7559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1</v>
      </c>
      <c r="CV68">
        <v>0</v>
      </c>
      <c r="CW68">
        <v>0</v>
      </c>
      <c r="CX68">
        <f>ROUND(Y68*Source!I52,7)</f>
        <v>0</v>
      </c>
      <c r="CY68">
        <f t="shared" si="24"/>
        <v>93.65</v>
      </c>
      <c r="CZ68">
        <f t="shared" si="25"/>
        <v>58.53</v>
      </c>
      <c r="DA68">
        <f t="shared" si="26"/>
        <v>1.6</v>
      </c>
      <c r="DB68">
        <f t="shared" si="19"/>
        <v>1.76</v>
      </c>
      <c r="DC68">
        <f t="shared" si="20"/>
        <v>0</v>
      </c>
      <c r="DD68" t="s">
        <v>3</v>
      </c>
      <c r="DE68" t="s">
        <v>3</v>
      </c>
      <c r="DF68">
        <f>ROUND(ROUND(AE68*AI68,2)*CX68,2)</f>
        <v>0</v>
      </c>
      <c r="DG68">
        <f t="shared" si="23"/>
        <v>0</v>
      </c>
      <c r="DH68">
        <f t="shared" si="21"/>
        <v>0</v>
      </c>
      <c r="DI68">
        <f t="shared" si="22"/>
        <v>0</v>
      </c>
      <c r="DJ68">
        <f t="shared" si="27"/>
        <v>0</v>
      </c>
      <c r="DK68">
        <v>0</v>
      </c>
      <c r="DL68" t="s">
        <v>3</v>
      </c>
      <c r="DM68">
        <v>0</v>
      </c>
      <c r="DN68" t="s">
        <v>3</v>
      </c>
      <c r="DO68">
        <v>0</v>
      </c>
    </row>
    <row r="69" spans="1:119" x14ac:dyDescent="0.2">
      <c r="A69">
        <f>ROW(Source!A52)</f>
        <v>52</v>
      </c>
      <c r="B69">
        <v>87105575</v>
      </c>
      <c r="C69">
        <v>87115374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W69">
        <v>0</v>
      </c>
      <c r="X69">
        <v>-1131385474</v>
      </c>
      <c r="Y69">
        <f t="shared" si="18"/>
        <v>0</v>
      </c>
      <c r="AA69">
        <v>174.93</v>
      </c>
      <c r="AB69">
        <v>0</v>
      </c>
      <c r="AC69">
        <v>0</v>
      </c>
      <c r="AD69">
        <v>0</v>
      </c>
      <c r="AE69">
        <v>174.93</v>
      </c>
      <c r="AF69">
        <v>0</v>
      </c>
      <c r="AG69">
        <v>0</v>
      </c>
      <c r="AH69">
        <v>0</v>
      </c>
      <c r="AI69">
        <v>1</v>
      </c>
      <c r="AJ69">
        <v>1</v>
      </c>
      <c r="AK69">
        <v>1</v>
      </c>
      <c r="AL69">
        <v>1</v>
      </c>
      <c r="AM69">
        <v>0</v>
      </c>
      <c r="AN69">
        <v>1</v>
      </c>
      <c r="AO69">
        <v>0</v>
      </c>
      <c r="AP69">
        <v>1</v>
      </c>
      <c r="AQ69">
        <v>0</v>
      </c>
      <c r="AR69">
        <v>0</v>
      </c>
      <c r="AS69" t="s">
        <v>3</v>
      </c>
      <c r="AT69">
        <v>0</v>
      </c>
      <c r="AU69" t="s">
        <v>3</v>
      </c>
      <c r="AV69">
        <v>0</v>
      </c>
      <c r="AW69">
        <v>2</v>
      </c>
      <c r="AX69">
        <v>87115400</v>
      </c>
      <c r="AY69">
        <v>1</v>
      </c>
      <c r="AZ69">
        <v>0</v>
      </c>
      <c r="BA69">
        <v>69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V69">
        <v>0</v>
      </c>
      <c r="CW69">
        <v>0</v>
      </c>
      <c r="CX69">
        <f>ROUND(Y69*Source!I52,7)</f>
        <v>0</v>
      </c>
      <c r="CY69">
        <f t="shared" si="24"/>
        <v>174.93</v>
      </c>
      <c r="CZ69">
        <f t="shared" si="25"/>
        <v>174.93</v>
      </c>
      <c r="DA69">
        <f t="shared" si="26"/>
        <v>1</v>
      </c>
      <c r="DB69">
        <f t="shared" si="19"/>
        <v>0</v>
      </c>
      <c r="DC69">
        <f t="shared" si="20"/>
        <v>0</v>
      </c>
      <c r="DD69" t="s">
        <v>3</v>
      </c>
      <c r="DE69" t="s">
        <v>3</v>
      </c>
      <c r="DF69">
        <f>ROUND(ROUND(AE69,2)*CX69,2)</f>
        <v>0</v>
      </c>
      <c r="DG69">
        <f t="shared" si="23"/>
        <v>0</v>
      </c>
      <c r="DH69">
        <f t="shared" si="21"/>
        <v>0</v>
      </c>
      <c r="DI69">
        <f t="shared" si="22"/>
        <v>0</v>
      </c>
      <c r="DJ69">
        <f t="shared" si="27"/>
        <v>0</v>
      </c>
      <c r="DK69">
        <v>0</v>
      </c>
      <c r="DL69" t="s">
        <v>3</v>
      </c>
      <c r="DM69">
        <v>0</v>
      </c>
      <c r="DN69" t="s">
        <v>3</v>
      </c>
      <c r="DO69">
        <v>0</v>
      </c>
    </row>
    <row r="70" spans="1:119" x14ac:dyDescent="0.2">
      <c r="A70">
        <f>ROW(Source!A52)</f>
        <v>52</v>
      </c>
      <c r="B70">
        <v>87105575</v>
      </c>
      <c r="C70">
        <v>87115374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471</v>
      </c>
      <c r="J70" t="s">
        <v>472</v>
      </c>
      <c r="K70" t="s">
        <v>473</v>
      </c>
      <c r="L70">
        <v>1346</v>
      </c>
      <c r="N70">
        <v>1009</v>
      </c>
      <c r="O70" t="s">
        <v>46</v>
      </c>
      <c r="P70" t="s">
        <v>46</v>
      </c>
      <c r="Q70">
        <v>1</v>
      </c>
      <c r="W70">
        <v>0</v>
      </c>
      <c r="X70">
        <v>-373327139</v>
      </c>
      <c r="Y70">
        <f t="shared" si="18"/>
        <v>0.02</v>
      </c>
      <c r="AA70">
        <v>86.41</v>
      </c>
      <c r="AB70">
        <v>0</v>
      </c>
      <c r="AC70">
        <v>0</v>
      </c>
      <c r="AD70">
        <v>0</v>
      </c>
      <c r="AE70">
        <v>56.11</v>
      </c>
      <c r="AF70">
        <v>0</v>
      </c>
      <c r="AG70">
        <v>0</v>
      </c>
      <c r="AH70">
        <v>0</v>
      </c>
      <c r="AI70">
        <v>1.54</v>
      </c>
      <c r="AJ70">
        <v>1</v>
      </c>
      <c r="AK70">
        <v>1</v>
      </c>
      <c r="AL70">
        <v>1</v>
      </c>
      <c r="AM70">
        <v>2</v>
      </c>
      <c r="AN70">
        <v>0</v>
      </c>
      <c r="AO70">
        <v>0</v>
      </c>
      <c r="AP70">
        <v>1</v>
      </c>
      <c r="AQ70">
        <v>1</v>
      </c>
      <c r="AR70">
        <v>0</v>
      </c>
      <c r="AS70" t="s">
        <v>3</v>
      </c>
      <c r="AT70">
        <v>0.02</v>
      </c>
      <c r="AU70" t="s">
        <v>3</v>
      </c>
      <c r="AV70">
        <v>0</v>
      </c>
      <c r="AW70">
        <v>2</v>
      </c>
      <c r="AX70">
        <v>87115401</v>
      </c>
      <c r="AY70">
        <v>1</v>
      </c>
      <c r="AZ70">
        <v>0</v>
      </c>
      <c r="BA70">
        <v>70</v>
      </c>
      <c r="BB70">
        <v>1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1.1222000000000001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1</v>
      </c>
      <c r="BQ70">
        <v>1.1222000000000001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1</v>
      </c>
      <c r="CV70">
        <v>0</v>
      </c>
      <c r="CW70">
        <v>0</v>
      </c>
      <c r="CX70">
        <f>ROUND(Y70*Source!I52,7)</f>
        <v>0</v>
      </c>
      <c r="CY70">
        <f t="shared" si="24"/>
        <v>86.41</v>
      </c>
      <c r="CZ70">
        <f t="shared" si="25"/>
        <v>56.11</v>
      </c>
      <c r="DA70">
        <f t="shared" si="26"/>
        <v>1.54</v>
      </c>
      <c r="DB70">
        <f t="shared" si="19"/>
        <v>1.1200000000000001</v>
      </c>
      <c r="DC70">
        <f t="shared" si="20"/>
        <v>0</v>
      </c>
      <c r="DD70" t="s">
        <v>3</v>
      </c>
      <c r="DE70" t="s">
        <v>3</v>
      </c>
      <c r="DF70">
        <f>ROUND(ROUND(AE70*AI70,2)*CX70,2)</f>
        <v>0</v>
      </c>
      <c r="DG70">
        <f t="shared" si="23"/>
        <v>0</v>
      </c>
      <c r="DH70">
        <f t="shared" si="21"/>
        <v>0</v>
      </c>
      <c r="DI70">
        <f t="shared" si="22"/>
        <v>0</v>
      </c>
      <c r="DJ70">
        <f t="shared" si="27"/>
        <v>0</v>
      </c>
      <c r="DK70">
        <v>0</v>
      </c>
      <c r="DL70" t="s">
        <v>3</v>
      </c>
      <c r="DM70">
        <v>0</v>
      </c>
      <c r="DN70" t="s">
        <v>3</v>
      </c>
      <c r="DO70">
        <v>0</v>
      </c>
    </row>
    <row r="71" spans="1:119" x14ac:dyDescent="0.2">
      <c r="A71">
        <f>ROW(Source!A52)</f>
        <v>52</v>
      </c>
      <c r="B71">
        <v>87105575</v>
      </c>
      <c r="C71">
        <v>87115374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W71">
        <v>0</v>
      </c>
      <c r="X71">
        <v>457934895</v>
      </c>
      <c r="Y71">
        <f t="shared" si="18"/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1</v>
      </c>
      <c r="AJ71">
        <v>1</v>
      </c>
      <c r="AK71">
        <v>1</v>
      </c>
      <c r="AL71">
        <v>1</v>
      </c>
      <c r="AM71">
        <v>0</v>
      </c>
      <c r="AN71">
        <v>1</v>
      </c>
      <c r="AO71">
        <v>0</v>
      </c>
      <c r="AP71">
        <v>1</v>
      </c>
      <c r="AQ71">
        <v>0</v>
      </c>
      <c r="AR71">
        <v>0</v>
      </c>
      <c r="AS71" t="s">
        <v>3</v>
      </c>
      <c r="AT71">
        <v>0</v>
      </c>
      <c r="AU71" t="s">
        <v>3</v>
      </c>
      <c r="AV71">
        <v>0</v>
      </c>
      <c r="AW71">
        <v>2</v>
      </c>
      <c r="AX71">
        <v>87115402</v>
      </c>
      <c r="AY71">
        <v>1</v>
      </c>
      <c r="AZ71">
        <v>0</v>
      </c>
      <c r="BA71">
        <v>71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V71">
        <v>0</v>
      </c>
      <c r="CW71">
        <v>0</v>
      </c>
      <c r="CX71">
        <f>ROUND(Y71*Source!I52,7)</f>
        <v>0</v>
      </c>
      <c r="CY71">
        <f t="shared" si="24"/>
        <v>0</v>
      </c>
      <c r="CZ71">
        <f t="shared" si="25"/>
        <v>0</v>
      </c>
      <c r="DA71">
        <f t="shared" si="26"/>
        <v>1</v>
      </c>
      <c r="DB71">
        <f t="shared" si="19"/>
        <v>0</v>
      </c>
      <c r="DC71">
        <f t="shared" si="20"/>
        <v>0</v>
      </c>
      <c r="DD71" t="s">
        <v>3</v>
      </c>
      <c r="DE71" t="s">
        <v>3</v>
      </c>
      <c r="DF71">
        <f>ROUND(ROUND(AE71,2)*CX71,2)</f>
        <v>0</v>
      </c>
      <c r="DG71">
        <f t="shared" si="23"/>
        <v>0</v>
      </c>
      <c r="DH71">
        <f t="shared" si="21"/>
        <v>0</v>
      </c>
      <c r="DI71">
        <f t="shared" si="22"/>
        <v>0</v>
      </c>
      <c r="DJ71">
        <f t="shared" si="27"/>
        <v>0</v>
      </c>
      <c r="DK71">
        <v>0</v>
      </c>
      <c r="DL71" t="s">
        <v>3</v>
      </c>
      <c r="DM71">
        <v>0</v>
      </c>
      <c r="DN71" t="s">
        <v>3</v>
      </c>
      <c r="DO71">
        <v>0</v>
      </c>
    </row>
    <row r="72" spans="1:119" x14ac:dyDescent="0.2">
      <c r="A72">
        <f>ROW(Source!A52)</f>
        <v>52</v>
      </c>
      <c r="B72">
        <v>87105575</v>
      </c>
      <c r="C72">
        <v>87115374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W72">
        <v>0</v>
      </c>
      <c r="X72">
        <v>1602794472</v>
      </c>
      <c r="Y72">
        <f t="shared" si="18"/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1</v>
      </c>
      <c r="AJ72">
        <v>1</v>
      </c>
      <c r="AK72">
        <v>1</v>
      </c>
      <c r="AL72">
        <v>1</v>
      </c>
      <c r="AM72">
        <v>0</v>
      </c>
      <c r="AN72">
        <v>1</v>
      </c>
      <c r="AO72">
        <v>0</v>
      </c>
      <c r="AP72">
        <v>1</v>
      </c>
      <c r="AQ72">
        <v>0</v>
      </c>
      <c r="AR72">
        <v>0</v>
      </c>
      <c r="AS72" t="s">
        <v>3</v>
      </c>
      <c r="AT72">
        <v>0</v>
      </c>
      <c r="AU72" t="s">
        <v>3</v>
      </c>
      <c r="AV72">
        <v>0</v>
      </c>
      <c r="AW72">
        <v>2</v>
      </c>
      <c r="AX72">
        <v>87115403</v>
      </c>
      <c r="AY72">
        <v>1</v>
      </c>
      <c r="AZ72">
        <v>0</v>
      </c>
      <c r="BA72">
        <v>72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V72">
        <v>0</v>
      </c>
      <c r="CW72">
        <v>0</v>
      </c>
      <c r="CX72">
        <f>ROUND(Y72*Source!I52,7)</f>
        <v>0</v>
      </c>
      <c r="CY72">
        <f t="shared" si="24"/>
        <v>0</v>
      </c>
      <c r="CZ72">
        <f t="shared" si="25"/>
        <v>0</v>
      </c>
      <c r="DA72">
        <f t="shared" si="26"/>
        <v>1</v>
      </c>
      <c r="DB72">
        <f t="shared" si="19"/>
        <v>0</v>
      </c>
      <c r="DC72">
        <f t="shared" si="20"/>
        <v>0</v>
      </c>
      <c r="DD72" t="s">
        <v>3</v>
      </c>
      <c r="DE72" t="s">
        <v>3</v>
      </c>
      <c r="DF72">
        <f>ROUND(ROUND(AE72,2)*CX72,2)</f>
        <v>0</v>
      </c>
      <c r="DG72">
        <f t="shared" si="23"/>
        <v>0</v>
      </c>
      <c r="DH72">
        <f t="shared" si="21"/>
        <v>0</v>
      </c>
      <c r="DI72">
        <f t="shared" si="22"/>
        <v>0</v>
      </c>
      <c r="DJ72">
        <f t="shared" si="27"/>
        <v>0</v>
      </c>
      <c r="DK72">
        <v>0</v>
      </c>
      <c r="DL72" t="s">
        <v>3</v>
      </c>
      <c r="DM72">
        <v>0</v>
      </c>
      <c r="DN72" t="s">
        <v>3</v>
      </c>
      <c r="DO72">
        <v>0</v>
      </c>
    </row>
    <row r="73" spans="1:119" x14ac:dyDescent="0.2">
      <c r="A73">
        <f>ROW(Source!A52)</f>
        <v>52</v>
      </c>
      <c r="B73">
        <v>87105575</v>
      </c>
      <c r="C73">
        <v>87115374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W73">
        <v>0</v>
      </c>
      <c r="X73">
        <v>-1111733769</v>
      </c>
      <c r="Y73">
        <f t="shared" si="18"/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1</v>
      </c>
      <c r="AJ73">
        <v>1</v>
      </c>
      <c r="AK73">
        <v>1</v>
      </c>
      <c r="AL73">
        <v>1</v>
      </c>
      <c r="AM73">
        <v>0</v>
      </c>
      <c r="AN73">
        <v>1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0</v>
      </c>
      <c r="AU73" t="s">
        <v>3</v>
      </c>
      <c r="AV73">
        <v>0</v>
      </c>
      <c r="AW73">
        <v>2</v>
      </c>
      <c r="AX73">
        <v>87115404</v>
      </c>
      <c r="AY73">
        <v>1</v>
      </c>
      <c r="AZ73">
        <v>0</v>
      </c>
      <c r="BA73">
        <v>73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V73">
        <v>0</v>
      </c>
      <c r="CW73">
        <v>0</v>
      </c>
      <c r="CX73">
        <f>ROUND(Y73*Source!I52,7)</f>
        <v>0</v>
      </c>
      <c r="CY73">
        <f t="shared" si="24"/>
        <v>0</v>
      </c>
      <c r="CZ73">
        <f t="shared" si="25"/>
        <v>0</v>
      </c>
      <c r="DA73">
        <f t="shared" si="26"/>
        <v>1</v>
      </c>
      <c r="DB73">
        <f t="shared" si="19"/>
        <v>0</v>
      </c>
      <c r="DC73">
        <f t="shared" si="20"/>
        <v>0</v>
      </c>
      <c r="DD73" t="s">
        <v>3</v>
      </c>
      <c r="DE73" t="s">
        <v>3</v>
      </c>
      <c r="DF73">
        <f>ROUND(ROUND(AE73,2)*CX73,2)</f>
        <v>0</v>
      </c>
      <c r="DG73">
        <f t="shared" si="23"/>
        <v>0</v>
      </c>
      <c r="DH73">
        <f t="shared" si="21"/>
        <v>0</v>
      </c>
      <c r="DI73">
        <f t="shared" si="22"/>
        <v>0</v>
      </c>
      <c r="DJ73">
        <f t="shared" si="27"/>
        <v>0</v>
      </c>
      <c r="DK73">
        <v>0</v>
      </c>
      <c r="DL73" t="s">
        <v>3</v>
      </c>
      <c r="DM73">
        <v>0</v>
      </c>
      <c r="DN73" t="s">
        <v>3</v>
      </c>
      <c r="DO73">
        <v>0</v>
      </c>
    </row>
    <row r="74" spans="1:119" x14ac:dyDescent="0.2">
      <c r="A74">
        <f>ROW(Source!A52)</f>
        <v>52</v>
      </c>
      <c r="B74">
        <v>87105575</v>
      </c>
      <c r="C74">
        <v>87115374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W74">
        <v>0</v>
      </c>
      <c r="X74">
        <v>1613753229</v>
      </c>
      <c r="Y74">
        <f t="shared" si="18"/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1</v>
      </c>
      <c r="AJ74">
        <v>1</v>
      </c>
      <c r="AK74">
        <v>1</v>
      </c>
      <c r="AL74">
        <v>1</v>
      </c>
      <c r="AM74">
        <v>0</v>
      </c>
      <c r="AN74">
        <v>1</v>
      </c>
      <c r="AO74">
        <v>0</v>
      </c>
      <c r="AP74">
        <v>1</v>
      </c>
      <c r="AQ74">
        <v>0</v>
      </c>
      <c r="AR74">
        <v>0</v>
      </c>
      <c r="AS74" t="s">
        <v>3</v>
      </c>
      <c r="AT74">
        <v>0</v>
      </c>
      <c r="AU74" t="s">
        <v>3</v>
      </c>
      <c r="AV74">
        <v>0</v>
      </c>
      <c r="AW74">
        <v>2</v>
      </c>
      <c r="AX74">
        <v>87115405</v>
      </c>
      <c r="AY74">
        <v>1</v>
      </c>
      <c r="AZ74">
        <v>0</v>
      </c>
      <c r="BA74">
        <v>74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V74">
        <v>0</v>
      </c>
      <c r="CW74">
        <v>0</v>
      </c>
      <c r="CX74">
        <f>ROUND(Y74*Source!I52,7)</f>
        <v>0</v>
      </c>
      <c r="CY74">
        <f t="shared" si="24"/>
        <v>0</v>
      </c>
      <c r="CZ74">
        <f t="shared" si="25"/>
        <v>0</v>
      </c>
      <c r="DA74">
        <f t="shared" si="26"/>
        <v>1</v>
      </c>
      <c r="DB74">
        <f t="shared" si="19"/>
        <v>0</v>
      </c>
      <c r="DC74">
        <f t="shared" si="20"/>
        <v>0</v>
      </c>
      <c r="DD74" t="s">
        <v>3</v>
      </c>
      <c r="DE74" t="s">
        <v>3</v>
      </c>
      <c r="DF74">
        <f>ROUND(ROUND(AE74,2)*CX74,2)</f>
        <v>0</v>
      </c>
      <c r="DG74">
        <f t="shared" si="23"/>
        <v>0</v>
      </c>
      <c r="DH74">
        <f t="shared" si="21"/>
        <v>0</v>
      </c>
      <c r="DI74">
        <f t="shared" si="22"/>
        <v>0</v>
      </c>
      <c r="DJ74">
        <f t="shared" si="27"/>
        <v>0</v>
      </c>
      <c r="DK74">
        <v>0</v>
      </c>
      <c r="DL74" t="s">
        <v>3</v>
      </c>
      <c r="DM74">
        <v>0</v>
      </c>
      <c r="DN74" t="s">
        <v>3</v>
      </c>
      <c r="DO74">
        <v>0</v>
      </c>
    </row>
    <row r="75" spans="1:119" x14ac:dyDescent="0.2">
      <c r="A75">
        <f>ROW(Source!A52)</f>
        <v>52</v>
      </c>
      <c r="B75">
        <v>87105575</v>
      </c>
      <c r="C75">
        <v>87115374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474</v>
      </c>
      <c r="J75" t="s">
        <v>475</v>
      </c>
      <c r="K75" t="s">
        <v>476</v>
      </c>
      <c r="L75">
        <v>1346</v>
      </c>
      <c r="N75">
        <v>1009</v>
      </c>
      <c r="O75" t="s">
        <v>46</v>
      </c>
      <c r="P75" t="s">
        <v>46</v>
      </c>
      <c r="Q75">
        <v>1</v>
      </c>
      <c r="W75">
        <v>0</v>
      </c>
      <c r="X75">
        <v>1157836156</v>
      </c>
      <c r="Y75">
        <f t="shared" si="18"/>
        <v>0</v>
      </c>
      <c r="AA75">
        <v>88.24</v>
      </c>
      <c r="AB75">
        <v>0</v>
      </c>
      <c r="AC75">
        <v>0</v>
      </c>
      <c r="AD75">
        <v>0</v>
      </c>
      <c r="AE75">
        <v>61.28</v>
      </c>
      <c r="AF75">
        <v>0</v>
      </c>
      <c r="AG75">
        <v>0</v>
      </c>
      <c r="AH75">
        <v>0</v>
      </c>
      <c r="AI75">
        <v>1.44</v>
      </c>
      <c r="AJ75">
        <v>1</v>
      </c>
      <c r="AK75">
        <v>1</v>
      </c>
      <c r="AL75">
        <v>1</v>
      </c>
      <c r="AM75">
        <v>2</v>
      </c>
      <c r="AN75">
        <v>0</v>
      </c>
      <c r="AO75">
        <v>0</v>
      </c>
      <c r="AP75">
        <v>1</v>
      </c>
      <c r="AQ75">
        <v>1</v>
      </c>
      <c r="AR75">
        <v>0</v>
      </c>
      <c r="AS75" t="s">
        <v>3</v>
      </c>
      <c r="AT75">
        <v>0</v>
      </c>
      <c r="AU75" t="s">
        <v>3</v>
      </c>
      <c r="AV75">
        <v>0</v>
      </c>
      <c r="AW75">
        <v>2</v>
      </c>
      <c r="AX75">
        <v>87115406</v>
      </c>
      <c r="AY75">
        <v>1</v>
      </c>
      <c r="AZ75">
        <v>6144</v>
      </c>
      <c r="BA75">
        <v>75</v>
      </c>
      <c r="BB75">
        <v>1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V75">
        <v>0</v>
      </c>
      <c r="CW75">
        <v>0</v>
      </c>
      <c r="CX75">
        <f>ROUND(Y75*Source!I52,7)</f>
        <v>0</v>
      </c>
      <c r="CY75">
        <f t="shared" si="24"/>
        <v>88.24</v>
      </c>
      <c r="CZ75">
        <f t="shared" si="25"/>
        <v>61.28</v>
      </c>
      <c r="DA75">
        <f t="shared" si="26"/>
        <v>1.44</v>
      </c>
      <c r="DB75">
        <f t="shared" si="19"/>
        <v>0</v>
      </c>
      <c r="DC75">
        <f t="shared" si="20"/>
        <v>0</v>
      </c>
      <c r="DD75" t="s">
        <v>3</v>
      </c>
      <c r="DE75" t="s">
        <v>3</v>
      </c>
      <c r="DF75">
        <f>ROUND(ROUND(AE75*AI75,2)*CX75,2)</f>
        <v>0</v>
      </c>
      <c r="DG75">
        <f t="shared" si="23"/>
        <v>0</v>
      </c>
      <c r="DH75">
        <f t="shared" si="21"/>
        <v>0</v>
      </c>
      <c r="DI75">
        <f t="shared" si="22"/>
        <v>0</v>
      </c>
      <c r="DJ75">
        <f t="shared" si="27"/>
        <v>0</v>
      </c>
      <c r="DK75">
        <v>0</v>
      </c>
      <c r="DL75" t="s">
        <v>3</v>
      </c>
      <c r="DM75">
        <v>0</v>
      </c>
      <c r="DN75" t="s">
        <v>3</v>
      </c>
      <c r="DO75">
        <v>0</v>
      </c>
    </row>
    <row r="76" spans="1:119" x14ac:dyDescent="0.2">
      <c r="A76">
        <f>ROW(Source!A52)</f>
        <v>52</v>
      </c>
      <c r="B76">
        <v>87105575</v>
      </c>
      <c r="C76">
        <v>87115374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477</v>
      </c>
      <c r="J76" t="s">
        <v>478</v>
      </c>
      <c r="K76" t="s">
        <v>479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W76">
        <v>0</v>
      </c>
      <c r="X76">
        <v>-615866360</v>
      </c>
      <c r="Y76">
        <f t="shared" si="18"/>
        <v>1E-4</v>
      </c>
      <c r="AA76">
        <v>103227.06</v>
      </c>
      <c r="AB76">
        <v>0</v>
      </c>
      <c r="AC76">
        <v>0</v>
      </c>
      <c r="AD76">
        <v>0</v>
      </c>
      <c r="AE76">
        <v>80020.98</v>
      </c>
      <c r="AF76">
        <v>0</v>
      </c>
      <c r="AG76">
        <v>0</v>
      </c>
      <c r="AH76">
        <v>0</v>
      </c>
      <c r="AI76">
        <v>1.29</v>
      </c>
      <c r="AJ76">
        <v>1</v>
      </c>
      <c r="AK76">
        <v>1</v>
      </c>
      <c r="AL76">
        <v>1</v>
      </c>
      <c r="AM76">
        <v>2</v>
      </c>
      <c r="AN76">
        <v>0</v>
      </c>
      <c r="AO76">
        <v>0</v>
      </c>
      <c r="AP76">
        <v>1</v>
      </c>
      <c r="AQ76">
        <v>1</v>
      </c>
      <c r="AR76">
        <v>0</v>
      </c>
      <c r="AS76" t="s">
        <v>3</v>
      </c>
      <c r="AT76">
        <v>1E-4</v>
      </c>
      <c r="AU76" t="s">
        <v>3</v>
      </c>
      <c r="AV76">
        <v>0</v>
      </c>
      <c r="AW76">
        <v>2</v>
      </c>
      <c r="AX76">
        <v>87115407</v>
      </c>
      <c r="AY76">
        <v>1</v>
      </c>
      <c r="AZ76">
        <v>0</v>
      </c>
      <c r="BA76">
        <v>76</v>
      </c>
      <c r="BB76">
        <v>1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8.0020980000000002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1</v>
      </c>
      <c r="BQ76">
        <v>8.0020980000000002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1</v>
      </c>
      <c r="CV76">
        <v>0</v>
      </c>
      <c r="CW76">
        <v>0</v>
      </c>
      <c r="CX76">
        <f>ROUND(Y76*Source!I52,7)</f>
        <v>0</v>
      </c>
      <c r="CY76">
        <f t="shared" si="24"/>
        <v>103227.06</v>
      </c>
      <c r="CZ76">
        <f t="shared" si="25"/>
        <v>80020.98</v>
      </c>
      <c r="DA76">
        <f t="shared" si="26"/>
        <v>1.29</v>
      </c>
      <c r="DB76">
        <f t="shared" si="19"/>
        <v>8</v>
      </c>
      <c r="DC76">
        <f t="shared" si="20"/>
        <v>0</v>
      </c>
      <c r="DD76" t="s">
        <v>3</v>
      </c>
      <c r="DE76" t="s">
        <v>3</v>
      </c>
      <c r="DF76">
        <f>ROUND(ROUND(AE76*AI76,2)*CX76,2)</f>
        <v>0</v>
      </c>
      <c r="DG76">
        <f t="shared" si="23"/>
        <v>0</v>
      </c>
      <c r="DH76">
        <f t="shared" si="21"/>
        <v>0</v>
      </c>
      <c r="DI76">
        <f t="shared" si="22"/>
        <v>0</v>
      </c>
      <c r="DJ76">
        <f t="shared" si="27"/>
        <v>0</v>
      </c>
      <c r="DK76">
        <v>0</v>
      </c>
      <c r="DL76" t="s">
        <v>3</v>
      </c>
      <c r="DM76">
        <v>0</v>
      </c>
      <c r="DN76" t="s">
        <v>3</v>
      </c>
      <c r="DO76">
        <v>0</v>
      </c>
    </row>
    <row r="77" spans="1:119" x14ac:dyDescent="0.2">
      <c r="A77">
        <f>ROW(Source!A52)</f>
        <v>52</v>
      </c>
      <c r="B77">
        <v>87105575</v>
      </c>
      <c r="C77">
        <v>87115374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480</v>
      </c>
      <c r="J77" t="s">
        <v>481</v>
      </c>
      <c r="K77" t="s">
        <v>482</v>
      </c>
      <c r="L77">
        <v>1425</v>
      </c>
      <c r="N77">
        <v>1013</v>
      </c>
      <c r="O77" t="s">
        <v>133</v>
      </c>
      <c r="P77" t="s">
        <v>133</v>
      </c>
      <c r="Q77">
        <v>1</v>
      </c>
      <c r="W77">
        <v>0</v>
      </c>
      <c r="X77">
        <v>-734153582</v>
      </c>
      <c r="Y77">
        <f t="shared" si="18"/>
        <v>0</v>
      </c>
      <c r="AA77">
        <v>1351.57</v>
      </c>
      <c r="AB77">
        <v>0</v>
      </c>
      <c r="AC77">
        <v>0</v>
      </c>
      <c r="AD77">
        <v>0</v>
      </c>
      <c r="AE77">
        <v>1031.73</v>
      </c>
      <c r="AF77">
        <v>0</v>
      </c>
      <c r="AG77">
        <v>0</v>
      </c>
      <c r="AH77">
        <v>0</v>
      </c>
      <c r="AI77">
        <v>1.31</v>
      </c>
      <c r="AJ77">
        <v>1</v>
      </c>
      <c r="AK77">
        <v>1</v>
      </c>
      <c r="AL77">
        <v>1</v>
      </c>
      <c r="AM77">
        <v>2</v>
      </c>
      <c r="AN77">
        <v>0</v>
      </c>
      <c r="AO77">
        <v>0</v>
      </c>
      <c r="AP77">
        <v>1</v>
      </c>
      <c r="AQ77">
        <v>1</v>
      </c>
      <c r="AR77">
        <v>0</v>
      </c>
      <c r="AS77" t="s">
        <v>3</v>
      </c>
      <c r="AT77">
        <v>0</v>
      </c>
      <c r="AU77" t="s">
        <v>3</v>
      </c>
      <c r="AV77">
        <v>0</v>
      </c>
      <c r="AW77">
        <v>2</v>
      </c>
      <c r="AX77">
        <v>87115408</v>
      </c>
      <c r="AY77">
        <v>1</v>
      </c>
      <c r="AZ77">
        <v>6144</v>
      </c>
      <c r="BA77">
        <v>77</v>
      </c>
      <c r="BB77">
        <v>1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V77">
        <v>0</v>
      </c>
      <c r="CW77">
        <v>0</v>
      </c>
      <c r="CX77">
        <f>ROUND(Y77*Source!I52,7)</f>
        <v>0</v>
      </c>
      <c r="CY77">
        <f t="shared" si="24"/>
        <v>1351.57</v>
      </c>
      <c r="CZ77">
        <f t="shared" si="25"/>
        <v>1031.73</v>
      </c>
      <c r="DA77">
        <f t="shared" si="26"/>
        <v>1.31</v>
      </c>
      <c r="DB77">
        <f t="shared" si="19"/>
        <v>0</v>
      </c>
      <c r="DC77">
        <f t="shared" si="20"/>
        <v>0</v>
      </c>
      <c r="DD77" t="s">
        <v>3</v>
      </c>
      <c r="DE77" t="s">
        <v>3</v>
      </c>
      <c r="DF77">
        <f>ROUND(ROUND(AE77*AI77,2)*CX77,2)</f>
        <v>0</v>
      </c>
      <c r="DG77">
        <f t="shared" si="23"/>
        <v>0</v>
      </c>
      <c r="DH77">
        <f t="shared" si="21"/>
        <v>0</v>
      </c>
      <c r="DI77">
        <f t="shared" si="22"/>
        <v>0</v>
      </c>
      <c r="DJ77">
        <f t="shared" si="27"/>
        <v>0</v>
      </c>
      <c r="DK77">
        <v>0</v>
      </c>
      <c r="DL77" t="s">
        <v>3</v>
      </c>
      <c r="DM77">
        <v>0</v>
      </c>
      <c r="DN77" t="s">
        <v>3</v>
      </c>
      <c r="DO77">
        <v>0</v>
      </c>
    </row>
    <row r="78" spans="1:119" x14ac:dyDescent="0.2">
      <c r="A78">
        <f>ROW(Source!A52)</f>
        <v>52</v>
      </c>
      <c r="B78">
        <v>87105575</v>
      </c>
      <c r="C78">
        <v>87115374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W78">
        <v>0</v>
      </c>
      <c r="X78">
        <v>-950997571</v>
      </c>
      <c r="Y78">
        <f t="shared" si="18"/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1</v>
      </c>
      <c r="AJ78">
        <v>1</v>
      </c>
      <c r="AK78">
        <v>1</v>
      </c>
      <c r="AL78">
        <v>1</v>
      </c>
      <c r="AM78">
        <v>0</v>
      </c>
      <c r="AN78">
        <v>1</v>
      </c>
      <c r="AO78">
        <v>0</v>
      </c>
      <c r="AP78">
        <v>1</v>
      </c>
      <c r="AQ78">
        <v>0</v>
      </c>
      <c r="AR78">
        <v>0</v>
      </c>
      <c r="AS78" t="s">
        <v>3</v>
      </c>
      <c r="AT78">
        <v>0</v>
      </c>
      <c r="AU78" t="s">
        <v>3</v>
      </c>
      <c r="AV78">
        <v>0</v>
      </c>
      <c r="AW78">
        <v>2</v>
      </c>
      <c r="AX78">
        <v>87115409</v>
      </c>
      <c r="AY78">
        <v>1</v>
      </c>
      <c r="AZ78">
        <v>0</v>
      </c>
      <c r="BA78">
        <v>78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V78">
        <v>0</v>
      </c>
      <c r="CW78">
        <v>0</v>
      </c>
      <c r="CX78">
        <f>ROUND(Y78*Source!I52,7)</f>
        <v>0</v>
      </c>
      <c r="CY78">
        <f t="shared" si="24"/>
        <v>0</v>
      </c>
      <c r="CZ78">
        <f t="shared" si="25"/>
        <v>0</v>
      </c>
      <c r="DA78">
        <f t="shared" si="26"/>
        <v>1</v>
      </c>
      <c r="DB78">
        <f t="shared" si="19"/>
        <v>0</v>
      </c>
      <c r="DC78">
        <f t="shared" si="20"/>
        <v>0</v>
      </c>
      <c r="DD78" t="s">
        <v>3</v>
      </c>
      <c r="DE78" t="s">
        <v>3</v>
      </c>
      <c r="DF78">
        <f t="shared" ref="DF78:DF85" si="28">ROUND(ROUND(AE78,2)*CX78,2)</f>
        <v>0</v>
      </c>
      <c r="DG78">
        <f t="shared" si="23"/>
        <v>0</v>
      </c>
      <c r="DH78">
        <f t="shared" si="21"/>
        <v>0</v>
      </c>
      <c r="DI78">
        <f t="shared" si="22"/>
        <v>0</v>
      </c>
      <c r="DJ78">
        <f t="shared" si="27"/>
        <v>0</v>
      </c>
      <c r="DK78">
        <v>0</v>
      </c>
      <c r="DL78" t="s">
        <v>3</v>
      </c>
      <c r="DM78">
        <v>0</v>
      </c>
      <c r="DN78" t="s">
        <v>3</v>
      </c>
      <c r="DO78">
        <v>0</v>
      </c>
    </row>
    <row r="79" spans="1:119" x14ac:dyDescent="0.2">
      <c r="A79">
        <f>ROW(Source!A52)</f>
        <v>52</v>
      </c>
      <c r="B79">
        <v>87105575</v>
      </c>
      <c r="C79">
        <v>87115374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W79">
        <v>0</v>
      </c>
      <c r="X79">
        <v>-1204247626</v>
      </c>
      <c r="Y79">
        <f t="shared" si="18"/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1</v>
      </c>
      <c r="AJ79">
        <v>1</v>
      </c>
      <c r="AK79">
        <v>1</v>
      </c>
      <c r="AL79">
        <v>1</v>
      </c>
      <c r="AM79">
        <v>0</v>
      </c>
      <c r="AN79">
        <v>1</v>
      </c>
      <c r="AO79">
        <v>0</v>
      </c>
      <c r="AP79">
        <v>1</v>
      </c>
      <c r="AQ79">
        <v>0</v>
      </c>
      <c r="AR79">
        <v>0</v>
      </c>
      <c r="AS79" t="s">
        <v>3</v>
      </c>
      <c r="AT79">
        <v>0</v>
      </c>
      <c r="AU79" t="s">
        <v>3</v>
      </c>
      <c r="AV79">
        <v>0</v>
      </c>
      <c r="AW79">
        <v>2</v>
      </c>
      <c r="AX79">
        <v>87115410</v>
      </c>
      <c r="AY79">
        <v>1</v>
      </c>
      <c r="AZ79">
        <v>0</v>
      </c>
      <c r="BA79">
        <v>79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V79">
        <v>0</v>
      </c>
      <c r="CW79">
        <v>0</v>
      </c>
      <c r="CX79">
        <f>ROUND(Y79*Source!I52,7)</f>
        <v>0</v>
      </c>
      <c r="CY79">
        <f t="shared" si="24"/>
        <v>0</v>
      </c>
      <c r="CZ79">
        <f t="shared" si="25"/>
        <v>0</v>
      </c>
      <c r="DA79">
        <f t="shared" si="26"/>
        <v>1</v>
      </c>
      <c r="DB79">
        <f t="shared" si="19"/>
        <v>0</v>
      </c>
      <c r="DC79">
        <f t="shared" si="20"/>
        <v>0</v>
      </c>
      <c r="DD79" t="s">
        <v>3</v>
      </c>
      <c r="DE79" t="s">
        <v>3</v>
      </c>
      <c r="DF79">
        <f t="shared" si="28"/>
        <v>0</v>
      </c>
      <c r="DG79">
        <f t="shared" si="23"/>
        <v>0</v>
      </c>
      <c r="DH79">
        <f t="shared" si="21"/>
        <v>0</v>
      </c>
      <c r="DI79">
        <f t="shared" si="22"/>
        <v>0</v>
      </c>
      <c r="DJ79">
        <f t="shared" si="27"/>
        <v>0</v>
      </c>
      <c r="DK79">
        <v>0</v>
      </c>
      <c r="DL79" t="s">
        <v>3</v>
      </c>
      <c r="DM79">
        <v>0</v>
      </c>
      <c r="DN79" t="s">
        <v>3</v>
      </c>
      <c r="DO79">
        <v>0</v>
      </c>
    </row>
    <row r="80" spans="1:119" x14ac:dyDescent="0.2">
      <c r="A80">
        <f>ROW(Source!A52)</f>
        <v>52</v>
      </c>
      <c r="B80">
        <v>87105575</v>
      </c>
      <c r="C80">
        <v>87115374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W80">
        <v>0</v>
      </c>
      <c r="X80">
        <v>-320198552</v>
      </c>
      <c r="Y80">
        <f t="shared" si="18"/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1</v>
      </c>
      <c r="AJ80">
        <v>1</v>
      </c>
      <c r="AK80">
        <v>1</v>
      </c>
      <c r="AL80">
        <v>1</v>
      </c>
      <c r="AM80">
        <v>0</v>
      </c>
      <c r="AN80">
        <v>1</v>
      </c>
      <c r="AO80">
        <v>0</v>
      </c>
      <c r="AP80">
        <v>1</v>
      </c>
      <c r="AQ80">
        <v>0</v>
      </c>
      <c r="AR80">
        <v>0</v>
      </c>
      <c r="AS80" t="s">
        <v>3</v>
      </c>
      <c r="AT80">
        <v>0</v>
      </c>
      <c r="AU80" t="s">
        <v>3</v>
      </c>
      <c r="AV80">
        <v>0</v>
      </c>
      <c r="AW80">
        <v>2</v>
      </c>
      <c r="AX80">
        <v>87115411</v>
      </c>
      <c r="AY80">
        <v>1</v>
      </c>
      <c r="AZ80">
        <v>0</v>
      </c>
      <c r="BA80">
        <v>80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0</v>
      </c>
      <c r="BI80">
        <v>0</v>
      </c>
      <c r="BJ80">
        <v>0</v>
      </c>
      <c r="BK80">
        <v>0</v>
      </c>
      <c r="BL80">
        <v>0</v>
      </c>
      <c r="BM80">
        <v>0</v>
      </c>
      <c r="BN80">
        <v>0</v>
      </c>
      <c r="BO80">
        <v>0</v>
      </c>
      <c r="BP80">
        <v>0</v>
      </c>
      <c r="BQ80">
        <v>0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0</v>
      </c>
      <c r="CV80">
        <v>0</v>
      </c>
      <c r="CW80">
        <v>0</v>
      </c>
      <c r="CX80">
        <f>ROUND(Y80*Source!I52,7)</f>
        <v>0</v>
      </c>
      <c r="CY80">
        <f t="shared" si="24"/>
        <v>0</v>
      </c>
      <c r="CZ80">
        <f t="shared" si="25"/>
        <v>0</v>
      </c>
      <c r="DA80">
        <f t="shared" si="26"/>
        <v>1</v>
      </c>
      <c r="DB80">
        <f t="shared" si="19"/>
        <v>0</v>
      </c>
      <c r="DC80">
        <f t="shared" si="20"/>
        <v>0</v>
      </c>
      <c r="DD80" t="s">
        <v>3</v>
      </c>
      <c r="DE80" t="s">
        <v>3</v>
      </c>
      <c r="DF80">
        <f t="shared" si="28"/>
        <v>0</v>
      </c>
      <c r="DG80">
        <f t="shared" si="23"/>
        <v>0</v>
      </c>
      <c r="DH80">
        <f t="shared" si="21"/>
        <v>0</v>
      </c>
      <c r="DI80">
        <f t="shared" si="22"/>
        <v>0</v>
      </c>
      <c r="DJ80">
        <f t="shared" si="27"/>
        <v>0</v>
      </c>
      <c r="DK80">
        <v>0</v>
      </c>
      <c r="DL80" t="s">
        <v>3</v>
      </c>
      <c r="DM80">
        <v>0</v>
      </c>
      <c r="DN80" t="s">
        <v>3</v>
      </c>
      <c r="DO80">
        <v>0</v>
      </c>
    </row>
    <row r="81" spans="1:119" x14ac:dyDescent="0.2">
      <c r="A81">
        <f>ROW(Source!A52)</f>
        <v>52</v>
      </c>
      <c r="B81">
        <v>87105575</v>
      </c>
      <c r="C81">
        <v>87115374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W81">
        <v>0</v>
      </c>
      <c r="X81">
        <v>326010188</v>
      </c>
      <c r="Y81">
        <f t="shared" si="18"/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1</v>
      </c>
      <c r="AJ81">
        <v>1</v>
      </c>
      <c r="AK81">
        <v>1</v>
      </c>
      <c r="AL81">
        <v>1</v>
      </c>
      <c r="AM81">
        <v>0</v>
      </c>
      <c r="AN81">
        <v>1</v>
      </c>
      <c r="AO81">
        <v>0</v>
      </c>
      <c r="AP81">
        <v>1</v>
      </c>
      <c r="AQ81">
        <v>0</v>
      </c>
      <c r="AR81">
        <v>0</v>
      </c>
      <c r="AS81" t="s">
        <v>3</v>
      </c>
      <c r="AT81">
        <v>0</v>
      </c>
      <c r="AU81" t="s">
        <v>3</v>
      </c>
      <c r="AV81">
        <v>0</v>
      </c>
      <c r="AW81">
        <v>2</v>
      </c>
      <c r="AX81">
        <v>87115412</v>
      </c>
      <c r="AY81">
        <v>1</v>
      </c>
      <c r="AZ81">
        <v>0</v>
      </c>
      <c r="BA81">
        <v>81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0</v>
      </c>
      <c r="BI81">
        <v>0</v>
      </c>
      <c r="BJ81">
        <v>0</v>
      </c>
      <c r="BK81">
        <v>0</v>
      </c>
      <c r="BL81">
        <v>0</v>
      </c>
      <c r="BM81">
        <v>0</v>
      </c>
      <c r="BN81">
        <v>0</v>
      </c>
      <c r="BO81">
        <v>0</v>
      </c>
      <c r="BP81">
        <v>0</v>
      </c>
      <c r="BQ81">
        <v>0</v>
      </c>
      <c r="BR81">
        <v>0</v>
      </c>
      <c r="BS81">
        <v>0</v>
      </c>
      <c r="BT81">
        <v>0</v>
      </c>
      <c r="BU81">
        <v>0</v>
      </c>
      <c r="BV81">
        <v>0</v>
      </c>
      <c r="BW81">
        <v>0</v>
      </c>
      <c r="CV81">
        <v>0</v>
      </c>
      <c r="CW81">
        <v>0</v>
      </c>
      <c r="CX81">
        <f>ROUND(Y81*Source!I52,7)</f>
        <v>0</v>
      </c>
      <c r="CY81">
        <f t="shared" si="24"/>
        <v>0</v>
      </c>
      <c r="CZ81">
        <f t="shared" si="25"/>
        <v>0</v>
      </c>
      <c r="DA81">
        <f t="shared" si="26"/>
        <v>1</v>
      </c>
      <c r="DB81">
        <f t="shared" si="19"/>
        <v>0</v>
      </c>
      <c r="DC81">
        <f t="shared" si="20"/>
        <v>0</v>
      </c>
      <c r="DD81" t="s">
        <v>3</v>
      </c>
      <c r="DE81" t="s">
        <v>3</v>
      </c>
      <c r="DF81">
        <f t="shared" si="28"/>
        <v>0</v>
      </c>
      <c r="DG81">
        <f t="shared" si="23"/>
        <v>0</v>
      </c>
      <c r="DH81">
        <f t="shared" si="21"/>
        <v>0</v>
      </c>
      <c r="DI81">
        <f t="shared" si="22"/>
        <v>0</v>
      </c>
      <c r="DJ81">
        <f t="shared" si="27"/>
        <v>0</v>
      </c>
      <c r="DK81">
        <v>0</v>
      </c>
      <c r="DL81" t="s">
        <v>3</v>
      </c>
      <c r="DM81">
        <v>0</v>
      </c>
      <c r="DN81" t="s">
        <v>3</v>
      </c>
      <c r="DO81">
        <v>0</v>
      </c>
    </row>
    <row r="82" spans="1:119" x14ac:dyDescent="0.2">
      <c r="A82">
        <f>ROW(Source!A53)</f>
        <v>53</v>
      </c>
      <c r="B82">
        <v>87105511</v>
      </c>
      <c r="C82">
        <v>87115374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456</v>
      </c>
      <c r="J82" t="s">
        <v>3</v>
      </c>
      <c r="K82" t="s">
        <v>457</v>
      </c>
      <c r="L82">
        <v>1191</v>
      </c>
      <c r="N82">
        <v>1013</v>
      </c>
      <c r="O82" t="s">
        <v>441</v>
      </c>
      <c r="P82" t="s">
        <v>441</v>
      </c>
      <c r="Q82">
        <v>1</v>
      </c>
      <c r="W82">
        <v>0</v>
      </c>
      <c r="X82">
        <v>32079103</v>
      </c>
      <c r="Y82">
        <f t="shared" si="18"/>
        <v>5.98</v>
      </c>
      <c r="AA82">
        <v>0</v>
      </c>
      <c r="AB82">
        <v>0</v>
      </c>
      <c r="AC82">
        <v>0</v>
      </c>
      <c r="AD82">
        <v>748.18</v>
      </c>
      <c r="AE82">
        <v>0</v>
      </c>
      <c r="AF82">
        <v>0</v>
      </c>
      <c r="AG82">
        <v>0</v>
      </c>
      <c r="AH82">
        <v>748.18</v>
      </c>
      <c r="AI82">
        <v>1</v>
      </c>
      <c r="AJ82">
        <v>1</v>
      </c>
      <c r="AK82">
        <v>1</v>
      </c>
      <c r="AL82">
        <v>1</v>
      </c>
      <c r="AM82">
        <v>-2</v>
      </c>
      <c r="AN82">
        <v>0</v>
      </c>
      <c r="AO82">
        <v>0</v>
      </c>
      <c r="AP82">
        <v>1</v>
      </c>
      <c r="AQ82">
        <v>1</v>
      </c>
      <c r="AR82">
        <v>0</v>
      </c>
      <c r="AS82" t="s">
        <v>3</v>
      </c>
      <c r="AT82">
        <v>5.98</v>
      </c>
      <c r="AU82" t="s">
        <v>3</v>
      </c>
      <c r="AV82">
        <v>1</v>
      </c>
      <c r="AW82">
        <v>2</v>
      </c>
      <c r="AX82">
        <v>87115394</v>
      </c>
      <c r="AY82">
        <v>1</v>
      </c>
      <c r="AZ82">
        <v>0</v>
      </c>
      <c r="BA82">
        <v>82</v>
      </c>
      <c r="BB82">
        <v>1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0</v>
      </c>
      <c r="BI82">
        <v>0</v>
      </c>
      <c r="BJ82">
        <v>0</v>
      </c>
      <c r="BK82">
        <v>0</v>
      </c>
      <c r="BL82">
        <v>0</v>
      </c>
      <c r="BM82">
        <v>4474.1163999999999</v>
      </c>
      <c r="BN82">
        <v>5.98</v>
      </c>
      <c r="BO82">
        <v>0</v>
      </c>
      <c r="BP82">
        <v>1</v>
      </c>
      <c r="BQ82">
        <v>0</v>
      </c>
      <c r="BR82">
        <v>0</v>
      </c>
      <c r="BS82">
        <v>0</v>
      </c>
      <c r="BT82">
        <v>4474.1163999999999</v>
      </c>
      <c r="BU82">
        <v>5.98</v>
      </c>
      <c r="BV82">
        <v>0</v>
      </c>
      <c r="BW82">
        <v>1</v>
      </c>
      <c r="CU82">
        <f>ROUND(AT82*Source!I53*AH82*AL82,2)</f>
        <v>0</v>
      </c>
      <c r="CV82">
        <f>ROUND(Y82*Source!I53,7)</f>
        <v>0</v>
      </c>
      <c r="CW82">
        <v>0</v>
      </c>
      <c r="CX82">
        <f>ROUND(Y82*Source!I53,7)</f>
        <v>0</v>
      </c>
      <c r="CY82">
        <f>AD82</f>
        <v>748.18</v>
      </c>
      <c r="CZ82">
        <f>AH82</f>
        <v>748.18</v>
      </c>
      <c r="DA82">
        <f>AL82</f>
        <v>1</v>
      </c>
      <c r="DB82">
        <f t="shared" si="19"/>
        <v>4474.12</v>
      </c>
      <c r="DC82">
        <f t="shared" si="20"/>
        <v>0</v>
      </c>
      <c r="DD82" t="s">
        <v>3</v>
      </c>
      <c r="DE82" t="s">
        <v>3</v>
      </c>
      <c r="DF82">
        <f t="shared" si="28"/>
        <v>0</v>
      </c>
      <c r="DG82">
        <f t="shared" si="23"/>
        <v>0</v>
      </c>
      <c r="DH82">
        <f t="shared" si="21"/>
        <v>0</v>
      </c>
      <c r="DI82">
        <f t="shared" si="22"/>
        <v>0</v>
      </c>
      <c r="DJ82">
        <f>DI82</f>
        <v>0</v>
      </c>
      <c r="DK82">
        <v>1</v>
      </c>
      <c r="DL82" t="s">
        <v>3</v>
      </c>
      <c r="DM82">
        <v>0</v>
      </c>
      <c r="DN82" t="s">
        <v>3</v>
      </c>
      <c r="DO82">
        <v>0</v>
      </c>
    </row>
    <row r="83" spans="1:119" x14ac:dyDescent="0.2">
      <c r="A83">
        <f>ROW(Source!A53)</f>
        <v>53</v>
      </c>
      <c r="B83">
        <v>87105511</v>
      </c>
      <c r="C83">
        <v>87115374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442</v>
      </c>
      <c r="J83" t="s">
        <v>3</v>
      </c>
      <c r="K83" t="s">
        <v>443</v>
      </c>
      <c r="L83">
        <v>1191</v>
      </c>
      <c r="N83">
        <v>1013</v>
      </c>
      <c r="O83" t="s">
        <v>441</v>
      </c>
      <c r="P83" t="s">
        <v>441</v>
      </c>
      <c r="Q83">
        <v>1</v>
      </c>
      <c r="W83">
        <v>0</v>
      </c>
      <c r="X83">
        <v>-1417349443</v>
      </c>
      <c r="Y83">
        <f t="shared" si="18"/>
        <v>2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1</v>
      </c>
      <c r="AJ83">
        <v>1</v>
      </c>
      <c r="AK83">
        <v>1</v>
      </c>
      <c r="AL83">
        <v>1</v>
      </c>
      <c r="AM83">
        <v>-2</v>
      </c>
      <c r="AN83">
        <v>0</v>
      </c>
      <c r="AO83">
        <v>0</v>
      </c>
      <c r="AP83">
        <v>1</v>
      </c>
      <c r="AQ83">
        <v>1</v>
      </c>
      <c r="AR83">
        <v>0</v>
      </c>
      <c r="AS83" t="s">
        <v>3</v>
      </c>
      <c r="AT83">
        <v>2</v>
      </c>
      <c r="AU83" t="s">
        <v>3</v>
      </c>
      <c r="AV83">
        <v>2</v>
      </c>
      <c r="AW83">
        <v>2</v>
      </c>
      <c r="AX83">
        <v>87115395</v>
      </c>
      <c r="AY83">
        <v>1</v>
      </c>
      <c r="AZ83">
        <v>0</v>
      </c>
      <c r="BA83">
        <v>83</v>
      </c>
      <c r="BB83">
        <v>1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CV83">
        <v>0</v>
      </c>
      <c r="CW83">
        <v>0</v>
      </c>
      <c r="CX83">
        <f>ROUND(Y83*Source!I53,7)</f>
        <v>0</v>
      </c>
      <c r="CY83">
        <f>AD83</f>
        <v>0</v>
      </c>
      <c r="CZ83">
        <f>AH83</f>
        <v>0</v>
      </c>
      <c r="DA83">
        <f>AL83</f>
        <v>1</v>
      </c>
      <c r="DB83">
        <f t="shared" si="19"/>
        <v>0</v>
      </c>
      <c r="DC83">
        <f t="shared" si="20"/>
        <v>0</v>
      </c>
      <c r="DD83" t="s">
        <v>3</v>
      </c>
      <c r="DE83" t="s">
        <v>3</v>
      </c>
      <c r="DF83">
        <f t="shared" si="28"/>
        <v>0</v>
      </c>
      <c r="DG83">
        <f t="shared" si="23"/>
        <v>0</v>
      </c>
      <c r="DH83">
        <f t="shared" si="21"/>
        <v>0</v>
      </c>
      <c r="DI83">
        <f t="shared" si="22"/>
        <v>0</v>
      </c>
      <c r="DJ83">
        <f>DI83</f>
        <v>0</v>
      </c>
      <c r="DK83">
        <v>0</v>
      </c>
      <c r="DL83" t="s">
        <v>3</v>
      </c>
      <c r="DM83">
        <v>0</v>
      </c>
      <c r="DN83" t="s">
        <v>3</v>
      </c>
      <c r="DO83">
        <v>0</v>
      </c>
    </row>
    <row r="84" spans="1:119" x14ac:dyDescent="0.2">
      <c r="A84">
        <f>ROW(Source!A53)</f>
        <v>53</v>
      </c>
      <c r="B84">
        <v>87105511</v>
      </c>
      <c r="C84">
        <v>87115374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458</v>
      </c>
      <c r="J84" t="s">
        <v>459</v>
      </c>
      <c r="K84" t="s">
        <v>460</v>
      </c>
      <c r="L84">
        <v>1368</v>
      </c>
      <c r="N84">
        <v>1011</v>
      </c>
      <c r="O84" t="s">
        <v>447</v>
      </c>
      <c r="P84" t="s">
        <v>447</v>
      </c>
      <c r="Q84">
        <v>1</v>
      </c>
      <c r="W84">
        <v>0</v>
      </c>
      <c r="X84">
        <v>843131152</v>
      </c>
      <c r="Y84">
        <f t="shared" si="18"/>
        <v>1.6</v>
      </c>
      <c r="AA84">
        <v>0</v>
      </c>
      <c r="AB84">
        <v>2736.29</v>
      </c>
      <c r="AC84">
        <v>932.95</v>
      </c>
      <c r="AD84">
        <v>0</v>
      </c>
      <c r="AE84">
        <v>0</v>
      </c>
      <c r="AF84">
        <v>2088.77</v>
      </c>
      <c r="AG84">
        <v>932.95</v>
      </c>
      <c r="AH84">
        <v>0</v>
      </c>
      <c r="AI84">
        <v>1</v>
      </c>
      <c r="AJ84">
        <v>1.31</v>
      </c>
      <c r="AK84">
        <v>1</v>
      </c>
      <c r="AL84">
        <v>1</v>
      </c>
      <c r="AM84">
        <v>2</v>
      </c>
      <c r="AN84">
        <v>0</v>
      </c>
      <c r="AO84">
        <v>0</v>
      </c>
      <c r="AP84">
        <v>1</v>
      </c>
      <c r="AQ84">
        <v>1</v>
      </c>
      <c r="AR84">
        <v>0</v>
      </c>
      <c r="AS84" t="s">
        <v>3</v>
      </c>
      <c r="AT84">
        <v>1.6</v>
      </c>
      <c r="AU84" t="s">
        <v>3</v>
      </c>
      <c r="AV84">
        <v>1</v>
      </c>
      <c r="AW84">
        <v>2</v>
      </c>
      <c r="AX84">
        <v>87115396</v>
      </c>
      <c r="AY84">
        <v>1</v>
      </c>
      <c r="AZ84">
        <v>0</v>
      </c>
      <c r="BA84">
        <v>84</v>
      </c>
      <c r="BB84">
        <v>1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3342.0320000000002</v>
      </c>
      <c r="BL84">
        <v>1492.7200000000003</v>
      </c>
      <c r="BM84">
        <v>0</v>
      </c>
      <c r="BN84">
        <v>0</v>
      </c>
      <c r="BO84">
        <v>1.6</v>
      </c>
      <c r="BP84">
        <v>1</v>
      </c>
      <c r="BQ84">
        <v>0</v>
      </c>
      <c r="BR84">
        <v>3342.0320000000002</v>
      </c>
      <c r="BS84">
        <v>1492.7200000000003</v>
      </c>
      <c r="BT84">
        <v>0</v>
      </c>
      <c r="BU84">
        <v>0</v>
      </c>
      <c r="BV84">
        <v>1.6</v>
      </c>
      <c r="BW84">
        <v>1</v>
      </c>
      <c r="CV84">
        <v>0</v>
      </c>
      <c r="CW84">
        <f>ROUND(Y84*Source!I53*DO84,7)</f>
        <v>0</v>
      </c>
      <c r="CX84">
        <f>ROUND(Y84*Source!I53,7)</f>
        <v>0</v>
      </c>
      <c r="CY84">
        <f>AB84</f>
        <v>2736.29</v>
      </c>
      <c r="CZ84">
        <f>AF84</f>
        <v>2088.77</v>
      </c>
      <c r="DA84">
        <f>AJ84</f>
        <v>1.31</v>
      </c>
      <c r="DB84">
        <f t="shared" si="19"/>
        <v>3342.03</v>
      </c>
      <c r="DC84">
        <f t="shared" si="20"/>
        <v>1492.72</v>
      </c>
      <c r="DD84" t="s">
        <v>3</v>
      </c>
      <c r="DE84" t="s">
        <v>3</v>
      </c>
      <c r="DF84">
        <f t="shared" si="28"/>
        <v>0</v>
      </c>
      <c r="DG84">
        <f>ROUND(ROUND(AF84*AJ84,2)*CX84,2)</f>
        <v>0</v>
      </c>
      <c r="DH84">
        <f t="shared" si="21"/>
        <v>0</v>
      </c>
      <c r="DI84">
        <f t="shared" si="22"/>
        <v>0</v>
      </c>
      <c r="DJ84">
        <f>DG84+DH84</f>
        <v>0</v>
      </c>
      <c r="DK84">
        <v>0</v>
      </c>
      <c r="DL84" t="s">
        <v>461</v>
      </c>
      <c r="DM84">
        <v>5</v>
      </c>
      <c r="DN84" t="s">
        <v>441</v>
      </c>
      <c r="DO84">
        <v>1</v>
      </c>
    </row>
    <row r="85" spans="1:119" x14ac:dyDescent="0.2">
      <c r="A85">
        <f>ROW(Source!A53)</f>
        <v>53</v>
      </c>
      <c r="B85">
        <v>87105511</v>
      </c>
      <c r="C85">
        <v>87115374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462</v>
      </c>
      <c r="J85" t="s">
        <v>463</v>
      </c>
      <c r="K85" t="s">
        <v>464</v>
      </c>
      <c r="L85">
        <v>1368</v>
      </c>
      <c r="N85">
        <v>1011</v>
      </c>
      <c r="O85" t="s">
        <v>447</v>
      </c>
      <c r="P85" t="s">
        <v>447</v>
      </c>
      <c r="Q85">
        <v>1</v>
      </c>
      <c r="W85">
        <v>0</v>
      </c>
      <c r="X85">
        <v>-849950259</v>
      </c>
      <c r="Y85">
        <f t="shared" si="18"/>
        <v>0.4</v>
      </c>
      <c r="AA85">
        <v>0</v>
      </c>
      <c r="AB85">
        <v>641.70000000000005</v>
      </c>
      <c r="AC85">
        <v>811.79</v>
      </c>
      <c r="AD85">
        <v>0</v>
      </c>
      <c r="AE85">
        <v>0</v>
      </c>
      <c r="AF85">
        <v>641.70000000000005</v>
      </c>
      <c r="AG85">
        <v>811.79</v>
      </c>
      <c r="AH85">
        <v>0</v>
      </c>
      <c r="AI85">
        <v>1</v>
      </c>
      <c r="AJ85">
        <v>1</v>
      </c>
      <c r="AK85">
        <v>1</v>
      </c>
      <c r="AL85">
        <v>1</v>
      </c>
      <c r="AM85">
        <v>-2</v>
      </c>
      <c r="AN85">
        <v>0</v>
      </c>
      <c r="AO85">
        <v>0</v>
      </c>
      <c r="AP85">
        <v>1</v>
      </c>
      <c r="AQ85">
        <v>1</v>
      </c>
      <c r="AR85">
        <v>0</v>
      </c>
      <c r="AS85" t="s">
        <v>3</v>
      </c>
      <c r="AT85">
        <v>0.4</v>
      </c>
      <c r="AU85" t="s">
        <v>3</v>
      </c>
      <c r="AV85">
        <v>1</v>
      </c>
      <c r="AW85">
        <v>2</v>
      </c>
      <c r="AX85">
        <v>87115397</v>
      </c>
      <c r="AY85">
        <v>1</v>
      </c>
      <c r="AZ85">
        <v>0</v>
      </c>
      <c r="BA85">
        <v>85</v>
      </c>
      <c r="BB85">
        <v>1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256.68</v>
      </c>
      <c r="BL85">
        <v>324.71600000000001</v>
      </c>
      <c r="BM85">
        <v>0</v>
      </c>
      <c r="BN85">
        <v>0</v>
      </c>
      <c r="BO85">
        <v>0.4</v>
      </c>
      <c r="BP85">
        <v>1</v>
      </c>
      <c r="BQ85">
        <v>0</v>
      </c>
      <c r="BR85">
        <v>256.68</v>
      </c>
      <c r="BS85">
        <v>324.71600000000001</v>
      </c>
      <c r="BT85">
        <v>0</v>
      </c>
      <c r="BU85">
        <v>0</v>
      </c>
      <c r="BV85">
        <v>0.4</v>
      </c>
      <c r="BW85">
        <v>1</v>
      </c>
      <c r="CV85">
        <v>0</v>
      </c>
      <c r="CW85">
        <f>ROUND(Y85*Source!I53*DO85,7)</f>
        <v>0</v>
      </c>
      <c r="CX85">
        <f>ROUND(Y85*Source!I53,7)</f>
        <v>0</v>
      </c>
      <c r="CY85">
        <f>AB85</f>
        <v>641.70000000000005</v>
      </c>
      <c r="CZ85">
        <f>AF85</f>
        <v>641.70000000000005</v>
      </c>
      <c r="DA85">
        <f>AJ85</f>
        <v>1</v>
      </c>
      <c r="DB85">
        <f t="shared" si="19"/>
        <v>256.68</v>
      </c>
      <c r="DC85">
        <f t="shared" si="20"/>
        <v>324.72000000000003</v>
      </c>
      <c r="DD85" t="s">
        <v>3</v>
      </c>
      <c r="DE85" t="s">
        <v>3</v>
      </c>
      <c r="DF85">
        <f t="shared" si="28"/>
        <v>0</v>
      </c>
      <c r="DG85">
        <f t="shared" ref="DG85:DG102" si="29">ROUND(ROUND(AF85,2)*CX85,2)</f>
        <v>0</v>
      </c>
      <c r="DH85">
        <f t="shared" si="21"/>
        <v>0</v>
      </c>
      <c r="DI85">
        <f t="shared" si="22"/>
        <v>0</v>
      </c>
      <c r="DJ85">
        <f>DG85+DH85</f>
        <v>0</v>
      </c>
      <c r="DK85">
        <v>1</v>
      </c>
      <c r="DL85" t="s">
        <v>455</v>
      </c>
      <c r="DM85">
        <v>4</v>
      </c>
      <c r="DN85" t="s">
        <v>441</v>
      </c>
      <c r="DO85">
        <v>1</v>
      </c>
    </row>
    <row r="86" spans="1:119" x14ac:dyDescent="0.2">
      <c r="A86">
        <f>ROW(Source!A53)</f>
        <v>53</v>
      </c>
      <c r="B86">
        <v>87105511</v>
      </c>
      <c r="C86">
        <v>87115374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465</v>
      </c>
      <c r="J86" t="s">
        <v>466</v>
      </c>
      <c r="K86" t="s">
        <v>467</v>
      </c>
      <c r="L86">
        <v>1346</v>
      </c>
      <c r="N86">
        <v>1009</v>
      </c>
      <c r="O86" t="s">
        <v>46</v>
      </c>
      <c r="P86" t="s">
        <v>46</v>
      </c>
      <c r="Q86">
        <v>1</v>
      </c>
      <c r="W86">
        <v>0</v>
      </c>
      <c r="X86">
        <v>-897919439</v>
      </c>
      <c r="Y86">
        <f t="shared" si="18"/>
        <v>0.1</v>
      </c>
      <c r="AA86">
        <v>296.69</v>
      </c>
      <c r="AB86">
        <v>0</v>
      </c>
      <c r="AC86">
        <v>0</v>
      </c>
      <c r="AD86">
        <v>0</v>
      </c>
      <c r="AE86">
        <v>185.43</v>
      </c>
      <c r="AF86">
        <v>0</v>
      </c>
      <c r="AG86">
        <v>0</v>
      </c>
      <c r="AH86">
        <v>0</v>
      </c>
      <c r="AI86">
        <v>1.6</v>
      </c>
      <c r="AJ86">
        <v>1</v>
      </c>
      <c r="AK86">
        <v>1</v>
      </c>
      <c r="AL86">
        <v>1</v>
      </c>
      <c r="AM86">
        <v>2</v>
      </c>
      <c r="AN86">
        <v>0</v>
      </c>
      <c r="AO86">
        <v>0</v>
      </c>
      <c r="AP86">
        <v>1</v>
      </c>
      <c r="AQ86">
        <v>1</v>
      </c>
      <c r="AR86">
        <v>0</v>
      </c>
      <c r="AS86" t="s">
        <v>3</v>
      </c>
      <c r="AT86">
        <v>0.1</v>
      </c>
      <c r="AU86" t="s">
        <v>3</v>
      </c>
      <c r="AV86">
        <v>0</v>
      </c>
      <c r="AW86">
        <v>2</v>
      </c>
      <c r="AX86">
        <v>87115398</v>
      </c>
      <c r="AY86">
        <v>1</v>
      </c>
      <c r="AZ86">
        <v>0</v>
      </c>
      <c r="BA86">
        <v>86</v>
      </c>
      <c r="BB86">
        <v>1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0</v>
      </c>
      <c r="BI86">
        <v>0</v>
      </c>
      <c r="BJ86">
        <v>18.543000000000003</v>
      </c>
      <c r="BK86">
        <v>0</v>
      </c>
      <c r="BL86">
        <v>0</v>
      </c>
      <c r="BM86">
        <v>0</v>
      </c>
      <c r="BN86">
        <v>0</v>
      </c>
      <c r="BO86">
        <v>0</v>
      </c>
      <c r="BP86">
        <v>1</v>
      </c>
      <c r="BQ86">
        <v>18.543000000000003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1</v>
      </c>
      <c r="CV86">
        <v>0</v>
      </c>
      <c r="CW86">
        <v>0</v>
      </c>
      <c r="CX86">
        <f>ROUND(Y86*Source!I53,7)</f>
        <v>0</v>
      </c>
      <c r="CY86">
        <f t="shared" ref="CY86:CY100" si="30">AA86</f>
        <v>296.69</v>
      </c>
      <c r="CZ86">
        <f t="shared" ref="CZ86:CZ100" si="31">AE86</f>
        <v>185.43</v>
      </c>
      <c r="DA86">
        <f t="shared" ref="DA86:DA100" si="32">AI86</f>
        <v>1.6</v>
      </c>
      <c r="DB86">
        <f t="shared" si="19"/>
        <v>18.54</v>
      </c>
      <c r="DC86">
        <f t="shared" si="20"/>
        <v>0</v>
      </c>
      <c r="DD86" t="s">
        <v>3</v>
      </c>
      <c r="DE86" t="s">
        <v>3</v>
      </c>
      <c r="DF86">
        <f>ROUND(ROUND(AE86*AI86,2)*CX86,2)</f>
        <v>0</v>
      </c>
      <c r="DG86">
        <f t="shared" si="29"/>
        <v>0</v>
      </c>
      <c r="DH86">
        <f t="shared" si="21"/>
        <v>0</v>
      </c>
      <c r="DI86">
        <f t="shared" si="22"/>
        <v>0</v>
      </c>
      <c r="DJ86">
        <f t="shared" ref="DJ86:DJ100" si="33">DF86</f>
        <v>0</v>
      </c>
      <c r="DK86">
        <v>0</v>
      </c>
      <c r="DL86" t="s">
        <v>3</v>
      </c>
      <c r="DM86">
        <v>0</v>
      </c>
      <c r="DN86" t="s">
        <v>3</v>
      </c>
      <c r="DO86">
        <v>0</v>
      </c>
    </row>
    <row r="87" spans="1:119" x14ac:dyDescent="0.2">
      <c r="A87">
        <f>ROW(Source!A53)</f>
        <v>53</v>
      </c>
      <c r="B87">
        <v>87105511</v>
      </c>
      <c r="C87">
        <v>87115374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468</v>
      </c>
      <c r="J87" t="s">
        <v>469</v>
      </c>
      <c r="K87" t="s">
        <v>470</v>
      </c>
      <c r="L87">
        <v>1346</v>
      </c>
      <c r="N87">
        <v>1009</v>
      </c>
      <c r="O87" t="s">
        <v>46</v>
      </c>
      <c r="P87" t="s">
        <v>46</v>
      </c>
      <c r="Q87">
        <v>1</v>
      </c>
      <c r="W87">
        <v>0</v>
      </c>
      <c r="X87">
        <v>-1547825166</v>
      </c>
      <c r="Y87">
        <f t="shared" si="18"/>
        <v>0.03</v>
      </c>
      <c r="AA87">
        <v>93.65</v>
      </c>
      <c r="AB87">
        <v>0</v>
      </c>
      <c r="AC87">
        <v>0</v>
      </c>
      <c r="AD87">
        <v>0</v>
      </c>
      <c r="AE87">
        <v>58.53</v>
      </c>
      <c r="AF87">
        <v>0</v>
      </c>
      <c r="AG87">
        <v>0</v>
      </c>
      <c r="AH87">
        <v>0</v>
      </c>
      <c r="AI87">
        <v>1.6</v>
      </c>
      <c r="AJ87">
        <v>1</v>
      </c>
      <c r="AK87">
        <v>1</v>
      </c>
      <c r="AL87">
        <v>1</v>
      </c>
      <c r="AM87">
        <v>2</v>
      </c>
      <c r="AN87">
        <v>0</v>
      </c>
      <c r="AO87">
        <v>0</v>
      </c>
      <c r="AP87">
        <v>1</v>
      </c>
      <c r="AQ87">
        <v>1</v>
      </c>
      <c r="AR87">
        <v>0</v>
      </c>
      <c r="AS87" t="s">
        <v>3</v>
      </c>
      <c r="AT87">
        <v>0.03</v>
      </c>
      <c r="AU87" t="s">
        <v>3</v>
      </c>
      <c r="AV87">
        <v>0</v>
      </c>
      <c r="AW87">
        <v>2</v>
      </c>
      <c r="AX87">
        <v>87115399</v>
      </c>
      <c r="AY87">
        <v>1</v>
      </c>
      <c r="AZ87">
        <v>0</v>
      </c>
      <c r="BA87">
        <v>87</v>
      </c>
      <c r="BB87">
        <v>1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0</v>
      </c>
      <c r="BI87">
        <v>0</v>
      </c>
      <c r="BJ87">
        <v>1.7559</v>
      </c>
      <c r="BK87">
        <v>0</v>
      </c>
      <c r="BL87">
        <v>0</v>
      </c>
      <c r="BM87">
        <v>0</v>
      </c>
      <c r="BN87">
        <v>0</v>
      </c>
      <c r="BO87">
        <v>0</v>
      </c>
      <c r="BP87">
        <v>1</v>
      </c>
      <c r="BQ87">
        <v>1.7559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1</v>
      </c>
      <c r="CV87">
        <v>0</v>
      </c>
      <c r="CW87">
        <v>0</v>
      </c>
      <c r="CX87">
        <f>ROUND(Y87*Source!I53,7)</f>
        <v>0</v>
      </c>
      <c r="CY87">
        <f t="shared" si="30"/>
        <v>93.65</v>
      </c>
      <c r="CZ87">
        <f t="shared" si="31"/>
        <v>58.53</v>
      </c>
      <c r="DA87">
        <f t="shared" si="32"/>
        <v>1.6</v>
      </c>
      <c r="DB87">
        <f t="shared" si="19"/>
        <v>1.76</v>
      </c>
      <c r="DC87">
        <f t="shared" si="20"/>
        <v>0</v>
      </c>
      <c r="DD87" t="s">
        <v>3</v>
      </c>
      <c r="DE87" t="s">
        <v>3</v>
      </c>
      <c r="DF87">
        <f>ROUND(ROUND(AE87*AI87,2)*CX87,2)</f>
        <v>0</v>
      </c>
      <c r="DG87">
        <f t="shared" si="29"/>
        <v>0</v>
      </c>
      <c r="DH87">
        <f t="shared" si="21"/>
        <v>0</v>
      </c>
      <c r="DI87">
        <f t="shared" si="22"/>
        <v>0</v>
      </c>
      <c r="DJ87">
        <f t="shared" si="33"/>
        <v>0</v>
      </c>
      <c r="DK87">
        <v>0</v>
      </c>
      <c r="DL87" t="s">
        <v>3</v>
      </c>
      <c r="DM87">
        <v>0</v>
      </c>
      <c r="DN87" t="s">
        <v>3</v>
      </c>
      <c r="DO87">
        <v>0</v>
      </c>
    </row>
    <row r="88" spans="1:119" x14ac:dyDescent="0.2">
      <c r="A88">
        <f>ROW(Source!A53)</f>
        <v>53</v>
      </c>
      <c r="B88">
        <v>87105511</v>
      </c>
      <c r="C88">
        <v>87115374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W88">
        <v>0</v>
      </c>
      <c r="X88">
        <v>-1131385474</v>
      </c>
      <c r="Y88">
        <f t="shared" si="18"/>
        <v>0</v>
      </c>
      <c r="AA88">
        <v>174.93</v>
      </c>
      <c r="AB88">
        <v>0</v>
      </c>
      <c r="AC88">
        <v>0</v>
      </c>
      <c r="AD88">
        <v>0</v>
      </c>
      <c r="AE88">
        <v>174.93</v>
      </c>
      <c r="AF88">
        <v>0</v>
      </c>
      <c r="AG88">
        <v>0</v>
      </c>
      <c r="AH88">
        <v>0</v>
      </c>
      <c r="AI88">
        <v>1</v>
      </c>
      <c r="AJ88">
        <v>1</v>
      </c>
      <c r="AK88">
        <v>1</v>
      </c>
      <c r="AL88">
        <v>1</v>
      </c>
      <c r="AM88">
        <v>0</v>
      </c>
      <c r="AN88">
        <v>1</v>
      </c>
      <c r="AO88">
        <v>0</v>
      </c>
      <c r="AP88">
        <v>1</v>
      </c>
      <c r="AQ88">
        <v>0</v>
      </c>
      <c r="AR88">
        <v>0</v>
      </c>
      <c r="AS88" t="s">
        <v>3</v>
      </c>
      <c r="AT88">
        <v>0</v>
      </c>
      <c r="AU88" t="s">
        <v>3</v>
      </c>
      <c r="AV88">
        <v>0</v>
      </c>
      <c r="AW88">
        <v>2</v>
      </c>
      <c r="AX88">
        <v>87115400</v>
      </c>
      <c r="AY88">
        <v>1</v>
      </c>
      <c r="AZ88">
        <v>0</v>
      </c>
      <c r="BA88">
        <v>88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CV88">
        <v>0</v>
      </c>
      <c r="CW88">
        <v>0</v>
      </c>
      <c r="CX88">
        <f>ROUND(Y88*Source!I53,7)</f>
        <v>0</v>
      </c>
      <c r="CY88">
        <f t="shared" si="30"/>
        <v>174.93</v>
      </c>
      <c r="CZ88">
        <f t="shared" si="31"/>
        <v>174.93</v>
      </c>
      <c r="DA88">
        <f t="shared" si="32"/>
        <v>1</v>
      </c>
      <c r="DB88">
        <f t="shared" si="19"/>
        <v>0</v>
      </c>
      <c r="DC88">
        <f t="shared" si="20"/>
        <v>0</v>
      </c>
      <c r="DD88" t="s">
        <v>3</v>
      </c>
      <c r="DE88" t="s">
        <v>3</v>
      </c>
      <c r="DF88">
        <f>ROUND(ROUND(AE88,2)*CX88,2)</f>
        <v>0</v>
      </c>
      <c r="DG88">
        <f t="shared" si="29"/>
        <v>0</v>
      </c>
      <c r="DH88">
        <f t="shared" si="21"/>
        <v>0</v>
      </c>
      <c r="DI88">
        <f t="shared" si="22"/>
        <v>0</v>
      </c>
      <c r="DJ88">
        <f t="shared" si="33"/>
        <v>0</v>
      </c>
      <c r="DK88">
        <v>0</v>
      </c>
      <c r="DL88" t="s">
        <v>3</v>
      </c>
      <c r="DM88">
        <v>0</v>
      </c>
      <c r="DN88" t="s">
        <v>3</v>
      </c>
      <c r="DO88">
        <v>0</v>
      </c>
    </row>
    <row r="89" spans="1:119" x14ac:dyDescent="0.2">
      <c r="A89">
        <f>ROW(Source!A53)</f>
        <v>53</v>
      </c>
      <c r="B89">
        <v>87105511</v>
      </c>
      <c r="C89">
        <v>87115374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471</v>
      </c>
      <c r="J89" t="s">
        <v>472</v>
      </c>
      <c r="K89" t="s">
        <v>473</v>
      </c>
      <c r="L89">
        <v>1346</v>
      </c>
      <c r="N89">
        <v>1009</v>
      </c>
      <c r="O89" t="s">
        <v>46</v>
      </c>
      <c r="P89" t="s">
        <v>46</v>
      </c>
      <c r="Q89">
        <v>1</v>
      </c>
      <c r="W89">
        <v>0</v>
      </c>
      <c r="X89">
        <v>-373327139</v>
      </c>
      <c r="Y89">
        <f t="shared" si="18"/>
        <v>0.02</v>
      </c>
      <c r="AA89">
        <v>86.41</v>
      </c>
      <c r="AB89">
        <v>0</v>
      </c>
      <c r="AC89">
        <v>0</v>
      </c>
      <c r="AD89">
        <v>0</v>
      </c>
      <c r="AE89">
        <v>56.11</v>
      </c>
      <c r="AF89">
        <v>0</v>
      </c>
      <c r="AG89">
        <v>0</v>
      </c>
      <c r="AH89">
        <v>0</v>
      </c>
      <c r="AI89">
        <v>1.54</v>
      </c>
      <c r="AJ89">
        <v>1</v>
      </c>
      <c r="AK89">
        <v>1</v>
      </c>
      <c r="AL89">
        <v>1</v>
      </c>
      <c r="AM89">
        <v>2</v>
      </c>
      <c r="AN89">
        <v>0</v>
      </c>
      <c r="AO89">
        <v>0</v>
      </c>
      <c r="AP89">
        <v>1</v>
      </c>
      <c r="AQ89">
        <v>1</v>
      </c>
      <c r="AR89">
        <v>0</v>
      </c>
      <c r="AS89" t="s">
        <v>3</v>
      </c>
      <c r="AT89">
        <v>0.02</v>
      </c>
      <c r="AU89" t="s">
        <v>3</v>
      </c>
      <c r="AV89">
        <v>0</v>
      </c>
      <c r="AW89">
        <v>2</v>
      </c>
      <c r="AX89">
        <v>87115401</v>
      </c>
      <c r="AY89">
        <v>1</v>
      </c>
      <c r="AZ89">
        <v>0</v>
      </c>
      <c r="BA89">
        <v>89</v>
      </c>
      <c r="BB89">
        <v>1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1.1222000000000001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1</v>
      </c>
      <c r="BQ89">
        <v>1.1222000000000001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1</v>
      </c>
      <c r="CV89">
        <v>0</v>
      </c>
      <c r="CW89">
        <v>0</v>
      </c>
      <c r="CX89">
        <f>ROUND(Y89*Source!I53,7)</f>
        <v>0</v>
      </c>
      <c r="CY89">
        <f t="shared" si="30"/>
        <v>86.41</v>
      </c>
      <c r="CZ89">
        <f t="shared" si="31"/>
        <v>56.11</v>
      </c>
      <c r="DA89">
        <f t="shared" si="32"/>
        <v>1.54</v>
      </c>
      <c r="DB89">
        <f t="shared" si="19"/>
        <v>1.1200000000000001</v>
      </c>
      <c r="DC89">
        <f t="shared" si="20"/>
        <v>0</v>
      </c>
      <c r="DD89" t="s">
        <v>3</v>
      </c>
      <c r="DE89" t="s">
        <v>3</v>
      </c>
      <c r="DF89">
        <f>ROUND(ROUND(AE89*AI89,2)*CX89,2)</f>
        <v>0</v>
      </c>
      <c r="DG89">
        <f t="shared" si="29"/>
        <v>0</v>
      </c>
      <c r="DH89">
        <f t="shared" si="21"/>
        <v>0</v>
      </c>
      <c r="DI89">
        <f t="shared" si="22"/>
        <v>0</v>
      </c>
      <c r="DJ89">
        <f t="shared" si="33"/>
        <v>0</v>
      </c>
      <c r="DK89">
        <v>0</v>
      </c>
      <c r="DL89" t="s">
        <v>3</v>
      </c>
      <c r="DM89">
        <v>0</v>
      </c>
      <c r="DN89" t="s">
        <v>3</v>
      </c>
      <c r="DO89">
        <v>0</v>
      </c>
    </row>
    <row r="90" spans="1:119" x14ac:dyDescent="0.2">
      <c r="A90">
        <f>ROW(Source!A53)</f>
        <v>53</v>
      </c>
      <c r="B90">
        <v>87105511</v>
      </c>
      <c r="C90">
        <v>87115374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W90">
        <v>0</v>
      </c>
      <c r="X90">
        <v>457934895</v>
      </c>
      <c r="Y90">
        <f t="shared" si="18"/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1</v>
      </c>
      <c r="AJ90">
        <v>1</v>
      </c>
      <c r="AK90">
        <v>1</v>
      </c>
      <c r="AL90">
        <v>1</v>
      </c>
      <c r="AM90">
        <v>0</v>
      </c>
      <c r="AN90">
        <v>1</v>
      </c>
      <c r="AO90">
        <v>0</v>
      </c>
      <c r="AP90">
        <v>1</v>
      </c>
      <c r="AQ90">
        <v>0</v>
      </c>
      <c r="AR90">
        <v>0</v>
      </c>
      <c r="AS90" t="s">
        <v>3</v>
      </c>
      <c r="AT90">
        <v>0</v>
      </c>
      <c r="AU90" t="s">
        <v>3</v>
      </c>
      <c r="AV90">
        <v>0</v>
      </c>
      <c r="AW90">
        <v>2</v>
      </c>
      <c r="AX90">
        <v>87115402</v>
      </c>
      <c r="AY90">
        <v>1</v>
      </c>
      <c r="AZ90">
        <v>0</v>
      </c>
      <c r="BA90">
        <v>90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0</v>
      </c>
      <c r="BI90">
        <v>0</v>
      </c>
      <c r="BJ90">
        <v>0</v>
      </c>
      <c r="BK90">
        <v>0</v>
      </c>
      <c r="BL90">
        <v>0</v>
      </c>
      <c r="BM90">
        <v>0</v>
      </c>
      <c r="BN90">
        <v>0</v>
      </c>
      <c r="BO90">
        <v>0</v>
      </c>
      <c r="BP90">
        <v>0</v>
      </c>
      <c r="BQ90">
        <v>0</v>
      </c>
      <c r="BR90">
        <v>0</v>
      </c>
      <c r="BS90">
        <v>0</v>
      </c>
      <c r="BT90">
        <v>0</v>
      </c>
      <c r="BU90">
        <v>0</v>
      </c>
      <c r="BV90">
        <v>0</v>
      </c>
      <c r="BW90">
        <v>0</v>
      </c>
      <c r="CV90">
        <v>0</v>
      </c>
      <c r="CW90">
        <v>0</v>
      </c>
      <c r="CX90">
        <f>ROUND(Y90*Source!I53,7)</f>
        <v>0</v>
      </c>
      <c r="CY90">
        <f t="shared" si="30"/>
        <v>0</v>
      </c>
      <c r="CZ90">
        <f t="shared" si="31"/>
        <v>0</v>
      </c>
      <c r="DA90">
        <f t="shared" si="32"/>
        <v>1</v>
      </c>
      <c r="DB90">
        <f t="shared" si="19"/>
        <v>0</v>
      </c>
      <c r="DC90">
        <f t="shared" si="20"/>
        <v>0</v>
      </c>
      <c r="DD90" t="s">
        <v>3</v>
      </c>
      <c r="DE90" t="s">
        <v>3</v>
      </c>
      <c r="DF90">
        <f>ROUND(ROUND(AE90,2)*CX90,2)</f>
        <v>0</v>
      </c>
      <c r="DG90">
        <f t="shared" si="29"/>
        <v>0</v>
      </c>
      <c r="DH90">
        <f t="shared" si="21"/>
        <v>0</v>
      </c>
      <c r="DI90">
        <f t="shared" si="22"/>
        <v>0</v>
      </c>
      <c r="DJ90">
        <f t="shared" si="33"/>
        <v>0</v>
      </c>
      <c r="DK90">
        <v>0</v>
      </c>
      <c r="DL90" t="s">
        <v>3</v>
      </c>
      <c r="DM90">
        <v>0</v>
      </c>
      <c r="DN90" t="s">
        <v>3</v>
      </c>
      <c r="DO90">
        <v>0</v>
      </c>
    </row>
    <row r="91" spans="1:119" x14ac:dyDescent="0.2">
      <c r="A91">
        <f>ROW(Source!A53)</f>
        <v>53</v>
      </c>
      <c r="B91">
        <v>87105511</v>
      </c>
      <c r="C91">
        <v>87115374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W91">
        <v>0</v>
      </c>
      <c r="X91">
        <v>1602794472</v>
      </c>
      <c r="Y91">
        <f t="shared" si="18"/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1</v>
      </c>
      <c r="AJ91">
        <v>1</v>
      </c>
      <c r="AK91">
        <v>1</v>
      </c>
      <c r="AL91">
        <v>1</v>
      </c>
      <c r="AM91">
        <v>0</v>
      </c>
      <c r="AN91">
        <v>1</v>
      </c>
      <c r="AO91">
        <v>0</v>
      </c>
      <c r="AP91">
        <v>1</v>
      </c>
      <c r="AQ91">
        <v>0</v>
      </c>
      <c r="AR91">
        <v>0</v>
      </c>
      <c r="AS91" t="s">
        <v>3</v>
      </c>
      <c r="AT91">
        <v>0</v>
      </c>
      <c r="AU91" t="s">
        <v>3</v>
      </c>
      <c r="AV91">
        <v>0</v>
      </c>
      <c r="AW91">
        <v>2</v>
      </c>
      <c r="AX91">
        <v>87115403</v>
      </c>
      <c r="AY91">
        <v>1</v>
      </c>
      <c r="AZ91">
        <v>0</v>
      </c>
      <c r="BA91">
        <v>91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0</v>
      </c>
      <c r="BI91">
        <v>0</v>
      </c>
      <c r="BJ91">
        <v>0</v>
      </c>
      <c r="BK91">
        <v>0</v>
      </c>
      <c r="BL91">
        <v>0</v>
      </c>
      <c r="BM91">
        <v>0</v>
      </c>
      <c r="BN91">
        <v>0</v>
      </c>
      <c r="BO91">
        <v>0</v>
      </c>
      <c r="BP91">
        <v>0</v>
      </c>
      <c r="BQ91">
        <v>0</v>
      </c>
      <c r="BR91">
        <v>0</v>
      </c>
      <c r="BS91">
        <v>0</v>
      </c>
      <c r="BT91">
        <v>0</v>
      </c>
      <c r="BU91">
        <v>0</v>
      </c>
      <c r="BV91">
        <v>0</v>
      </c>
      <c r="BW91">
        <v>0</v>
      </c>
      <c r="CV91">
        <v>0</v>
      </c>
      <c r="CW91">
        <v>0</v>
      </c>
      <c r="CX91">
        <f>ROUND(Y91*Source!I53,7)</f>
        <v>0</v>
      </c>
      <c r="CY91">
        <f t="shared" si="30"/>
        <v>0</v>
      </c>
      <c r="CZ91">
        <f t="shared" si="31"/>
        <v>0</v>
      </c>
      <c r="DA91">
        <f t="shared" si="32"/>
        <v>1</v>
      </c>
      <c r="DB91">
        <f t="shared" si="19"/>
        <v>0</v>
      </c>
      <c r="DC91">
        <f t="shared" si="20"/>
        <v>0</v>
      </c>
      <c r="DD91" t="s">
        <v>3</v>
      </c>
      <c r="DE91" t="s">
        <v>3</v>
      </c>
      <c r="DF91">
        <f>ROUND(ROUND(AE91,2)*CX91,2)</f>
        <v>0</v>
      </c>
      <c r="DG91">
        <f t="shared" si="29"/>
        <v>0</v>
      </c>
      <c r="DH91">
        <f t="shared" si="21"/>
        <v>0</v>
      </c>
      <c r="DI91">
        <f t="shared" si="22"/>
        <v>0</v>
      </c>
      <c r="DJ91">
        <f t="shared" si="33"/>
        <v>0</v>
      </c>
      <c r="DK91">
        <v>0</v>
      </c>
      <c r="DL91" t="s">
        <v>3</v>
      </c>
      <c r="DM91">
        <v>0</v>
      </c>
      <c r="DN91" t="s">
        <v>3</v>
      </c>
      <c r="DO91">
        <v>0</v>
      </c>
    </row>
    <row r="92" spans="1:119" x14ac:dyDescent="0.2">
      <c r="A92">
        <f>ROW(Source!A53)</f>
        <v>53</v>
      </c>
      <c r="B92">
        <v>87105511</v>
      </c>
      <c r="C92">
        <v>87115374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W92">
        <v>0</v>
      </c>
      <c r="X92">
        <v>-1111733769</v>
      </c>
      <c r="Y92">
        <f t="shared" si="18"/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1</v>
      </c>
      <c r="AJ92">
        <v>1</v>
      </c>
      <c r="AK92">
        <v>1</v>
      </c>
      <c r="AL92">
        <v>1</v>
      </c>
      <c r="AM92">
        <v>0</v>
      </c>
      <c r="AN92">
        <v>1</v>
      </c>
      <c r="AO92">
        <v>0</v>
      </c>
      <c r="AP92">
        <v>1</v>
      </c>
      <c r="AQ92">
        <v>0</v>
      </c>
      <c r="AR92">
        <v>0</v>
      </c>
      <c r="AS92" t="s">
        <v>3</v>
      </c>
      <c r="AT92">
        <v>0</v>
      </c>
      <c r="AU92" t="s">
        <v>3</v>
      </c>
      <c r="AV92">
        <v>0</v>
      </c>
      <c r="AW92">
        <v>2</v>
      </c>
      <c r="AX92">
        <v>87115404</v>
      </c>
      <c r="AY92">
        <v>1</v>
      </c>
      <c r="AZ92">
        <v>0</v>
      </c>
      <c r="BA92">
        <v>92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CV92">
        <v>0</v>
      </c>
      <c r="CW92">
        <v>0</v>
      </c>
      <c r="CX92">
        <f>ROUND(Y92*Source!I53,7)</f>
        <v>0</v>
      </c>
      <c r="CY92">
        <f t="shared" si="30"/>
        <v>0</v>
      </c>
      <c r="CZ92">
        <f t="shared" si="31"/>
        <v>0</v>
      </c>
      <c r="DA92">
        <f t="shared" si="32"/>
        <v>1</v>
      </c>
      <c r="DB92">
        <f t="shared" si="19"/>
        <v>0</v>
      </c>
      <c r="DC92">
        <f t="shared" si="20"/>
        <v>0</v>
      </c>
      <c r="DD92" t="s">
        <v>3</v>
      </c>
      <c r="DE92" t="s">
        <v>3</v>
      </c>
      <c r="DF92">
        <f>ROUND(ROUND(AE92,2)*CX92,2)</f>
        <v>0</v>
      </c>
      <c r="DG92">
        <f t="shared" si="29"/>
        <v>0</v>
      </c>
      <c r="DH92">
        <f t="shared" si="21"/>
        <v>0</v>
      </c>
      <c r="DI92">
        <f t="shared" si="22"/>
        <v>0</v>
      </c>
      <c r="DJ92">
        <f t="shared" si="33"/>
        <v>0</v>
      </c>
      <c r="DK92">
        <v>0</v>
      </c>
      <c r="DL92" t="s">
        <v>3</v>
      </c>
      <c r="DM92">
        <v>0</v>
      </c>
      <c r="DN92" t="s">
        <v>3</v>
      </c>
      <c r="DO92">
        <v>0</v>
      </c>
    </row>
    <row r="93" spans="1:119" x14ac:dyDescent="0.2">
      <c r="A93">
        <f>ROW(Source!A53)</f>
        <v>53</v>
      </c>
      <c r="B93">
        <v>87105511</v>
      </c>
      <c r="C93">
        <v>87115374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W93">
        <v>0</v>
      </c>
      <c r="X93">
        <v>1613753229</v>
      </c>
      <c r="Y93">
        <f t="shared" si="18"/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1</v>
      </c>
      <c r="AJ93">
        <v>1</v>
      </c>
      <c r="AK93">
        <v>1</v>
      </c>
      <c r="AL93">
        <v>1</v>
      </c>
      <c r="AM93">
        <v>0</v>
      </c>
      <c r="AN93">
        <v>1</v>
      </c>
      <c r="AO93">
        <v>0</v>
      </c>
      <c r="AP93">
        <v>1</v>
      </c>
      <c r="AQ93">
        <v>0</v>
      </c>
      <c r="AR93">
        <v>0</v>
      </c>
      <c r="AS93" t="s">
        <v>3</v>
      </c>
      <c r="AT93">
        <v>0</v>
      </c>
      <c r="AU93" t="s">
        <v>3</v>
      </c>
      <c r="AV93">
        <v>0</v>
      </c>
      <c r="AW93">
        <v>2</v>
      </c>
      <c r="AX93">
        <v>87115405</v>
      </c>
      <c r="AY93">
        <v>1</v>
      </c>
      <c r="AZ93">
        <v>0</v>
      </c>
      <c r="BA93">
        <v>93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0</v>
      </c>
      <c r="BI93">
        <v>0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0</v>
      </c>
      <c r="CV93">
        <v>0</v>
      </c>
      <c r="CW93">
        <v>0</v>
      </c>
      <c r="CX93">
        <f>ROUND(Y93*Source!I53,7)</f>
        <v>0</v>
      </c>
      <c r="CY93">
        <f t="shared" si="30"/>
        <v>0</v>
      </c>
      <c r="CZ93">
        <f t="shared" si="31"/>
        <v>0</v>
      </c>
      <c r="DA93">
        <f t="shared" si="32"/>
        <v>1</v>
      </c>
      <c r="DB93">
        <f t="shared" si="19"/>
        <v>0</v>
      </c>
      <c r="DC93">
        <f t="shared" si="20"/>
        <v>0</v>
      </c>
      <c r="DD93" t="s">
        <v>3</v>
      </c>
      <c r="DE93" t="s">
        <v>3</v>
      </c>
      <c r="DF93">
        <f>ROUND(ROUND(AE93,2)*CX93,2)</f>
        <v>0</v>
      </c>
      <c r="DG93">
        <f t="shared" si="29"/>
        <v>0</v>
      </c>
      <c r="DH93">
        <f t="shared" si="21"/>
        <v>0</v>
      </c>
      <c r="DI93">
        <f t="shared" si="22"/>
        <v>0</v>
      </c>
      <c r="DJ93">
        <f t="shared" si="33"/>
        <v>0</v>
      </c>
      <c r="DK93">
        <v>0</v>
      </c>
      <c r="DL93" t="s">
        <v>3</v>
      </c>
      <c r="DM93">
        <v>0</v>
      </c>
      <c r="DN93" t="s">
        <v>3</v>
      </c>
      <c r="DO93">
        <v>0</v>
      </c>
    </row>
    <row r="94" spans="1:119" x14ac:dyDescent="0.2">
      <c r="A94">
        <f>ROW(Source!A53)</f>
        <v>53</v>
      </c>
      <c r="B94">
        <v>87105511</v>
      </c>
      <c r="C94">
        <v>87115374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474</v>
      </c>
      <c r="J94" t="s">
        <v>475</v>
      </c>
      <c r="K94" t="s">
        <v>476</v>
      </c>
      <c r="L94">
        <v>1346</v>
      </c>
      <c r="N94">
        <v>1009</v>
      </c>
      <c r="O94" t="s">
        <v>46</v>
      </c>
      <c r="P94" t="s">
        <v>46</v>
      </c>
      <c r="Q94">
        <v>1</v>
      </c>
      <c r="W94">
        <v>0</v>
      </c>
      <c r="X94">
        <v>1157836156</v>
      </c>
      <c r="Y94">
        <f t="shared" si="18"/>
        <v>0</v>
      </c>
      <c r="AA94">
        <v>88.24</v>
      </c>
      <c r="AB94">
        <v>0</v>
      </c>
      <c r="AC94">
        <v>0</v>
      </c>
      <c r="AD94">
        <v>0</v>
      </c>
      <c r="AE94">
        <v>61.28</v>
      </c>
      <c r="AF94">
        <v>0</v>
      </c>
      <c r="AG94">
        <v>0</v>
      </c>
      <c r="AH94">
        <v>0</v>
      </c>
      <c r="AI94">
        <v>1.44</v>
      </c>
      <c r="AJ94">
        <v>1</v>
      </c>
      <c r="AK94">
        <v>1</v>
      </c>
      <c r="AL94">
        <v>1</v>
      </c>
      <c r="AM94">
        <v>2</v>
      </c>
      <c r="AN94">
        <v>0</v>
      </c>
      <c r="AO94">
        <v>0</v>
      </c>
      <c r="AP94">
        <v>1</v>
      </c>
      <c r="AQ94">
        <v>1</v>
      </c>
      <c r="AR94">
        <v>0</v>
      </c>
      <c r="AS94" t="s">
        <v>3</v>
      </c>
      <c r="AT94">
        <v>0</v>
      </c>
      <c r="AU94" t="s">
        <v>3</v>
      </c>
      <c r="AV94">
        <v>0</v>
      </c>
      <c r="AW94">
        <v>2</v>
      </c>
      <c r="AX94">
        <v>87115406</v>
      </c>
      <c r="AY94">
        <v>1</v>
      </c>
      <c r="AZ94">
        <v>6144</v>
      </c>
      <c r="BA94">
        <v>94</v>
      </c>
      <c r="BB94">
        <v>1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CV94">
        <v>0</v>
      </c>
      <c r="CW94">
        <v>0</v>
      </c>
      <c r="CX94">
        <f>ROUND(Y94*Source!I53,7)</f>
        <v>0</v>
      </c>
      <c r="CY94">
        <f t="shared" si="30"/>
        <v>88.24</v>
      </c>
      <c r="CZ94">
        <f t="shared" si="31"/>
        <v>61.28</v>
      </c>
      <c r="DA94">
        <f t="shared" si="32"/>
        <v>1.44</v>
      </c>
      <c r="DB94">
        <f t="shared" si="19"/>
        <v>0</v>
      </c>
      <c r="DC94">
        <f t="shared" si="20"/>
        <v>0</v>
      </c>
      <c r="DD94" t="s">
        <v>3</v>
      </c>
      <c r="DE94" t="s">
        <v>3</v>
      </c>
      <c r="DF94">
        <f>ROUND(ROUND(AE94*AI94,2)*CX94,2)</f>
        <v>0</v>
      </c>
      <c r="DG94">
        <f t="shared" si="29"/>
        <v>0</v>
      </c>
      <c r="DH94">
        <f t="shared" si="21"/>
        <v>0</v>
      </c>
      <c r="DI94">
        <f t="shared" si="22"/>
        <v>0</v>
      </c>
      <c r="DJ94">
        <f t="shared" si="33"/>
        <v>0</v>
      </c>
      <c r="DK94">
        <v>0</v>
      </c>
      <c r="DL94" t="s">
        <v>3</v>
      </c>
      <c r="DM94">
        <v>0</v>
      </c>
      <c r="DN94" t="s">
        <v>3</v>
      </c>
      <c r="DO94">
        <v>0</v>
      </c>
    </row>
    <row r="95" spans="1:119" x14ac:dyDescent="0.2">
      <c r="A95">
        <f>ROW(Source!A53)</f>
        <v>53</v>
      </c>
      <c r="B95">
        <v>87105511</v>
      </c>
      <c r="C95">
        <v>87115374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477</v>
      </c>
      <c r="J95" t="s">
        <v>478</v>
      </c>
      <c r="K95" t="s">
        <v>479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W95">
        <v>0</v>
      </c>
      <c r="X95">
        <v>-615866360</v>
      </c>
      <c r="Y95">
        <f t="shared" si="18"/>
        <v>1E-4</v>
      </c>
      <c r="AA95">
        <v>103227.06</v>
      </c>
      <c r="AB95">
        <v>0</v>
      </c>
      <c r="AC95">
        <v>0</v>
      </c>
      <c r="AD95">
        <v>0</v>
      </c>
      <c r="AE95">
        <v>80020.98</v>
      </c>
      <c r="AF95">
        <v>0</v>
      </c>
      <c r="AG95">
        <v>0</v>
      </c>
      <c r="AH95">
        <v>0</v>
      </c>
      <c r="AI95">
        <v>1.29</v>
      </c>
      <c r="AJ95">
        <v>1</v>
      </c>
      <c r="AK95">
        <v>1</v>
      </c>
      <c r="AL95">
        <v>1</v>
      </c>
      <c r="AM95">
        <v>2</v>
      </c>
      <c r="AN95">
        <v>0</v>
      </c>
      <c r="AO95">
        <v>0</v>
      </c>
      <c r="AP95">
        <v>1</v>
      </c>
      <c r="AQ95">
        <v>1</v>
      </c>
      <c r="AR95">
        <v>0</v>
      </c>
      <c r="AS95" t="s">
        <v>3</v>
      </c>
      <c r="AT95">
        <v>1E-4</v>
      </c>
      <c r="AU95" t="s">
        <v>3</v>
      </c>
      <c r="AV95">
        <v>0</v>
      </c>
      <c r="AW95">
        <v>2</v>
      </c>
      <c r="AX95">
        <v>87115407</v>
      </c>
      <c r="AY95">
        <v>1</v>
      </c>
      <c r="AZ95">
        <v>0</v>
      </c>
      <c r="BA95">
        <v>95</v>
      </c>
      <c r="BB95">
        <v>1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0</v>
      </c>
      <c r="BI95">
        <v>0</v>
      </c>
      <c r="BJ95">
        <v>8.0020980000000002</v>
      </c>
      <c r="BK95">
        <v>0</v>
      </c>
      <c r="BL95">
        <v>0</v>
      </c>
      <c r="BM95">
        <v>0</v>
      </c>
      <c r="BN95">
        <v>0</v>
      </c>
      <c r="BO95">
        <v>0</v>
      </c>
      <c r="BP95">
        <v>1</v>
      </c>
      <c r="BQ95">
        <v>8.0020980000000002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1</v>
      </c>
      <c r="CV95">
        <v>0</v>
      </c>
      <c r="CW95">
        <v>0</v>
      </c>
      <c r="CX95">
        <f>ROUND(Y95*Source!I53,7)</f>
        <v>0</v>
      </c>
      <c r="CY95">
        <f t="shared" si="30"/>
        <v>103227.06</v>
      </c>
      <c r="CZ95">
        <f t="shared" si="31"/>
        <v>80020.98</v>
      </c>
      <c r="DA95">
        <f t="shared" si="32"/>
        <v>1.29</v>
      </c>
      <c r="DB95">
        <f t="shared" si="19"/>
        <v>8</v>
      </c>
      <c r="DC95">
        <f t="shared" si="20"/>
        <v>0</v>
      </c>
      <c r="DD95" t="s">
        <v>3</v>
      </c>
      <c r="DE95" t="s">
        <v>3</v>
      </c>
      <c r="DF95">
        <f>ROUND(ROUND(AE95*AI95,2)*CX95,2)</f>
        <v>0</v>
      </c>
      <c r="DG95">
        <f t="shared" si="29"/>
        <v>0</v>
      </c>
      <c r="DH95">
        <f t="shared" si="21"/>
        <v>0</v>
      </c>
      <c r="DI95">
        <f t="shared" si="22"/>
        <v>0</v>
      </c>
      <c r="DJ95">
        <f t="shared" si="33"/>
        <v>0</v>
      </c>
      <c r="DK95">
        <v>0</v>
      </c>
      <c r="DL95" t="s">
        <v>3</v>
      </c>
      <c r="DM95">
        <v>0</v>
      </c>
      <c r="DN95" t="s">
        <v>3</v>
      </c>
      <c r="DO95">
        <v>0</v>
      </c>
    </row>
    <row r="96" spans="1:119" x14ac:dyDescent="0.2">
      <c r="A96">
        <f>ROW(Source!A53)</f>
        <v>53</v>
      </c>
      <c r="B96">
        <v>87105511</v>
      </c>
      <c r="C96">
        <v>87115374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480</v>
      </c>
      <c r="J96" t="s">
        <v>481</v>
      </c>
      <c r="K96" t="s">
        <v>482</v>
      </c>
      <c r="L96">
        <v>1425</v>
      </c>
      <c r="N96">
        <v>1013</v>
      </c>
      <c r="O96" t="s">
        <v>133</v>
      </c>
      <c r="P96" t="s">
        <v>133</v>
      </c>
      <c r="Q96">
        <v>1</v>
      </c>
      <c r="W96">
        <v>0</v>
      </c>
      <c r="X96">
        <v>-734153582</v>
      </c>
      <c r="Y96">
        <f t="shared" si="18"/>
        <v>0</v>
      </c>
      <c r="AA96">
        <v>1351.57</v>
      </c>
      <c r="AB96">
        <v>0</v>
      </c>
      <c r="AC96">
        <v>0</v>
      </c>
      <c r="AD96">
        <v>0</v>
      </c>
      <c r="AE96">
        <v>1031.73</v>
      </c>
      <c r="AF96">
        <v>0</v>
      </c>
      <c r="AG96">
        <v>0</v>
      </c>
      <c r="AH96">
        <v>0</v>
      </c>
      <c r="AI96">
        <v>1.31</v>
      </c>
      <c r="AJ96">
        <v>1</v>
      </c>
      <c r="AK96">
        <v>1</v>
      </c>
      <c r="AL96">
        <v>1</v>
      </c>
      <c r="AM96">
        <v>2</v>
      </c>
      <c r="AN96">
        <v>0</v>
      </c>
      <c r="AO96">
        <v>0</v>
      </c>
      <c r="AP96">
        <v>1</v>
      </c>
      <c r="AQ96">
        <v>1</v>
      </c>
      <c r="AR96">
        <v>0</v>
      </c>
      <c r="AS96" t="s">
        <v>3</v>
      </c>
      <c r="AT96">
        <v>0</v>
      </c>
      <c r="AU96" t="s">
        <v>3</v>
      </c>
      <c r="AV96">
        <v>0</v>
      </c>
      <c r="AW96">
        <v>2</v>
      </c>
      <c r="AX96">
        <v>87115408</v>
      </c>
      <c r="AY96">
        <v>1</v>
      </c>
      <c r="AZ96">
        <v>6144</v>
      </c>
      <c r="BA96">
        <v>96</v>
      </c>
      <c r="BB96">
        <v>1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CV96">
        <v>0</v>
      </c>
      <c r="CW96">
        <v>0</v>
      </c>
      <c r="CX96">
        <f>ROUND(Y96*Source!I53,7)</f>
        <v>0</v>
      </c>
      <c r="CY96">
        <f t="shared" si="30"/>
        <v>1351.57</v>
      </c>
      <c r="CZ96">
        <f t="shared" si="31"/>
        <v>1031.73</v>
      </c>
      <c r="DA96">
        <f t="shared" si="32"/>
        <v>1.31</v>
      </c>
      <c r="DB96">
        <f t="shared" si="19"/>
        <v>0</v>
      </c>
      <c r="DC96">
        <f t="shared" si="20"/>
        <v>0</v>
      </c>
      <c r="DD96" t="s">
        <v>3</v>
      </c>
      <c r="DE96" t="s">
        <v>3</v>
      </c>
      <c r="DF96">
        <f>ROUND(ROUND(AE96*AI96,2)*CX96,2)</f>
        <v>0</v>
      </c>
      <c r="DG96">
        <f t="shared" si="29"/>
        <v>0</v>
      </c>
      <c r="DH96">
        <f t="shared" si="21"/>
        <v>0</v>
      </c>
      <c r="DI96">
        <f t="shared" si="22"/>
        <v>0</v>
      </c>
      <c r="DJ96">
        <f t="shared" si="33"/>
        <v>0</v>
      </c>
      <c r="DK96">
        <v>0</v>
      </c>
      <c r="DL96" t="s">
        <v>3</v>
      </c>
      <c r="DM96">
        <v>0</v>
      </c>
      <c r="DN96" t="s">
        <v>3</v>
      </c>
      <c r="DO96">
        <v>0</v>
      </c>
    </row>
    <row r="97" spans="1:119" x14ac:dyDescent="0.2">
      <c r="A97">
        <f>ROW(Source!A53)</f>
        <v>53</v>
      </c>
      <c r="B97">
        <v>87105511</v>
      </c>
      <c r="C97">
        <v>87115374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W97">
        <v>0</v>
      </c>
      <c r="X97">
        <v>-950997571</v>
      </c>
      <c r="Y97">
        <f t="shared" si="18"/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1</v>
      </c>
      <c r="AJ97">
        <v>1</v>
      </c>
      <c r="AK97">
        <v>1</v>
      </c>
      <c r="AL97">
        <v>1</v>
      </c>
      <c r="AM97">
        <v>0</v>
      </c>
      <c r="AN97">
        <v>1</v>
      </c>
      <c r="AO97">
        <v>0</v>
      </c>
      <c r="AP97">
        <v>1</v>
      </c>
      <c r="AQ97">
        <v>0</v>
      </c>
      <c r="AR97">
        <v>0</v>
      </c>
      <c r="AS97" t="s">
        <v>3</v>
      </c>
      <c r="AT97">
        <v>0</v>
      </c>
      <c r="AU97" t="s">
        <v>3</v>
      </c>
      <c r="AV97">
        <v>0</v>
      </c>
      <c r="AW97">
        <v>2</v>
      </c>
      <c r="AX97">
        <v>87115409</v>
      </c>
      <c r="AY97">
        <v>1</v>
      </c>
      <c r="AZ97">
        <v>0</v>
      </c>
      <c r="BA97">
        <v>97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0</v>
      </c>
      <c r="BI97">
        <v>0</v>
      </c>
      <c r="BJ97">
        <v>0</v>
      </c>
      <c r="BK97">
        <v>0</v>
      </c>
      <c r="BL97">
        <v>0</v>
      </c>
      <c r="BM97">
        <v>0</v>
      </c>
      <c r="BN97">
        <v>0</v>
      </c>
      <c r="BO97">
        <v>0</v>
      </c>
      <c r="BP97">
        <v>0</v>
      </c>
      <c r="BQ97">
        <v>0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CV97">
        <v>0</v>
      </c>
      <c r="CW97">
        <v>0</v>
      </c>
      <c r="CX97">
        <f>ROUND(Y97*Source!I53,7)</f>
        <v>0</v>
      </c>
      <c r="CY97">
        <f t="shared" si="30"/>
        <v>0</v>
      </c>
      <c r="CZ97">
        <f t="shared" si="31"/>
        <v>0</v>
      </c>
      <c r="DA97">
        <f t="shared" si="32"/>
        <v>1</v>
      </c>
      <c r="DB97">
        <f t="shared" si="19"/>
        <v>0</v>
      </c>
      <c r="DC97">
        <f t="shared" si="20"/>
        <v>0</v>
      </c>
      <c r="DD97" t="s">
        <v>3</v>
      </c>
      <c r="DE97" t="s">
        <v>3</v>
      </c>
      <c r="DF97">
        <f t="shared" ref="DF97:DF104" si="34">ROUND(ROUND(AE97,2)*CX97,2)</f>
        <v>0</v>
      </c>
      <c r="DG97">
        <f t="shared" si="29"/>
        <v>0</v>
      </c>
      <c r="DH97">
        <f t="shared" si="21"/>
        <v>0</v>
      </c>
      <c r="DI97">
        <f t="shared" si="22"/>
        <v>0</v>
      </c>
      <c r="DJ97">
        <f t="shared" si="33"/>
        <v>0</v>
      </c>
      <c r="DK97">
        <v>0</v>
      </c>
      <c r="DL97" t="s">
        <v>3</v>
      </c>
      <c r="DM97">
        <v>0</v>
      </c>
      <c r="DN97" t="s">
        <v>3</v>
      </c>
      <c r="DO97">
        <v>0</v>
      </c>
    </row>
    <row r="98" spans="1:119" x14ac:dyDescent="0.2">
      <c r="A98">
        <f>ROW(Source!A53)</f>
        <v>53</v>
      </c>
      <c r="B98">
        <v>87105511</v>
      </c>
      <c r="C98">
        <v>87115374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W98">
        <v>0</v>
      </c>
      <c r="X98">
        <v>-1204247626</v>
      </c>
      <c r="Y98">
        <f t="shared" si="18"/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1</v>
      </c>
      <c r="AJ98">
        <v>1</v>
      </c>
      <c r="AK98">
        <v>1</v>
      </c>
      <c r="AL98">
        <v>1</v>
      </c>
      <c r="AM98">
        <v>0</v>
      </c>
      <c r="AN98">
        <v>1</v>
      </c>
      <c r="AO98">
        <v>0</v>
      </c>
      <c r="AP98">
        <v>1</v>
      </c>
      <c r="AQ98">
        <v>0</v>
      </c>
      <c r="AR98">
        <v>0</v>
      </c>
      <c r="AS98" t="s">
        <v>3</v>
      </c>
      <c r="AT98">
        <v>0</v>
      </c>
      <c r="AU98" t="s">
        <v>3</v>
      </c>
      <c r="AV98">
        <v>0</v>
      </c>
      <c r="AW98">
        <v>2</v>
      </c>
      <c r="AX98">
        <v>87115410</v>
      </c>
      <c r="AY98">
        <v>1</v>
      </c>
      <c r="AZ98">
        <v>0</v>
      </c>
      <c r="BA98">
        <v>98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CV98">
        <v>0</v>
      </c>
      <c r="CW98">
        <v>0</v>
      </c>
      <c r="CX98">
        <f>ROUND(Y98*Source!I53,7)</f>
        <v>0</v>
      </c>
      <c r="CY98">
        <f t="shared" si="30"/>
        <v>0</v>
      </c>
      <c r="CZ98">
        <f t="shared" si="31"/>
        <v>0</v>
      </c>
      <c r="DA98">
        <f t="shared" si="32"/>
        <v>1</v>
      </c>
      <c r="DB98">
        <f t="shared" si="19"/>
        <v>0</v>
      </c>
      <c r="DC98">
        <f t="shared" si="20"/>
        <v>0</v>
      </c>
      <c r="DD98" t="s">
        <v>3</v>
      </c>
      <c r="DE98" t="s">
        <v>3</v>
      </c>
      <c r="DF98">
        <f t="shared" si="34"/>
        <v>0</v>
      </c>
      <c r="DG98">
        <f t="shared" si="29"/>
        <v>0</v>
      </c>
      <c r="DH98">
        <f t="shared" si="21"/>
        <v>0</v>
      </c>
      <c r="DI98">
        <f t="shared" si="22"/>
        <v>0</v>
      </c>
      <c r="DJ98">
        <f t="shared" si="33"/>
        <v>0</v>
      </c>
      <c r="DK98">
        <v>0</v>
      </c>
      <c r="DL98" t="s">
        <v>3</v>
      </c>
      <c r="DM98">
        <v>0</v>
      </c>
      <c r="DN98" t="s">
        <v>3</v>
      </c>
      <c r="DO98">
        <v>0</v>
      </c>
    </row>
    <row r="99" spans="1:119" x14ac:dyDescent="0.2">
      <c r="A99">
        <f>ROW(Source!A53)</f>
        <v>53</v>
      </c>
      <c r="B99">
        <v>87105511</v>
      </c>
      <c r="C99">
        <v>87115374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W99">
        <v>0</v>
      </c>
      <c r="X99">
        <v>-320198552</v>
      </c>
      <c r="Y99">
        <f t="shared" si="18"/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1</v>
      </c>
      <c r="AJ99">
        <v>1</v>
      </c>
      <c r="AK99">
        <v>1</v>
      </c>
      <c r="AL99">
        <v>1</v>
      </c>
      <c r="AM99">
        <v>0</v>
      </c>
      <c r="AN99">
        <v>1</v>
      </c>
      <c r="AO99">
        <v>0</v>
      </c>
      <c r="AP99">
        <v>1</v>
      </c>
      <c r="AQ99">
        <v>0</v>
      </c>
      <c r="AR99">
        <v>0</v>
      </c>
      <c r="AS99" t="s">
        <v>3</v>
      </c>
      <c r="AT99">
        <v>0</v>
      </c>
      <c r="AU99" t="s">
        <v>3</v>
      </c>
      <c r="AV99">
        <v>0</v>
      </c>
      <c r="AW99">
        <v>2</v>
      </c>
      <c r="AX99">
        <v>87115411</v>
      </c>
      <c r="AY99">
        <v>1</v>
      </c>
      <c r="AZ99">
        <v>0</v>
      </c>
      <c r="BA99">
        <v>99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CV99">
        <v>0</v>
      </c>
      <c r="CW99">
        <v>0</v>
      </c>
      <c r="CX99">
        <f>ROUND(Y99*Source!I53,7)</f>
        <v>0</v>
      </c>
      <c r="CY99">
        <f t="shared" si="30"/>
        <v>0</v>
      </c>
      <c r="CZ99">
        <f t="shared" si="31"/>
        <v>0</v>
      </c>
      <c r="DA99">
        <f t="shared" si="32"/>
        <v>1</v>
      </c>
      <c r="DB99">
        <f t="shared" si="19"/>
        <v>0</v>
      </c>
      <c r="DC99">
        <f t="shared" si="20"/>
        <v>0</v>
      </c>
      <c r="DD99" t="s">
        <v>3</v>
      </c>
      <c r="DE99" t="s">
        <v>3</v>
      </c>
      <c r="DF99">
        <f t="shared" si="34"/>
        <v>0</v>
      </c>
      <c r="DG99">
        <f t="shared" si="29"/>
        <v>0</v>
      </c>
      <c r="DH99">
        <f t="shared" si="21"/>
        <v>0</v>
      </c>
      <c r="DI99">
        <f t="shared" si="22"/>
        <v>0</v>
      </c>
      <c r="DJ99">
        <f t="shared" si="33"/>
        <v>0</v>
      </c>
      <c r="DK99">
        <v>0</v>
      </c>
      <c r="DL99" t="s">
        <v>3</v>
      </c>
      <c r="DM99">
        <v>0</v>
      </c>
      <c r="DN99" t="s">
        <v>3</v>
      </c>
      <c r="DO99">
        <v>0</v>
      </c>
    </row>
    <row r="100" spans="1:119" x14ac:dyDescent="0.2">
      <c r="A100">
        <f>ROW(Source!A53)</f>
        <v>53</v>
      </c>
      <c r="B100">
        <v>87105511</v>
      </c>
      <c r="C100">
        <v>87115374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W100">
        <v>0</v>
      </c>
      <c r="X100">
        <v>326010188</v>
      </c>
      <c r="Y100">
        <f t="shared" si="18"/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1</v>
      </c>
      <c r="AJ100">
        <v>1</v>
      </c>
      <c r="AK100">
        <v>1</v>
      </c>
      <c r="AL100">
        <v>1</v>
      </c>
      <c r="AM100">
        <v>0</v>
      </c>
      <c r="AN100">
        <v>1</v>
      </c>
      <c r="AO100">
        <v>0</v>
      </c>
      <c r="AP100">
        <v>1</v>
      </c>
      <c r="AQ100">
        <v>0</v>
      </c>
      <c r="AR100">
        <v>0</v>
      </c>
      <c r="AS100" t="s">
        <v>3</v>
      </c>
      <c r="AT100">
        <v>0</v>
      </c>
      <c r="AU100" t="s">
        <v>3</v>
      </c>
      <c r="AV100">
        <v>0</v>
      </c>
      <c r="AW100">
        <v>2</v>
      </c>
      <c r="AX100">
        <v>87115412</v>
      </c>
      <c r="AY100">
        <v>1</v>
      </c>
      <c r="AZ100">
        <v>0</v>
      </c>
      <c r="BA100">
        <v>100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CV100">
        <v>0</v>
      </c>
      <c r="CW100">
        <v>0</v>
      </c>
      <c r="CX100">
        <f>ROUND(Y100*Source!I53,7)</f>
        <v>0</v>
      </c>
      <c r="CY100">
        <f t="shared" si="30"/>
        <v>0</v>
      </c>
      <c r="CZ100">
        <f t="shared" si="31"/>
        <v>0</v>
      </c>
      <c r="DA100">
        <f t="shared" si="32"/>
        <v>1</v>
      </c>
      <c r="DB100">
        <f t="shared" si="19"/>
        <v>0</v>
      </c>
      <c r="DC100">
        <f t="shared" si="20"/>
        <v>0</v>
      </c>
      <c r="DD100" t="s">
        <v>3</v>
      </c>
      <c r="DE100" t="s">
        <v>3</v>
      </c>
      <c r="DF100">
        <f t="shared" si="34"/>
        <v>0</v>
      </c>
      <c r="DG100">
        <f t="shared" si="29"/>
        <v>0</v>
      </c>
      <c r="DH100">
        <f t="shared" si="21"/>
        <v>0</v>
      </c>
      <c r="DI100">
        <f t="shared" si="22"/>
        <v>0</v>
      </c>
      <c r="DJ100">
        <f t="shared" si="33"/>
        <v>0</v>
      </c>
      <c r="DK100">
        <v>0</v>
      </c>
      <c r="DL100" t="s">
        <v>3</v>
      </c>
      <c r="DM100">
        <v>0</v>
      </c>
      <c r="DN100" t="s">
        <v>3</v>
      </c>
      <c r="DO100">
        <v>0</v>
      </c>
    </row>
    <row r="101" spans="1:119" x14ac:dyDescent="0.2">
      <c r="A101">
        <f>ROW(Source!A72)</f>
        <v>72</v>
      </c>
      <c r="B101">
        <v>87105575</v>
      </c>
      <c r="C101">
        <v>87115422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456</v>
      </c>
      <c r="J101" t="s">
        <v>3</v>
      </c>
      <c r="K101" t="s">
        <v>457</v>
      </c>
      <c r="L101">
        <v>1191</v>
      </c>
      <c r="N101">
        <v>1013</v>
      </c>
      <c r="O101" t="s">
        <v>441</v>
      </c>
      <c r="P101" t="s">
        <v>441</v>
      </c>
      <c r="Q101">
        <v>1</v>
      </c>
      <c r="W101">
        <v>0</v>
      </c>
      <c r="X101">
        <v>32079103</v>
      </c>
      <c r="Y101">
        <f t="shared" si="18"/>
        <v>9</v>
      </c>
      <c r="AA101">
        <v>0</v>
      </c>
      <c r="AB101">
        <v>0</v>
      </c>
      <c r="AC101">
        <v>0</v>
      </c>
      <c r="AD101">
        <v>748.18</v>
      </c>
      <c r="AE101">
        <v>0</v>
      </c>
      <c r="AF101">
        <v>0</v>
      </c>
      <c r="AG101">
        <v>0</v>
      </c>
      <c r="AH101">
        <v>748.18</v>
      </c>
      <c r="AI101">
        <v>1</v>
      </c>
      <c r="AJ101">
        <v>1</v>
      </c>
      <c r="AK101">
        <v>1</v>
      </c>
      <c r="AL101">
        <v>1</v>
      </c>
      <c r="AM101">
        <v>-2</v>
      </c>
      <c r="AN101">
        <v>0</v>
      </c>
      <c r="AO101">
        <v>0</v>
      </c>
      <c r="AP101">
        <v>1</v>
      </c>
      <c r="AQ101">
        <v>1</v>
      </c>
      <c r="AR101">
        <v>0</v>
      </c>
      <c r="AS101" t="s">
        <v>3</v>
      </c>
      <c r="AT101">
        <v>9</v>
      </c>
      <c r="AU101" t="s">
        <v>3</v>
      </c>
      <c r="AV101">
        <v>1</v>
      </c>
      <c r="AW101">
        <v>2</v>
      </c>
      <c r="AX101">
        <v>87115442</v>
      </c>
      <c r="AY101">
        <v>1</v>
      </c>
      <c r="AZ101">
        <v>0</v>
      </c>
      <c r="BA101">
        <v>101</v>
      </c>
      <c r="BB101">
        <v>1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0</v>
      </c>
      <c r="BI101">
        <v>0</v>
      </c>
      <c r="BJ101">
        <v>0</v>
      </c>
      <c r="BK101">
        <v>0</v>
      </c>
      <c r="BL101">
        <v>0</v>
      </c>
      <c r="BM101">
        <v>6733.62</v>
      </c>
      <c r="BN101">
        <v>9</v>
      </c>
      <c r="BO101">
        <v>0</v>
      </c>
      <c r="BP101">
        <v>1</v>
      </c>
      <c r="BQ101">
        <v>0</v>
      </c>
      <c r="BR101">
        <v>0</v>
      </c>
      <c r="BS101">
        <v>0</v>
      </c>
      <c r="BT101">
        <v>6733.62</v>
      </c>
      <c r="BU101">
        <v>9</v>
      </c>
      <c r="BV101">
        <v>0</v>
      </c>
      <c r="BW101">
        <v>1</v>
      </c>
      <c r="CU101">
        <f>ROUND(AT101*Source!I72*AH101*AL101,2)</f>
        <v>0</v>
      </c>
      <c r="CV101">
        <f>ROUND(Y101*Source!I72,7)</f>
        <v>0</v>
      </c>
      <c r="CW101">
        <v>0</v>
      </c>
      <c r="CX101">
        <f>ROUND(Y101*Source!I72,7)</f>
        <v>0</v>
      </c>
      <c r="CY101">
        <f>AD101</f>
        <v>748.18</v>
      </c>
      <c r="CZ101">
        <f>AH101</f>
        <v>748.18</v>
      </c>
      <c r="DA101">
        <f>AL101</f>
        <v>1</v>
      </c>
      <c r="DB101">
        <f t="shared" si="19"/>
        <v>6733.62</v>
      </c>
      <c r="DC101">
        <f t="shared" si="20"/>
        <v>0</v>
      </c>
      <c r="DD101" t="s">
        <v>3</v>
      </c>
      <c r="DE101" t="s">
        <v>3</v>
      </c>
      <c r="DF101">
        <f t="shared" si="34"/>
        <v>0</v>
      </c>
      <c r="DG101">
        <f t="shared" si="29"/>
        <v>0</v>
      </c>
      <c r="DH101">
        <f t="shared" si="21"/>
        <v>0</v>
      </c>
      <c r="DI101">
        <f t="shared" si="22"/>
        <v>0</v>
      </c>
      <c r="DJ101">
        <f>DI101</f>
        <v>0</v>
      </c>
      <c r="DK101">
        <v>1</v>
      </c>
      <c r="DL101" t="s">
        <v>3</v>
      </c>
      <c r="DM101">
        <v>0</v>
      </c>
      <c r="DN101" t="s">
        <v>3</v>
      </c>
      <c r="DO101">
        <v>0</v>
      </c>
    </row>
    <row r="102" spans="1:119" x14ac:dyDescent="0.2">
      <c r="A102">
        <f>ROW(Source!A72)</f>
        <v>72</v>
      </c>
      <c r="B102">
        <v>87105575</v>
      </c>
      <c r="C102">
        <v>87115422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442</v>
      </c>
      <c r="J102" t="s">
        <v>3</v>
      </c>
      <c r="K102" t="s">
        <v>443</v>
      </c>
      <c r="L102">
        <v>1191</v>
      </c>
      <c r="N102">
        <v>1013</v>
      </c>
      <c r="O102" t="s">
        <v>441</v>
      </c>
      <c r="P102" t="s">
        <v>441</v>
      </c>
      <c r="Q102">
        <v>1</v>
      </c>
      <c r="W102">
        <v>0</v>
      </c>
      <c r="X102">
        <v>-1417349443</v>
      </c>
      <c r="Y102">
        <f t="shared" si="18"/>
        <v>3.21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1</v>
      </c>
      <c r="AJ102">
        <v>1</v>
      </c>
      <c r="AK102">
        <v>1</v>
      </c>
      <c r="AL102">
        <v>1</v>
      </c>
      <c r="AM102">
        <v>-2</v>
      </c>
      <c r="AN102">
        <v>0</v>
      </c>
      <c r="AO102">
        <v>0</v>
      </c>
      <c r="AP102">
        <v>1</v>
      </c>
      <c r="AQ102">
        <v>1</v>
      </c>
      <c r="AR102">
        <v>0</v>
      </c>
      <c r="AS102" t="s">
        <v>3</v>
      </c>
      <c r="AT102">
        <v>3.21</v>
      </c>
      <c r="AU102" t="s">
        <v>3</v>
      </c>
      <c r="AV102">
        <v>2</v>
      </c>
      <c r="AW102">
        <v>2</v>
      </c>
      <c r="AX102">
        <v>87115443</v>
      </c>
      <c r="AY102">
        <v>1</v>
      </c>
      <c r="AZ102">
        <v>0</v>
      </c>
      <c r="BA102">
        <v>102</v>
      </c>
      <c r="BB102">
        <v>1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CV102">
        <v>0</v>
      </c>
      <c r="CW102">
        <v>0</v>
      </c>
      <c r="CX102">
        <f>ROUND(Y102*Source!I72,7)</f>
        <v>0</v>
      </c>
      <c r="CY102">
        <f>AD102</f>
        <v>0</v>
      </c>
      <c r="CZ102">
        <f>AH102</f>
        <v>0</v>
      </c>
      <c r="DA102">
        <f>AL102</f>
        <v>1</v>
      </c>
      <c r="DB102">
        <f t="shared" si="19"/>
        <v>0</v>
      </c>
      <c r="DC102">
        <f t="shared" si="20"/>
        <v>0</v>
      </c>
      <c r="DD102" t="s">
        <v>3</v>
      </c>
      <c r="DE102" t="s">
        <v>3</v>
      </c>
      <c r="DF102">
        <f t="shared" si="34"/>
        <v>0</v>
      </c>
      <c r="DG102">
        <f t="shared" si="29"/>
        <v>0</v>
      </c>
      <c r="DH102">
        <f t="shared" si="21"/>
        <v>0</v>
      </c>
      <c r="DI102">
        <f t="shared" si="22"/>
        <v>0</v>
      </c>
      <c r="DJ102">
        <f>DI102</f>
        <v>0</v>
      </c>
      <c r="DK102">
        <v>0</v>
      </c>
      <c r="DL102" t="s">
        <v>3</v>
      </c>
      <c r="DM102">
        <v>0</v>
      </c>
      <c r="DN102" t="s">
        <v>3</v>
      </c>
      <c r="DO102">
        <v>0</v>
      </c>
    </row>
    <row r="103" spans="1:119" x14ac:dyDescent="0.2">
      <c r="A103">
        <f>ROW(Source!A72)</f>
        <v>72</v>
      </c>
      <c r="B103">
        <v>87105575</v>
      </c>
      <c r="C103">
        <v>87115422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458</v>
      </c>
      <c r="J103" t="s">
        <v>459</v>
      </c>
      <c r="K103" t="s">
        <v>460</v>
      </c>
      <c r="L103">
        <v>1368</v>
      </c>
      <c r="N103">
        <v>1011</v>
      </c>
      <c r="O103" t="s">
        <v>447</v>
      </c>
      <c r="P103" t="s">
        <v>447</v>
      </c>
      <c r="Q103">
        <v>1</v>
      </c>
      <c r="W103">
        <v>0</v>
      </c>
      <c r="X103">
        <v>843131152</v>
      </c>
      <c r="Y103">
        <f t="shared" si="18"/>
        <v>2.6</v>
      </c>
      <c r="AA103">
        <v>0</v>
      </c>
      <c r="AB103">
        <v>2736.29</v>
      </c>
      <c r="AC103">
        <v>932.95</v>
      </c>
      <c r="AD103">
        <v>0</v>
      </c>
      <c r="AE103">
        <v>0</v>
      </c>
      <c r="AF103">
        <v>2088.77</v>
      </c>
      <c r="AG103">
        <v>932.95</v>
      </c>
      <c r="AH103">
        <v>0</v>
      </c>
      <c r="AI103">
        <v>1</v>
      </c>
      <c r="AJ103">
        <v>1.31</v>
      </c>
      <c r="AK103">
        <v>1</v>
      </c>
      <c r="AL103">
        <v>1</v>
      </c>
      <c r="AM103">
        <v>2</v>
      </c>
      <c r="AN103">
        <v>0</v>
      </c>
      <c r="AO103">
        <v>0</v>
      </c>
      <c r="AP103">
        <v>1</v>
      </c>
      <c r="AQ103">
        <v>1</v>
      </c>
      <c r="AR103">
        <v>0</v>
      </c>
      <c r="AS103" t="s">
        <v>3</v>
      </c>
      <c r="AT103">
        <v>2.6</v>
      </c>
      <c r="AU103" t="s">
        <v>3</v>
      </c>
      <c r="AV103">
        <v>1</v>
      </c>
      <c r="AW103">
        <v>2</v>
      </c>
      <c r="AX103">
        <v>87115444</v>
      </c>
      <c r="AY103">
        <v>1</v>
      </c>
      <c r="AZ103">
        <v>0</v>
      </c>
      <c r="BA103">
        <v>103</v>
      </c>
      <c r="BB103">
        <v>1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0</v>
      </c>
      <c r="BI103">
        <v>0</v>
      </c>
      <c r="BJ103">
        <v>0</v>
      </c>
      <c r="BK103">
        <v>5430.8020000000006</v>
      </c>
      <c r="BL103">
        <v>2425.67</v>
      </c>
      <c r="BM103">
        <v>0</v>
      </c>
      <c r="BN103">
        <v>0</v>
      </c>
      <c r="BO103">
        <v>2.6</v>
      </c>
      <c r="BP103">
        <v>1</v>
      </c>
      <c r="BQ103">
        <v>0</v>
      </c>
      <c r="BR103">
        <v>5430.8020000000006</v>
      </c>
      <c r="BS103">
        <v>2425.67</v>
      </c>
      <c r="BT103">
        <v>0</v>
      </c>
      <c r="BU103">
        <v>0</v>
      </c>
      <c r="BV103">
        <v>2.6</v>
      </c>
      <c r="BW103">
        <v>1</v>
      </c>
      <c r="CV103">
        <v>0</v>
      </c>
      <c r="CW103">
        <f>ROUND(Y103*Source!I72*DO103,7)</f>
        <v>0</v>
      </c>
      <c r="CX103">
        <f>ROUND(Y103*Source!I72,7)</f>
        <v>0</v>
      </c>
      <c r="CY103">
        <f>AB103</f>
        <v>2736.29</v>
      </c>
      <c r="CZ103">
        <f>AF103</f>
        <v>2088.77</v>
      </c>
      <c r="DA103">
        <f>AJ103</f>
        <v>1.31</v>
      </c>
      <c r="DB103">
        <f t="shared" si="19"/>
        <v>5430.8</v>
      </c>
      <c r="DC103">
        <f t="shared" si="20"/>
        <v>2425.67</v>
      </c>
      <c r="DD103" t="s">
        <v>3</v>
      </c>
      <c r="DE103" t="s">
        <v>3</v>
      </c>
      <c r="DF103">
        <f t="shared" si="34"/>
        <v>0</v>
      </c>
      <c r="DG103">
        <f>ROUND(ROUND(AF103*AJ103,2)*CX103,2)</f>
        <v>0</v>
      </c>
      <c r="DH103">
        <f t="shared" si="21"/>
        <v>0</v>
      </c>
      <c r="DI103">
        <f t="shared" si="22"/>
        <v>0</v>
      </c>
      <c r="DJ103">
        <f>DG103+DH103</f>
        <v>0</v>
      </c>
      <c r="DK103">
        <v>0</v>
      </c>
      <c r="DL103" t="s">
        <v>461</v>
      </c>
      <c r="DM103">
        <v>5</v>
      </c>
      <c r="DN103" t="s">
        <v>441</v>
      </c>
      <c r="DO103">
        <v>1</v>
      </c>
    </row>
    <row r="104" spans="1:119" x14ac:dyDescent="0.2">
      <c r="A104">
        <f>ROW(Source!A72)</f>
        <v>72</v>
      </c>
      <c r="B104">
        <v>87105575</v>
      </c>
      <c r="C104">
        <v>87115422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462</v>
      </c>
      <c r="J104" t="s">
        <v>463</v>
      </c>
      <c r="K104" t="s">
        <v>464</v>
      </c>
      <c r="L104">
        <v>1368</v>
      </c>
      <c r="N104">
        <v>1011</v>
      </c>
      <c r="O104" t="s">
        <v>447</v>
      </c>
      <c r="P104" t="s">
        <v>447</v>
      </c>
      <c r="Q104">
        <v>1</v>
      </c>
      <c r="W104">
        <v>0</v>
      </c>
      <c r="X104">
        <v>-849950259</v>
      </c>
      <c r="Y104">
        <f t="shared" si="18"/>
        <v>0.61</v>
      </c>
      <c r="AA104">
        <v>0</v>
      </c>
      <c r="AB104">
        <v>641.70000000000005</v>
      </c>
      <c r="AC104">
        <v>811.79</v>
      </c>
      <c r="AD104">
        <v>0</v>
      </c>
      <c r="AE104">
        <v>0</v>
      </c>
      <c r="AF104">
        <v>641.70000000000005</v>
      </c>
      <c r="AG104">
        <v>811.79</v>
      </c>
      <c r="AH104">
        <v>0</v>
      </c>
      <c r="AI104">
        <v>1</v>
      </c>
      <c r="AJ104">
        <v>1</v>
      </c>
      <c r="AK104">
        <v>1</v>
      </c>
      <c r="AL104">
        <v>1</v>
      </c>
      <c r="AM104">
        <v>-2</v>
      </c>
      <c r="AN104">
        <v>0</v>
      </c>
      <c r="AO104">
        <v>0</v>
      </c>
      <c r="AP104">
        <v>1</v>
      </c>
      <c r="AQ104">
        <v>1</v>
      </c>
      <c r="AR104">
        <v>0</v>
      </c>
      <c r="AS104" t="s">
        <v>3</v>
      </c>
      <c r="AT104">
        <v>0.61</v>
      </c>
      <c r="AU104" t="s">
        <v>3</v>
      </c>
      <c r="AV104">
        <v>1</v>
      </c>
      <c r="AW104">
        <v>2</v>
      </c>
      <c r="AX104">
        <v>87115445</v>
      </c>
      <c r="AY104">
        <v>1</v>
      </c>
      <c r="AZ104">
        <v>0</v>
      </c>
      <c r="BA104">
        <v>104</v>
      </c>
      <c r="BB104">
        <v>1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0</v>
      </c>
      <c r="BI104">
        <v>0</v>
      </c>
      <c r="BJ104">
        <v>0</v>
      </c>
      <c r="BK104">
        <v>391.43700000000001</v>
      </c>
      <c r="BL104">
        <v>495.19189999999998</v>
      </c>
      <c r="BM104">
        <v>0</v>
      </c>
      <c r="BN104">
        <v>0</v>
      </c>
      <c r="BO104">
        <v>0.61</v>
      </c>
      <c r="BP104">
        <v>1</v>
      </c>
      <c r="BQ104">
        <v>0</v>
      </c>
      <c r="BR104">
        <v>391.43700000000001</v>
      </c>
      <c r="BS104">
        <v>495.19189999999998</v>
      </c>
      <c r="BT104">
        <v>0</v>
      </c>
      <c r="BU104">
        <v>0</v>
      </c>
      <c r="BV104">
        <v>0.61</v>
      </c>
      <c r="BW104">
        <v>1</v>
      </c>
      <c r="CV104">
        <v>0</v>
      </c>
      <c r="CW104">
        <f>ROUND(Y104*Source!I72*DO104,7)</f>
        <v>0</v>
      </c>
      <c r="CX104">
        <f>ROUND(Y104*Source!I72,7)</f>
        <v>0</v>
      </c>
      <c r="CY104">
        <f>AB104</f>
        <v>641.70000000000005</v>
      </c>
      <c r="CZ104">
        <f>AF104</f>
        <v>641.70000000000005</v>
      </c>
      <c r="DA104">
        <f>AJ104</f>
        <v>1</v>
      </c>
      <c r="DB104">
        <f t="shared" si="19"/>
        <v>391.44</v>
      </c>
      <c r="DC104">
        <f t="shared" si="20"/>
        <v>495.19</v>
      </c>
      <c r="DD104" t="s">
        <v>3</v>
      </c>
      <c r="DE104" t="s">
        <v>3</v>
      </c>
      <c r="DF104">
        <f t="shared" si="34"/>
        <v>0</v>
      </c>
      <c r="DG104">
        <f t="shared" ref="DG104:DG121" si="35">ROUND(ROUND(AF104,2)*CX104,2)</f>
        <v>0</v>
      </c>
      <c r="DH104">
        <f t="shared" si="21"/>
        <v>0</v>
      </c>
      <c r="DI104">
        <f t="shared" si="22"/>
        <v>0</v>
      </c>
      <c r="DJ104">
        <f>DG104+DH104</f>
        <v>0</v>
      </c>
      <c r="DK104">
        <v>1</v>
      </c>
      <c r="DL104" t="s">
        <v>455</v>
      </c>
      <c r="DM104">
        <v>4</v>
      </c>
      <c r="DN104" t="s">
        <v>441</v>
      </c>
      <c r="DO104">
        <v>1</v>
      </c>
    </row>
    <row r="105" spans="1:119" x14ac:dyDescent="0.2">
      <c r="A105">
        <f>ROW(Source!A72)</f>
        <v>72</v>
      </c>
      <c r="B105">
        <v>87105575</v>
      </c>
      <c r="C105">
        <v>87115422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465</v>
      </c>
      <c r="J105" t="s">
        <v>466</v>
      </c>
      <c r="K105" t="s">
        <v>467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W105">
        <v>0</v>
      </c>
      <c r="X105">
        <v>-897919439</v>
      </c>
      <c r="Y105">
        <f t="shared" si="18"/>
        <v>0.1</v>
      </c>
      <c r="AA105">
        <v>296.69</v>
      </c>
      <c r="AB105">
        <v>0</v>
      </c>
      <c r="AC105">
        <v>0</v>
      </c>
      <c r="AD105">
        <v>0</v>
      </c>
      <c r="AE105">
        <v>185.43</v>
      </c>
      <c r="AF105">
        <v>0</v>
      </c>
      <c r="AG105">
        <v>0</v>
      </c>
      <c r="AH105">
        <v>0</v>
      </c>
      <c r="AI105">
        <v>1.6</v>
      </c>
      <c r="AJ105">
        <v>1</v>
      </c>
      <c r="AK105">
        <v>1</v>
      </c>
      <c r="AL105">
        <v>1</v>
      </c>
      <c r="AM105">
        <v>2</v>
      </c>
      <c r="AN105">
        <v>0</v>
      </c>
      <c r="AO105">
        <v>0</v>
      </c>
      <c r="AP105">
        <v>1</v>
      </c>
      <c r="AQ105">
        <v>1</v>
      </c>
      <c r="AR105">
        <v>0</v>
      </c>
      <c r="AS105" t="s">
        <v>3</v>
      </c>
      <c r="AT105">
        <v>0.1</v>
      </c>
      <c r="AU105" t="s">
        <v>3</v>
      </c>
      <c r="AV105">
        <v>0</v>
      </c>
      <c r="AW105">
        <v>2</v>
      </c>
      <c r="AX105">
        <v>87115446</v>
      </c>
      <c r="AY105">
        <v>1</v>
      </c>
      <c r="AZ105">
        <v>0</v>
      </c>
      <c r="BA105">
        <v>105</v>
      </c>
      <c r="BB105">
        <v>1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18.543000000000003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1</v>
      </c>
      <c r="BQ105">
        <v>18.543000000000003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1</v>
      </c>
      <c r="CV105">
        <v>0</v>
      </c>
      <c r="CW105">
        <v>0</v>
      </c>
      <c r="CX105">
        <f>ROUND(Y105*Source!I72,7)</f>
        <v>0</v>
      </c>
      <c r="CY105">
        <f t="shared" ref="CY105:CY119" si="36">AA105</f>
        <v>296.69</v>
      </c>
      <c r="CZ105">
        <f t="shared" ref="CZ105:CZ119" si="37">AE105</f>
        <v>185.43</v>
      </c>
      <c r="DA105">
        <f t="shared" ref="DA105:DA119" si="38">AI105</f>
        <v>1.6</v>
      </c>
      <c r="DB105">
        <f t="shared" si="19"/>
        <v>18.54</v>
      </c>
      <c r="DC105">
        <f t="shared" si="20"/>
        <v>0</v>
      </c>
      <c r="DD105" t="s">
        <v>3</v>
      </c>
      <c r="DE105" t="s">
        <v>3</v>
      </c>
      <c r="DF105">
        <f>ROUND(ROUND(AE105*AI105,2)*CX105,2)</f>
        <v>0</v>
      </c>
      <c r="DG105">
        <f t="shared" si="35"/>
        <v>0</v>
      </c>
      <c r="DH105">
        <f t="shared" si="21"/>
        <v>0</v>
      </c>
      <c r="DI105">
        <f t="shared" si="22"/>
        <v>0</v>
      </c>
      <c r="DJ105">
        <f t="shared" ref="DJ105:DJ119" si="39">DF105</f>
        <v>0</v>
      </c>
      <c r="DK105">
        <v>0</v>
      </c>
      <c r="DL105" t="s">
        <v>3</v>
      </c>
      <c r="DM105">
        <v>0</v>
      </c>
      <c r="DN105" t="s">
        <v>3</v>
      </c>
      <c r="DO105">
        <v>0</v>
      </c>
    </row>
    <row r="106" spans="1:119" x14ac:dyDescent="0.2">
      <c r="A106">
        <f>ROW(Source!A72)</f>
        <v>72</v>
      </c>
      <c r="B106">
        <v>87105575</v>
      </c>
      <c r="C106">
        <v>87115422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468</v>
      </c>
      <c r="J106" t="s">
        <v>469</v>
      </c>
      <c r="K106" t="s">
        <v>470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W106">
        <v>0</v>
      </c>
      <c r="X106">
        <v>-1547825166</v>
      </c>
      <c r="Y106">
        <f t="shared" si="18"/>
        <v>0.03</v>
      </c>
      <c r="AA106">
        <v>93.65</v>
      </c>
      <c r="AB106">
        <v>0</v>
      </c>
      <c r="AC106">
        <v>0</v>
      </c>
      <c r="AD106">
        <v>0</v>
      </c>
      <c r="AE106">
        <v>58.53</v>
      </c>
      <c r="AF106">
        <v>0</v>
      </c>
      <c r="AG106">
        <v>0</v>
      </c>
      <c r="AH106">
        <v>0</v>
      </c>
      <c r="AI106">
        <v>1.6</v>
      </c>
      <c r="AJ106">
        <v>1</v>
      </c>
      <c r="AK106">
        <v>1</v>
      </c>
      <c r="AL106">
        <v>1</v>
      </c>
      <c r="AM106">
        <v>2</v>
      </c>
      <c r="AN106">
        <v>0</v>
      </c>
      <c r="AO106">
        <v>0</v>
      </c>
      <c r="AP106">
        <v>1</v>
      </c>
      <c r="AQ106">
        <v>1</v>
      </c>
      <c r="AR106">
        <v>0</v>
      </c>
      <c r="AS106" t="s">
        <v>3</v>
      </c>
      <c r="AT106">
        <v>0.03</v>
      </c>
      <c r="AU106" t="s">
        <v>3</v>
      </c>
      <c r="AV106">
        <v>0</v>
      </c>
      <c r="AW106">
        <v>2</v>
      </c>
      <c r="AX106">
        <v>87115447</v>
      </c>
      <c r="AY106">
        <v>1</v>
      </c>
      <c r="AZ106">
        <v>0</v>
      </c>
      <c r="BA106">
        <v>106</v>
      </c>
      <c r="BB106">
        <v>1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1.7559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1</v>
      </c>
      <c r="BQ106">
        <v>1.7559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1</v>
      </c>
      <c r="CV106">
        <v>0</v>
      </c>
      <c r="CW106">
        <v>0</v>
      </c>
      <c r="CX106">
        <f>ROUND(Y106*Source!I72,7)</f>
        <v>0</v>
      </c>
      <c r="CY106">
        <f t="shared" si="36"/>
        <v>93.65</v>
      </c>
      <c r="CZ106">
        <f t="shared" si="37"/>
        <v>58.53</v>
      </c>
      <c r="DA106">
        <f t="shared" si="38"/>
        <v>1.6</v>
      </c>
      <c r="DB106">
        <f t="shared" si="19"/>
        <v>1.76</v>
      </c>
      <c r="DC106">
        <f t="shared" si="20"/>
        <v>0</v>
      </c>
      <c r="DD106" t="s">
        <v>3</v>
      </c>
      <c r="DE106" t="s">
        <v>3</v>
      </c>
      <c r="DF106">
        <f>ROUND(ROUND(AE106*AI106,2)*CX106,2)</f>
        <v>0</v>
      </c>
      <c r="DG106">
        <f t="shared" si="35"/>
        <v>0</v>
      </c>
      <c r="DH106">
        <f t="shared" si="21"/>
        <v>0</v>
      </c>
      <c r="DI106">
        <f t="shared" si="22"/>
        <v>0</v>
      </c>
      <c r="DJ106">
        <f t="shared" si="39"/>
        <v>0</v>
      </c>
      <c r="DK106">
        <v>0</v>
      </c>
      <c r="DL106" t="s">
        <v>3</v>
      </c>
      <c r="DM106">
        <v>0</v>
      </c>
      <c r="DN106" t="s">
        <v>3</v>
      </c>
      <c r="DO106">
        <v>0</v>
      </c>
    </row>
    <row r="107" spans="1:119" x14ac:dyDescent="0.2">
      <c r="A107">
        <f>ROW(Source!A72)</f>
        <v>72</v>
      </c>
      <c r="B107">
        <v>87105575</v>
      </c>
      <c r="C107">
        <v>87115422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W107">
        <v>0</v>
      </c>
      <c r="X107">
        <v>-1131385474</v>
      </c>
      <c r="Y107">
        <f t="shared" si="18"/>
        <v>0</v>
      </c>
      <c r="AA107">
        <v>174.93</v>
      </c>
      <c r="AB107">
        <v>0</v>
      </c>
      <c r="AC107">
        <v>0</v>
      </c>
      <c r="AD107">
        <v>0</v>
      </c>
      <c r="AE107">
        <v>174.93</v>
      </c>
      <c r="AF107">
        <v>0</v>
      </c>
      <c r="AG107">
        <v>0</v>
      </c>
      <c r="AH107">
        <v>0</v>
      </c>
      <c r="AI107">
        <v>1</v>
      </c>
      <c r="AJ107">
        <v>1</v>
      </c>
      <c r="AK107">
        <v>1</v>
      </c>
      <c r="AL107">
        <v>1</v>
      </c>
      <c r="AM107">
        <v>0</v>
      </c>
      <c r="AN107">
        <v>1</v>
      </c>
      <c r="AO107">
        <v>0</v>
      </c>
      <c r="AP107">
        <v>1</v>
      </c>
      <c r="AQ107">
        <v>0</v>
      </c>
      <c r="AR107">
        <v>0</v>
      </c>
      <c r="AS107" t="s">
        <v>3</v>
      </c>
      <c r="AT107">
        <v>0</v>
      </c>
      <c r="AU107" t="s">
        <v>3</v>
      </c>
      <c r="AV107">
        <v>0</v>
      </c>
      <c r="AW107">
        <v>2</v>
      </c>
      <c r="AX107">
        <v>87115448</v>
      </c>
      <c r="AY107">
        <v>1</v>
      </c>
      <c r="AZ107">
        <v>0</v>
      </c>
      <c r="BA107">
        <v>107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0</v>
      </c>
      <c r="BI107">
        <v>0</v>
      </c>
      <c r="BJ107">
        <v>0</v>
      </c>
      <c r="BK107">
        <v>0</v>
      </c>
      <c r="BL107">
        <v>0</v>
      </c>
      <c r="BM107">
        <v>0</v>
      </c>
      <c r="BN107">
        <v>0</v>
      </c>
      <c r="BO107">
        <v>0</v>
      </c>
      <c r="BP107">
        <v>0</v>
      </c>
      <c r="BQ107">
        <v>0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CV107">
        <v>0</v>
      </c>
      <c r="CW107">
        <v>0</v>
      </c>
      <c r="CX107">
        <f>ROUND(Y107*Source!I72,7)</f>
        <v>0</v>
      </c>
      <c r="CY107">
        <f t="shared" si="36"/>
        <v>174.93</v>
      </c>
      <c r="CZ107">
        <f t="shared" si="37"/>
        <v>174.93</v>
      </c>
      <c r="DA107">
        <f t="shared" si="38"/>
        <v>1</v>
      </c>
      <c r="DB107">
        <f t="shared" si="19"/>
        <v>0</v>
      </c>
      <c r="DC107">
        <f t="shared" si="20"/>
        <v>0</v>
      </c>
      <c r="DD107" t="s">
        <v>3</v>
      </c>
      <c r="DE107" t="s">
        <v>3</v>
      </c>
      <c r="DF107">
        <f>ROUND(ROUND(AE107,2)*CX107,2)</f>
        <v>0</v>
      </c>
      <c r="DG107">
        <f t="shared" si="35"/>
        <v>0</v>
      </c>
      <c r="DH107">
        <f t="shared" si="21"/>
        <v>0</v>
      </c>
      <c r="DI107">
        <f t="shared" si="22"/>
        <v>0</v>
      </c>
      <c r="DJ107">
        <f t="shared" si="39"/>
        <v>0</v>
      </c>
      <c r="DK107">
        <v>0</v>
      </c>
      <c r="DL107" t="s">
        <v>3</v>
      </c>
      <c r="DM107">
        <v>0</v>
      </c>
      <c r="DN107" t="s">
        <v>3</v>
      </c>
      <c r="DO107">
        <v>0</v>
      </c>
    </row>
    <row r="108" spans="1:119" x14ac:dyDescent="0.2">
      <c r="A108">
        <f>ROW(Source!A72)</f>
        <v>72</v>
      </c>
      <c r="B108">
        <v>87105575</v>
      </c>
      <c r="C108">
        <v>87115422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471</v>
      </c>
      <c r="J108" t="s">
        <v>472</v>
      </c>
      <c r="K108" t="s">
        <v>473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W108">
        <v>0</v>
      </c>
      <c r="X108">
        <v>-373327139</v>
      </c>
      <c r="Y108">
        <f t="shared" si="18"/>
        <v>0.02</v>
      </c>
      <c r="AA108">
        <v>86.41</v>
      </c>
      <c r="AB108">
        <v>0</v>
      </c>
      <c r="AC108">
        <v>0</v>
      </c>
      <c r="AD108">
        <v>0</v>
      </c>
      <c r="AE108">
        <v>56.11</v>
      </c>
      <c r="AF108">
        <v>0</v>
      </c>
      <c r="AG108">
        <v>0</v>
      </c>
      <c r="AH108">
        <v>0</v>
      </c>
      <c r="AI108">
        <v>1.54</v>
      </c>
      <c r="AJ108">
        <v>1</v>
      </c>
      <c r="AK108">
        <v>1</v>
      </c>
      <c r="AL108">
        <v>1</v>
      </c>
      <c r="AM108">
        <v>2</v>
      </c>
      <c r="AN108">
        <v>0</v>
      </c>
      <c r="AO108">
        <v>0</v>
      </c>
      <c r="AP108">
        <v>1</v>
      </c>
      <c r="AQ108">
        <v>1</v>
      </c>
      <c r="AR108">
        <v>0</v>
      </c>
      <c r="AS108" t="s">
        <v>3</v>
      </c>
      <c r="AT108">
        <v>0.02</v>
      </c>
      <c r="AU108" t="s">
        <v>3</v>
      </c>
      <c r="AV108">
        <v>0</v>
      </c>
      <c r="AW108">
        <v>2</v>
      </c>
      <c r="AX108">
        <v>87115449</v>
      </c>
      <c r="AY108">
        <v>1</v>
      </c>
      <c r="AZ108">
        <v>0</v>
      </c>
      <c r="BA108">
        <v>108</v>
      </c>
      <c r="BB108">
        <v>1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0</v>
      </c>
      <c r="BI108">
        <v>0</v>
      </c>
      <c r="BJ108">
        <v>1.1222000000000001</v>
      </c>
      <c r="BK108">
        <v>0</v>
      </c>
      <c r="BL108">
        <v>0</v>
      </c>
      <c r="BM108">
        <v>0</v>
      </c>
      <c r="BN108">
        <v>0</v>
      </c>
      <c r="BO108">
        <v>0</v>
      </c>
      <c r="BP108">
        <v>1</v>
      </c>
      <c r="BQ108">
        <v>1.1222000000000001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1</v>
      </c>
      <c r="CV108">
        <v>0</v>
      </c>
      <c r="CW108">
        <v>0</v>
      </c>
      <c r="CX108">
        <f>ROUND(Y108*Source!I72,7)</f>
        <v>0</v>
      </c>
      <c r="CY108">
        <f t="shared" si="36"/>
        <v>86.41</v>
      </c>
      <c r="CZ108">
        <f t="shared" si="37"/>
        <v>56.11</v>
      </c>
      <c r="DA108">
        <f t="shared" si="38"/>
        <v>1.54</v>
      </c>
      <c r="DB108">
        <f t="shared" si="19"/>
        <v>1.1200000000000001</v>
      </c>
      <c r="DC108">
        <f t="shared" si="20"/>
        <v>0</v>
      </c>
      <c r="DD108" t="s">
        <v>3</v>
      </c>
      <c r="DE108" t="s">
        <v>3</v>
      </c>
      <c r="DF108">
        <f>ROUND(ROUND(AE108*AI108,2)*CX108,2)</f>
        <v>0</v>
      </c>
      <c r="DG108">
        <f t="shared" si="35"/>
        <v>0</v>
      </c>
      <c r="DH108">
        <f t="shared" si="21"/>
        <v>0</v>
      </c>
      <c r="DI108">
        <f t="shared" si="22"/>
        <v>0</v>
      </c>
      <c r="DJ108">
        <f t="shared" si="39"/>
        <v>0</v>
      </c>
      <c r="DK108">
        <v>0</v>
      </c>
      <c r="DL108" t="s">
        <v>3</v>
      </c>
      <c r="DM108">
        <v>0</v>
      </c>
      <c r="DN108" t="s">
        <v>3</v>
      </c>
      <c r="DO108">
        <v>0</v>
      </c>
    </row>
    <row r="109" spans="1:119" x14ac:dyDescent="0.2">
      <c r="A109">
        <f>ROW(Source!A72)</f>
        <v>72</v>
      </c>
      <c r="B109">
        <v>87105575</v>
      </c>
      <c r="C109">
        <v>87115422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W109">
        <v>0</v>
      </c>
      <c r="X109">
        <v>457934895</v>
      </c>
      <c r="Y109">
        <f t="shared" si="18"/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1</v>
      </c>
      <c r="AJ109">
        <v>1</v>
      </c>
      <c r="AK109">
        <v>1</v>
      </c>
      <c r="AL109">
        <v>1</v>
      </c>
      <c r="AM109">
        <v>0</v>
      </c>
      <c r="AN109">
        <v>1</v>
      </c>
      <c r="AO109">
        <v>0</v>
      </c>
      <c r="AP109">
        <v>1</v>
      </c>
      <c r="AQ109">
        <v>0</v>
      </c>
      <c r="AR109">
        <v>0</v>
      </c>
      <c r="AS109" t="s">
        <v>3</v>
      </c>
      <c r="AT109">
        <v>0</v>
      </c>
      <c r="AU109" t="s">
        <v>3</v>
      </c>
      <c r="AV109">
        <v>0</v>
      </c>
      <c r="AW109">
        <v>2</v>
      </c>
      <c r="AX109">
        <v>87115450</v>
      </c>
      <c r="AY109">
        <v>1</v>
      </c>
      <c r="AZ109">
        <v>0</v>
      </c>
      <c r="BA109">
        <v>109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0</v>
      </c>
      <c r="BI109">
        <v>0</v>
      </c>
      <c r="BJ109">
        <v>0</v>
      </c>
      <c r="BK109">
        <v>0</v>
      </c>
      <c r="BL109">
        <v>0</v>
      </c>
      <c r="BM109">
        <v>0</v>
      </c>
      <c r="BN109">
        <v>0</v>
      </c>
      <c r="BO109">
        <v>0</v>
      </c>
      <c r="BP109">
        <v>0</v>
      </c>
      <c r="BQ109">
        <v>0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CV109">
        <v>0</v>
      </c>
      <c r="CW109">
        <v>0</v>
      </c>
      <c r="CX109">
        <f>ROUND(Y109*Source!I72,7)</f>
        <v>0</v>
      </c>
      <c r="CY109">
        <f t="shared" si="36"/>
        <v>0</v>
      </c>
      <c r="CZ109">
        <f t="shared" si="37"/>
        <v>0</v>
      </c>
      <c r="DA109">
        <f t="shared" si="38"/>
        <v>1</v>
      </c>
      <c r="DB109">
        <f t="shared" si="19"/>
        <v>0</v>
      </c>
      <c r="DC109">
        <f t="shared" si="20"/>
        <v>0</v>
      </c>
      <c r="DD109" t="s">
        <v>3</v>
      </c>
      <c r="DE109" t="s">
        <v>3</v>
      </c>
      <c r="DF109">
        <f>ROUND(ROUND(AE109,2)*CX109,2)</f>
        <v>0</v>
      </c>
      <c r="DG109">
        <f t="shared" si="35"/>
        <v>0</v>
      </c>
      <c r="DH109">
        <f t="shared" si="21"/>
        <v>0</v>
      </c>
      <c r="DI109">
        <f t="shared" si="22"/>
        <v>0</v>
      </c>
      <c r="DJ109">
        <f t="shared" si="39"/>
        <v>0</v>
      </c>
      <c r="DK109">
        <v>0</v>
      </c>
      <c r="DL109" t="s">
        <v>3</v>
      </c>
      <c r="DM109">
        <v>0</v>
      </c>
      <c r="DN109" t="s">
        <v>3</v>
      </c>
      <c r="DO109">
        <v>0</v>
      </c>
    </row>
    <row r="110" spans="1:119" x14ac:dyDescent="0.2">
      <c r="A110">
        <f>ROW(Source!A72)</f>
        <v>72</v>
      </c>
      <c r="B110">
        <v>87105575</v>
      </c>
      <c r="C110">
        <v>87115422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W110">
        <v>0</v>
      </c>
      <c r="X110">
        <v>1602794472</v>
      </c>
      <c r="Y110">
        <f t="shared" si="18"/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1</v>
      </c>
      <c r="AJ110">
        <v>1</v>
      </c>
      <c r="AK110">
        <v>1</v>
      </c>
      <c r="AL110">
        <v>1</v>
      </c>
      <c r="AM110">
        <v>0</v>
      </c>
      <c r="AN110">
        <v>1</v>
      </c>
      <c r="AO110">
        <v>0</v>
      </c>
      <c r="AP110">
        <v>1</v>
      </c>
      <c r="AQ110">
        <v>0</v>
      </c>
      <c r="AR110">
        <v>0</v>
      </c>
      <c r="AS110" t="s">
        <v>3</v>
      </c>
      <c r="AT110">
        <v>0</v>
      </c>
      <c r="AU110" t="s">
        <v>3</v>
      </c>
      <c r="AV110">
        <v>0</v>
      </c>
      <c r="AW110">
        <v>2</v>
      </c>
      <c r="AX110">
        <v>87115451</v>
      </c>
      <c r="AY110">
        <v>1</v>
      </c>
      <c r="AZ110">
        <v>0</v>
      </c>
      <c r="BA110">
        <v>110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CV110">
        <v>0</v>
      </c>
      <c r="CW110">
        <v>0</v>
      </c>
      <c r="CX110">
        <f>ROUND(Y110*Source!I72,7)</f>
        <v>0</v>
      </c>
      <c r="CY110">
        <f t="shared" si="36"/>
        <v>0</v>
      </c>
      <c r="CZ110">
        <f t="shared" si="37"/>
        <v>0</v>
      </c>
      <c r="DA110">
        <f t="shared" si="38"/>
        <v>1</v>
      </c>
      <c r="DB110">
        <f t="shared" si="19"/>
        <v>0</v>
      </c>
      <c r="DC110">
        <f t="shared" si="20"/>
        <v>0</v>
      </c>
      <c r="DD110" t="s">
        <v>3</v>
      </c>
      <c r="DE110" t="s">
        <v>3</v>
      </c>
      <c r="DF110">
        <f>ROUND(ROUND(AE110,2)*CX110,2)</f>
        <v>0</v>
      </c>
      <c r="DG110">
        <f t="shared" si="35"/>
        <v>0</v>
      </c>
      <c r="DH110">
        <f t="shared" si="21"/>
        <v>0</v>
      </c>
      <c r="DI110">
        <f t="shared" si="22"/>
        <v>0</v>
      </c>
      <c r="DJ110">
        <f t="shared" si="39"/>
        <v>0</v>
      </c>
      <c r="DK110">
        <v>0</v>
      </c>
      <c r="DL110" t="s">
        <v>3</v>
      </c>
      <c r="DM110">
        <v>0</v>
      </c>
      <c r="DN110" t="s">
        <v>3</v>
      </c>
      <c r="DO110">
        <v>0</v>
      </c>
    </row>
    <row r="111" spans="1:119" x14ac:dyDescent="0.2">
      <c r="A111">
        <f>ROW(Source!A72)</f>
        <v>72</v>
      </c>
      <c r="B111">
        <v>87105575</v>
      </c>
      <c r="C111">
        <v>87115422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W111">
        <v>0</v>
      </c>
      <c r="X111">
        <v>-1111733769</v>
      </c>
      <c r="Y111">
        <f t="shared" si="18"/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1</v>
      </c>
      <c r="AJ111">
        <v>1</v>
      </c>
      <c r="AK111">
        <v>1</v>
      </c>
      <c r="AL111">
        <v>1</v>
      </c>
      <c r="AM111">
        <v>0</v>
      </c>
      <c r="AN111">
        <v>1</v>
      </c>
      <c r="AO111">
        <v>0</v>
      </c>
      <c r="AP111">
        <v>1</v>
      </c>
      <c r="AQ111">
        <v>0</v>
      </c>
      <c r="AR111">
        <v>0</v>
      </c>
      <c r="AS111" t="s">
        <v>3</v>
      </c>
      <c r="AT111">
        <v>0</v>
      </c>
      <c r="AU111" t="s">
        <v>3</v>
      </c>
      <c r="AV111">
        <v>0</v>
      </c>
      <c r="AW111">
        <v>2</v>
      </c>
      <c r="AX111">
        <v>87115452</v>
      </c>
      <c r="AY111">
        <v>1</v>
      </c>
      <c r="AZ111">
        <v>0</v>
      </c>
      <c r="BA111">
        <v>111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CV111">
        <v>0</v>
      </c>
      <c r="CW111">
        <v>0</v>
      </c>
      <c r="CX111">
        <f>ROUND(Y111*Source!I72,7)</f>
        <v>0</v>
      </c>
      <c r="CY111">
        <f t="shared" si="36"/>
        <v>0</v>
      </c>
      <c r="CZ111">
        <f t="shared" si="37"/>
        <v>0</v>
      </c>
      <c r="DA111">
        <f t="shared" si="38"/>
        <v>1</v>
      </c>
      <c r="DB111">
        <f t="shared" si="19"/>
        <v>0</v>
      </c>
      <c r="DC111">
        <f t="shared" si="20"/>
        <v>0</v>
      </c>
      <c r="DD111" t="s">
        <v>3</v>
      </c>
      <c r="DE111" t="s">
        <v>3</v>
      </c>
      <c r="DF111">
        <f>ROUND(ROUND(AE111,2)*CX111,2)</f>
        <v>0</v>
      </c>
      <c r="DG111">
        <f t="shared" si="35"/>
        <v>0</v>
      </c>
      <c r="DH111">
        <f t="shared" si="21"/>
        <v>0</v>
      </c>
      <c r="DI111">
        <f t="shared" si="22"/>
        <v>0</v>
      </c>
      <c r="DJ111">
        <f t="shared" si="39"/>
        <v>0</v>
      </c>
      <c r="DK111">
        <v>0</v>
      </c>
      <c r="DL111" t="s">
        <v>3</v>
      </c>
      <c r="DM111">
        <v>0</v>
      </c>
      <c r="DN111" t="s">
        <v>3</v>
      </c>
      <c r="DO111">
        <v>0</v>
      </c>
    </row>
    <row r="112" spans="1:119" x14ac:dyDescent="0.2">
      <c r="A112">
        <f>ROW(Source!A72)</f>
        <v>72</v>
      </c>
      <c r="B112">
        <v>87105575</v>
      </c>
      <c r="C112">
        <v>87115422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W112">
        <v>0</v>
      </c>
      <c r="X112">
        <v>1613753229</v>
      </c>
      <c r="Y112">
        <f t="shared" si="18"/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1</v>
      </c>
      <c r="AJ112">
        <v>1</v>
      </c>
      <c r="AK112">
        <v>1</v>
      </c>
      <c r="AL112">
        <v>1</v>
      </c>
      <c r="AM112">
        <v>0</v>
      </c>
      <c r="AN112">
        <v>1</v>
      </c>
      <c r="AO112">
        <v>0</v>
      </c>
      <c r="AP112">
        <v>1</v>
      </c>
      <c r="AQ112">
        <v>0</v>
      </c>
      <c r="AR112">
        <v>0</v>
      </c>
      <c r="AS112" t="s">
        <v>3</v>
      </c>
      <c r="AT112">
        <v>0</v>
      </c>
      <c r="AU112" t="s">
        <v>3</v>
      </c>
      <c r="AV112">
        <v>0</v>
      </c>
      <c r="AW112">
        <v>2</v>
      </c>
      <c r="AX112">
        <v>87115453</v>
      </c>
      <c r="AY112">
        <v>1</v>
      </c>
      <c r="AZ112">
        <v>0</v>
      </c>
      <c r="BA112">
        <v>112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CV112">
        <v>0</v>
      </c>
      <c r="CW112">
        <v>0</v>
      </c>
      <c r="CX112">
        <f>ROUND(Y112*Source!I72,7)</f>
        <v>0</v>
      </c>
      <c r="CY112">
        <f t="shared" si="36"/>
        <v>0</v>
      </c>
      <c r="CZ112">
        <f t="shared" si="37"/>
        <v>0</v>
      </c>
      <c r="DA112">
        <f t="shared" si="38"/>
        <v>1</v>
      </c>
      <c r="DB112">
        <f t="shared" si="19"/>
        <v>0</v>
      </c>
      <c r="DC112">
        <f t="shared" si="20"/>
        <v>0</v>
      </c>
      <c r="DD112" t="s">
        <v>3</v>
      </c>
      <c r="DE112" t="s">
        <v>3</v>
      </c>
      <c r="DF112">
        <f>ROUND(ROUND(AE112,2)*CX112,2)</f>
        <v>0</v>
      </c>
      <c r="DG112">
        <f t="shared" si="35"/>
        <v>0</v>
      </c>
      <c r="DH112">
        <f t="shared" si="21"/>
        <v>0</v>
      </c>
      <c r="DI112">
        <f t="shared" si="22"/>
        <v>0</v>
      </c>
      <c r="DJ112">
        <f t="shared" si="39"/>
        <v>0</v>
      </c>
      <c r="DK112">
        <v>0</v>
      </c>
      <c r="DL112" t="s">
        <v>3</v>
      </c>
      <c r="DM112">
        <v>0</v>
      </c>
      <c r="DN112" t="s">
        <v>3</v>
      </c>
      <c r="DO112">
        <v>0</v>
      </c>
    </row>
    <row r="113" spans="1:119" x14ac:dyDescent="0.2">
      <c r="A113">
        <f>ROW(Source!A72)</f>
        <v>72</v>
      </c>
      <c r="B113">
        <v>87105575</v>
      </c>
      <c r="C113">
        <v>87115422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474</v>
      </c>
      <c r="J113" t="s">
        <v>475</v>
      </c>
      <c r="K113" t="s">
        <v>476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W113">
        <v>0</v>
      </c>
      <c r="X113">
        <v>1157836156</v>
      </c>
      <c r="Y113">
        <f t="shared" si="18"/>
        <v>0.4</v>
      </c>
      <c r="AA113">
        <v>88.24</v>
      </c>
      <c r="AB113">
        <v>0</v>
      </c>
      <c r="AC113">
        <v>0</v>
      </c>
      <c r="AD113">
        <v>0</v>
      </c>
      <c r="AE113">
        <v>61.28</v>
      </c>
      <c r="AF113">
        <v>0</v>
      </c>
      <c r="AG113">
        <v>0</v>
      </c>
      <c r="AH113">
        <v>0</v>
      </c>
      <c r="AI113">
        <v>1.44</v>
      </c>
      <c r="AJ113">
        <v>1</v>
      </c>
      <c r="AK113">
        <v>1</v>
      </c>
      <c r="AL113">
        <v>1</v>
      </c>
      <c r="AM113">
        <v>2</v>
      </c>
      <c r="AN113">
        <v>0</v>
      </c>
      <c r="AO113">
        <v>0</v>
      </c>
      <c r="AP113">
        <v>1</v>
      </c>
      <c r="AQ113">
        <v>1</v>
      </c>
      <c r="AR113">
        <v>0</v>
      </c>
      <c r="AS113" t="s">
        <v>3</v>
      </c>
      <c r="AT113">
        <v>0.4</v>
      </c>
      <c r="AU113" t="s">
        <v>3</v>
      </c>
      <c r="AV113">
        <v>0</v>
      </c>
      <c r="AW113">
        <v>2</v>
      </c>
      <c r="AX113">
        <v>87115454</v>
      </c>
      <c r="AY113">
        <v>1</v>
      </c>
      <c r="AZ113">
        <v>0</v>
      </c>
      <c r="BA113">
        <v>113</v>
      </c>
      <c r="BB113">
        <v>1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24.512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1</v>
      </c>
      <c r="BQ113">
        <v>24.512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1</v>
      </c>
      <c r="CV113">
        <v>0</v>
      </c>
      <c r="CW113">
        <v>0</v>
      </c>
      <c r="CX113">
        <f>ROUND(Y113*Source!I72,7)</f>
        <v>0</v>
      </c>
      <c r="CY113">
        <f t="shared" si="36"/>
        <v>88.24</v>
      </c>
      <c r="CZ113">
        <f t="shared" si="37"/>
        <v>61.28</v>
      </c>
      <c r="DA113">
        <f t="shared" si="38"/>
        <v>1.44</v>
      </c>
      <c r="DB113">
        <f t="shared" si="19"/>
        <v>24.51</v>
      </c>
      <c r="DC113">
        <f t="shared" si="20"/>
        <v>0</v>
      </c>
      <c r="DD113" t="s">
        <v>3</v>
      </c>
      <c r="DE113" t="s">
        <v>3</v>
      </c>
      <c r="DF113">
        <f>ROUND(ROUND(AE113*AI113,2)*CX113,2)</f>
        <v>0</v>
      </c>
      <c r="DG113">
        <f t="shared" si="35"/>
        <v>0</v>
      </c>
      <c r="DH113">
        <f t="shared" si="21"/>
        <v>0</v>
      </c>
      <c r="DI113">
        <f t="shared" si="22"/>
        <v>0</v>
      </c>
      <c r="DJ113">
        <f t="shared" si="39"/>
        <v>0</v>
      </c>
      <c r="DK113">
        <v>0</v>
      </c>
      <c r="DL113" t="s">
        <v>3</v>
      </c>
      <c r="DM113">
        <v>0</v>
      </c>
      <c r="DN113" t="s">
        <v>3</v>
      </c>
      <c r="DO113">
        <v>0</v>
      </c>
    </row>
    <row r="114" spans="1:119" x14ac:dyDescent="0.2">
      <c r="A114">
        <f>ROW(Source!A72)</f>
        <v>72</v>
      </c>
      <c r="B114">
        <v>87105575</v>
      </c>
      <c r="C114">
        <v>87115422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477</v>
      </c>
      <c r="J114" t="s">
        <v>478</v>
      </c>
      <c r="K114" t="s">
        <v>479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W114">
        <v>0</v>
      </c>
      <c r="X114">
        <v>-615866360</v>
      </c>
      <c r="Y114">
        <f t="shared" si="18"/>
        <v>1E-4</v>
      </c>
      <c r="AA114">
        <v>103227.06</v>
      </c>
      <c r="AB114">
        <v>0</v>
      </c>
      <c r="AC114">
        <v>0</v>
      </c>
      <c r="AD114">
        <v>0</v>
      </c>
      <c r="AE114">
        <v>80020.98</v>
      </c>
      <c r="AF114">
        <v>0</v>
      </c>
      <c r="AG114">
        <v>0</v>
      </c>
      <c r="AH114">
        <v>0</v>
      </c>
      <c r="AI114">
        <v>1.29</v>
      </c>
      <c r="AJ114">
        <v>1</v>
      </c>
      <c r="AK114">
        <v>1</v>
      </c>
      <c r="AL114">
        <v>1</v>
      </c>
      <c r="AM114">
        <v>2</v>
      </c>
      <c r="AN114">
        <v>0</v>
      </c>
      <c r="AO114">
        <v>0</v>
      </c>
      <c r="AP114">
        <v>1</v>
      </c>
      <c r="AQ114">
        <v>1</v>
      </c>
      <c r="AR114">
        <v>0</v>
      </c>
      <c r="AS114" t="s">
        <v>3</v>
      </c>
      <c r="AT114">
        <v>1E-4</v>
      </c>
      <c r="AU114" t="s">
        <v>3</v>
      </c>
      <c r="AV114">
        <v>0</v>
      </c>
      <c r="AW114">
        <v>2</v>
      </c>
      <c r="AX114">
        <v>87115455</v>
      </c>
      <c r="AY114">
        <v>1</v>
      </c>
      <c r="AZ114">
        <v>0</v>
      </c>
      <c r="BA114">
        <v>114</v>
      </c>
      <c r="BB114">
        <v>1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0</v>
      </c>
      <c r="BI114">
        <v>0</v>
      </c>
      <c r="BJ114">
        <v>8.0020980000000002</v>
      </c>
      <c r="BK114">
        <v>0</v>
      </c>
      <c r="BL114">
        <v>0</v>
      </c>
      <c r="BM114">
        <v>0</v>
      </c>
      <c r="BN114">
        <v>0</v>
      </c>
      <c r="BO114">
        <v>0</v>
      </c>
      <c r="BP114">
        <v>1</v>
      </c>
      <c r="BQ114">
        <v>8.0020980000000002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1</v>
      </c>
      <c r="CV114">
        <v>0</v>
      </c>
      <c r="CW114">
        <v>0</v>
      </c>
      <c r="CX114">
        <f>ROUND(Y114*Source!I72,7)</f>
        <v>0</v>
      </c>
      <c r="CY114">
        <f t="shared" si="36"/>
        <v>103227.06</v>
      </c>
      <c r="CZ114">
        <f t="shared" si="37"/>
        <v>80020.98</v>
      </c>
      <c r="DA114">
        <f t="shared" si="38"/>
        <v>1.29</v>
      </c>
      <c r="DB114">
        <f t="shared" si="19"/>
        <v>8</v>
      </c>
      <c r="DC114">
        <f t="shared" si="20"/>
        <v>0</v>
      </c>
      <c r="DD114" t="s">
        <v>3</v>
      </c>
      <c r="DE114" t="s">
        <v>3</v>
      </c>
      <c r="DF114">
        <f>ROUND(ROUND(AE114*AI114,2)*CX114,2)</f>
        <v>0</v>
      </c>
      <c r="DG114">
        <f t="shared" si="35"/>
        <v>0</v>
      </c>
      <c r="DH114">
        <f t="shared" si="21"/>
        <v>0</v>
      </c>
      <c r="DI114">
        <f t="shared" si="22"/>
        <v>0</v>
      </c>
      <c r="DJ114">
        <f t="shared" si="39"/>
        <v>0</v>
      </c>
      <c r="DK114">
        <v>0</v>
      </c>
      <c r="DL114" t="s">
        <v>3</v>
      </c>
      <c r="DM114">
        <v>0</v>
      </c>
      <c r="DN114" t="s">
        <v>3</v>
      </c>
      <c r="DO114">
        <v>0</v>
      </c>
    </row>
    <row r="115" spans="1:119" x14ac:dyDescent="0.2">
      <c r="A115">
        <f>ROW(Source!A72)</f>
        <v>72</v>
      </c>
      <c r="B115">
        <v>87105575</v>
      </c>
      <c r="C115">
        <v>87115422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480</v>
      </c>
      <c r="J115" t="s">
        <v>481</v>
      </c>
      <c r="K115" t="s">
        <v>482</v>
      </c>
      <c r="L115">
        <v>1425</v>
      </c>
      <c r="N115">
        <v>1013</v>
      </c>
      <c r="O115" t="s">
        <v>133</v>
      </c>
      <c r="P115" t="s">
        <v>133</v>
      </c>
      <c r="Q115">
        <v>1</v>
      </c>
      <c r="W115">
        <v>0</v>
      </c>
      <c r="X115">
        <v>-734153582</v>
      </c>
      <c r="Y115">
        <f t="shared" si="18"/>
        <v>0.06</v>
      </c>
      <c r="AA115">
        <v>1351.57</v>
      </c>
      <c r="AB115">
        <v>0</v>
      </c>
      <c r="AC115">
        <v>0</v>
      </c>
      <c r="AD115">
        <v>0</v>
      </c>
      <c r="AE115">
        <v>1031.73</v>
      </c>
      <c r="AF115">
        <v>0</v>
      </c>
      <c r="AG115">
        <v>0</v>
      </c>
      <c r="AH115">
        <v>0</v>
      </c>
      <c r="AI115">
        <v>1.31</v>
      </c>
      <c r="AJ115">
        <v>1</v>
      </c>
      <c r="AK115">
        <v>1</v>
      </c>
      <c r="AL115">
        <v>1</v>
      </c>
      <c r="AM115">
        <v>2</v>
      </c>
      <c r="AN115">
        <v>0</v>
      </c>
      <c r="AO115">
        <v>0</v>
      </c>
      <c r="AP115">
        <v>1</v>
      </c>
      <c r="AQ115">
        <v>1</v>
      </c>
      <c r="AR115">
        <v>0</v>
      </c>
      <c r="AS115" t="s">
        <v>3</v>
      </c>
      <c r="AT115">
        <v>0.06</v>
      </c>
      <c r="AU115" t="s">
        <v>3</v>
      </c>
      <c r="AV115">
        <v>0</v>
      </c>
      <c r="AW115">
        <v>2</v>
      </c>
      <c r="AX115">
        <v>87115456</v>
      </c>
      <c r="AY115">
        <v>1</v>
      </c>
      <c r="AZ115">
        <v>0</v>
      </c>
      <c r="BA115">
        <v>115</v>
      </c>
      <c r="BB115">
        <v>1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61.903799999999997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1</v>
      </c>
      <c r="BQ115">
        <v>61.903799999999997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1</v>
      </c>
      <c r="CV115">
        <v>0</v>
      </c>
      <c r="CW115">
        <v>0</v>
      </c>
      <c r="CX115">
        <f>ROUND(Y115*Source!I72,7)</f>
        <v>0</v>
      </c>
      <c r="CY115">
        <f t="shared" si="36"/>
        <v>1351.57</v>
      </c>
      <c r="CZ115">
        <f t="shared" si="37"/>
        <v>1031.73</v>
      </c>
      <c r="DA115">
        <f t="shared" si="38"/>
        <v>1.31</v>
      </c>
      <c r="DB115">
        <f t="shared" si="19"/>
        <v>61.9</v>
      </c>
      <c r="DC115">
        <f t="shared" si="20"/>
        <v>0</v>
      </c>
      <c r="DD115" t="s">
        <v>3</v>
      </c>
      <c r="DE115" t="s">
        <v>3</v>
      </c>
      <c r="DF115">
        <f>ROUND(ROUND(AE115*AI115,2)*CX115,2)</f>
        <v>0</v>
      </c>
      <c r="DG115">
        <f t="shared" si="35"/>
        <v>0</v>
      </c>
      <c r="DH115">
        <f t="shared" si="21"/>
        <v>0</v>
      </c>
      <c r="DI115">
        <f t="shared" si="22"/>
        <v>0</v>
      </c>
      <c r="DJ115">
        <f t="shared" si="39"/>
        <v>0</v>
      </c>
      <c r="DK115">
        <v>0</v>
      </c>
      <c r="DL115" t="s">
        <v>3</v>
      </c>
      <c r="DM115">
        <v>0</v>
      </c>
      <c r="DN115" t="s">
        <v>3</v>
      </c>
      <c r="DO115">
        <v>0</v>
      </c>
    </row>
    <row r="116" spans="1:119" x14ac:dyDescent="0.2">
      <c r="A116">
        <f>ROW(Source!A72)</f>
        <v>72</v>
      </c>
      <c r="B116">
        <v>87105575</v>
      </c>
      <c r="C116">
        <v>87115422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W116">
        <v>0</v>
      </c>
      <c r="X116">
        <v>-950997571</v>
      </c>
      <c r="Y116">
        <f t="shared" si="18"/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1</v>
      </c>
      <c r="AJ116">
        <v>1</v>
      </c>
      <c r="AK116">
        <v>1</v>
      </c>
      <c r="AL116">
        <v>1</v>
      </c>
      <c r="AM116">
        <v>0</v>
      </c>
      <c r="AN116">
        <v>1</v>
      </c>
      <c r="AO116">
        <v>0</v>
      </c>
      <c r="AP116">
        <v>1</v>
      </c>
      <c r="AQ116">
        <v>0</v>
      </c>
      <c r="AR116">
        <v>0</v>
      </c>
      <c r="AS116" t="s">
        <v>3</v>
      </c>
      <c r="AT116">
        <v>0</v>
      </c>
      <c r="AU116" t="s">
        <v>3</v>
      </c>
      <c r="AV116">
        <v>0</v>
      </c>
      <c r="AW116">
        <v>2</v>
      </c>
      <c r="AX116">
        <v>87115457</v>
      </c>
      <c r="AY116">
        <v>1</v>
      </c>
      <c r="AZ116">
        <v>0</v>
      </c>
      <c r="BA116">
        <v>116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CV116">
        <v>0</v>
      </c>
      <c r="CW116">
        <v>0</v>
      </c>
      <c r="CX116">
        <f>ROUND(Y116*Source!I72,7)</f>
        <v>0</v>
      </c>
      <c r="CY116">
        <f t="shared" si="36"/>
        <v>0</v>
      </c>
      <c r="CZ116">
        <f t="shared" si="37"/>
        <v>0</v>
      </c>
      <c r="DA116">
        <f t="shared" si="38"/>
        <v>1</v>
      </c>
      <c r="DB116">
        <f t="shared" si="19"/>
        <v>0</v>
      </c>
      <c r="DC116">
        <f t="shared" si="20"/>
        <v>0</v>
      </c>
      <c r="DD116" t="s">
        <v>3</v>
      </c>
      <c r="DE116" t="s">
        <v>3</v>
      </c>
      <c r="DF116">
        <f t="shared" ref="DF116:DF123" si="40">ROUND(ROUND(AE116,2)*CX116,2)</f>
        <v>0</v>
      </c>
      <c r="DG116">
        <f t="shared" si="35"/>
        <v>0</v>
      </c>
      <c r="DH116">
        <f t="shared" si="21"/>
        <v>0</v>
      </c>
      <c r="DI116">
        <f t="shared" si="22"/>
        <v>0</v>
      </c>
      <c r="DJ116">
        <f t="shared" si="39"/>
        <v>0</v>
      </c>
      <c r="DK116">
        <v>0</v>
      </c>
      <c r="DL116" t="s">
        <v>3</v>
      </c>
      <c r="DM116">
        <v>0</v>
      </c>
      <c r="DN116" t="s">
        <v>3</v>
      </c>
      <c r="DO116">
        <v>0</v>
      </c>
    </row>
    <row r="117" spans="1:119" x14ac:dyDescent="0.2">
      <c r="A117">
        <f>ROW(Source!A72)</f>
        <v>72</v>
      </c>
      <c r="B117">
        <v>87105575</v>
      </c>
      <c r="C117">
        <v>87115422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W117">
        <v>0</v>
      </c>
      <c r="X117">
        <v>-1204247626</v>
      </c>
      <c r="Y117">
        <f t="shared" si="18"/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1</v>
      </c>
      <c r="AJ117">
        <v>1</v>
      </c>
      <c r="AK117">
        <v>1</v>
      </c>
      <c r="AL117">
        <v>1</v>
      </c>
      <c r="AM117">
        <v>0</v>
      </c>
      <c r="AN117">
        <v>1</v>
      </c>
      <c r="AO117">
        <v>0</v>
      </c>
      <c r="AP117">
        <v>1</v>
      </c>
      <c r="AQ117">
        <v>0</v>
      </c>
      <c r="AR117">
        <v>0</v>
      </c>
      <c r="AS117" t="s">
        <v>3</v>
      </c>
      <c r="AT117">
        <v>0</v>
      </c>
      <c r="AU117" t="s">
        <v>3</v>
      </c>
      <c r="AV117">
        <v>0</v>
      </c>
      <c r="AW117">
        <v>2</v>
      </c>
      <c r="AX117">
        <v>87115458</v>
      </c>
      <c r="AY117">
        <v>1</v>
      </c>
      <c r="AZ117">
        <v>0</v>
      </c>
      <c r="BA117">
        <v>117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0</v>
      </c>
      <c r="BI117">
        <v>0</v>
      </c>
      <c r="BJ117">
        <v>0</v>
      </c>
      <c r="BK117">
        <v>0</v>
      </c>
      <c r="BL117">
        <v>0</v>
      </c>
      <c r="BM117">
        <v>0</v>
      </c>
      <c r="BN117">
        <v>0</v>
      </c>
      <c r="BO117">
        <v>0</v>
      </c>
      <c r="BP117">
        <v>0</v>
      </c>
      <c r="BQ117">
        <v>0</v>
      </c>
      <c r="BR117">
        <v>0</v>
      </c>
      <c r="BS117">
        <v>0</v>
      </c>
      <c r="BT117">
        <v>0</v>
      </c>
      <c r="BU117">
        <v>0</v>
      </c>
      <c r="BV117">
        <v>0</v>
      </c>
      <c r="BW117">
        <v>0</v>
      </c>
      <c r="CV117">
        <v>0</v>
      </c>
      <c r="CW117">
        <v>0</v>
      </c>
      <c r="CX117">
        <f>ROUND(Y117*Source!I72,7)</f>
        <v>0</v>
      </c>
      <c r="CY117">
        <f t="shared" si="36"/>
        <v>0</v>
      </c>
      <c r="CZ117">
        <f t="shared" si="37"/>
        <v>0</v>
      </c>
      <c r="DA117">
        <f t="shared" si="38"/>
        <v>1</v>
      </c>
      <c r="DB117">
        <f t="shared" si="19"/>
        <v>0</v>
      </c>
      <c r="DC117">
        <f t="shared" si="20"/>
        <v>0</v>
      </c>
      <c r="DD117" t="s">
        <v>3</v>
      </c>
      <c r="DE117" t="s">
        <v>3</v>
      </c>
      <c r="DF117">
        <f t="shared" si="40"/>
        <v>0</v>
      </c>
      <c r="DG117">
        <f t="shared" si="35"/>
        <v>0</v>
      </c>
      <c r="DH117">
        <f t="shared" si="21"/>
        <v>0</v>
      </c>
      <c r="DI117">
        <f t="shared" si="22"/>
        <v>0</v>
      </c>
      <c r="DJ117">
        <f t="shared" si="39"/>
        <v>0</v>
      </c>
      <c r="DK117">
        <v>0</v>
      </c>
      <c r="DL117" t="s">
        <v>3</v>
      </c>
      <c r="DM117">
        <v>0</v>
      </c>
      <c r="DN117" t="s">
        <v>3</v>
      </c>
      <c r="DO117">
        <v>0</v>
      </c>
    </row>
    <row r="118" spans="1:119" x14ac:dyDescent="0.2">
      <c r="A118">
        <f>ROW(Source!A72)</f>
        <v>72</v>
      </c>
      <c r="B118">
        <v>87105575</v>
      </c>
      <c r="C118">
        <v>87115422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W118">
        <v>0</v>
      </c>
      <c r="X118">
        <v>-320198552</v>
      </c>
      <c r="Y118">
        <f t="shared" si="18"/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1</v>
      </c>
      <c r="AJ118">
        <v>1</v>
      </c>
      <c r="AK118">
        <v>1</v>
      </c>
      <c r="AL118">
        <v>1</v>
      </c>
      <c r="AM118">
        <v>0</v>
      </c>
      <c r="AN118">
        <v>1</v>
      </c>
      <c r="AO118">
        <v>0</v>
      </c>
      <c r="AP118">
        <v>1</v>
      </c>
      <c r="AQ118">
        <v>0</v>
      </c>
      <c r="AR118">
        <v>0</v>
      </c>
      <c r="AS118" t="s">
        <v>3</v>
      </c>
      <c r="AT118">
        <v>0</v>
      </c>
      <c r="AU118" t="s">
        <v>3</v>
      </c>
      <c r="AV118">
        <v>0</v>
      </c>
      <c r="AW118">
        <v>2</v>
      </c>
      <c r="AX118">
        <v>87115459</v>
      </c>
      <c r="AY118">
        <v>1</v>
      </c>
      <c r="AZ118">
        <v>0</v>
      </c>
      <c r="BA118">
        <v>118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0</v>
      </c>
      <c r="BI118">
        <v>0</v>
      </c>
      <c r="BJ118">
        <v>0</v>
      </c>
      <c r="BK118">
        <v>0</v>
      </c>
      <c r="BL118">
        <v>0</v>
      </c>
      <c r="BM118">
        <v>0</v>
      </c>
      <c r="BN118">
        <v>0</v>
      </c>
      <c r="BO118">
        <v>0</v>
      </c>
      <c r="BP118">
        <v>0</v>
      </c>
      <c r="BQ118">
        <v>0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CV118">
        <v>0</v>
      </c>
      <c r="CW118">
        <v>0</v>
      </c>
      <c r="CX118">
        <f>ROUND(Y118*Source!I72,7)</f>
        <v>0</v>
      </c>
      <c r="CY118">
        <f t="shared" si="36"/>
        <v>0</v>
      </c>
      <c r="CZ118">
        <f t="shared" si="37"/>
        <v>0</v>
      </c>
      <c r="DA118">
        <f t="shared" si="38"/>
        <v>1</v>
      </c>
      <c r="DB118">
        <f t="shared" si="19"/>
        <v>0</v>
      </c>
      <c r="DC118">
        <f t="shared" si="20"/>
        <v>0</v>
      </c>
      <c r="DD118" t="s">
        <v>3</v>
      </c>
      <c r="DE118" t="s">
        <v>3</v>
      </c>
      <c r="DF118">
        <f t="shared" si="40"/>
        <v>0</v>
      </c>
      <c r="DG118">
        <f t="shared" si="35"/>
        <v>0</v>
      </c>
      <c r="DH118">
        <f t="shared" si="21"/>
        <v>0</v>
      </c>
      <c r="DI118">
        <f t="shared" si="22"/>
        <v>0</v>
      </c>
      <c r="DJ118">
        <f t="shared" si="39"/>
        <v>0</v>
      </c>
      <c r="DK118">
        <v>0</v>
      </c>
      <c r="DL118" t="s">
        <v>3</v>
      </c>
      <c r="DM118">
        <v>0</v>
      </c>
      <c r="DN118" t="s">
        <v>3</v>
      </c>
      <c r="DO118">
        <v>0</v>
      </c>
    </row>
    <row r="119" spans="1:119" x14ac:dyDescent="0.2">
      <c r="A119">
        <f>ROW(Source!A72)</f>
        <v>72</v>
      </c>
      <c r="B119">
        <v>87105575</v>
      </c>
      <c r="C119">
        <v>87115422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W119">
        <v>0</v>
      </c>
      <c r="X119">
        <v>326010188</v>
      </c>
      <c r="Y119">
        <f t="shared" si="18"/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1</v>
      </c>
      <c r="AJ119">
        <v>1</v>
      </c>
      <c r="AK119">
        <v>1</v>
      </c>
      <c r="AL119">
        <v>1</v>
      </c>
      <c r="AM119">
        <v>0</v>
      </c>
      <c r="AN119">
        <v>1</v>
      </c>
      <c r="AO119">
        <v>0</v>
      </c>
      <c r="AP119">
        <v>1</v>
      </c>
      <c r="AQ119">
        <v>0</v>
      </c>
      <c r="AR119">
        <v>0</v>
      </c>
      <c r="AS119" t="s">
        <v>3</v>
      </c>
      <c r="AT119">
        <v>0</v>
      </c>
      <c r="AU119" t="s">
        <v>3</v>
      </c>
      <c r="AV119">
        <v>0</v>
      </c>
      <c r="AW119">
        <v>2</v>
      </c>
      <c r="AX119">
        <v>87115460</v>
      </c>
      <c r="AY119">
        <v>1</v>
      </c>
      <c r="AZ119">
        <v>0</v>
      </c>
      <c r="BA119">
        <v>119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CV119">
        <v>0</v>
      </c>
      <c r="CW119">
        <v>0</v>
      </c>
      <c r="CX119">
        <f>ROUND(Y119*Source!I72,7)</f>
        <v>0</v>
      </c>
      <c r="CY119">
        <f t="shared" si="36"/>
        <v>0</v>
      </c>
      <c r="CZ119">
        <f t="shared" si="37"/>
        <v>0</v>
      </c>
      <c r="DA119">
        <f t="shared" si="38"/>
        <v>1</v>
      </c>
      <c r="DB119">
        <f t="shared" si="19"/>
        <v>0</v>
      </c>
      <c r="DC119">
        <f t="shared" si="20"/>
        <v>0</v>
      </c>
      <c r="DD119" t="s">
        <v>3</v>
      </c>
      <c r="DE119" t="s">
        <v>3</v>
      </c>
      <c r="DF119">
        <f t="shared" si="40"/>
        <v>0</v>
      </c>
      <c r="DG119">
        <f t="shared" si="35"/>
        <v>0</v>
      </c>
      <c r="DH119">
        <f t="shared" si="21"/>
        <v>0</v>
      </c>
      <c r="DI119">
        <f t="shared" si="22"/>
        <v>0</v>
      </c>
      <c r="DJ119">
        <f t="shared" si="39"/>
        <v>0</v>
      </c>
      <c r="DK119">
        <v>0</v>
      </c>
      <c r="DL119" t="s">
        <v>3</v>
      </c>
      <c r="DM119">
        <v>0</v>
      </c>
      <c r="DN119" t="s">
        <v>3</v>
      </c>
      <c r="DO119">
        <v>0</v>
      </c>
    </row>
    <row r="120" spans="1:119" x14ac:dyDescent="0.2">
      <c r="A120">
        <f>ROW(Source!A73)</f>
        <v>73</v>
      </c>
      <c r="B120">
        <v>87105511</v>
      </c>
      <c r="C120">
        <v>87115422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456</v>
      </c>
      <c r="J120" t="s">
        <v>3</v>
      </c>
      <c r="K120" t="s">
        <v>457</v>
      </c>
      <c r="L120">
        <v>1191</v>
      </c>
      <c r="N120">
        <v>1013</v>
      </c>
      <c r="O120" t="s">
        <v>441</v>
      </c>
      <c r="P120" t="s">
        <v>441</v>
      </c>
      <c r="Q120">
        <v>1</v>
      </c>
      <c r="W120">
        <v>0</v>
      </c>
      <c r="X120">
        <v>32079103</v>
      </c>
      <c r="Y120">
        <f t="shared" si="18"/>
        <v>9</v>
      </c>
      <c r="AA120">
        <v>0</v>
      </c>
      <c r="AB120">
        <v>0</v>
      </c>
      <c r="AC120">
        <v>0</v>
      </c>
      <c r="AD120">
        <v>748.18</v>
      </c>
      <c r="AE120">
        <v>0</v>
      </c>
      <c r="AF120">
        <v>0</v>
      </c>
      <c r="AG120">
        <v>0</v>
      </c>
      <c r="AH120">
        <v>748.18</v>
      </c>
      <c r="AI120">
        <v>1</v>
      </c>
      <c r="AJ120">
        <v>1</v>
      </c>
      <c r="AK120">
        <v>1</v>
      </c>
      <c r="AL120">
        <v>1</v>
      </c>
      <c r="AM120">
        <v>-2</v>
      </c>
      <c r="AN120">
        <v>0</v>
      </c>
      <c r="AO120">
        <v>0</v>
      </c>
      <c r="AP120">
        <v>1</v>
      </c>
      <c r="AQ120">
        <v>1</v>
      </c>
      <c r="AR120">
        <v>0</v>
      </c>
      <c r="AS120" t="s">
        <v>3</v>
      </c>
      <c r="AT120">
        <v>9</v>
      </c>
      <c r="AU120" t="s">
        <v>3</v>
      </c>
      <c r="AV120">
        <v>1</v>
      </c>
      <c r="AW120">
        <v>2</v>
      </c>
      <c r="AX120">
        <v>87115442</v>
      </c>
      <c r="AY120">
        <v>1</v>
      </c>
      <c r="AZ120">
        <v>0</v>
      </c>
      <c r="BA120">
        <v>120</v>
      </c>
      <c r="BB120">
        <v>1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6733.62</v>
      </c>
      <c r="BN120">
        <v>9</v>
      </c>
      <c r="BO120">
        <v>0</v>
      </c>
      <c r="BP120">
        <v>1</v>
      </c>
      <c r="BQ120">
        <v>0</v>
      </c>
      <c r="BR120">
        <v>0</v>
      </c>
      <c r="BS120">
        <v>0</v>
      </c>
      <c r="BT120">
        <v>6733.62</v>
      </c>
      <c r="BU120">
        <v>9</v>
      </c>
      <c r="BV120">
        <v>0</v>
      </c>
      <c r="BW120">
        <v>1</v>
      </c>
      <c r="CU120">
        <f>ROUND(AT120*Source!I73*AH120*AL120,2)</f>
        <v>0</v>
      </c>
      <c r="CV120">
        <f>ROUND(Y120*Source!I73,7)</f>
        <v>0</v>
      </c>
      <c r="CW120">
        <v>0</v>
      </c>
      <c r="CX120">
        <f>ROUND(Y120*Source!I73,7)</f>
        <v>0</v>
      </c>
      <c r="CY120">
        <f>AD120</f>
        <v>748.18</v>
      </c>
      <c r="CZ120">
        <f>AH120</f>
        <v>748.18</v>
      </c>
      <c r="DA120">
        <f>AL120</f>
        <v>1</v>
      </c>
      <c r="DB120">
        <f t="shared" si="19"/>
        <v>6733.62</v>
      </c>
      <c r="DC120">
        <f t="shared" si="20"/>
        <v>0</v>
      </c>
      <c r="DD120" t="s">
        <v>3</v>
      </c>
      <c r="DE120" t="s">
        <v>3</v>
      </c>
      <c r="DF120">
        <f t="shared" si="40"/>
        <v>0</v>
      </c>
      <c r="DG120">
        <f t="shared" si="35"/>
        <v>0</v>
      </c>
      <c r="DH120">
        <f t="shared" si="21"/>
        <v>0</v>
      </c>
      <c r="DI120">
        <f t="shared" si="22"/>
        <v>0</v>
      </c>
      <c r="DJ120">
        <f>DI120</f>
        <v>0</v>
      </c>
      <c r="DK120">
        <v>1</v>
      </c>
      <c r="DL120" t="s">
        <v>3</v>
      </c>
      <c r="DM120">
        <v>0</v>
      </c>
      <c r="DN120" t="s">
        <v>3</v>
      </c>
      <c r="DO120">
        <v>0</v>
      </c>
    </row>
    <row r="121" spans="1:119" x14ac:dyDescent="0.2">
      <c r="A121">
        <f>ROW(Source!A73)</f>
        <v>73</v>
      </c>
      <c r="B121">
        <v>87105511</v>
      </c>
      <c r="C121">
        <v>87115422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442</v>
      </c>
      <c r="J121" t="s">
        <v>3</v>
      </c>
      <c r="K121" t="s">
        <v>443</v>
      </c>
      <c r="L121">
        <v>1191</v>
      </c>
      <c r="N121">
        <v>1013</v>
      </c>
      <c r="O121" t="s">
        <v>441</v>
      </c>
      <c r="P121" t="s">
        <v>441</v>
      </c>
      <c r="Q121">
        <v>1</v>
      </c>
      <c r="W121">
        <v>0</v>
      </c>
      <c r="X121">
        <v>-1417349443</v>
      </c>
      <c r="Y121">
        <f t="shared" si="18"/>
        <v>3.21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1</v>
      </c>
      <c r="AJ121">
        <v>1</v>
      </c>
      <c r="AK121">
        <v>1</v>
      </c>
      <c r="AL121">
        <v>1</v>
      </c>
      <c r="AM121">
        <v>-2</v>
      </c>
      <c r="AN121">
        <v>0</v>
      </c>
      <c r="AO121">
        <v>0</v>
      </c>
      <c r="AP121">
        <v>1</v>
      </c>
      <c r="AQ121">
        <v>1</v>
      </c>
      <c r="AR121">
        <v>0</v>
      </c>
      <c r="AS121" t="s">
        <v>3</v>
      </c>
      <c r="AT121">
        <v>3.21</v>
      </c>
      <c r="AU121" t="s">
        <v>3</v>
      </c>
      <c r="AV121">
        <v>2</v>
      </c>
      <c r="AW121">
        <v>2</v>
      </c>
      <c r="AX121">
        <v>87115443</v>
      </c>
      <c r="AY121">
        <v>1</v>
      </c>
      <c r="AZ121">
        <v>0</v>
      </c>
      <c r="BA121">
        <v>121</v>
      </c>
      <c r="BB121">
        <v>1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CV121">
        <v>0</v>
      </c>
      <c r="CW121">
        <v>0</v>
      </c>
      <c r="CX121">
        <f>ROUND(Y121*Source!I73,7)</f>
        <v>0</v>
      </c>
      <c r="CY121">
        <f>AD121</f>
        <v>0</v>
      </c>
      <c r="CZ121">
        <f>AH121</f>
        <v>0</v>
      </c>
      <c r="DA121">
        <f>AL121</f>
        <v>1</v>
      </c>
      <c r="DB121">
        <f t="shared" si="19"/>
        <v>0</v>
      </c>
      <c r="DC121">
        <f t="shared" si="20"/>
        <v>0</v>
      </c>
      <c r="DD121" t="s">
        <v>3</v>
      </c>
      <c r="DE121" t="s">
        <v>3</v>
      </c>
      <c r="DF121">
        <f t="shared" si="40"/>
        <v>0</v>
      </c>
      <c r="DG121">
        <f t="shared" si="35"/>
        <v>0</v>
      </c>
      <c r="DH121">
        <f t="shared" si="21"/>
        <v>0</v>
      </c>
      <c r="DI121">
        <f t="shared" si="22"/>
        <v>0</v>
      </c>
      <c r="DJ121">
        <f>DI121</f>
        <v>0</v>
      </c>
      <c r="DK121">
        <v>0</v>
      </c>
      <c r="DL121" t="s">
        <v>3</v>
      </c>
      <c r="DM121">
        <v>0</v>
      </c>
      <c r="DN121" t="s">
        <v>3</v>
      </c>
      <c r="DO121">
        <v>0</v>
      </c>
    </row>
    <row r="122" spans="1:119" x14ac:dyDescent="0.2">
      <c r="A122">
        <f>ROW(Source!A73)</f>
        <v>73</v>
      </c>
      <c r="B122">
        <v>87105511</v>
      </c>
      <c r="C122">
        <v>87115422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458</v>
      </c>
      <c r="J122" t="s">
        <v>459</v>
      </c>
      <c r="K122" t="s">
        <v>460</v>
      </c>
      <c r="L122">
        <v>1368</v>
      </c>
      <c r="N122">
        <v>1011</v>
      </c>
      <c r="O122" t="s">
        <v>447</v>
      </c>
      <c r="P122" t="s">
        <v>447</v>
      </c>
      <c r="Q122">
        <v>1</v>
      </c>
      <c r="W122">
        <v>0</v>
      </c>
      <c r="X122">
        <v>843131152</v>
      </c>
      <c r="Y122">
        <f t="shared" si="18"/>
        <v>2.6</v>
      </c>
      <c r="AA122">
        <v>0</v>
      </c>
      <c r="AB122">
        <v>2736.29</v>
      </c>
      <c r="AC122">
        <v>932.95</v>
      </c>
      <c r="AD122">
        <v>0</v>
      </c>
      <c r="AE122">
        <v>0</v>
      </c>
      <c r="AF122">
        <v>2088.77</v>
      </c>
      <c r="AG122">
        <v>932.95</v>
      </c>
      <c r="AH122">
        <v>0</v>
      </c>
      <c r="AI122">
        <v>1</v>
      </c>
      <c r="AJ122">
        <v>1.31</v>
      </c>
      <c r="AK122">
        <v>1</v>
      </c>
      <c r="AL122">
        <v>1</v>
      </c>
      <c r="AM122">
        <v>2</v>
      </c>
      <c r="AN122">
        <v>0</v>
      </c>
      <c r="AO122">
        <v>0</v>
      </c>
      <c r="AP122">
        <v>1</v>
      </c>
      <c r="AQ122">
        <v>1</v>
      </c>
      <c r="AR122">
        <v>0</v>
      </c>
      <c r="AS122" t="s">
        <v>3</v>
      </c>
      <c r="AT122">
        <v>2.6</v>
      </c>
      <c r="AU122" t="s">
        <v>3</v>
      </c>
      <c r="AV122">
        <v>1</v>
      </c>
      <c r="AW122">
        <v>2</v>
      </c>
      <c r="AX122">
        <v>87115444</v>
      </c>
      <c r="AY122">
        <v>1</v>
      </c>
      <c r="AZ122">
        <v>0</v>
      </c>
      <c r="BA122">
        <v>122</v>
      </c>
      <c r="BB122">
        <v>1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0</v>
      </c>
      <c r="BI122">
        <v>0</v>
      </c>
      <c r="BJ122">
        <v>0</v>
      </c>
      <c r="BK122">
        <v>5430.8020000000006</v>
      </c>
      <c r="BL122">
        <v>2425.67</v>
      </c>
      <c r="BM122">
        <v>0</v>
      </c>
      <c r="BN122">
        <v>0</v>
      </c>
      <c r="BO122">
        <v>2.6</v>
      </c>
      <c r="BP122">
        <v>1</v>
      </c>
      <c r="BQ122">
        <v>0</v>
      </c>
      <c r="BR122">
        <v>5430.8020000000006</v>
      </c>
      <c r="BS122">
        <v>2425.67</v>
      </c>
      <c r="BT122">
        <v>0</v>
      </c>
      <c r="BU122">
        <v>0</v>
      </c>
      <c r="BV122">
        <v>2.6</v>
      </c>
      <c r="BW122">
        <v>1</v>
      </c>
      <c r="CV122">
        <v>0</v>
      </c>
      <c r="CW122">
        <f>ROUND(Y122*Source!I73*DO122,7)</f>
        <v>0</v>
      </c>
      <c r="CX122">
        <f>ROUND(Y122*Source!I73,7)</f>
        <v>0</v>
      </c>
      <c r="CY122">
        <f>AB122</f>
        <v>2736.29</v>
      </c>
      <c r="CZ122">
        <f>AF122</f>
        <v>2088.77</v>
      </c>
      <c r="DA122">
        <f>AJ122</f>
        <v>1.31</v>
      </c>
      <c r="DB122">
        <f t="shared" si="19"/>
        <v>5430.8</v>
      </c>
      <c r="DC122">
        <f t="shared" si="20"/>
        <v>2425.67</v>
      </c>
      <c r="DD122" t="s">
        <v>3</v>
      </c>
      <c r="DE122" t="s">
        <v>3</v>
      </c>
      <c r="DF122">
        <f t="shared" si="40"/>
        <v>0</v>
      </c>
      <c r="DG122">
        <f>ROUND(ROUND(AF122*AJ122,2)*CX122,2)</f>
        <v>0</v>
      </c>
      <c r="DH122">
        <f t="shared" si="21"/>
        <v>0</v>
      </c>
      <c r="DI122">
        <f t="shared" si="22"/>
        <v>0</v>
      </c>
      <c r="DJ122">
        <f>DG122+DH122</f>
        <v>0</v>
      </c>
      <c r="DK122">
        <v>0</v>
      </c>
      <c r="DL122" t="s">
        <v>461</v>
      </c>
      <c r="DM122">
        <v>5</v>
      </c>
      <c r="DN122" t="s">
        <v>441</v>
      </c>
      <c r="DO122">
        <v>1</v>
      </c>
    </row>
    <row r="123" spans="1:119" x14ac:dyDescent="0.2">
      <c r="A123">
        <f>ROW(Source!A73)</f>
        <v>73</v>
      </c>
      <c r="B123">
        <v>87105511</v>
      </c>
      <c r="C123">
        <v>87115422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462</v>
      </c>
      <c r="J123" t="s">
        <v>463</v>
      </c>
      <c r="K123" t="s">
        <v>464</v>
      </c>
      <c r="L123">
        <v>1368</v>
      </c>
      <c r="N123">
        <v>1011</v>
      </c>
      <c r="O123" t="s">
        <v>447</v>
      </c>
      <c r="P123" t="s">
        <v>447</v>
      </c>
      <c r="Q123">
        <v>1</v>
      </c>
      <c r="W123">
        <v>0</v>
      </c>
      <c r="X123">
        <v>-849950259</v>
      </c>
      <c r="Y123">
        <f t="shared" si="18"/>
        <v>0.61</v>
      </c>
      <c r="AA123">
        <v>0</v>
      </c>
      <c r="AB123">
        <v>641.70000000000005</v>
      </c>
      <c r="AC123">
        <v>811.79</v>
      </c>
      <c r="AD123">
        <v>0</v>
      </c>
      <c r="AE123">
        <v>0</v>
      </c>
      <c r="AF123">
        <v>641.70000000000005</v>
      </c>
      <c r="AG123">
        <v>811.79</v>
      </c>
      <c r="AH123">
        <v>0</v>
      </c>
      <c r="AI123">
        <v>1</v>
      </c>
      <c r="AJ123">
        <v>1</v>
      </c>
      <c r="AK123">
        <v>1</v>
      </c>
      <c r="AL123">
        <v>1</v>
      </c>
      <c r="AM123">
        <v>-2</v>
      </c>
      <c r="AN123">
        <v>0</v>
      </c>
      <c r="AO123">
        <v>0</v>
      </c>
      <c r="AP123">
        <v>1</v>
      </c>
      <c r="AQ123">
        <v>1</v>
      </c>
      <c r="AR123">
        <v>0</v>
      </c>
      <c r="AS123" t="s">
        <v>3</v>
      </c>
      <c r="AT123">
        <v>0.61</v>
      </c>
      <c r="AU123" t="s">
        <v>3</v>
      </c>
      <c r="AV123">
        <v>1</v>
      </c>
      <c r="AW123">
        <v>2</v>
      </c>
      <c r="AX123">
        <v>87115445</v>
      </c>
      <c r="AY123">
        <v>1</v>
      </c>
      <c r="AZ123">
        <v>0</v>
      </c>
      <c r="BA123">
        <v>123</v>
      </c>
      <c r="BB123">
        <v>1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391.43700000000001</v>
      </c>
      <c r="BL123">
        <v>495.19189999999998</v>
      </c>
      <c r="BM123">
        <v>0</v>
      </c>
      <c r="BN123">
        <v>0</v>
      </c>
      <c r="BO123">
        <v>0.61</v>
      </c>
      <c r="BP123">
        <v>1</v>
      </c>
      <c r="BQ123">
        <v>0</v>
      </c>
      <c r="BR123">
        <v>391.43700000000001</v>
      </c>
      <c r="BS123">
        <v>495.19189999999998</v>
      </c>
      <c r="BT123">
        <v>0</v>
      </c>
      <c r="BU123">
        <v>0</v>
      </c>
      <c r="BV123">
        <v>0.61</v>
      </c>
      <c r="BW123">
        <v>1</v>
      </c>
      <c r="CV123">
        <v>0</v>
      </c>
      <c r="CW123">
        <f>ROUND(Y123*Source!I73*DO123,7)</f>
        <v>0</v>
      </c>
      <c r="CX123">
        <f>ROUND(Y123*Source!I73,7)</f>
        <v>0</v>
      </c>
      <c r="CY123">
        <f>AB123</f>
        <v>641.70000000000005</v>
      </c>
      <c r="CZ123">
        <f>AF123</f>
        <v>641.70000000000005</v>
      </c>
      <c r="DA123">
        <f>AJ123</f>
        <v>1</v>
      </c>
      <c r="DB123">
        <f t="shared" si="19"/>
        <v>391.44</v>
      </c>
      <c r="DC123">
        <f t="shared" si="20"/>
        <v>495.19</v>
      </c>
      <c r="DD123" t="s">
        <v>3</v>
      </c>
      <c r="DE123" t="s">
        <v>3</v>
      </c>
      <c r="DF123">
        <f t="shared" si="40"/>
        <v>0</v>
      </c>
      <c r="DG123">
        <f t="shared" ref="DG123:DG140" si="41">ROUND(ROUND(AF123,2)*CX123,2)</f>
        <v>0</v>
      </c>
      <c r="DH123">
        <f t="shared" si="21"/>
        <v>0</v>
      </c>
      <c r="DI123">
        <f t="shared" si="22"/>
        <v>0</v>
      </c>
      <c r="DJ123">
        <f>DG123+DH123</f>
        <v>0</v>
      </c>
      <c r="DK123">
        <v>1</v>
      </c>
      <c r="DL123" t="s">
        <v>455</v>
      </c>
      <c r="DM123">
        <v>4</v>
      </c>
      <c r="DN123" t="s">
        <v>441</v>
      </c>
      <c r="DO123">
        <v>1</v>
      </c>
    </row>
    <row r="124" spans="1:119" x14ac:dyDescent="0.2">
      <c r="A124">
        <f>ROW(Source!A73)</f>
        <v>73</v>
      </c>
      <c r="B124">
        <v>87105511</v>
      </c>
      <c r="C124">
        <v>87115422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465</v>
      </c>
      <c r="J124" t="s">
        <v>466</v>
      </c>
      <c r="K124" t="s">
        <v>467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W124">
        <v>0</v>
      </c>
      <c r="X124">
        <v>-897919439</v>
      </c>
      <c r="Y124">
        <f t="shared" si="18"/>
        <v>0.1</v>
      </c>
      <c r="AA124">
        <v>296.69</v>
      </c>
      <c r="AB124">
        <v>0</v>
      </c>
      <c r="AC124">
        <v>0</v>
      </c>
      <c r="AD124">
        <v>0</v>
      </c>
      <c r="AE124">
        <v>185.43</v>
      </c>
      <c r="AF124">
        <v>0</v>
      </c>
      <c r="AG124">
        <v>0</v>
      </c>
      <c r="AH124">
        <v>0</v>
      </c>
      <c r="AI124">
        <v>1.6</v>
      </c>
      <c r="AJ124">
        <v>1</v>
      </c>
      <c r="AK124">
        <v>1</v>
      </c>
      <c r="AL124">
        <v>1</v>
      </c>
      <c r="AM124">
        <v>2</v>
      </c>
      <c r="AN124">
        <v>0</v>
      </c>
      <c r="AO124">
        <v>0</v>
      </c>
      <c r="AP124">
        <v>1</v>
      </c>
      <c r="AQ124">
        <v>1</v>
      </c>
      <c r="AR124">
        <v>0</v>
      </c>
      <c r="AS124" t="s">
        <v>3</v>
      </c>
      <c r="AT124">
        <v>0.1</v>
      </c>
      <c r="AU124" t="s">
        <v>3</v>
      </c>
      <c r="AV124">
        <v>0</v>
      </c>
      <c r="AW124">
        <v>2</v>
      </c>
      <c r="AX124">
        <v>87115446</v>
      </c>
      <c r="AY124">
        <v>1</v>
      </c>
      <c r="AZ124">
        <v>0</v>
      </c>
      <c r="BA124">
        <v>124</v>
      </c>
      <c r="BB124">
        <v>1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18.543000000000003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1</v>
      </c>
      <c r="BQ124">
        <v>18.543000000000003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1</v>
      </c>
      <c r="CV124">
        <v>0</v>
      </c>
      <c r="CW124">
        <v>0</v>
      </c>
      <c r="CX124">
        <f>ROUND(Y124*Source!I73,7)</f>
        <v>0</v>
      </c>
      <c r="CY124">
        <f t="shared" ref="CY124:CY138" si="42">AA124</f>
        <v>296.69</v>
      </c>
      <c r="CZ124">
        <f t="shared" ref="CZ124:CZ138" si="43">AE124</f>
        <v>185.43</v>
      </c>
      <c r="DA124">
        <f t="shared" ref="DA124:DA138" si="44">AI124</f>
        <v>1.6</v>
      </c>
      <c r="DB124">
        <f t="shared" si="19"/>
        <v>18.54</v>
      </c>
      <c r="DC124">
        <f t="shared" si="20"/>
        <v>0</v>
      </c>
      <c r="DD124" t="s">
        <v>3</v>
      </c>
      <c r="DE124" t="s">
        <v>3</v>
      </c>
      <c r="DF124">
        <f>ROUND(ROUND(AE124*AI124,2)*CX124,2)</f>
        <v>0</v>
      </c>
      <c r="DG124">
        <f t="shared" si="41"/>
        <v>0</v>
      </c>
      <c r="DH124">
        <f t="shared" si="21"/>
        <v>0</v>
      </c>
      <c r="DI124">
        <f t="shared" si="22"/>
        <v>0</v>
      </c>
      <c r="DJ124">
        <f t="shared" ref="DJ124:DJ138" si="45">DF124</f>
        <v>0</v>
      </c>
      <c r="DK124">
        <v>0</v>
      </c>
      <c r="DL124" t="s">
        <v>3</v>
      </c>
      <c r="DM124">
        <v>0</v>
      </c>
      <c r="DN124" t="s">
        <v>3</v>
      </c>
      <c r="DO124">
        <v>0</v>
      </c>
    </row>
    <row r="125" spans="1:119" x14ac:dyDescent="0.2">
      <c r="A125">
        <f>ROW(Source!A73)</f>
        <v>73</v>
      </c>
      <c r="B125">
        <v>87105511</v>
      </c>
      <c r="C125">
        <v>87115422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468</v>
      </c>
      <c r="J125" t="s">
        <v>469</v>
      </c>
      <c r="K125" t="s">
        <v>470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W125">
        <v>0</v>
      </c>
      <c r="X125">
        <v>-1547825166</v>
      </c>
      <c r="Y125">
        <f t="shared" si="18"/>
        <v>0.03</v>
      </c>
      <c r="AA125">
        <v>93.65</v>
      </c>
      <c r="AB125">
        <v>0</v>
      </c>
      <c r="AC125">
        <v>0</v>
      </c>
      <c r="AD125">
        <v>0</v>
      </c>
      <c r="AE125">
        <v>58.53</v>
      </c>
      <c r="AF125">
        <v>0</v>
      </c>
      <c r="AG125">
        <v>0</v>
      </c>
      <c r="AH125">
        <v>0</v>
      </c>
      <c r="AI125">
        <v>1.6</v>
      </c>
      <c r="AJ125">
        <v>1</v>
      </c>
      <c r="AK125">
        <v>1</v>
      </c>
      <c r="AL125">
        <v>1</v>
      </c>
      <c r="AM125">
        <v>2</v>
      </c>
      <c r="AN125">
        <v>0</v>
      </c>
      <c r="AO125">
        <v>0</v>
      </c>
      <c r="AP125">
        <v>1</v>
      </c>
      <c r="AQ125">
        <v>1</v>
      </c>
      <c r="AR125">
        <v>0</v>
      </c>
      <c r="AS125" t="s">
        <v>3</v>
      </c>
      <c r="AT125">
        <v>0.03</v>
      </c>
      <c r="AU125" t="s">
        <v>3</v>
      </c>
      <c r="AV125">
        <v>0</v>
      </c>
      <c r="AW125">
        <v>2</v>
      </c>
      <c r="AX125">
        <v>87115447</v>
      </c>
      <c r="AY125">
        <v>1</v>
      </c>
      <c r="AZ125">
        <v>0</v>
      </c>
      <c r="BA125">
        <v>125</v>
      </c>
      <c r="BB125">
        <v>1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1.7559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1</v>
      </c>
      <c r="BQ125">
        <v>1.7559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1</v>
      </c>
      <c r="CV125">
        <v>0</v>
      </c>
      <c r="CW125">
        <v>0</v>
      </c>
      <c r="CX125">
        <f>ROUND(Y125*Source!I73,7)</f>
        <v>0</v>
      </c>
      <c r="CY125">
        <f t="shared" si="42"/>
        <v>93.65</v>
      </c>
      <c r="CZ125">
        <f t="shared" si="43"/>
        <v>58.53</v>
      </c>
      <c r="DA125">
        <f t="shared" si="44"/>
        <v>1.6</v>
      </c>
      <c r="DB125">
        <f t="shared" si="19"/>
        <v>1.76</v>
      </c>
      <c r="DC125">
        <f t="shared" si="20"/>
        <v>0</v>
      </c>
      <c r="DD125" t="s">
        <v>3</v>
      </c>
      <c r="DE125" t="s">
        <v>3</v>
      </c>
      <c r="DF125">
        <f>ROUND(ROUND(AE125*AI125,2)*CX125,2)</f>
        <v>0</v>
      </c>
      <c r="DG125">
        <f t="shared" si="41"/>
        <v>0</v>
      </c>
      <c r="DH125">
        <f t="shared" si="21"/>
        <v>0</v>
      </c>
      <c r="DI125">
        <f t="shared" si="22"/>
        <v>0</v>
      </c>
      <c r="DJ125">
        <f t="shared" si="45"/>
        <v>0</v>
      </c>
      <c r="DK125">
        <v>0</v>
      </c>
      <c r="DL125" t="s">
        <v>3</v>
      </c>
      <c r="DM125">
        <v>0</v>
      </c>
      <c r="DN125" t="s">
        <v>3</v>
      </c>
      <c r="DO125">
        <v>0</v>
      </c>
    </row>
    <row r="126" spans="1:119" x14ac:dyDescent="0.2">
      <c r="A126">
        <f>ROW(Source!A73)</f>
        <v>73</v>
      </c>
      <c r="B126">
        <v>87105511</v>
      </c>
      <c r="C126">
        <v>87115422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W126">
        <v>0</v>
      </c>
      <c r="X126">
        <v>-1131385474</v>
      </c>
      <c r="Y126">
        <f t="shared" si="18"/>
        <v>0</v>
      </c>
      <c r="AA126">
        <v>174.93</v>
      </c>
      <c r="AB126">
        <v>0</v>
      </c>
      <c r="AC126">
        <v>0</v>
      </c>
      <c r="AD126">
        <v>0</v>
      </c>
      <c r="AE126">
        <v>174.93</v>
      </c>
      <c r="AF126">
        <v>0</v>
      </c>
      <c r="AG126">
        <v>0</v>
      </c>
      <c r="AH126">
        <v>0</v>
      </c>
      <c r="AI126">
        <v>1</v>
      </c>
      <c r="AJ126">
        <v>1</v>
      </c>
      <c r="AK126">
        <v>1</v>
      </c>
      <c r="AL126">
        <v>1</v>
      </c>
      <c r="AM126">
        <v>0</v>
      </c>
      <c r="AN126">
        <v>1</v>
      </c>
      <c r="AO126">
        <v>0</v>
      </c>
      <c r="AP126">
        <v>1</v>
      </c>
      <c r="AQ126">
        <v>0</v>
      </c>
      <c r="AR126">
        <v>0</v>
      </c>
      <c r="AS126" t="s">
        <v>3</v>
      </c>
      <c r="AT126">
        <v>0</v>
      </c>
      <c r="AU126" t="s">
        <v>3</v>
      </c>
      <c r="AV126">
        <v>0</v>
      </c>
      <c r="AW126">
        <v>2</v>
      </c>
      <c r="AX126">
        <v>87115448</v>
      </c>
      <c r="AY126">
        <v>1</v>
      </c>
      <c r="AZ126">
        <v>0</v>
      </c>
      <c r="BA126">
        <v>126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N126">
        <v>0</v>
      </c>
      <c r="BO126">
        <v>0</v>
      </c>
      <c r="BP126">
        <v>0</v>
      </c>
      <c r="BQ126">
        <v>0</v>
      </c>
      <c r="BR126">
        <v>0</v>
      </c>
      <c r="BS126">
        <v>0</v>
      </c>
      <c r="BT126">
        <v>0</v>
      </c>
      <c r="BU126">
        <v>0</v>
      </c>
      <c r="BV126">
        <v>0</v>
      </c>
      <c r="BW126">
        <v>0</v>
      </c>
      <c r="CV126">
        <v>0</v>
      </c>
      <c r="CW126">
        <v>0</v>
      </c>
      <c r="CX126">
        <f>ROUND(Y126*Source!I73,7)</f>
        <v>0</v>
      </c>
      <c r="CY126">
        <f t="shared" si="42"/>
        <v>174.93</v>
      </c>
      <c r="CZ126">
        <f t="shared" si="43"/>
        <v>174.93</v>
      </c>
      <c r="DA126">
        <f t="shared" si="44"/>
        <v>1</v>
      </c>
      <c r="DB126">
        <f t="shared" si="19"/>
        <v>0</v>
      </c>
      <c r="DC126">
        <f t="shared" si="20"/>
        <v>0</v>
      </c>
      <c r="DD126" t="s">
        <v>3</v>
      </c>
      <c r="DE126" t="s">
        <v>3</v>
      </c>
      <c r="DF126">
        <f>ROUND(ROUND(AE126,2)*CX126,2)</f>
        <v>0</v>
      </c>
      <c r="DG126">
        <f t="shared" si="41"/>
        <v>0</v>
      </c>
      <c r="DH126">
        <f t="shared" si="21"/>
        <v>0</v>
      </c>
      <c r="DI126">
        <f t="shared" si="22"/>
        <v>0</v>
      </c>
      <c r="DJ126">
        <f t="shared" si="45"/>
        <v>0</v>
      </c>
      <c r="DK126">
        <v>0</v>
      </c>
      <c r="DL126" t="s">
        <v>3</v>
      </c>
      <c r="DM126">
        <v>0</v>
      </c>
      <c r="DN126" t="s">
        <v>3</v>
      </c>
      <c r="DO126">
        <v>0</v>
      </c>
    </row>
    <row r="127" spans="1:119" x14ac:dyDescent="0.2">
      <c r="A127">
        <f>ROW(Source!A73)</f>
        <v>73</v>
      </c>
      <c r="B127">
        <v>87105511</v>
      </c>
      <c r="C127">
        <v>87115422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471</v>
      </c>
      <c r="J127" t="s">
        <v>472</v>
      </c>
      <c r="K127" t="s">
        <v>473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W127">
        <v>0</v>
      </c>
      <c r="X127">
        <v>-373327139</v>
      </c>
      <c r="Y127">
        <f t="shared" si="18"/>
        <v>0.02</v>
      </c>
      <c r="AA127">
        <v>86.41</v>
      </c>
      <c r="AB127">
        <v>0</v>
      </c>
      <c r="AC127">
        <v>0</v>
      </c>
      <c r="AD127">
        <v>0</v>
      </c>
      <c r="AE127">
        <v>56.11</v>
      </c>
      <c r="AF127">
        <v>0</v>
      </c>
      <c r="AG127">
        <v>0</v>
      </c>
      <c r="AH127">
        <v>0</v>
      </c>
      <c r="AI127">
        <v>1.54</v>
      </c>
      <c r="AJ127">
        <v>1</v>
      </c>
      <c r="AK127">
        <v>1</v>
      </c>
      <c r="AL127">
        <v>1</v>
      </c>
      <c r="AM127">
        <v>2</v>
      </c>
      <c r="AN127">
        <v>0</v>
      </c>
      <c r="AO127">
        <v>0</v>
      </c>
      <c r="AP127">
        <v>1</v>
      </c>
      <c r="AQ127">
        <v>1</v>
      </c>
      <c r="AR127">
        <v>0</v>
      </c>
      <c r="AS127" t="s">
        <v>3</v>
      </c>
      <c r="AT127">
        <v>0.02</v>
      </c>
      <c r="AU127" t="s">
        <v>3</v>
      </c>
      <c r="AV127">
        <v>0</v>
      </c>
      <c r="AW127">
        <v>2</v>
      </c>
      <c r="AX127">
        <v>87115449</v>
      </c>
      <c r="AY127">
        <v>1</v>
      </c>
      <c r="AZ127">
        <v>0</v>
      </c>
      <c r="BA127">
        <v>127</v>
      </c>
      <c r="BB127">
        <v>1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0</v>
      </c>
      <c r="BI127">
        <v>0</v>
      </c>
      <c r="BJ127">
        <v>1.1222000000000001</v>
      </c>
      <c r="BK127">
        <v>0</v>
      </c>
      <c r="BL127">
        <v>0</v>
      </c>
      <c r="BM127">
        <v>0</v>
      </c>
      <c r="BN127">
        <v>0</v>
      </c>
      <c r="BO127">
        <v>0</v>
      </c>
      <c r="BP127">
        <v>1</v>
      </c>
      <c r="BQ127">
        <v>1.1222000000000001</v>
      </c>
      <c r="BR127">
        <v>0</v>
      </c>
      <c r="BS127">
        <v>0</v>
      </c>
      <c r="BT127">
        <v>0</v>
      </c>
      <c r="BU127">
        <v>0</v>
      </c>
      <c r="BV127">
        <v>0</v>
      </c>
      <c r="BW127">
        <v>1</v>
      </c>
      <c r="CV127">
        <v>0</v>
      </c>
      <c r="CW127">
        <v>0</v>
      </c>
      <c r="CX127">
        <f>ROUND(Y127*Source!I73,7)</f>
        <v>0</v>
      </c>
      <c r="CY127">
        <f t="shared" si="42"/>
        <v>86.41</v>
      </c>
      <c r="CZ127">
        <f t="shared" si="43"/>
        <v>56.11</v>
      </c>
      <c r="DA127">
        <f t="shared" si="44"/>
        <v>1.54</v>
      </c>
      <c r="DB127">
        <f t="shared" si="19"/>
        <v>1.1200000000000001</v>
      </c>
      <c r="DC127">
        <f t="shared" si="20"/>
        <v>0</v>
      </c>
      <c r="DD127" t="s">
        <v>3</v>
      </c>
      <c r="DE127" t="s">
        <v>3</v>
      </c>
      <c r="DF127">
        <f>ROUND(ROUND(AE127*AI127,2)*CX127,2)</f>
        <v>0</v>
      </c>
      <c r="DG127">
        <f t="shared" si="41"/>
        <v>0</v>
      </c>
      <c r="DH127">
        <f t="shared" si="21"/>
        <v>0</v>
      </c>
      <c r="DI127">
        <f t="shared" si="22"/>
        <v>0</v>
      </c>
      <c r="DJ127">
        <f t="shared" si="45"/>
        <v>0</v>
      </c>
      <c r="DK127">
        <v>0</v>
      </c>
      <c r="DL127" t="s">
        <v>3</v>
      </c>
      <c r="DM127">
        <v>0</v>
      </c>
      <c r="DN127" t="s">
        <v>3</v>
      </c>
      <c r="DO127">
        <v>0</v>
      </c>
    </row>
    <row r="128" spans="1:119" x14ac:dyDescent="0.2">
      <c r="A128">
        <f>ROW(Source!A73)</f>
        <v>73</v>
      </c>
      <c r="B128">
        <v>87105511</v>
      </c>
      <c r="C128">
        <v>87115422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W128">
        <v>0</v>
      </c>
      <c r="X128">
        <v>457934895</v>
      </c>
      <c r="Y128">
        <f t="shared" si="18"/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1</v>
      </c>
      <c r="AJ128">
        <v>1</v>
      </c>
      <c r="AK128">
        <v>1</v>
      </c>
      <c r="AL128">
        <v>1</v>
      </c>
      <c r="AM128">
        <v>0</v>
      </c>
      <c r="AN128">
        <v>1</v>
      </c>
      <c r="AO128">
        <v>0</v>
      </c>
      <c r="AP128">
        <v>1</v>
      </c>
      <c r="AQ128">
        <v>0</v>
      </c>
      <c r="AR128">
        <v>0</v>
      </c>
      <c r="AS128" t="s">
        <v>3</v>
      </c>
      <c r="AT128">
        <v>0</v>
      </c>
      <c r="AU128" t="s">
        <v>3</v>
      </c>
      <c r="AV128">
        <v>0</v>
      </c>
      <c r="AW128">
        <v>2</v>
      </c>
      <c r="AX128">
        <v>87115450</v>
      </c>
      <c r="AY128">
        <v>1</v>
      </c>
      <c r="AZ128">
        <v>0</v>
      </c>
      <c r="BA128">
        <v>128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0</v>
      </c>
      <c r="BI128">
        <v>0</v>
      </c>
      <c r="BJ128">
        <v>0</v>
      </c>
      <c r="BK128">
        <v>0</v>
      </c>
      <c r="BL128">
        <v>0</v>
      </c>
      <c r="BM128">
        <v>0</v>
      </c>
      <c r="BN128">
        <v>0</v>
      </c>
      <c r="BO128">
        <v>0</v>
      </c>
      <c r="BP128">
        <v>0</v>
      </c>
      <c r="BQ128">
        <v>0</v>
      </c>
      <c r="BR128">
        <v>0</v>
      </c>
      <c r="BS128">
        <v>0</v>
      </c>
      <c r="BT128">
        <v>0</v>
      </c>
      <c r="BU128">
        <v>0</v>
      </c>
      <c r="BV128">
        <v>0</v>
      </c>
      <c r="BW128">
        <v>0</v>
      </c>
      <c r="CV128">
        <v>0</v>
      </c>
      <c r="CW128">
        <v>0</v>
      </c>
      <c r="CX128">
        <f>ROUND(Y128*Source!I73,7)</f>
        <v>0</v>
      </c>
      <c r="CY128">
        <f t="shared" si="42"/>
        <v>0</v>
      </c>
      <c r="CZ128">
        <f t="shared" si="43"/>
        <v>0</v>
      </c>
      <c r="DA128">
        <f t="shared" si="44"/>
        <v>1</v>
      </c>
      <c r="DB128">
        <f t="shared" si="19"/>
        <v>0</v>
      </c>
      <c r="DC128">
        <f t="shared" si="20"/>
        <v>0</v>
      </c>
      <c r="DD128" t="s">
        <v>3</v>
      </c>
      <c r="DE128" t="s">
        <v>3</v>
      </c>
      <c r="DF128">
        <f>ROUND(ROUND(AE128,2)*CX128,2)</f>
        <v>0</v>
      </c>
      <c r="DG128">
        <f t="shared" si="41"/>
        <v>0</v>
      </c>
      <c r="DH128">
        <f t="shared" si="21"/>
        <v>0</v>
      </c>
      <c r="DI128">
        <f t="shared" si="22"/>
        <v>0</v>
      </c>
      <c r="DJ128">
        <f t="shared" si="45"/>
        <v>0</v>
      </c>
      <c r="DK128">
        <v>0</v>
      </c>
      <c r="DL128" t="s">
        <v>3</v>
      </c>
      <c r="DM128">
        <v>0</v>
      </c>
      <c r="DN128" t="s">
        <v>3</v>
      </c>
      <c r="DO128">
        <v>0</v>
      </c>
    </row>
    <row r="129" spans="1:119" x14ac:dyDescent="0.2">
      <c r="A129">
        <f>ROW(Source!A73)</f>
        <v>73</v>
      </c>
      <c r="B129">
        <v>87105511</v>
      </c>
      <c r="C129">
        <v>87115422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W129">
        <v>0</v>
      </c>
      <c r="X129">
        <v>1602794472</v>
      </c>
      <c r="Y129">
        <f t="shared" ref="Y129:Y192" si="46">AT129</f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1</v>
      </c>
      <c r="AJ129">
        <v>1</v>
      </c>
      <c r="AK129">
        <v>1</v>
      </c>
      <c r="AL129">
        <v>1</v>
      </c>
      <c r="AM129">
        <v>0</v>
      </c>
      <c r="AN129">
        <v>1</v>
      </c>
      <c r="AO129">
        <v>0</v>
      </c>
      <c r="AP129">
        <v>1</v>
      </c>
      <c r="AQ129">
        <v>0</v>
      </c>
      <c r="AR129">
        <v>0</v>
      </c>
      <c r="AS129" t="s">
        <v>3</v>
      </c>
      <c r="AT129">
        <v>0</v>
      </c>
      <c r="AU129" t="s">
        <v>3</v>
      </c>
      <c r="AV129">
        <v>0</v>
      </c>
      <c r="AW129">
        <v>2</v>
      </c>
      <c r="AX129">
        <v>87115451</v>
      </c>
      <c r="AY129">
        <v>1</v>
      </c>
      <c r="AZ129">
        <v>0</v>
      </c>
      <c r="BA129">
        <v>129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0</v>
      </c>
      <c r="BI129">
        <v>0</v>
      </c>
      <c r="BJ129">
        <v>0</v>
      </c>
      <c r="BK129">
        <v>0</v>
      </c>
      <c r="BL129">
        <v>0</v>
      </c>
      <c r="BM129">
        <v>0</v>
      </c>
      <c r="BN129">
        <v>0</v>
      </c>
      <c r="BO129">
        <v>0</v>
      </c>
      <c r="BP129">
        <v>0</v>
      </c>
      <c r="BQ129">
        <v>0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0</v>
      </c>
      <c r="CV129">
        <v>0</v>
      </c>
      <c r="CW129">
        <v>0</v>
      </c>
      <c r="CX129">
        <f>ROUND(Y129*Source!I73,7)</f>
        <v>0</v>
      </c>
      <c r="CY129">
        <f t="shared" si="42"/>
        <v>0</v>
      </c>
      <c r="CZ129">
        <f t="shared" si="43"/>
        <v>0</v>
      </c>
      <c r="DA129">
        <f t="shared" si="44"/>
        <v>1</v>
      </c>
      <c r="DB129">
        <f t="shared" ref="DB129:DB192" si="47">ROUND(ROUND(AT129*CZ129,2),2)</f>
        <v>0</v>
      </c>
      <c r="DC129">
        <f t="shared" ref="DC129:DC192" si="48">ROUND(ROUND(AT129*AG129,2),2)</f>
        <v>0</v>
      </c>
      <c r="DD129" t="s">
        <v>3</v>
      </c>
      <c r="DE129" t="s">
        <v>3</v>
      </c>
      <c r="DF129">
        <f>ROUND(ROUND(AE129,2)*CX129,2)</f>
        <v>0</v>
      </c>
      <c r="DG129">
        <f t="shared" si="41"/>
        <v>0</v>
      </c>
      <c r="DH129">
        <f t="shared" ref="DH129:DH192" si="49">ROUND(ROUND(AG129,2)*CX129,2)</f>
        <v>0</v>
      </c>
      <c r="DI129">
        <f t="shared" ref="DI129:DI192" si="50">ROUND(ROUND(AH129,2)*CX129,2)</f>
        <v>0</v>
      </c>
      <c r="DJ129">
        <f t="shared" si="45"/>
        <v>0</v>
      </c>
      <c r="DK129">
        <v>0</v>
      </c>
      <c r="DL129" t="s">
        <v>3</v>
      </c>
      <c r="DM129">
        <v>0</v>
      </c>
      <c r="DN129" t="s">
        <v>3</v>
      </c>
      <c r="DO129">
        <v>0</v>
      </c>
    </row>
    <row r="130" spans="1:119" x14ac:dyDescent="0.2">
      <c r="A130">
        <f>ROW(Source!A73)</f>
        <v>73</v>
      </c>
      <c r="B130">
        <v>87105511</v>
      </c>
      <c r="C130">
        <v>87115422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W130">
        <v>0</v>
      </c>
      <c r="X130">
        <v>-1111733769</v>
      </c>
      <c r="Y130">
        <f t="shared" si="46"/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1</v>
      </c>
      <c r="AJ130">
        <v>1</v>
      </c>
      <c r="AK130">
        <v>1</v>
      </c>
      <c r="AL130">
        <v>1</v>
      </c>
      <c r="AM130">
        <v>0</v>
      </c>
      <c r="AN130">
        <v>1</v>
      </c>
      <c r="AO130">
        <v>0</v>
      </c>
      <c r="AP130">
        <v>1</v>
      </c>
      <c r="AQ130">
        <v>0</v>
      </c>
      <c r="AR130">
        <v>0</v>
      </c>
      <c r="AS130" t="s">
        <v>3</v>
      </c>
      <c r="AT130">
        <v>0</v>
      </c>
      <c r="AU130" t="s">
        <v>3</v>
      </c>
      <c r="AV130">
        <v>0</v>
      </c>
      <c r="AW130">
        <v>2</v>
      </c>
      <c r="AX130">
        <v>87115452</v>
      </c>
      <c r="AY130">
        <v>1</v>
      </c>
      <c r="AZ130">
        <v>0</v>
      </c>
      <c r="BA130">
        <v>130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0</v>
      </c>
      <c r="BI130">
        <v>0</v>
      </c>
      <c r="BJ130">
        <v>0</v>
      </c>
      <c r="BK130">
        <v>0</v>
      </c>
      <c r="BL130">
        <v>0</v>
      </c>
      <c r="BM130">
        <v>0</v>
      </c>
      <c r="BN130">
        <v>0</v>
      </c>
      <c r="BO130">
        <v>0</v>
      </c>
      <c r="BP130">
        <v>0</v>
      </c>
      <c r="BQ130">
        <v>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0</v>
      </c>
      <c r="CV130">
        <v>0</v>
      </c>
      <c r="CW130">
        <v>0</v>
      </c>
      <c r="CX130">
        <f>ROUND(Y130*Source!I73,7)</f>
        <v>0</v>
      </c>
      <c r="CY130">
        <f t="shared" si="42"/>
        <v>0</v>
      </c>
      <c r="CZ130">
        <f t="shared" si="43"/>
        <v>0</v>
      </c>
      <c r="DA130">
        <f t="shared" si="44"/>
        <v>1</v>
      </c>
      <c r="DB130">
        <f t="shared" si="47"/>
        <v>0</v>
      </c>
      <c r="DC130">
        <f t="shared" si="48"/>
        <v>0</v>
      </c>
      <c r="DD130" t="s">
        <v>3</v>
      </c>
      <c r="DE130" t="s">
        <v>3</v>
      </c>
      <c r="DF130">
        <f>ROUND(ROUND(AE130,2)*CX130,2)</f>
        <v>0</v>
      </c>
      <c r="DG130">
        <f t="shared" si="41"/>
        <v>0</v>
      </c>
      <c r="DH130">
        <f t="shared" si="49"/>
        <v>0</v>
      </c>
      <c r="DI130">
        <f t="shared" si="50"/>
        <v>0</v>
      </c>
      <c r="DJ130">
        <f t="shared" si="45"/>
        <v>0</v>
      </c>
      <c r="DK130">
        <v>0</v>
      </c>
      <c r="DL130" t="s">
        <v>3</v>
      </c>
      <c r="DM130">
        <v>0</v>
      </c>
      <c r="DN130" t="s">
        <v>3</v>
      </c>
      <c r="DO130">
        <v>0</v>
      </c>
    </row>
    <row r="131" spans="1:119" x14ac:dyDescent="0.2">
      <c r="A131">
        <f>ROW(Source!A73)</f>
        <v>73</v>
      </c>
      <c r="B131">
        <v>87105511</v>
      </c>
      <c r="C131">
        <v>87115422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W131">
        <v>0</v>
      </c>
      <c r="X131">
        <v>1613753229</v>
      </c>
      <c r="Y131">
        <f t="shared" si="46"/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1</v>
      </c>
      <c r="AJ131">
        <v>1</v>
      </c>
      <c r="AK131">
        <v>1</v>
      </c>
      <c r="AL131">
        <v>1</v>
      </c>
      <c r="AM131">
        <v>0</v>
      </c>
      <c r="AN131">
        <v>1</v>
      </c>
      <c r="AO131">
        <v>0</v>
      </c>
      <c r="AP131">
        <v>1</v>
      </c>
      <c r="AQ131">
        <v>0</v>
      </c>
      <c r="AR131">
        <v>0</v>
      </c>
      <c r="AS131" t="s">
        <v>3</v>
      </c>
      <c r="AT131">
        <v>0</v>
      </c>
      <c r="AU131" t="s">
        <v>3</v>
      </c>
      <c r="AV131">
        <v>0</v>
      </c>
      <c r="AW131">
        <v>2</v>
      </c>
      <c r="AX131">
        <v>87115453</v>
      </c>
      <c r="AY131">
        <v>1</v>
      </c>
      <c r="AZ131">
        <v>0</v>
      </c>
      <c r="BA131">
        <v>131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0</v>
      </c>
      <c r="BI131">
        <v>0</v>
      </c>
      <c r="BJ131">
        <v>0</v>
      </c>
      <c r="BK131">
        <v>0</v>
      </c>
      <c r="BL131">
        <v>0</v>
      </c>
      <c r="BM131">
        <v>0</v>
      </c>
      <c r="BN131">
        <v>0</v>
      </c>
      <c r="BO131">
        <v>0</v>
      </c>
      <c r="BP131">
        <v>0</v>
      </c>
      <c r="BQ131">
        <v>0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CV131">
        <v>0</v>
      </c>
      <c r="CW131">
        <v>0</v>
      </c>
      <c r="CX131">
        <f>ROUND(Y131*Source!I73,7)</f>
        <v>0</v>
      </c>
      <c r="CY131">
        <f t="shared" si="42"/>
        <v>0</v>
      </c>
      <c r="CZ131">
        <f t="shared" si="43"/>
        <v>0</v>
      </c>
      <c r="DA131">
        <f t="shared" si="44"/>
        <v>1</v>
      </c>
      <c r="DB131">
        <f t="shared" si="47"/>
        <v>0</v>
      </c>
      <c r="DC131">
        <f t="shared" si="48"/>
        <v>0</v>
      </c>
      <c r="DD131" t="s">
        <v>3</v>
      </c>
      <c r="DE131" t="s">
        <v>3</v>
      </c>
      <c r="DF131">
        <f>ROUND(ROUND(AE131,2)*CX131,2)</f>
        <v>0</v>
      </c>
      <c r="DG131">
        <f t="shared" si="41"/>
        <v>0</v>
      </c>
      <c r="DH131">
        <f t="shared" si="49"/>
        <v>0</v>
      </c>
      <c r="DI131">
        <f t="shared" si="50"/>
        <v>0</v>
      </c>
      <c r="DJ131">
        <f t="shared" si="45"/>
        <v>0</v>
      </c>
      <c r="DK131">
        <v>0</v>
      </c>
      <c r="DL131" t="s">
        <v>3</v>
      </c>
      <c r="DM131">
        <v>0</v>
      </c>
      <c r="DN131" t="s">
        <v>3</v>
      </c>
      <c r="DO131">
        <v>0</v>
      </c>
    </row>
    <row r="132" spans="1:119" x14ac:dyDescent="0.2">
      <c r="A132">
        <f>ROW(Source!A73)</f>
        <v>73</v>
      </c>
      <c r="B132">
        <v>87105511</v>
      </c>
      <c r="C132">
        <v>87115422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474</v>
      </c>
      <c r="J132" t="s">
        <v>475</v>
      </c>
      <c r="K132" t="s">
        <v>476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W132">
        <v>0</v>
      </c>
      <c r="X132">
        <v>1157836156</v>
      </c>
      <c r="Y132">
        <f t="shared" si="46"/>
        <v>0.4</v>
      </c>
      <c r="AA132">
        <v>88.24</v>
      </c>
      <c r="AB132">
        <v>0</v>
      </c>
      <c r="AC132">
        <v>0</v>
      </c>
      <c r="AD132">
        <v>0</v>
      </c>
      <c r="AE132">
        <v>61.28</v>
      </c>
      <c r="AF132">
        <v>0</v>
      </c>
      <c r="AG132">
        <v>0</v>
      </c>
      <c r="AH132">
        <v>0</v>
      </c>
      <c r="AI132">
        <v>1.44</v>
      </c>
      <c r="AJ132">
        <v>1</v>
      </c>
      <c r="AK132">
        <v>1</v>
      </c>
      <c r="AL132">
        <v>1</v>
      </c>
      <c r="AM132">
        <v>2</v>
      </c>
      <c r="AN132">
        <v>0</v>
      </c>
      <c r="AO132">
        <v>0</v>
      </c>
      <c r="AP132">
        <v>1</v>
      </c>
      <c r="AQ132">
        <v>1</v>
      </c>
      <c r="AR132">
        <v>0</v>
      </c>
      <c r="AS132" t="s">
        <v>3</v>
      </c>
      <c r="AT132">
        <v>0.4</v>
      </c>
      <c r="AU132" t="s">
        <v>3</v>
      </c>
      <c r="AV132">
        <v>0</v>
      </c>
      <c r="AW132">
        <v>2</v>
      </c>
      <c r="AX132">
        <v>87115454</v>
      </c>
      <c r="AY132">
        <v>1</v>
      </c>
      <c r="AZ132">
        <v>0</v>
      </c>
      <c r="BA132">
        <v>132</v>
      </c>
      <c r="BB132">
        <v>1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0</v>
      </c>
      <c r="BI132">
        <v>0</v>
      </c>
      <c r="BJ132">
        <v>24.512</v>
      </c>
      <c r="BK132">
        <v>0</v>
      </c>
      <c r="BL132">
        <v>0</v>
      </c>
      <c r="BM132">
        <v>0</v>
      </c>
      <c r="BN132">
        <v>0</v>
      </c>
      <c r="BO132">
        <v>0</v>
      </c>
      <c r="BP132">
        <v>1</v>
      </c>
      <c r="BQ132">
        <v>24.512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1</v>
      </c>
      <c r="CV132">
        <v>0</v>
      </c>
      <c r="CW132">
        <v>0</v>
      </c>
      <c r="CX132">
        <f>ROUND(Y132*Source!I73,7)</f>
        <v>0</v>
      </c>
      <c r="CY132">
        <f t="shared" si="42"/>
        <v>88.24</v>
      </c>
      <c r="CZ132">
        <f t="shared" si="43"/>
        <v>61.28</v>
      </c>
      <c r="DA132">
        <f t="shared" si="44"/>
        <v>1.44</v>
      </c>
      <c r="DB132">
        <f t="shared" si="47"/>
        <v>24.51</v>
      </c>
      <c r="DC132">
        <f t="shared" si="48"/>
        <v>0</v>
      </c>
      <c r="DD132" t="s">
        <v>3</v>
      </c>
      <c r="DE132" t="s">
        <v>3</v>
      </c>
      <c r="DF132">
        <f>ROUND(ROUND(AE132*AI132,2)*CX132,2)</f>
        <v>0</v>
      </c>
      <c r="DG132">
        <f t="shared" si="41"/>
        <v>0</v>
      </c>
      <c r="DH132">
        <f t="shared" si="49"/>
        <v>0</v>
      </c>
      <c r="DI132">
        <f t="shared" si="50"/>
        <v>0</v>
      </c>
      <c r="DJ132">
        <f t="shared" si="45"/>
        <v>0</v>
      </c>
      <c r="DK132">
        <v>0</v>
      </c>
      <c r="DL132" t="s">
        <v>3</v>
      </c>
      <c r="DM132">
        <v>0</v>
      </c>
      <c r="DN132" t="s">
        <v>3</v>
      </c>
      <c r="DO132">
        <v>0</v>
      </c>
    </row>
    <row r="133" spans="1:119" x14ac:dyDescent="0.2">
      <c r="A133">
        <f>ROW(Source!A73)</f>
        <v>73</v>
      </c>
      <c r="B133">
        <v>87105511</v>
      </c>
      <c r="C133">
        <v>87115422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477</v>
      </c>
      <c r="J133" t="s">
        <v>478</v>
      </c>
      <c r="K133" t="s">
        <v>479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W133">
        <v>0</v>
      </c>
      <c r="X133">
        <v>-615866360</v>
      </c>
      <c r="Y133">
        <f t="shared" si="46"/>
        <v>1E-4</v>
      </c>
      <c r="AA133">
        <v>103227.06</v>
      </c>
      <c r="AB133">
        <v>0</v>
      </c>
      <c r="AC133">
        <v>0</v>
      </c>
      <c r="AD133">
        <v>0</v>
      </c>
      <c r="AE133">
        <v>80020.98</v>
      </c>
      <c r="AF133">
        <v>0</v>
      </c>
      <c r="AG133">
        <v>0</v>
      </c>
      <c r="AH133">
        <v>0</v>
      </c>
      <c r="AI133">
        <v>1.29</v>
      </c>
      <c r="AJ133">
        <v>1</v>
      </c>
      <c r="AK133">
        <v>1</v>
      </c>
      <c r="AL133">
        <v>1</v>
      </c>
      <c r="AM133">
        <v>2</v>
      </c>
      <c r="AN133">
        <v>0</v>
      </c>
      <c r="AO133">
        <v>0</v>
      </c>
      <c r="AP133">
        <v>1</v>
      </c>
      <c r="AQ133">
        <v>1</v>
      </c>
      <c r="AR133">
        <v>0</v>
      </c>
      <c r="AS133" t="s">
        <v>3</v>
      </c>
      <c r="AT133">
        <v>1E-4</v>
      </c>
      <c r="AU133" t="s">
        <v>3</v>
      </c>
      <c r="AV133">
        <v>0</v>
      </c>
      <c r="AW133">
        <v>2</v>
      </c>
      <c r="AX133">
        <v>87115455</v>
      </c>
      <c r="AY133">
        <v>1</v>
      </c>
      <c r="AZ133">
        <v>0</v>
      </c>
      <c r="BA133">
        <v>133</v>
      </c>
      <c r="BB133">
        <v>1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0</v>
      </c>
      <c r="BI133">
        <v>0</v>
      </c>
      <c r="BJ133">
        <v>8.0020980000000002</v>
      </c>
      <c r="BK133">
        <v>0</v>
      </c>
      <c r="BL133">
        <v>0</v>
      </c>
      <c r="BM133">
        <v>0</v>
      </c>
      <c r="BN133">
        <v>0</v>
      </c>
      <c r="BO133">
        <v>0</v>
      </c>
      <c r="BP133">
        <v>1</v>
      </c>
      <c r="BQ133">
        <v>8.0020980000000002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1</v>
      </c>
      <c r="CV133">
        <v>0</v>
      </c>
      <c r="CW133">
        <v>0</v>
      </c>
      <c r="CX133">
        <f>ROUND(Y133*Source!I73,7)</f>
        <v>0</v>
      </c>
      <c r="CY133">
        <f t="shared" si="42"/>
        <v>103227.06</v>
      </c>
      <c r="CZ133">
        <f t="shared" si="43"/>
        <v>80020.98</v>
      </c>
      <c r="DA133">
        <f t="shared" si="44"/>
        <v>1.29</v>
      </c>
      <c r="DB133">
        <f t="shared" si="47"/>
        <v>8</v>
      </c>
      <c r="DC133">
        <f t="shared" si="48"/>
        <v>0</v>
      </c>
      <c r="DD133" t="s">
        <v>3</v>
      </c>
      <c r="DE133" t="s">
        <v>3</v>
      </c>
      <c r="DF133">
        <f>ROUND(ROUND(AE133*AI133,2)*CX133,2)</f>
        <v>0</v>
      </c>
      <c r="DG133">
        <f t="shared" si="41"/>
        <v>0</v>
      </c>
      <c r="DH133">
        <f t="shared" si="49"/>
        <v>0</v>
      </c>
      <c r="DI133">
        <f t="shared" si="50"/>
        <v>0</v>
      </c>
      <c r="DJ133">
        <f t="shared" si="45"/>
        <v>0</v>
      </c>
      <c r="DK133">
        <v>0</v>
      </c>
      <c r="DL133" t="s">
        <v>3</v>
      </c>
      <c r="DM133">
        <v>0</v>
      </c>
      <c r="DN133" t="s">
        <v>3</v>
      </c>
      <c r="DO133">
        <v>0</v>
      </c>
    </row>
    <row r="134" spans="1:119" x14ac:dyDescent="0.2">
      <c r="A134">
        <f>ROW(Source!A73)</f>
        <v>73</v>
      </c>
      <c r="B134">
        <v>87105511</v>
      </c>
      <c r="C134">
        <v>87115422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480</v>
      </c>
      <c r="J134" t="s">
        <v>481</v>
      </c>
      <c r="K134" t="s">
        <v>482</v>
      </c>
      <c r="L134">
        <v>1425</v>
      </c>
      <c r="N134">
        <v>1013</v>
      </c>
      <c r="O134" t="s">
        <v>133</v>
      </c>
      <c r="P134" t="s">
        <v>133</v>
      </c>
      <c r="Q134">
        <v>1</v>
      </c>
      <c r="W134">
        <v>0</v>
      </c>
      <c r="X134">
        <v>-734153582</v>
      </c>
      <c r="Y134">
        <f t="shared" si="46"/>
        <v>0.06</v>
      </c>
      <c r="AA134">
        <v>1351.57</v>
      </c>
      <c r="AB134">
        <v>0</v>
      </c>
      <c r="AC134">
        <v>0</v>
      </c>
      <c r="AD134">
        <v>0</v>
      </c>
      <c r="AE134">
        <v>1031.73</v>
      </c>
      <c r="AF134">
        <v>0</v>
      </c>
      <c r="AG134">
        <v>0</v>
      </c>
      <c r="AH134">
        <v>0</v>
      </c>
      <c r="AI134">
        <v>1.31</v>
      </c>
      <c r="AJ134">
        <v>1</v>
      </c>
      <c r="AK134">
        <v>1</v>
      </c>
      <c r="AL134">
        <v>1</v>
      </c>
      <c r="AM134">
        <v>2</v>
      </c>
      <c r="AN134">
        <v>0</v>
      </c>
      <c r="AO134">
        <v>0</v>
      </c>
      <c r="AP134">
        <v>1</v>
      </c>
      <c r="AQ134">
        <v>1</v>
      </c>
      <c r="AR134">
        <v>0</v>
      </c>
      <c r="AS134" t="s">
        <v>3</v>
      </c>
      <c r="AT134">
        <v>0.06</v>
      </c>
      <c r="AU134" t="s">
        <v>3</v>
      </c>
      <c r="AV134">
        <v>0</v>
      </c>
      <c r="AW134">
        <v>2</v>
      </c>
      <c r="AX134">
        <v>87115456</v>
      </c>
      <c r="AY134">
        <v>1</v>
      </c>
      <c r="AZ134">
        <v>0</v>
      </c>
      <c r="BA134">
        <v>134</v>
      </c>
      <c r="BB134">
        <v>1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61.903799999999997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1</v>
      </c>
      <c r="BQ134">
        <v>61.903799999999997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1</v>
      </c>
      <c r="CV134">
        <v>0</v>
      </c>
      <c r="CW134">
        <v>0</v>
      </c>
      <c r="CX134">
        <f>ROUND(Y134*Source!I73,7)</f>
        <v>0</v>
      </c>
      <c r="CY134">
        <f t="shared" si="42"/>
        <v>1351.57</v>
      </c>
      <c r="CZ134">
        <f t="shared" si="43"/>
        <v>1031.73</v>
      </c>
      <c r="DA134">
        <f t="shared" si="44"/>
        <v>1.31</v>
      </c>
      <c r="DB134">
        <f t="shared" si="47"/>
        <v>61.9</v>
      </c>
      <c r="DC134">
        <f t="shared" si="48"/>
        <v>0</v>
      </c>
      <c r="DD134" t="s">
        <v>3</v>
      </c>
      <c r="DE134" t="s">
        <v>3</v>
      </c>
      <c r="DF134">
        <f>ROUND(ROUND(AE134*AI134,2)*CX134,2)</f>
        <v>0</v>
      </c>
      <c r="DG134">
        <f t="shared" si="41"/>
        <v>0</v>
      </c>
      <c r="DH134">
        <f t="shared" si="49"/>
        <v>0</v>
      </c>
      <c r="DI134">
        <f t="shared" si="50"/>
        <v>0</v>
      </c>
      <c r="DJ134">
        <f t="shared" si="45"/>
        <v>0</v>
      </c>
      <c r="DK134">
        <v>0</v>
      </c>
      <c r="DL134" t="s">
        <v>3</v>
      </c>
      <c r="DM134">
        <v>0</v>
      </c>
      <c r="DN134" t="s">
        <v>3</v>
      </c>
      <c r="DO134">
        <v>0</v>
      </c>
    </row>
    <row r="135" spans="1:119" x14ac:dyDescent="0.2">
      <c r="A135">
        <f>ROW(Source!A73)</f>
        <v>73</v>
      </c>
      <c r="B135">
        <v>87105511</v>
      </c>
      <c r="C135">
        <v>87115422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W135">
        <v>0</v>
      </c>
      <c r="X135">
        <v>-950997571</v>
      </c>
      <c r="Y135">
        <f t="shared" si="46"/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1</v>
      </c>
      <c r="AJ135">
        <v>1</v>
      </c>
      <c r="AK135">
        <v>1</v>
      </c>
      <c r="AL135">
        <v>1</v>
      </c>
      <c r="AM135">
        <v>0</v>
      </c>
      <c r="AN135">
        <v>1</v>
      </c>
      <c r="AO135">
        <v>0</v>
      </c>
      <c r="AP135">
        <v>1</v>
      </c>
      <c r="AQ135">
        <v>0</v>
      </c>
      <c r="AR135">
        <v>0</v>
      </c>
      <c r="AS135" t="s">
        <v>3</v>
      </c>
      <c r="AT135">
        <v>0</v>
      </c>
      <c r="AU135" t="s">
        <v>3</v>
      </c>
      <c r="AV135">
        <v>0</v>
      </c>
      <c r="AW135">
        <v>2</v>
      </c>
      <c r="AX135">
        <v>87115457</v>
      </c>
      <c r="AY135">
        <v>1</v>
      </c>
      <c r="AZ135">
        <v>0</v>
      </c>
      <c r="BA135">
        <v>135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CV135">
        <v>0</v>
      </c>
      <c r="CW135">
        <v>0</v>
      </c>
      <c r="CX135">
        <f>ROUND(Y135*Source!I73,7)</f>
        <v>0</v>
      </c>
      <c r="CY135">
        <f t="shared" si="42"/>
        <v>0</v>
      </c>
      <c r="CZ135">
        <f t="shared" si="43"/>
        <v>0</v>
      </c>
      <c r="DA135">
        <f t="shared" si="44"/>
        <v>1</v>
      </c>
      <c r="DB135">
        <f t="shared" si="47"/>
        <v>0</v>
      </c>
      <c r="DC135">
        <f t="shared" si="48"/>
        <v>0</v>
      </c>
      <c r="DD135" t="s">
        <v>3</v>
      </c>
      <c r="DE135" t="s">
        <v>3</v>
      </c>
      <c r="DF135">
        <f t="shared" ref="DF135:DF142" si="51">ROUND(ROUND(AE135,2)*CX135,2)</f>
        <v>0</v>
      </c>
      <c r="DG135">
        <f t="shared" si="41"/>
        <v>0</v>
      </c>
      <c r="DH135">
        <f t="shared" si="49"/>
        <v>0</v>
      </c>
      <c r="DI135">
        <f t="shared" si="50"/>
        <v>0</v>
      </c>
      <c r="DJ135">
        <f t="shared" si="45"/>
        <v>0</v>
      </c>
      <c r="DK135">
        <v>0</v>
      </c>
      <c r="DL135" t="s">
        <v>3</v>
      </c>
      <c r="DM135">
        <v>0</v>
      </c>
      <c r="DN135" t="s">
        <v>3</v>
      </c>
      <c r="DO135">
        <v>0</v>
      </c>
    </row>
    <row r="136" spans="1:119" x14ac:dyDescent="0.2">
      <c r="A136">
        <f>ROW(Source!A73)</f>
        <v>73</v>
      </c>
      <c r="B136">
        <v>87105511</v>
      </c>
      <c r="C136">
        <v>87115422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W136">
        <v>0</v>
      </c>
      <c r="X136">
        <v>-1204247626</v>
      </c>
      <c r="Y136">
        <f t="shared" si="46"/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1</v>
      </c>
      <c r="AJ136">
        <v>1</v>
      </c>
      <c r="AK136">
        <v>1</v>
      </c>
      <c r="AL136">
        <v>1</v>
      </c>
      <c r="AM136">
        <v>0</v>
      </c>
      <c r="AN136">
        <v>1</v>
      </c>
      <c r="AO136">
        <v>0</v>
      </c>
      <c r="AP136">
        <v>1</v>
      </c>
      <c r="AQ136">
        <v>0</v>
      </c>
      <c r="AR136">
        <v>0</v>
      </c>
      <c r="AS136" t="s">
        <v>3</v>
      </c>
      <c r="AT136">
        <v>0</v>
      </c>
      <c r="AU136" t="s">
        <v>3</v>
      </c>
      <c r="AV136">
        <v>0</v>
      </c>
      <c r="AW136">
        <v>2</v>
      </c>
      <c r="AX136">
        <v>87115458</v>
      </c>
      <c r="AY136">
        <v>1</v>
      </c>
      <c r="AZ136">
        <v>0</v>
      </c>
      <c r="BA136">
        <v>136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CV136">
        <v>0</v>
      </c>
      <c r="CW136">
        <v>0</v>
      </c>
      <c r="CX136">
        <f>ROUND(Y136*Source!I73,7)</f>
        <v>0</v>
      </c>
      <c r="CY136">
        <f t="shared" si="42"/>
        <v>0</v>
      </c>
      <c r="CZ136">
        <f t="shared" si="43"/>
        <v>0</v>
      </c>
      <c r="DA136">
        <f t="shared" si="44"/>
        <v>1</v>
      </c>
      <c r="DB136">
        <f t="shared" si="47"/>
        <v>0</v>
      </c>
      <c r="DC136">
        <f t="shared" si="48"/>
        <v>0</v>
      </c>
      <c r="DD136" t="s">
        <v>3</v>
      </c>
      <c r="DE136" t="s">
        <v>3</v>
      </c>
      <c r="DF136">
        <f t="shared" si="51"/>
        <v>0</v>
      </c>
      <c r="DG136">
        <f t="shared" si="41"/>
        <v>0</v>
      </c>
      <c r="DH136">
        <f t="shared" si="49"/>
        <v>0</v>
      </c>
      <c r="DI136">
        <f t="shared" si="50"/>
        <v>0</v>
      </c>
      <c r="DJ136">
        <f t="shared" si="45"/>
        <v>0</v>
      </c>
      <c r="DK136">
        <v>0</v>
      </c>
      <c r="DL136" t="s">
        <v>3</v>
      </c>
      <c r="DM136">
        <v>0</v>
      </c>
      <c r="DN136" t="s">
        <v>3</v>
      </c>
      <c r="DO136">
        <v>0</v>
      </c>
    </row>
    <row r="137" spans="1:119" x14ac:dyDescent="0.2">
      <c r="A137">
        <f>ROW(Source!A73)</f>
        <v>73</v>
      </c>
      <c r="B137">
        <v>87105511</v>
      </c>
      <c r="C137">
        <v>87115422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W137">
        <v>0</v>
      </c>
      <c r="X137">
        <v>-320198552</v>
      </c>
      <c r="Y137">
        <f t="shared" si="46"/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1</v>
      </c>
      <c r="AJ137">
        <v>1</v>
      </c>
      <c r="AK137">
        <v>1</v>
      </c>
      <c r="AL137">
        <v>1</v>
      </c>
      <c r="AM137">
        <v>0</v>
      </c>
      <c r="AN137">
        <v>1</v>
      </c>
      <c r="AO137">
        <v>0</v>
      </c>
      <c r="AP137">
        <v>1</v>
      </c>
      <c r="AQ137">
        <v>0</v>
      </c>
      <c r="AR137">
        <v>0</v>
      </c>
      <c r="AS137" t="s">
        <v>3</v>
      </c>
      <c r="AT137">
        <v>0</v>
      </c>
      <c r="AU137" t="s">
        <v>3</v>
      </c>
      <c r="AV137">
        <v>0</v>
      </c>
      <c r="AW137">
        <v>2</v>
      </c>
      <c r="AX137">
        <v>87115459</v>
      </c>
      <c r="AY137">
        <v>1</v>
      </c>
      <c r="AZ137">
        <v>0</v>
      </c>
      <c r="BA137">
        <v>137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CV137">
        <v>0</v>
      </c>
      <c r="CW137">
        <v>0</v>
      </c>
      <c r="CX137">
        <f>ROUND(Y137*Source!I73,7)</f>
        <v>0</v>
      </c>
      <c r="CY137">
        <f t="shared" si="42"/>
        <v>0</v>
      </c>
      <c r="CZ137">
        <f t="shared" si="43"/>
        <v>0</v>
      </c>
      <c r="DA137">
        <f t="shared" si="44"/>
        <v>1</v>
      </c>
      <c r="DB137">
        <f t="shared" si="47"/>
        <v>0</v>
      </c>
      <c r="DC137">
        <f t="shared" si="48"/>
        <v>0</v>
      </c>
      <c r="DD137" t="s">
        <v>3</v>
      </c>
      <c r="DE137" t="s">
        <v>3</v>
      </c>
      <c r="DF137">
        <f t="shared" si="51"/>
        <v>0</v>
      </c>
      <c r="DG137">
        <f t="shared" si="41"/>
        <v>0</v>
      </c>
      <c r="DH137">
        <f t="shared" si="49"/>
        <v>0</v>
      </c>
      <c r="DI137">
        <f t="shared" si="50"/>
        <v>0</v>
      </c>
      <c r="DJ137">
        <f t="shared" si="45"/>
        <v>0</v>
      </c>
      <c r="DK137">
        <v>0</v>
      </c>
      <c r="DL137" t="s">
        <v>3</v>
      </c>
      <c r="DM137">
        <v>0</v>
      </c>
      <c r="DN137" t="s">
        <v>3</v>
      </c>
      <c r="DO137">
        <v>0</v>
      </c>
    </row>
    <row r="138" spans="1:119" x14ac:dyDescent="0.2">
      <c r="A138">
        <f>ROW(Source!A73)</f>
        <v>73</v>
      </c>
      <c r="B138">
        <v>87105511</v>
      </c>
      <c r="C138">
        <v>87115422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W138">
        <v>0</v>
      </c>
      <c r="X138">
        <v>326010188</v>
      </c>
      <c r="Y138">
        <f t="shared" si="46"/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1</v>
      </c>
      <c r="AJ138">
        <v>1</v>
      </c>
      <c r="AK138">
        <v>1</v>
      </c>
      <c r="AL138">
        <v>1</v>
      </c>
      <c r="AM138">
        <v>0</v>
      </c>
      <c r="AN138">
        <v>1</v>
      </c>
      <c r="AO138">
        <v>0</v>
      </c>
      <c r="AP138">
        <v>1</v>
      </c>
      <c r="AQ138">
        <v>0</v>
      </c>
      <c r="AR138">
        <v>0</v>
      </c>
      <c r="AS138" t="s">
        <v>3</v>
      </c>
      <c r="AT138">
        <v>0</v>
      </c>
      <c r="AU138" t="s">
        <v>3</v>
      </c>
      <c r="AV138">
        <v>0</v>
      </c>
      <c r="AW138">
        <v>2</v>
      </c>
      <c r="AX138">
        <v>87115460</v>
      </c>
      <c r="AY138">
        <v>1</v>
      </c>
      <c r="AZ138">
        <v>0</v>
      </c>
      <c r="BA138">
        <v>138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0</v>
      </c>
      <c r="BI138">
        <v>0</v>
      </c>
      <c r="BJ138">
        <v>0</v>
      </c>
      <c r="BK138">
        <v>0</v>
      </c>
      <c r="BL138">
        <v>0</v>
      </c>
      <c r="BM138">
        <v>0</v>
      </c>
      <c r="BN138">
        <v>0</v>
      </c>
      <c r="BO138">
        <v>0</v>
      </c>
      <c r="BP138">
        <v>0</v>
      </c>
      <c r="BQ138">
        <v>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CV138">
        <v>0</v>
      </c>
      <c r="CW138">
        <v>0</v>
      </c>
      <c r="CX138">
        <f>ROUND(Y138*Source!I73,7)</f>
        <v>0</v>
      </c>
      <c r="CY138">
        <f t="shared" si="42"/>
        <v>0</v>
      </c>
      <c r="CZ138">
        <f t="shared" si="43"/>
        <v>0</v>
      </c>
      <c r="DA138">
        <f t="shared" si="44"/>
        <v>1</v>
      </c>
      <c r="DB138">
        <f t="shared" si="47"/>
        <v>0</v>
      </c>
      <c r="DC138">
        <f t="shared" si="48"/>
        <v>0</v>
      </c>
      <c r="DD138" t="s">
        <v>3</v>
      </c>
      <c r="DE138" t="s">
        <v>3</v>
      </c>
      <c r="DF138">
        <f t="shared" si="51"/>
        <v>0</v>
      </c>
      <c r="DG138">
        <f t="shared" si="41"/>
        <v>0</v>
      </c>
      <c r="DH138">
        <f t="shared" si="49"/>
        <v>0</v>
      </c>
      <c r="DI138">
        <f t="shared" si="50"/>
        <v>0</v>
      </c>
      <c r="DJ138">
        <f t="shared" si="45"/>
        <v>0</v>
      </c>
      <c r="DK138">
        <v>0</v>
      </c>
      <c r="DL138" t="s">
        <v>3</v>
      </c>
      <c r="DM138">
        <v>0</v>
      </c>
      <c r="DN138" t="s">
        <v>3</v>
      </c>
      <c r="DO138">
        <v>0</v>
      </c>
    </row>
    <row r="139" spans="1:119" x14ac:dyDescent="0.2">
      <c r="A139">
        <f>ROW(Source!A92)</f>
        <v>92</v>
      </c>
      <c r="B139">
        <v>87105575</v>
      </c>
      <c r="C139">
        <v>87115470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456</v>
      </c>
      <c r="J139" t="s">
        <v>3</v>
      </c>
      <c r="K139" t="s">
        <v>457</v>
      </c>
      <c r="L139">
        <v>1191</v>
      </c>
      <c r="N139">
        <v>1013</v>
      </c>
      <c r="O139" t="s">
        <v>441</v>
      </c>
      <c r="P139" t="s">
        <v>441</v>
      </c>
      <c r="Q139">
        <v>1</v>
      </c>
      <c r="W139">
        <v>0</v>
      </c>
      <c r="X139">
        <v>32079103</v>
      </c>
      <c r="Y139">
        <f t="shared" si="46"/>
        <v>5.98</v>
      </c>
      <c r="AA139">
        <v>0</v>
      </c>
      <c r="AB139">
        <v>0</v>
      </c>
      <c r="AC139">
        <v>0</v>
      </c>
      <c r="AD139">
        <v>748.18</v>
      </c>
      <c r="AE139">
        <v>0</v>
      </c>
      <c r="AF139">
        <v>0</v>
      </c>
      <c r="AG139">
        <v>0</v>
      </c>
      <c r="AH139">
        <v>748.18</v>
      </c>
      <c r="AI139">
        <v>1</v>
      </c>
      <c r="AJ139">
        <v>1</v>
      </c>
      <c r="AK139">
        <v>1</v>
      </c>
      <c r="AL139">
        <v>1</v>
      </c>
      <c r="AM139">
        <v>-2</v>
      </c>
      <c r="AN139">
        <v>0</v>
      </c>
      <c r="AO139">
        <v>0</v>
      </c>
      <c r="AP139">
        <v>1</v>
      </c>
      <c r="AQ139">
        <v>1</v>
      </c>
      <c r="AR139">
        <v>0</v>
      </c>
      <c r="AS139" t="s">
        <v>3</v>
      </c>
      <c r="AT139">
        <v>5.98</v>
      </c>
      <c r="AU139" t="s">
        <v>3</v>
      </c>
      <c r="AV139">
        <v>1</v>
      </c>
      <c r="AW139">
        <v>2</v>
      </c>
      <c r="AX139">
        <v>87115490</v>
      </c>
      <c r="AY139">
        <v>1</v>
      </c>
      <c r="AZ139">
        <v>0</v>
      </c>
      <c r="BA139">
        <v>139</v>
      </c>
      <c r="BB139">
        <v>1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0</v>
      </c>
      <c r="BJ139">
        <v>0</v>
      </c>
      <c r="BK139">
        <v>0</v>
      </c>
      <c r="BL139">
        <v>0</v>
      </c>
      <c r="BM139">
        <v>4474.1163999999999</v>
      </c>
      <c r="BN139">
        <v>5.98</v>
      </c>
      <c r="BO139">
        <v>0</v>
      </c>
      <c r="BP139">
        <v>1</v>
      </c>
      <c r="BQ139">
        <v>0</v>
      </c>
      <c r="BR139">
        <v>0</v>
      </c>
      <c r="BS139">
        <v>0</v>
      </c>
      <c r="BT139">
        <v>4474.1163999999999</v>
      </c>
      <c r="BU139">
        <v>5.98</v>
      </c>
      <c r="BV139">
        <v>0</v>
      </c>
      <c r="BW139">
        <v>1</v>
      </c>
      <c r="CU139">
        <f>ROUND(AT139*Source!I92*AH139*AL139,2)</f>
        <v>0</v>
      </c>
      <c r="CV139">
        <f>ROUND(Y139*Source!I92,7)</f>
        <v>0</v>
      </c>
      <c r="CW139">
        <v>0</v>
      </c>
      <c r="CX139">
        <f>ROUND(Y139*Source!I92,7)</f>
        <v>0</v>
      </c>
      <c r="CY139">
        <f>AD139</f>
        <v>748.18</v>
      </c>
      <c r="CZ139">
        <f>AH139</f>
        <v>748.18</v>
      </c>
      <c r="DA139">
        <f>AL139</f>
        <v>1</v>
      </c>
      <c r="DB139">
        <f t="shared" si="47"/>
        <v>4474.12</v>
      </c>
      <c r="DC139">
        <f t="shared" si="48"/>
        <v>0</v>
      </c>
      <c r="DD139" t="s">
        <v>3</v>
      </c>
      <c r="DE139" t="s">
        <v>3</v>
      </c>
      <c r="DF139">
        <f t="shared" si="51"/>
        <v>0</v>
      </c>
      <c r="DG139">
        <f t="shared" si="41"/>
        <v>0</v>
      </c>
      <c r="DH139">
        <f t="shared" si="49"/>
        <v>0</v>
      </c>
      <c r="DI139">
        <f t="shared" si="50"/>
        <v>0</v>
      </c>
      <c r="DJ139">
        <f>DI139</f>
        <v>0</v>
      </c>
      <c r="DK139">
        <v>1</v>
      </c>
      <c r="DL139" t="s">
        <v>3</v>
      </c>
      <c r="DM139">
        <v>0</v>
      </c>
      <c r="DN139" t="s">
        <v>3</v>
      </c>
      <c r="DO139">
        <v>0</v>
      </c>
    </row>
    <row r="140" spans="1:119" x14ac:dyDescent="0.2">
      <c r="A140">
        <f>ROW(Source!A92)</f>
        <v>92</v>
      </c>
      <c r="B140">
        <v>87105575</v>
      </c>
      <c r="C140">
        <v>87115470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442</v>
      </c>
      <c r="J140" t="s">
        <v>3</v>
      </c>
      <c r="K140" t="s">
        <v>443</v>
      </c>
      <c r="L140">
        <v>1191</v>
      </c>
      <c r="N140">
        <v>1013</v>
      </c>
      <c r="O140" t="s">
        <v>441</v>
      </c>
      <c r="P140" t="s">
        <v>441</v>
      </c>
      <c r="Q140">
        <v>1</v>
      </c>
      <c r="W140">
        <v>0</v>
      </c>
      <c r="X140">
        <v>-1417349443</v>
      </c>
      <c r="Y140">
        <f t="shared" si="46"/>
        <v>2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1</v>
      </c>
      <c r="AJ140">
        <v>1</v>
      </c>
      <c r="AK140">
        <v>1</v>
      </c>
      <c r="AL140">
        <v>1</v>
      </c>
      <c r="AM140">
        <v>-2</v>
      </c>
      <c r="AN140">
        <v>0</v>
      </c>
      <c r="AO140">
        <v>0</v>
      </c>
      <c r="AP140">
        <v>1</v>
      </c>
      <c r="AQ140">
        <v>1</v>
      </c>
      <c r="AR140">
        <v>0</v>
      </c>
      <c r="AS140" t="s">
        <v>3</v>
      </c>
      <c r="AT140">
        <v>2</v>
      </c>
      <c r="AU140" t="s">
        <v>3</v>
      </c>
      <c r="AV140">
        <v>2</v>
      </c>
      <c r="AW140">
        <v>2</v>
      </c>
      <c r="AX140">
        <v>87115491</v>
      </c>
      <c r="AY140">
        <v>1</v>
      </c>
      <c r="AZ140">
        <v>0</v>
      </c>
      <c r="BA140">
        <v>140</v>
      </c>
      <c r="BB140">
        <v>1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CV140">
        <v>0</v>
      </c>
      <c r="CW140">
        <v>0</v>
      </c>
      <c r="CX140">
        <f>ROUND(Y140*Source!I92,7)</f>
        <v>0</v>
      </c>
      <c r="CY140">
        <f>AD140</f>
        <v>0</v>
      </c>
      <c r="CZ140">
        <f>AH140</f>
        <v>0</v>
      </c>
      <c r="DA140">
        <f>AL140</f>
        <v>1</v>
      </c>
      <c r="DB140">
        <f t="shared" si="47"/>
        <v>0</v>
      </c>
      <c r="DC140">
        <f t="shared" si="48"/>
        <v>0</v>
      </c>
      <c r="DD140" t="s">
        <v>3</v>
      </c>
      <c r="DE140" t="s">
        <v>3</v>
      </c>
      <c r="DF140">
        <f t="shared" si="51"/>
        <v>0</v>
      </c>
      <c r="DG140">
        <f t="shared" si="41"/>
        <v>0</v>
      </c>
      <c r="DH140">
        <f t="shared" si="49"/>
        <v>0</v>
      </c>
      <c r="DI140">
        <f t="shared" si="50"/>
        <v>0</v>
      </c>
      <c r="DJ140">
        <f>DI140</f>
        <v>0</v>
      </c>
      <c r="DK140">
        <v>0</v>
      </c>
      <c r="DL140" t="s">
        <v>3</v>
      </c>
      <c r="DM140">
        <v>0</v>
      </c>
      <c r="DN140" t="s">
        <v>3</v>
      </c>
      <c r="DO140">
        <v>0</v>
      </c>
    </row>
    <row r="141" spans="1:119" x14ac:dyDescent="0.2">
      <c r="A141">
        <f>ROW(Source!A92)</f>
        <v>92</v>
      </c>
      <c r="B141">
        <v>87105575</v>
      </c>
      <c r="C141">
        <v>87115470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458</v>
      </c>
      <c r="J141" t="s">
        <v>459</v>
      </c>
      <c r="K141" t="s">
        <v>460</v>
      </c>
      <c r="L141">
        <v>1368</v>
      </c>
      <c r="N141">
        <v>1011</v>
      </c>
      <c r="O141" t="s">
        <v>447</v>
      </c>
      <c r="P141" t="s">
        <v>447</v>
      </c>
      <c r="Q141">
        <v>1</v>
      </c>
      <c r="W141">
        <v>0</v>
      </c>
      <c r="X141">
        <v>843131152</v>
      </c>
      <c r="Y141">
        <f t="shared" si="46"/>
        <v>1.6</v>
      </c>
      <c r="AA141">
        <v>0</v>
      </c>
      <c r="AB141">
        <v>2736.29</v>
      </c>
      <c r="AC141">
        <v>932.95</v>
      </c>
      <c r="AD141">
        <v>0</v>
      </c>
      <c r="AE141">
        <v>0</v>
      </c>
      <c r="AF141">
        <v>2088.77</v>
      </c>
      <c r="AG141">
        <v>932.95</v>
      </c>
      <c r="AH141">
        <v>0</v>
      </c>
      <c r="AI141">
        <v>1</v>
      </c>
      <c r="AJ141">
        <v>1.31</v>
      </c>
      <c r="AK141">
        <v>1</v>
      </c>
      <c r="AL141">
        <v>1</v>
      </c>
      <c r="AM141">
        <v>2</v>
      </c>
      <c r="AN141">
        <v>0</v>
      </c>
      <c r="AO141">
        <v>0</v>
      </c>
      <c r="AP141">
        <v>1</v>
      </c>
      <c r="AQ141">
        <v>1</v>
      </c>
      <c r="AR141">
        <v>0</v>
      </c>
      <c r="AS141" t="s">
        <v>3</v>
      </c>
      <c r="AT141">
        <v>1.6</v>
      </c>
      <c r="AU141" t="s">
        <v>3</v>
      </c>
      <c r="AV141">
        <v>1</v>
      </c>
      <c r="AW141">
        <v>2</v>
      </c>
      <c r="AX141">
        <v>87115492</v>
      </c>
      <c r="AY141">
        <v>1</v>
      </c>
      <c r="AZ141">
        <v>0</v>
      </c>
      <c r="BA141">
        <v>141</v>
      </c>
      <c r="BB141">
        <v>1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3342.0320000000002</v>
      </c>
      <c r="BL141">
        <v>1492.7200000000003</v>
      </c>
      <c r="BM141">
        <v>0</v>
      </c>
      <c r="BN141">
        <v>0</v>
      </c>
      <c r="BO141">
        <v>1.6</v>
      </c>
      <c r="BP141">
        <v>1</v>
      </c>
      <c r="BQ141">
        <v>0</v>
      </c>
      <c r="BR141">
        <v>3342.0320000000002</v>
      </c>
      <c r="BS141">
        <v>1492.7200000000003</v>
      </c>
      <c r="BT141">
        <v>0</v>
      </c>
      <c r="BU141">
        <v>0</v>
      </c>
      <c r="BV141">
        <v>1.6</v>
      </c>
      <c r="BW141">
        <v>1</v>
      </c>
      <c r="CV141">
        <v>0</v>
      </c>
      <c r="CW141">
        <f>ROUND(Y141*Source!I92*DO141,7)</f>
        <v>0</v>
      </c>
      <c r="CX141">
        <f>ROUND(Y141*Source!I92,7)</f>
        <v>0</v>
      </c>
      <c r="CY141">
        <f>AB141</f>
        <v>2736.29</v>
      </c>
      <c r="CZ141">
        <f>AF141</f>
        <v>2088.77</v>
      </c>
      <c r="DA141">
        <f>AJ141</f>
        <v>1.31</v>
      </c>
      <c r="DB141">
        <f t="shared" si="47"/>
        <v>3342.03</v>
      </c>
      <c r="DC141">
        <f t="shared" si="48"/>
        <v>1492.72</v>
      </c>
      <c r="DD141" t="s">
        <v>3</v>
      </c>
      <c r="DE141" t="s">
        <v>3</v>
      </c>
      <c r="DF141">
        <f t="shared" si="51"/>
        <v>0</v>
      </c>
      <c r="DG141">
        <f>ROUND(ROUND(AF141*AJ141,2)*CX141,2)</f>
        <v>0</v>
      </c>
      <c r="DH141">
        <f t="shared" si="49"/>
        <v>0</v>
      </c>
      <c r="DI141">
        <f t="shared" si="50"/>
        <v>0</v>
      </c>
      <c r="DJ141">
        <f>DG141+DH141</f>
        <v>0</v>
      </c>
      <c r="DK141">
        <v>0</v>
      </c>
      <c r="DL141" t="s">
        <v>461</v>
      </c>
      <c r="DM141">
        <v>5</v>
      </c>
      <c r="DN141" t="s">
        <v>441</v>
      </c>
      <c r="DO141">
        <v>1</v>
      </c>
    </row>
    <row r="142" spans="1:119" x14ac:dyDescent="0.2">
      <c r="A142">
        <f>ROW(Source!A92)</f>
        <v>92</v>
      </c>
      <c r="B142">
        <v>87105575</v>
      </c>
      <c r="C142">
        <v>87115470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462</v>
      </c>
      <c r="J142" t="s">
        <v>463</v>
      </c>
      <c r="K142" t="s">
        <v>464</v>
      </c>
      <c r="L142">
        <v>1368</v>
      </c>
      <c r="N142">
        <v>1011</v>
      </c>
      <c r="O142" t="s">
        <v>447</v>
      </c>
      <c r="P142" t="s">
        <v>447</v>
      </c>
      <c r="Q142">
        <v>1</v>
      </c>
      <c r="W142">
        <v>0</v>
      </c>
      <c r="X142">
        <v>-849950259</v>
      </c>
      <c r="Y142">
        <f t="shared" si="46"/>
        <v>0.4</v>
      </c>
      <c r="AA142">
        <v>0</v>
      </c>
      <c r="AB142">
        <v>641.70000000000005</v>
      </c>
      <c r="AC142">
        <v>811.79</v>
      </c>
      <c r="AD142">
        <v>0</v>
      </c>
      <c r="AE142">
        <v>0</v>
      </c>
      <c r="AF142">
        <v>641.70000000000005</v>
      </c>
      <c r="AG142">
        <v>811.79</v>
      </c>
      <c r="AH142">
        <v>0</v>
      </c>
      <c r="AI142">
        <v>1</v>
      </c>
      <c r="AJ142">
        <v>1</v>
      </c>
      <c r="AK142">
        <v>1</v>
      </c>
      <c r="AL142">
        <v>1</v>
      </c>
      <c r="AM142">
        <v>-2</v>
      </c>
      <c r="AN142">
        <v>0</v>
      </c>
      <c r="AO142">
        <v>0</v>
      </c>
      <c r="AP142">
        <v>1</v>
      </c>
      <c r="AQ142">
        <v>1</v>
      </c>
      <c r="AR142">
        <v>0</v>
      </c>
      <c r="AS142" t="s">
        <v>3</v>
      </c>
      <c r="AT142">
        <v>0.4</v>
      </c>
      <c r="AU142" t="s">
        <v>3</v>
      </c>
      <c r="AV142">
        <v>1</v>
      </c>
      <c r="AW142">
        <v>2</v>
      </c>
      <c r="AX142">
        <v>87115493</v>
      </c>
      <c r="AY142">
        <v>1</v>
      </c>
      <c r="AZ142">
        <v>0</v>
      </c>
      <c r="BA142">
        <v>142</v>
      </c>
      <c r="BB142">
        <v>1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256.68</v>
      </c>
      <c r="BL142">
        <v>324.71600000000001</v>
      </c>
      <c r="BM142">
        <v>0</v>
      </c>
      <c r="BN142">
        <v>0</v>
      </c>
      <c r="BO142">
        <v>0.4</v>
      </c>
      <c r="BP142">
        <v>1</v>
      </c>
      <c r="BQ142">
        <v>0</v>
      </c>
      <c r="BR142">
        <v>256.68</v>
      </c>
      <c r="BS142">
        <v>324.71600000000001</v>
      </c>
      <c r="BT142">
        <v>0</v>
      </c>
      <c r="BU142">
        <v>0</v>
      </c>
      <c r="BV142">
        <v>0.4</v>
      </c>
      <c r="BW142">
        <v>1</v>
      </c>
      <c r="CV142">
        <v>0</v>
      </c>
      <c r="CW142">
        <f>ROUND(Y142*Source!I92*DO142,7)</f>
        <v>0</v>
      </c>
      <c r="CX142">
        <f>ROUND(Y142*Source!I92,7)</f>
        <v>0</v>
      </c>
      <c r="CY142">
        <f>AB142</f>
        <v>641.70000000000005</v>
      </c>
      <c r="CZ142">
        <f>AF142</f>
        <v>641.70000000000005</v>
      </c>
      <c r="DA142">
        <f>AJ142</f>
        <v>1</v>
      </c>
      <c r="DB142">
        <f t="shared" si="47"/>
        <v>256.68</v>
      </c>
      <c r="DC142">
        <f t="shared" si="48"/>
        <v>324.72000000000003</v>
      </c>
      <c r="DD142" t="s">
        <v>3</v>
      </c>
      <c r="DE142" t="s">
        <v>3</v>
      </c>
      <c r="DF142">
        <f t="shared" si="51"/>
        <v>0</v>
      </c>
      <c r="DG142">
        <f t="shared" ref="DG142:DG159" si="52">ROUND(ROUND(AF142,2)*CX142,2)</f>
        <v>0</v>
      </c>
      <c r="DH142">
        <f t="shared" si="49"/>
        <v>0</v>
      </c>
      <c r="DI142">
        <f t="shared" si="50"/>
        <v>0</v>
      </c>
      <c r="DJ142">
        <f>DG142+DH142</f>
        <v>0</v>
      </c>
      <c r="DK142">
        <v>1</v>
      </c>
      <c r="DL142" t="s">
        <v>455</v>
      </c>
      <c r="DM142">
        <v>4</v>
      </c>
      <c r="DN142" t="s">
        <v>441</v>
      </c>
      <c r="DO142">
        <v>1</v>
      </c>
    </row>
    <row r="143" spans="1:119" x14ac:dyDescent="0.2">
      <c r="A143">
        <f>ROW(Source!A92)</f>
        <v>92</v>
      </c>
      <c r="B143">
        <v>87105575</v>
      </c>
      <c r="C143">
        <v>87115470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465</v>
      </c>
      <c r="J143" t="s">
        <v>466</v>
      </c>
      <c r="K143" t="s">
        <v>467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W143">
        <v>0</v>
      </c>
      <c r="X143">
        <v>-897919439</v>
      </c>
      <c r="Y143">
        <f t="shared" si="46"/>
        <v>0.1</v>
      </c>
      <c r="AA143">
        <v>296.69</v>
      </c>
      <c r="AB143">
        <v>0</v>
      </c>
      <c r="AC143">
        <v>0</v>
      </c>
      <c r="AD143">
        <v>0</v>
      </c>
      <c r="AE143">
        <v>185.43</v>
      </c>
      <c r="AF143">
        <v>0</v>
      </c>
      <c r="AG143">
        <v>0</v>
      </c>
      <c r="AH143">
        <v>0</v>
      </c>
      <c r="AI143">
        <v>1.6</v>
      </c>
      <c r="AJ143">
        <v>1</v>
      </c>
      <c r="AK143">
        <v>1</v>
      </c>
      <c r="AL143">
        <v>1</v>
      </c>
      <c r="AM143">
        <v>2</v>
      </c>
      <c r="AN143">
        <v>0</v>
      </c>
      <c r="AO143">
        <v>0</v>
      </c>
      <c r="AP143">
        <v>1</v>
      </c>
      <c r="AQ143">
        <v>1</v>
      </c>
      <c r="AR143">
        <v>0</v>
      </c>
      <c r="AS143" t="s">
        <v>3</v>
      </c>
      <c r="AT143">
        <v>0.1</v>
      </c>
      <c r="AU143" t="s">
        <v>3</v>
      </c>
      <c r="AV143">
        <v>0</v>
      </c>
      <c r="AW143">
        <v>2</v>
      </c>
      <c r="AX143">
        <v>87115494</v>
      </c>
      <c r="AY143">
        <v>1</v>
      </c>
      <c r="AZ143">
        <v>0</v>
      </c>
      <c r="BA143">
        <v>143</v>
      </c>
      <c r="BB143">
        <v>1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18.543000000000003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1</v>
      </c>
      <c r="BQ143">
        <v>18.543000000000003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1</v>
      </c>
      <c r="CV143">
        <v>0</v>
      </c>
      <c r="CW143">
        <v>0</v>
      </c>
      <c r="CX143">
        <f>ROUND(Y143*Source!I92,7)</f>
        <v>0</v>
      </c>
      <c r="CY143">
        <f t="shared" ref="CY143:CY157" si="53">AA143</f>
        <v>296.69</v>
      </c>
      <c r="CZ143">
        <f t="shared" ref="CZ143:CZ157" si="54">AE143</f>
        <v>185.43</v>
      </c>
      <c r="DA143">
        <f t="shared" ref="DA143:DA157" si="55">AI143</f>
        <v>1.6</v>
      </c>
      <c r="DB143">
        <f t="shared" si="47"/>
        <v>18.54</v>
      </c>
      <c r="DC143">
        <f t="shared" si="48"/>
        <v>0</v>
      </c>
      <c r="DD143" t="s">
        <v>3</v>
      </c>
      <c r="DE143" t="s">
        <v>3</v>
      </c>
      <c r="DF143">
        <f>ROUND(ROUND(AE143*AI143,2)*CX143,2)</f>
        <v>0</v>
      </c>
      <c r="DG143">
        <f t="shared" si="52"/>
        <v>0</v>
      </c>
      <c r="DH143">
        <f t="shared" si="49"/>
        <v>0</v>
      </c>
      <c r="DI143">
        <f t="shared" si="50"/>
        <v>0</v>
      </c>
      <c r="DJ143">
        <f t="shared" ref="DJ143:DJ157" si="56">DF143</f>
        <v>0</v>
      </c>
      <c r="DK143">
        <v>0</v>
      </c>
      <c r="DL143" t="s">
        <v>3</v>
      </c>
      <c r="DM143">
        <v>0</v>
      </c>
      <c r="DN143" t="s">
        <v>3</v>
      </c>
      <c r="DO143">
        <v>0</v>
      </c>
    </row>
    <row r="144" spans="1:119" x14ac:dyDescent="0.2">
      <c r="A144">
        <f>ROW(Source!A92)</f>
        <v>92</v>
      </c>
      <c r="B144">
        <v>87105575</v>
      </c>
      <c r="C144">
        <v>87115470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468</v>
      </c>
      <c r="J144" t="s">
        <v>469</v>
      </c>
      <c r="K144" t="s">
        <v>470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W144">
        <v>0</v>
      </c>
      <c r="X144">
        <v>-1547825166</v>
      </c>
      <c r="Y144">
        <f t="shared" si="46"/>
        <v>0.03</v>
      </c>
      <c r="AA144">
        <v>93.65</v>
      </c>
      <c r="AB144">
        <v>0</v>
      </c>
      <c r="AC144">
        <v>0</v>
      </c>
      <c r="AD144">
        <v>0</v>
      </c>
      <c r="AE144">
        <v>58.53</v>
      </c>
      <c r="AF144">
        <v>0</v>
      </c>
      <c r="AG144">
        <v>0</v>
      </c>
      <c r="AH144">
        <v>0</v>
      </c>
      <c r="AI144">
        <v>1.6</v>
      </c>
      <c r="AJ144">
        <v>1</v>
      </c>
      <c r="AK144">
        <v>1</v>
      </c>
      <c r="AL144">
        <v>1</v>
      </c>
      <c r="AM144">
        <v>2</v>
      </c>
      <c r="AN144">
        <v>0</v>
      </c>
      <c r="AO144">
        <v>0</v>
      </c>
      <c r="AP144">
        <v>1</v>
      </c>
      <c r="AQ144">
        <v>1</v>
      </c>
      <c r="AR144">
        <v>0</v>
      </c>
      <c r="AS144" t="s">
        <v>3</v>
      </c>
      <c r="AT144">
        <v>0.03</v>
      </c>
      <c r="AU144" t="s">
        <v>3</v>
      </c>
      <c r="AV144">
        <v>0</v>
      </c>
      <c r="AW144">
        <v>2</v>
      </c>
      <c r="AX144">
        <v>87115495</v>
      </c>
      <c r="AY144">
        <v>1</v>
      </c>
      <c r="AZ144">
        <v>0</v>
      </c>
      <c r="BA144">
        <v>144</v>
      </c>
      <c r="BB144">
        <v>1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0</v>
      </c>
      <c r="BI144">
        <v>0</v>
      </c>
      <c r="BJ144">
        <v>1.7559</v>
      </c>
      <c r="BK144">
        <v>0</v>
      </c>
      <c r="BL144">
        <v>0</v>
      </c>
      <c r="BM144">
        <v>0</v>
      </c>
      <c r="BN144">
        <v>0</v>
      </c>
      <c r="BO144">
        <v>0</v>
      </c>
      <c r="BP144">
        <v>1</v>
      </c>
      <c r="BQ144">
        <v>1.7559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1</v>
      </c>
      <c r="CV144">
        <v>0</v>
      </c>
      <c r="CW144">
        <v>0</v>
      </c>
      <c r="CX144">
        <f>ROUND(Y144*Source!I92,7)</f>
        <v>0</v>
      </c>
      <c r="CY144">
        <f t="shared" si="53"/>
        <v>93.65</v>
      </c>
      <c r="CZ144">
        <f t="shared" si="54"/>
        <v>58.53</v>
      </c>
      <c r="DA144">
        <f t="shared" si="55"/>
        <v>1.6</v>
      </c>
      <c r="DB144">
        <f t="shared" si="47"/>
        <v>1.76</v>
      </c>
      <c r="DC144">
        <f t="shared" si="48"/>
        <v>0</v>
      </c>
      <c r="DD144" t="s">
        <v>3</v>
      </c>
      <c r="DE144" t="s">
        <v>3</v>
      </c>
      <c r="DF144">
        <f>ROUND(ROUND(AE144*AI144,2)*CX144,2)</f>
        <v>0</v>
      </c>
      <c r="DG144">
        <f t="shared" si="52"/>
        <v>0</v>
      </c>
      <c r="DH144">
        <f t="shared" si="49"/>
        <v>0</v>
      </c>
      <c r="DI144">
        <f t="shared" si="50"/>
        <v>0</v>
      </c>
      <c r="DJ144">
        <f t="shared" si="56"/>
        <v>0</v>
      </c>
      <c r="DK144">
        <v>0</v>
      </c>
      <c r="DL144" t="s">
        <v>3</v>
      </c>
      <c r="DM144">
        <v>0</v>
      </c>
      <c r="DN144" t="s">
        <v>3</v>
      </c>
      <c r="DO144">
        <v>0</v>
      </c>
    </row>
    <row r="145" spans="1:119" x14ac:dyDescent="0.2">
      <c r="A145">
        <f>ROW(Source!A92)</f>
        <v>92</v>
      </c>
      <c r="B145">
        <v>87105575</v>
      </c>
      <c r="C145">
        <v>87115470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W145">
        <v>0</v>
      </c>
      <c r="X145">
        <v>-1131385474</v>
      </c>
      <c r="Y145">
        <f t="shared" si="46"/>
        <v>0</v>
      </c>
      <c r="AA145">
        <v>174.93</v>
      </c>
      <c r="AB145">
        <v>0</v>
      </c>
      <c r="AC145">
        <v>0</v>
      </c>
      <c r="AD145">
        <v>0</v>
      </c>
      <c r="AE145">
        <v>174.93</v>
      </c>
      <c r="AF145">
        <v>0</v>
      </c>
      <c r="AG145">
        <v>0</v>
      </c>
      <c r="AH145">
        <v>0</v>
      </c>
      <c r="AI145">
        <v>1</v>
      </c>
      <c r="AJ145">
        <v>1</v>
      </c>
      <c r="AK145">
        <v>1</v>
      </c>
      <c r="AL145">
        <v>1</v>
      </c>
      <c r="AM145">
        <v>0</v>
      </c>
      <c r="AN145">
        <v>1</v>
      </c>
      <c r="AO145">
        <v>0</v>
      </c>
      <c r="AP145">
        <v>1</v>
      </c>
      <c r="AQ145">
        <v>0</v>
      </c>
      <c r="AR145">
        <v>0</v>
      </c>
      <c r="AS145" t="s">
        <v>3</v>
      </c>
      <c r="AT145">
        <v>0</v>
      </c>
      <c r="AU145" t="s">
        <v>3</v>
      </c>
      <c r="AV145">
        <v>0</v>
      </c>
      <c r="AW145">
        <v>2</v>
      </c>
      <c r="AX145">
        <v>87115496</v>
      </c>
      <c r="AY145">
        <v>1</v>
      </c>
      <c r="AZ145">
        <v>0</v>
      </c>
      <c r="BA145">
        <v>145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0</v>
      </c>
      <c r="BI145">
        <v>0</v>
      </c>
      <c r="BJ145">
        <v>0</v>
      </c>
      <c r="BK145">
        <v>0</v>
      </c>
      <c r="BL145">
        <v>0</v>
      </c>
      <c r="BM145">
        <v>0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CV145">
        <v>0</v>
      </c>
      <c r="CW145">
        <v>0</v>
      </c>
      <c r="CX145">
        <f>ROUND(Y145*Source!I92,7)</f>
        <v>0</v>
      </c>
      <c r="CY145">
        <f t="shared" si="53"/>
        <v>174.93</v>
      </c>
      <c r="CZ145">
        <f t="shared" si="54"/>
        <v>174.93</v>
      </c>
      <c r="DA145">
        <f t="shared" si="55"/>
        <v>1</v>
      </c>
      <c r="DB145">
        <f t="shared" si="47"/>
        <v>0</v>
      </c>
      <c r="DC145">
        <f t="shared" si="48"/>
        <v>0</v>
      </c>
      <c r="DD145" t="s">
        <v>3</v>
      </c>
      <c r="DE145" t="s">
        <v>3</v>
      </c>
      <c r="DF145">
        <f>ROUND(ROUND(AE145,2)*CX145,2)</f>
        <v>0</v>
      </c>
      <c r="DG145">
        <f t="shared" si="52"/>
        <v>0</v>
      </c>
      <c r="DH145">
        <f t="shared" si="49"/>
        <v>0</v>
      </c>
      <c r="DI145">
        <f t="shared" si="50"/>
        <v>0</v>
      </c>
      <c r="DJ145">
        <f t="shared" si="56"/>
        <v>0</v>
      </c>
      <c r="DK145">
        <v>0</v>
      </c>
      <c r="DL145" t="s">
        <v>3</v>
      </c>
      <c r="DM145">
        <v>0</v>
      </c>
      <c r="DN145" t="s">
        <v>3</v>
      </c>
      <c r="DO145">
        <v>0</v>
      </c>
    </row>
    <row r="146" spans="1:119" x14ac:dyDescent="0.2">
      <c r="A146">
        <f>ROW(Source!A92)</f>
        <v>92</v>
      </c>
      <c r="B146">
        <v>87105575</v>
      </c>
      <c r="C146">
        <v>87115470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471</v>
      </c>
      <c r="J146" t="s">
        <v>472</v>
      </c>
      <c r="K146" t="s">
        <v>473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W146">
        <v>0</v>
      </c>
      <c r="X146">
        <v>-373327139</v>
      </c>
      <c r="Y146">
        <f t="shared" si="46"/>
        <v>0.02</v>
      </c>
      <c r="AA146">
        <v>86.41</v>
      </c>
      <c r="AB146">
        <v>0</v>
      </c>
      <c r="AC146">
        <v>0</v>
      </c>
      <c r="AD146">
        <v>0</v>
      </c>
      <c r="AE146">
        <v>56.11</v>
      </c>
      <c r="AF146">
        <v>0</v>
      </c>
      <c r="AG146">
        <v>0</v>
      </c>
      <c r="AH146">
        <v>0</v>
      </c>
      <c r="AI146">
        <v>1.54</v>
      </c>
      <c r="AJ146">
        <v>1</v>
      </c>
      <c r="AK146">
        <v>1</v>
      </c>
      <c r="AL146">
        <v>1</v>
      </c>
      <c r="AM146">
        <v>2</v>
      </c>
      <c r="AN146">
        <v>0</v>
      </c>
      <c r="AO146">
        <v>0</v>
      </c>
      <c r="AP146">
        <v>1</v>
      </c>
      <c r="AQ146">
        <v>1</v>
      </c>
      <c r="AR146">
        <v>0</v>
      </c>
      <c r="AS146" t="s">
        <v>3</v>
      </c>
      <c r="AT146">
        <v>0.02</v>
      </c>
      <c r="AU146" t="s">
        <v>3</v>
      </c>
      <c r="AV146">
        <v>0</v>
      </c>
      <c r="AW146">
        <v>2</v>
      </c>
      <c r="AX146">
        <v>87115497</v>
      </c>
      <c r="AY146">
        <v>1</v>
      </c>
      <c r="AZ146">
        <v>0</v>
      </c>
      <c r="BA146">
        <v>146</v>
      </c>
      <c r="BB146">
        <v>1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1.1222000000000001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1</v>
      </c>
      <c r="BQ146">
        <v>1.1222000000000001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1</v>
      </c>
      <c r="CV146">
        <v>0</v>
      </c>
      <c r="CW146">
        <v>0</v>
      </c>
      <c r="CX146">
        <f>ROUND(Y146*Source!I92,7)</f>
        <v>0</v>
      </c>
      <c r="CY146">
        <f t="shared" si="53"/>
        <v>86.41</v>
      </c>
      <c r="CZ146">
        <f t="shared" si="54"/>
        <v>56.11</v>
      </c>
      <c r="DA146">
        <f t="shared" si="55"/>
        <v>1.54</v>
      </c>
      <c r="DB146">
        <f t="shared" si="47"/>
        <v>1.1200000000000001</v>
      </c>
      <c r="DC146">
        <f t="shared" si="48"/>
        <v>0</v>
      </c>
      <c r="DD146" t="s">
        <v>3</v>
      </c>
      <c r="DE146" t="s">
        <v>3</v>
      </c>
      <c r="DF146">
        <f>ROUND(ROUND(AE146*AI146,2)*CX146,2)</f>
        <v>0</v>
      </c>
      <c r="DG146">
        <f t="shared" si="52"/>
        <v>0</v>
      </c>
      <c r="DH146">
        <f t="shared" si="49"/>
        <v>0</v>
      </c>
      <c r="DI146">
        <f t="shared" si="50"/>
        <v>0</v>
      </c>
      <c r="DJ146">
        <f t="shared" si="56"/>
        <v>0</v>
      </c>
      <c r="DK146">
        <v>0</v>
      </c>
      <c r="DL146" t="s">
        <v>3</v>
      </c>
      <c r="DM146">
        <v>0</v>
      </c>
      <c r="DN146" t="s">
        <v>3</v>
      </c>
      <c r="DO146">
        <v>0</v>
      </c>
    </row>
    <row r="147" spans="1:119" x14ac:dyDescent="0.2">
      <c r="A147">
        <f>ROW(Source!A92)</f>
        <v>92</v>
      </c>
      <c r="B147">
        <v>87105575</v>
      </c>
      <c r="C147">
        <v>87115470</v>
      </c>
      <c r="D147">
        <v>85790624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W147">
        <v>0</v>
      </c>
      <c r="X147">
        <v>457934895</v>
      </c>
      <c r="Y147">
        <f t="shared" si="46"/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1</v>
      </c>
      <c r="AJ147">
        <v>1</v>
      </c>
      <c r="AK147">
        <v>1</v>
      </c>
      <c r="AL147">
        <v>1</v>
      </c>
      <c r="AM147">
        <v>0</v>
      </c>
      <c r="AN147">
        <v>1</v>
      </c>
      <c r="AO147">
        <v>0</v>
      </c>
      <c r="AP147">
        <v>1</v>
      </c>
      <c r="AQ147">
        <v>0</v>
      </c>
      <c r="AR147">
        <v>0</v>
      </c>
      <c r="AS147" t="s">
        <v>3</v>
      </c>
      <c r="AT147">
        <v>0</v>
      </c>
      <c r="AU147" t="s">
        <v>3</v>
      </c>
      <c r="AV147">
        <v>0</v>
      </c>
      <c r="AW147">
        <v>2</v>
      </c>
      <c r="AX147">
        <v>87115498</v>
      </c>
      <c r="AY147">
        <v>1</v>
      </c>
      <c r="AZ147">
        <v>0</v>
      </c>
      <c r="BA147">
        <v>147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CV147">
        <v>0</v>
      </c>
      <c r="CW147">
        <v>0</v>
      </c>
      <c r="CX147">
        <f>ROUND(Y147*Source!I92,7)</f>
        <v>0</v>
      </c>
      <c r="CY147">
        <f t="shared" si="53"/>
        <v>0</v>
      </c>
      <c r="CZ147">
        <f t="shared" si="54"/>
        <v>0</v>
      </c>
      <c r="DA147">
        <f t="shared" si="55"/>
        <v>1</v>
      </c>
      <c r="DB147">
        <f t="shared" si="47"/>
        <v>0</v>
      </c>
      <c r="DC147">
        <f t="shared" si="48"/>
        <v>0</v>
      </c>
      <c r="DD147" t="s">
        <v>3</v>
      </c>
      <c r="DE147" t="s">
        <v>3</v>
      </c>
      <c r="DF147">
        <f>ROUND(ROUND(AE147,2)*CX147,2)</f>
        <v>0</v>
      </c>
      <c r="DG147">
        <f t="shared" si="52"/>
        <v>0</v>
      </c>
      <c r="DH147">
        <f t="shared" si="49"/>
        <v>0</v>
      </c>
      <c r="DI147">
        <f t="shared" si="50"/>
        <v>0</v>
      </c>
      <c r="DJ147">
        <f t="shared" si="56"/>
        <v>0</v>
      </c>
      <c r="DK147">
        <v>0</v>
      </c>
      <c r="DL147" t="s">
        <v>3</v>
      </c>
      <c r="DM147">
        <v>0</v>
      </c>
      <c r="DN147" t="s">
        <v>3</v>
      </c>
      <c r="DO147">
        <v>0</v>
      </c>
    </row>
    <row r="148" spans="1:119" x14ac:dyDescent="0.2">
      <c r="A148">
        <f>ROW(Source!A92)</f>
        <v>92</v>
      </c>
      <c r="B148">
        <v>87105575</v>
      </c>
      <c r="C148">
        <v>87115470</v>
      </c>
      <c r="D148">
        <v>85791300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W148">
        <v>0</v>
      </c>
      <c r="X148">
        <v>1602794472</v>
      </c>
      <c r="Y148">
        <f t="shared" si="46"/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1</v>
      </c>
      <c r="AJ148">
        <v>1</v>
      </c>
      <c r="AK148">
        <v>1</v>
      </c>
      <c r="AL148">
        <v>1</v>
      </c>
      <c r="AM148">
        <v>0</v>
      </c>
      <c r="AN148">
        <v>1</v>
      </c>
      <c r="AO148">
        <v>0</v>
      </c>
      <c r="AP148">
        <v>1</v>
      </c>
      <c r="AQ148">
        <v>0</v>
      </c>
      <c r="AR148">
        <v>0</v>
      </c>
      <c r="AS148" t="s">
        <v>3</v>
      </c>
      <c r="AT148">
        <v>0</v>
      </c>
      <c r="AU148" t="s">
        <v>3</v>
      </c>
      <c r="AV148">
        <v>0</v>
      </c>
      <c r="AW148">
        <v>2</v>
      </c>
      <c r="AX148">
        <v>87115499</v>
      </c>
      <c r="AY148">
        <v>1</v>
      </c>
      <c r="AZ148">
        <v>0</v>
      </c>
      <c r="BA148">
        <v>148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CV148">
        <v>0</v>
      </c>
      <c r="CW148">
        <v>0</v>
      </c>
      <c r="CX148">
        <f>ROUND(Y148*Source!I92,7)</f>
        <v>0</v>
      </c>
      <c r="CY148">
        <f t="shared" si="53"/>
        <v>0</v>
      </c>
      <c r="CZ148">
        <f t="shared" si="54"/>
        <v>0</v>
      </c>
      <c r="DA148">
        <f t="shared" si="55"/>
        <v>1</v>
      </c>
      <c r="DB148">
        <f t="shared" si="47"/>
        <v>0</v>
      </c>
      <c r="DC148">
        <f t="shared" si="48"/>
        <v>0</v>
      </c>
      <c r="DD148" t="s">
        <v>3</v>
      </c>
      <c r="DE148" t="s">
        <v>3</v>
      </c>
      <c r="DF148">
        <f>ROUND(ROUND(AE148,2)*CX148,2)</f>
        <v>0</v>
      </c>
      <c r="DG148">
        <f t="shared" si="52"/>
        <v>0</v>
      </c>
      <c r="DH148">
        <f t="shared" si="49"/>
        <v>0</v>
      </c>
      <c r="DI148">
        <f t="shared" si="50"/>
        <v>0</v>
      </c>
      <c r="DJ148">
        <f t="shared" si="56"/>
        <v>0</v>
      </c>
      <c r="DK148">
        <v>0</v>
      </c>
      <c r="DL148" t="s">
        <v>3</v>
      </c>
      <c r="DM148">
        <v>0</v>
      </c>
      <c r="DN148" t="s">
        <v>3</v>
      </c>
      <c r="DO148">
        <v>0</v>
      </c>
    </row>
    <row r="149" spans="1:119" x14ac:dyDescent="0.2">
      <c r="A149">
        <f>ROW(Source!A92)</f>
        <v>92</v>
      </c>
      <c r="B149">
        <v>87105575</v>
      </c>
      <c r="C149">
        <v>87115470</v>
      </c>
      <c r="D149">
        <v>85791449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W149">
        <v>0</v>
      </c>
      <c r="X149">
        <v>-1111733769</v>
      </c>
      <c r="Y149">
        <f t="shared" si="46"/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1</v>
      </c>
      <c r="AJ149">
        <v>1</v>
      </c>
      <c r="AK149">
        <v>1</v>
      </c>
      <c r="AL149">
        <v>1</v>
      </c>
      <c r="AM149">
        <v>0</v>
      </c>
      <c r="AN149">
        <v>1</v>
      </c>
      <c r="AO149">
        <v>0</v>
      </c>
      <c r="AP149">
        <v>1</v>
      </c>
      <c r="AQ149">
        <v>0</v>
      </c>
      <c r="AR149">
        <v>0</v>
      </c>
      <c r="AS149" t="s">
        <v>3</v>
      </c>
      <c r="AT149">
        <v>0</v>
      </c>
      <c r="AU149" t="s">
        <v>3</v>
      </c>
      <c r="AV149">
        <v>0</v>
      </c>
      <c r="AW149">
        <v>2</v>
      </c>
      <c r="AX149">
        <v>87115500</v>
      </c>
      <c r="AY149">
        <v>1</v>
      </c>
      <c r="AZ149">
        <v>0</v>
      </c>
      <c r="BA149">
        <v>149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CV149">
        <v>0</v>
      </c>
      <c r="CW149">
        <v>0</v>
      </c>
      <c r="CX149">
        <f>ROUND(Y149*Source!I92,7)</f>
        <v>0</v>
      </c>
      <c r="CY149">
        <f t="shared" si="53"/>
        <v>0</v>
      </c>
      <c r="CZ149">
        <f t="shared" si="54"/>
        <v>0</v>
      </c>
      <c r="DA149">
        <f t="shared" si="55"/>
        <v>1</v>
      </c>
      <c r="DB149">
        <f t="shared" si="47"/>
        <v>0</v>
      </c>
      <c r="DC149">
        <f t="shared" si="48"/>
        <v>0</v>
      </c>
      <c r="DD149" t="s">
        <v>3</v>
      </c>
      <c r="DE149" t="s">
        <v>3</v>
      </c>
      <c r="DF149">
        <f>ROUND(ROUND(AE149,2)*CX149,2)</f>
        <v>0</v>
      </c>
      <c r="DG149">
        <f t="shared" si="52"/>
        <v>0</v>
      </c>
      <c r="DH149">
        <f t="shared" si="49"/>
        <v>0</v>
      </c>
      <c r="DI149">
        <f t="shared" si="50"/>
        <v>0</v>
      </c>
      <c r="DJ149">
        <f t="shared" si="56"/>
        <v>0</v>
      </c>
      <c r="DK149">
        <v>0</v>
      </c>
      <c r="DL149" t="s">
        <v>3</v>
      </c>
      <c r="DM149">
        <v>0</v>
      </c>
      <c r="DN149" t="s">
        <v>3</v>
      </c>
      <c r="DO149">
        <v>0</v>
      </c>
    </row>
    <row r="150" spans="1:119" x14ac:dyDescent="0.2">
      <c r="A150">
        <f>ROW(Source!A92)</f>
        <v>92</v>
      </c>
      <c r="B150">
        <v>87105575</v>
      </c>
      <c r="C150">
        <v>87115470</v>
      </c>
      <c r="D150">
        <v>85791782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W150">
        <v>0</v>
      </c>
      <c r="X150">
        <v>1613753229</v>
      </c>
      <c r="Y150">
        <f t="shared" si="46"/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1</v>
      </c>
      <c r="AJ150">
        <v>1</v>
      </c>
      <c r="AK150">
        <v>1</v>
      </c>
      <c r="AL150">
        <v>1</v>
      </c>
      <c r="AM150">
        <v>0</v>
      </c>
      <c r="AN150">
        <v>1</v>
      </c>
      <c r="AO150">
        <v>0</v>
      </c>
      <c r="AP150">
        <v>1</v>
      </c>
      <c r="AQ150">
        <v>0</v>
      </c>
      <c r="AR150">
        <v>0</v>
      </c>
      <c r="AS150" t="s">
        <v>3</v>
      </c>
      <c r="AT150">
        <v>0</v>
      </c>
      <c r="AU150" t="s">
        <v>3</v>
      </c>
      <c r="AV150">
        <v>0</v>
      </c>
      <c r="AW150">
        <v>2</v>
      </c>
      <c r="AX150">
        <v>87115501</v>
      </c>
      <c r="AY150">
        <v>1</v>
      </c>
      <c r="AZ150">
        <v>0</v>
      </c>
      <c r="BA150">
        <v>150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CV150">
        <v>0</v>
      </c>
      <c r="CW150">
        <v>0</v>
      </c>
      <c r="CX150">
        <f>ROUND(Y150*Source!I92,7)</f>
        <v>0</v>
      </c>
      <c r="CY150">
        <f t="shared" si="53"/>
        <v>0</v>
      </c>
      <c r="CZ150">
        <f t="shared" si="54"/>
        <v>0</v>
      </c>
      <c r="DA150">
        <f t="shared" si="55"/>
        <v>1</v>
      </c>
      <c r="DB150">
        <f t="shared" si="47"/>
        <v>0</v>
      </c>
      <c r="DC150">
        <f t="shared" si="48"/>
        <v>0</v>
      </c>
      <c r="DD150" t="s">
        <v>3</v>
      </c>
      <c r="DE150" t="s">
        <v>3</v>
      </c>
      <c r="DF150">
        <f>ROUND(ROUND(AE150,2)*CX150,2)</f>
        <v>0</v>
      </c>
      <c r="DG150">
        <f t="shared" si="52"/>
        <v>0</v>
      </c>
      <c r="DH150">
        <f t="shared" si="49"/>
        <v>0</v>
      </c>
      <c r="DI150">
        <f t="shared" si="50"/>
        <v>0</v>
      </c>
      <c r="DJ150">
        <f t="shared" si="56"/>
        <v>0</v>
      </c>
      <c r="DK150">
        <v>0</v>
      </c>
      <c r="DL150" t="s">
        <v>3</v>
      </c>
      <c r="DM150">
        <v>0</v>
      </c>
      <c r="DN150" t="s">
        <v>3</v>
      </c>
      <c r="DO150">
        <v>0</v>
      </c>
    </row>
    <row r="151" spans="1:119" x14ac:dyDescent="0.2">
      <c r="A151">
        <f>ROW(Source!A92)</f>
        <v>92</v>
      </c>
      <c r="B151">
        <v>87105575</v>
      </c>
      <c r="C151">
        <v>87115470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474</v>
      </c>
      <c r="J151" t="s">
        <v>475</v>
      </c>
      <c r="K151" t="s">
        <v>476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W151">
        <v>0</v>
      </c>
      <c r="X151">
        <v>1157836156</v>
      </c>
      <c r="Y151">
        <f t="shared" si="46"/>
        <v>0</v>
      </c>
      <c r="AA151">
        <v>88.24</v>
      </c>
      <c r="AB151">
        <v>0</v>
      </c>
      <c r="AC151">
        <v>0</v>
      </c>
      <c r="AD151">
        <v>0</v>
      </c>
      <c r="AE151">
        <v>61.28</v>
      </c>
      <c r="AF151">
        <v>0</v>
      </c>
      <c r="AG151">
        <v>0</v>
      </c>
      <c r="AH151">
        <v>0</v>
      </c>
      <c r="AI151">
        <v>1.44</v>
      </c>
      <c r="AJ151">
        <v>1</v>
      </c>
      <c r="AK151">
        <v>1</v>
      </c>
      <c r="AL151">
        <v>1</v>
      </c>
      <c r="AM151">
        <v>2</v>
      </c>
      <c r="AN151">
        <v>0</v>
      </c>
      <c r="AO151">
        <v>0</v>
      </c>
      <c r="AP151">
        <v>1</v>
      </c>
      <c r="AQ151">
        <v>1</v>
      </c>
      <c r="AR151">
        <v>0</v>
      </c>
      <c r="AS151" t="s">
        <v>3</v>
      </c>
      <c r="AT151">
        <v>0</v>
      </c>
      <c r="AU151" t="s">
        <v>3</v>
      </c>
      <c r="AV151">
        <v>0</v>
      </c>
      <c r="AW151">
        <v>2</v>
      </c>
      <c r="AX151">
        <v>87115502</v>
      </c>
      <c r="AY151">
        <v>1</v>
      </c>
      <c r="AZ151">
        <v>6144</v>
      </c>
      <c r="BA151">
        <v>151</v>
      </c>
      <c r="BB151">
        <v>1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N151">
        <v>0</v>
      </c>
      <c r="BO151">
        <v>0</v>
      </c>
      <c r="BP151">
        <v>0</v>
      </c>
      <c r="BQ151">
        <v>0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CV151">
        <v>0</v>
      </c>
      <c r="CW151">
        <v>0</v>
      </c>
      <c r="CX151">
        <f>ROUND(Y151*Source!I92,7)</f>
        <v>0</v>
      </c>
      <c r="CY151">
        <f t="shared" si="53"/>
        <v>88.24</v>
      </c>
      <c r="CZ151">
        <f t="shared" si="54"/>
        <v>61.28</v>
      </c>
      <c r="DA151">
        <f t="shared" si="55"/>
        <v>1.44</v>
      </c>
      <c r="DB151">
        <f t="shared" si="47"/>
        <v>0</v>
      </c>
      <c r="DC151">
        <f t="shared" si="48"/>
        <v>0</v>
      </c>
      <c r="DD151" t="s">
        <v>3</v>
      </c>
      <c r="DE151" t="s">
        <v>3</v>
      </c>
      <c r="DF151">
        <f>ROUND(ROUND(AE151*AI151,2)*CX151,2)</f>
        <v>0</v>
      </c>
      <c r="DG151">
        <f t="shared" si="52"/>
        <v>0</v>
      </c>
      <c r="DH151">
        <f t="shared" si="49"/>
        <v>0</v>
      </c>
      <c r="DI151">
        <f t="shared" si="50"/>
        <v>0</v>
      </c>
      <c r="DJ151">
        <f t="shared" si="56"/>
        <v>0</v>
      </c>
      <c r="DK151">
        <v>0</v>
      </c>
      <c r="DL151" t="s">
        <v>3</v>
      </c>
      <c r="DM151">
        <v>0</v>
      </c>
      <c r="DN151" t="s">
        <v>3</v>
      </c>
      <c r="DO151">
        <v>0</v>
      </c>
    </row>
    <row r="152" spans="1:119" x14ac:dyDescent="0.2">
      <c r="A152">
        <f>ROW(Source!A92)</f>
        <v>92</v>
      </c>
      <c r="B152">
        <v>87105575</v>
      </c>
      <c r="C152">
        <v>87115470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477</v>
      </c>
      <c r="J152" t="s">
        <v>478</v>
      </c>
      <c r="K152" t="s">
        <v>479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W152">
        <v>0</v>
      </c>
      <c r="X152">
        <v>-615866360</v>
      </c>
      <c r="Y152">
        <f t="shared" si="46"/>
        <v>1E-4</v>
      </c>
      <c r="AA152">
        <v>103227.06</v>
      </c>
      <c r="AB152">
        <v>0</v>
      </c>
      <c r="AC152">
        <v>0</v>
      </c>
      <c r="AD152">
        <v>0</v>
      </c>
      <c r="AE152">
        <v>80020.98</v>
      </c>
      <c r="AF152">
        <v>0</v>
      </c>
      <c r="AG152">
        <v>0</v>
      </c>
      <c r="AH152">
        <v>0</v>
      </c>
      <c r="AI152">
        <v>1.29</v>
      </c>
      <c r="AJ152">
        <v>1</v>
      </c>
      <c r="AK152">
        <v>1</v>
      </c>
      <c r="AL152">
        <v>1</v>
      </c>
      <c r="AM152">
        <v>2</v>
      </c>
      <c r="AN152">
        <v>0</v>
      </c>
      <c r="AO152">
        <v>0</v>
      </c>
      <c r="AP152">
        <v>1</v>
      </c>
      <c r="AQ152">
        <v>1</v>
      </c>
      <c r="AR152">
        <v>0</v>
      </c>
      <c r="AS152" t="s">
        <v>3</v>
      </c>
      <c r="AT152">
        <v>1E-4</v>
      </c>
      <c r="AU152" t="s">
        <v>3</v>
      </c>
      <c r="AV152">
        <v>0</v>
      </c>
      <c r="AW152">
        <v>2</v>
      </c>
      <c r="AX152">
        <v>87115503</v>
      </c>
      <c r="AY152">
        <v>1</v>
      </c>
      <c r="AZ152">
        <v>0</v>
      </c>
      <c r="BA152">
        <v>152</v>
      </c>
      <c r="BB152">
        <v>1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0</v>
      </c>
      <c r="BI152">
        <v>0</v>
      </c>
      <c r="BJ152">
        <v>8.0020980000000002</v>
      </c>
      <c r="BK152">
        <v>0</v>
      </c>
      <c r="BL152">
        <v>0</v>
      </c>
      <c r="BM152">
        <v>0</v>
      </c>
      <c r="BN152">
        <v>0</v>
      </c>
      <c r="BO152">
        <v>0</v>
      </c>
      <c r="BP152">
        <v>1</v>
      </c>
      <c r="BQ152">
        <v>8.0020980000000002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1</v>
      </c>
      <c r="CV152">
        <v>0</v>
      </c>
      <c r="CW152">
        <v>0</v>
      </c>
      <c r="CX152">
        <f>ROUND(Y152*Source!I92,7)</f>
        <v>0</v>
      </c>
      <c r="CY152">
        <f t="shared" si="53"/>
        <v>103227.06</v>
      </c>
      <c r="CZ152">
        <f t="shared" si="54"/>
        <v>80020.98</v>
      </c>
      <c r="DA152">
        <f t="shared" si="55"/>
        <v>1.29</v>
      </c>
      <c r="DB152">
        <f t="shared" si="47"/>
        <v>8</v>
      </c>
      <c r="DC152">
        <f t="shared" si="48"/>
        <v>0</v>
      </c>
      <c r="DD152" t="s">
        <v>3</v>
      </c>
      <c r="DE152" t="s">
        <v>3</v>
      </c>
      <c r="DF152">
        <f>ROUND(ROUND(AE152*AI152,2)*CX152,2)</f>
        <v>0</v>
      </c>
      <c r="DG152">
        <f t="shared" si="52"/>
        <v>0</v>
      </c>
      <c r="DH152">
        <f t="shared" si="49"/>
        <v>0</v>
      </c>
      <c r="DI152">
        <f t="shared" si="50"/>
        <v>0</v>
      </c>
      <c r="DJ152">
        <f t="shared" si="56"/>
        <v>0</v>
      </c>
      <c r="DK152">
        <v>0</v>
      </c>
      <c r="DL152" t="s">
        <v>3</v>
      </c>
      <c r="DM152">
        <v>0</v>
      </c>
      <c r="DN152" t="s">
        <v>3</v>
      </c>
      <c r="DO152">
        <v>0</v>
      </c>
    </row>
    <row r="153" spans="1:119" x14ac:dyDescent="0.2">
      <c r="A153">
        <f>ROW(Source!A92)</f>
        <v>92</v>
      </c>
      <c r="B153">
        <v>87105575</v>
      </c>
      <c r="C153">
        <v>87115470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480</v>
      </c>
      <c r="J153" t="s">
        <v>481</v>
      </c>
      <c r="K153" t="s">
        <v>482</v>
      </c>
      <c r="L153">
        <v>1425</v>
      </c>
      <c r="N153">
        <v>1013</v>
      </c>
      <c r="O153" t="s">
        <v>133</v>
      </c>
      <c r="P153" t="s">
        <v>133</v>
      </c>
      <c r="Q153">
        <v>1</v>
      </c>
      <c r="W153">
        <v>0</v>
      </c>
      <c r="X153">
        <v>-734153582</v>
      </c>
      <c r="Y153">
        <f t="shared" si="46"/>
        <v>0</v>
      </c>
      <c r="AA153">
        <v>1351.57</v>
      </c>
      <c r="AB153">
        <v>0</v>
      </c>
      <c r="AC153">
        <v>0</v>
      </c>
      <c r="AD153">
        <v>0</v>
      </c>
      <c r="AE153">
        <v>1031.73</v>
      </c>
      <c r="AF153">
        <v>0</v>
      </c>
      <c r="AG153">
        <v>0</v>
      </c>
      <c r="AH153">
        <v>0</v>
      </c>
      <c r="AI153">
        <v>1.31</v>
      </c>
      <c r="AJ153">
        <v>1</v>
      </c>
      <c r="AK153">
        <v>1</v>
      </c>
      <c r="AL153">
        <v>1</v>
      </c>
      <c r="AM153">
        <v>2</v>
      </c>
      <c r="AN153">
        <v>0</v>
      </c>
      <c r="AO153">
        <v>0</v>
      </c>
      <c r="AP153">
        <v>1</v>
      </c>
      <c r="AQ153">
        <v>1</v>
      </c>
      <c r="AR153">
        <v>0</v>
      </c>
      <c r="AS153" t="s">
        <v>3</v>
      </c>
      <c r="AT153">
        <v>0</v>
      </c>
      <c r="AU153" t="s">
        <v>3</v>
      </c>
      <c r="AV153">
        <v>0</v>
      </c>
      <c r="AW153">
        <v>2</v>
      </c>
      <c r="AX153">
        <v>87115504</v>
      </c>
      <c r="AY153">
        <v>1</v>
      </c>
      <c r="AZ153">
        <v>6144</v>
      </c>
      <c r="BA153">
        <v>153</v>
      </c>
      <c r="BB153">
        <v>1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CV153">
        <v>0</v>
      </c>
      <c r="CW153">
        <v>0</v>
      </c>
      <c r="CX153">
        <f>ROUND(Y153*Source!I92,7)</f>
        <v>0</v>
      </c>
      <c r="CY153">
        <f t="shared" si="53"/>
        <v>1351.57</v>
      </c>
      <c r="CZ153">
        <f t="shared" si="54"/>
        <v>1031.73</v>
      </c>
      <c r="DA153">
        <f t="shared" si="55"/>
        <v>1.31</v>
      </c>
      <c r="DB153">
        <f t="shared" si="47"/>
        <v>0</v>
      </c>
      <c r="DC153">
        <f t="shared" si="48"/>
        <v>0</v>
      </c>
      <c r="DD153" t="s">
        <v>3</v>
      </c>
      <c r="DE153" t="s">
        <v>3</v>
      </c>
      <c r="DF153">
        <f>ROUND(ROUND(AE153*AI153,2)*CX153,2)</f>
        <v>0</v>
      </c>
      <c r="DG153">
        <f t="shared" si="52"/>
        <v>0</v>
      </c>
      <c r="DH153">
        <f t="shared" si="49"/>
        <v>0</v>
      </c>
      <c r="DI153">
        <f t="shared" si="50"/>
        <v>0</v>
      </c>
      <c r="DJ153">
        <f t="shared" si="56"/>
        <v>0</v>
      </c>
      <c r="DK153">
        <v>0</v>
      </c>
      <c r="DL153" t="s">
        <v>3</v>
      </c>
      <c r="DM153">
        <v>0</v>
      </c>
      <c r="DN153" t="s">
        <v>3</v>
      </c>
      <c r="DO153">
        <v>0</v>
      </c>
    </row>
    <row r="154" spans="1:119" x14ac:dyDescent="0.2">
      <c r="A154">
        <f>ROW(Source!A92)</f>
        <v>92</v>
      </c>
      <c r="B154">
        <v>87105575</v>
      </c>
      <c r="C154">
        <v>87115470</v>
      </c>
      <c r="D154">
        <v>85794139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W154">
        <v>0</v>
      </c>
      <c r="X154">
        <v>-950997571</v>
      </c>
      <c r="Y154">
        <f t="shared" si="46"/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1</v>
      </c>
      <c r="AJ154">
        <v>1</v>
      </c>
      <c r="AK154">
        <v>1</v>
      </c>
      <c r="AL154">
        <v>1</v>
      </c>
      <c r="AM154">
        <v>0</v>
      </c>
      <c r="AN154">
        <v>1</v>
      </c>
      <c r="AO154">
        <v>0</v>
      </c>
      <c r="AP154">
        <v>1</v>
      </c>
      <c r="AQ154">
        <v>0</v>
      </c>
      <c r="AR154">
        <v>0</v>
      </c>
      <c r="AS154" t="s">
        <v>3</v>
      </c>
      <c r="AT154">
        <v>0</v>
      </c>
      <c r="AU154" t="s">
        <v>3</v>
      </c>
      <c r="AV154">
        <v>0</v>
      </c>
      <c r="AW154">
        <v>2</v>
      </c>
      <c r="AX154">
        <v>87115505</v>
      </c>
      <c r="AY154">
        <v>1</v>
      </c>
      <c r="AZ154">
        <v>0</v>
      </c>
      <c r="BA154">
        <v>154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0</v>
      </c>
      <c r="BI154">
        <v>0</v>
      </c>
      <c r="BJ154">
        <v>0</v>
      </c>
      <c r="BK154">
        <v>0</v>
      </c>
      <c r="BL154">
        <v>0</v>
      </c>
      <c r="BM154">
        <v>0</v>
      </c>
      <c r="BN154">
        <v>0</v>
      </c>
      <c r="BO154">
        <v>0</v>
      </c>
      <c r="BP154">
        <v>0</v>
      </c>
      <c r="BQ154">
        <v>0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CV154">
        <v>0</v>
      </c>
      <c r="CW154">
        <v>0</v>
      </c>
      <c r="CX154">
        <f>ROUND(Y154*Source!I92,7)</f>
        <v>0</v>
      </c>
      <c r="CY154">
        <f t="shared" si="53"/>
        <v>0</v>
      </c>
      <c r="CZ154">
        <f t="shared" si="54"/>
        <v>0</v>
      </c>
      <c r="DA154">
        <f t="shared" si="55"/>
        <v>1</v>
      </c>
      <c r="DB154">
        <f t="shared" si="47"/>
        <v>0</v>
      </c>
      <c r="DC154">
        <f t="shared" si="48"/>
        <v>0</v>
      </c>
      <c r="DD154" t="s">
        <v>3</v>
      </c>
      <c r="DE154" t="s">
        <v>3</v>
      </c>
      <c r="DF154">
        <f t="shared" ref="DF154:DF161" si="57">ROUND(ROUND(AE154,2)*CX154,2)</f>
        <v>0</v>
      </c>
      <c r="DG154">
        <f t="shared" si="52"/>
        <v>0</v>
      </c>
      <c r="DH154">
        <f t="shared" si="49"/>
        <v>0</v>
      </c>
      <c r="DI154">
        <f t="shared" si="50"/>
        <v>0</v>
      </c>
      <c r="DJ154">
        <f t="shared" si="56"/>
        <v>0</v>
      </c>
      <c r="DK154">
        <v>0</v>
      </c>
      <c r="DL154" t="s">
        <v>3</v>
      </c>
      <c r="DM154">
        <v>0</v>
      </c>
      <c r="DN154" t="s">
        <v>3</v>
      </c>
      <c r="DO154">
        <v>0</v>
      </c>
    </row>
    <row r="155" spans="1:119" x14ac:dyDescent="0.2">
      <c r="A155">
        <f>ROW(Source!A92)</f>
        <v>92</v>
      </c>
      <c r="B155">
        <v>87105575</v>
      </c>
      <c r="C155">
        <v>87115470</v>
      </c>
      <c r="D155">
        <v>85794156</v>
      </c>
      <c r="E155">
        <v>117</v>
      </c>
      <c r="F155">
        <v>1</v>
      </c>
      <c r="G155">
        <v>1</v>
      </c>
      <c r="H155">
        <v>3</v>
      </c>
      <c r="I155" t="s">
        <v>81</v>
      </c>
      <c r="J155" t="s">
        <v>3</v>
      </c>
      <c r="K155" t="s">
        <v>82</v>
      </c>
      <c r="L155">
        <v>1346</v>
      </c>
      <c r="N155">
        <v>1009</v>
      </c>
      <c r="O155" t="s">
        <v>46</v>
      </c>
      <c r="P155" t="s">
        <v>46</v>
      </c>
      <c r="Q155">
        <v>1</v>
      </c>
      <c r="W155">
        <v>0</v>
      </c>
      <c r="X155">
        <v>-1204247626</v>
      </c>
      <c r="Y155">
        <f t="shared" si="46"/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1</v>
      </c>
      <c r="AJ155">
        <v>1</v>
      </c>
      <c r="AK155">
        <v>1</v>
      </c>
      <c r="AL155">
        <v>1</v>
      </c>
      <c r="AM155">
        <v>0</v>
      </c>
      <c r="AN155">
        <v>1</v>
      </c>
      <c r="AO155">
        <v>0</v>
      </c>
      <c r="AP155">
        <v>1</v>
      </c>
      <c r="AQ155">
        <v>0</v>
      </c>
      <c r="AR155">
        <v>0</v>
      </c>
      <c r="AS155" t="s">
        <v>3</v>
      </c>
      <c r="AT155">
        <v>0</v>
      </c>
      <c r="AU155" t="s">
        <v>3</v>
      </c>
      <c r="AV155">
        <v>0</v>
      </c>
      <c r="AW155">
        <v>2</v>
      </c>
      <c r="AX155">
        <v>87115506</v>
      </c>
      <c r="AY155">
        <v>1</v>
      </c>
      <c r="AZ155">
        <v>0</v>
      </c>
      <c r="BA155">
        <v>155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CV155">
        <v>0</v>
      </c>
      <c r="CW155">
        <v>0</v>
      </c>
      <c r="CX155">
        <f>ROUND(Y155*Source!I92,7)</f>
        <v>0</v>
      </c>
      <c r="CY155">
        <f t="shared" si="53"/>
        <v>0</v>
      </c>
      <c r="CZ155">
        <f t="shared" si="54"/>
        <v>0</v>
      </c>
      <c r="DA155">
        <f t="shared" si="55"/>
        <v>1</v>
      </c>
      <c r="DB155">
        <f t="shared" si="47"/>
        <v>0</v>
      </c>
      <c r="DC155">
        <f t="shared" si="48"/>
        <v>0</v>
      </c>
      <c r="DD155" t="s">
        <v>3</v>
      </c>
      <c r="DE155" t="s">
        <v>3</v>
      </c>
      <c r="DF155">
        <f t="shared" si="57"/>
        <v>0</v>
      </c>
      <c r="DG155">
        <f t="shared" si="52"/>
        <v>0</v>
      </c>
      <c r="DH155">
        <f t="shared" si="49"/>
        <v>0</v>
      </c>
      <c r="DI155">
        <f t="shared" si="50"/>
        <v>0</v>
      </c>
      <c r="DJ155">
        <f t="shared" si="56"/>
        <v>0</v>
      </c>
      <c r="DK155">
        <v>0</v>
      </c>
      <c r="DL155" t="s">
        <v>3</v>
      </c>
      <c r="DM155">
        <v>0</v>
      </c>
      <c r="DN155" t="s">
        <v>3</v>
      </c>
      <c r="DO155">
        <v>0</v>
      </c>
    </row>
    <row r="156" spans="1:119" x14ac:dyDescent="0.2">
      <c r="A156">
        <f>ROW(Source!A92)</f>
        <v>92</v>
      </c>
      <c r="B156">
        <v>87105575</v>
      </c>
      <c r="C156">
        <v>87115470</v>
      </c>
      <c r="D156">
        <v>85794184</v>
      </c>
      <c r="E156">
        <v>117</v>
      </c>
      <c r="F156">
        <v>1</v>
      </c>
      <c r="G156">
        <v>1</v>
      </c>
      <c r="H156">
        <v>3</v>
      </c>
      <c r="I156" t="s">
        <v>65</v>
      </c>
      <c r="J156" t="s">
        <v>3</v>
      </c>
      <c r="K156" t="s">
        <v>66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W156">
        <v>0</v>
      </c>
      <c r="X156">
        <v>-320198552</v>
      </c>
      <c r="Y156">
        <f t="shared" si="46"/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1</v>
      </c>
      <c r="AJ156">
        <v>1</v>
      </c>
      <c r="AK156">
        <v>1</v>
      </c>
      <c r="AL156">
        <v>1</v>
      </c>
      <c r="AM156">
        <v>0</v>
      </c>
      <c r="AN156">
        <v>1</v>
      </c>
      <c r="AO156">
        <v>0</v>
      </c>
      <c r="AP156">
        <v>1</v>
      </c>
      <c r="AQ156">
        <v>0</v>
      </c>
      <c r="AR156">
        <v>0</v>
      </c>
      <c r="AS156" t="s">
        <v>3</v>
      </c>
      <c r="AT156">
        <v>0</v>
      </c>
      <c r="AU156" t="s">
        <v>3</v>
      </c>
      <c r="AV156">
        <v>0</v>
      </c>
      <c r="AW156">
        <v>2</v>
      </c>
      <c r="AX156">
        <v>87115507</v>
      </c>
      <c r="AY156">
        <v>1</v>
      </c>
      <c r="AZ156">
        <v>0</v>
      </c>
      <c r="BA156">
        <v>156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CV156">
        <v>0</v>
      </c>
      <c r="CW156">
        <v>0</v>
      </c>
      <c r="CX156">
        <f>ROUND(Y156*Source!I92,7)</f>
        <v>0</v>
      </c>
      <c r="CY156">
        <f t="shared" si="53"/>
        <v>0</v>
      </c>
      <c r="CZ156">
        <f t="shared" si="54"/>
        <v>0</v>
      </c>
      <c r="DA156">
        <f t="shared" si="55"/>
        <v>1</v>
      </c>
      <c r="DB156">
        <f t="shared" si="47"/>
        <v>0</v>
      </c>
      <c r="DC156">
        <f t="shared" si="48"/>
        <v>0</v>
      </c>
      <c r="DD156" t="s">
        <v>3</v>
      </c>
      <c r="DE156" t="s">
        <v>3</v>
      </c>
      <c r="DF156">
        <f t="shared" si="57"/>
        <v>0</v>
      </c>
      <c r="DG156">
        <f t="shared" si="52"/>
        <v>0</v>
      </c>
      <c r="DH156">
        <f t="shared" si="49"/>
        <v>0</v>
      </c>
      <c r="DI156">
        <f t="shared" si="50"/>
        <v>0</v>
      </c>
      <c r="DJ156">
        <f t="shared" si="56"/>
        <v>0</v>
      </c>
      <c r="DK156">
        <v>0</v>
      </c>
      <c r="DL156" t="s">
        <v>3</v>
      </c>
      <c r="DM156">
        <v>0</v>
      </c>
      <c r="DN156" t="s">
        <v>3</v>
      </c>
      <c r="DO156">
        <v>0</v>
      </c>
    </row>
    <row r="157" spans="1:119" x14ac:dyDescent="0.2">
      <c r="A157">
        <f>ROW(Source!A92)</f>
        <v>92</v>
      </c>
      <c r="B157">
        <v>87105575</v>
      </c>
      <c r="C157">
        <v>87115470</v>
      </c>
      <c r="D157">
        <v>85794188</v>
      </c>
      <c r="E157">
        <v>117</v>
      </c>
      <c r="F157">
        <v>1</v>
      </c>
      <c r="G157">
        <v>1</v>
      </c>
      <c r="H157">
        <v>3</v>
      </c>
      <c r="I157" t="s">
        <v>68</v>
      </c>
      <c r="J157" t="s">
        <v>3</v>
      </c>
      <c r="K157" t="s">
        <v>69</v>
      </c>
      <c r="L157">
        <v>1371</v>
      </c>
      <c r="N157">
        <v>1013</v>
      </c>
      <c r="O157" t="s">
        <v>24</v>
      </c>
      <c r="P157" t="s">
        <v>24</v>
      </c>
      <c r="Q157">
        <v>1</v>
      </c>
      <c r="W157">
        <v>0</v>
      </c>
      <c r="X157">
        <v>326010188</v>
      </c>
      <c r="Y157">
        <f t="shared" si="46"/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1</v>
      </c>
      <c r="AJ157">
        <v>1</v>
      </c>
      <c r="AK157">
        <v>1</v>
      </c>
      <c r="AL157">
        <v>1</v>
      </c>
      <c r="AM157">
        <v>0</v>
      </c>
      <c r="AN157">
        <v>1</v>
      </c>
      <c r="AO157">
        <v>0</v>
      </c>
      <c r="AP157">
        <v>1</v>
      </c>
      <c r="AQ157">
        <v>0</v>
      </c>
      <c r="AR157">
        <v>0</v>
      </c>
      <c r="AS157" t="s">
        <v>3</v>
      </c>
      <c r="AT157">
        <v>0</v>
      </c>
      <c r="AU157" t="s">
        <v>3</v>
      </c>
      <c r="AV157">
        <v>0</v>
      </c>
      <c r="AW157">
        <v>2</v>
      </c>
      <c r="AX157">
        <v>87115508</v>
      </c>
      <c r="AY157">
        <v>1</v>
      </c>
      <c r="AZ157">
        <v>0</v>
      </c>
      <c r="BA157">
        <v>157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CV157">
        <v>0</v>
      </c>
      <c r="CW157">
        <v>0</v>
      </c>
      <c r="CX157">
        <f>ROUND(Y157*Source!I92,7)</f>
        <v>0</v>
      </c>
      <c r="CY157">
        <f t="shared" si="53"/>
        <v>0</v>
      </c>
      <c r="CZ157">
        <f t="shared" si="54"/>
        <v>0</v>
      </c>
      <c r="DA157">
        <f t="shared" si="55"/>
        <v>1</v>
      </c>
      <c r="DB157">
        <f t="shared" si="47"/>
        <v>0</v>
      </c>
      <c r="DC157">
        <f t="shared" si="48"/>
        <v>0</v>
      </c>
      <c r="DD157" t="s">
        <v>3</v>
      </c>
      <c r="DE157" t="s">
        <v>3</v>
      </c>
      <c r="DF157">
        <f t="shared" si="57"/>
        <v>0</v>
      </c>
      <c r="DG157">
        <f t="shared" si="52"/>
        <v>0</v>
      </c>
      <c r="DH157">
        <f t="shared" si="49"/>
        <v>0</v>
      </c>
      <c r="DI157">
        <f t="shared" si="50"/>
        <v>0</v>
      </c>
      <c r="DJ157">
        <f t="shared" si="56"/>
        <v>0</v>
      </c>
      <c r="DK157">
        <v>0</v>
      </c>
      <c r="DL157" t="s">
        <v>3</v>
      </c>
      <c r="DM157">
        <v>0</v>
      </c>
      <c r="DN157" t="s">
        <v>3</v>
      </c>
      <c r="DO157">
        <v>0</v>
      </c>
    </row>
    <row r="158" spans="1:119" x14ac:dyDescent="0.2">
      <c r="A158">
        <f>ROW(Source!A93)</f>
        <v>93</v>
      </c>
      <c r="B158">
        <v>87105511</v>
      </c>
      <c r="C158">
        <v>87115470</v>
      </c>
      <c r="D158">
        <v>85789060</v>
      </c>
      <c r="E158">
        <v>117</v>
      </c>
      <c r="F158">
        <v>1</v>
      </c>
      <c r="G158">
        <v>1</v>
      </c>
      <c r="H158">
        <v>1</v>
      </c>
      <c r="I158" t="s">
        <v>456</v>
      </c>
      <c r="J158" t="s">
        <v>3</v>
      </c>
      <c r="K158" t="s">
        <v>457</v>
      </c>
      <c r="L158">
        <v>1191</v>
      </c>
      <c r="N158">
        <v>1013</v>
      </c>
      <c r="O158" t="s">
        <v>441</v>
      </c>
      <c r="P158" t="s">
        <v>441</v>
      </c>
      <c r="Q158">
        <v>1</v>
      </c>
      <c r="W158">
        <v>0</v>
      </c>
      <c r="X158">
        <v>32079103</v>
      </c>
      <c r="Y158">
        <f t="shared" si="46"/>
        <v>5.98</v>
      </c>
      <c r="AA158">
        <v>0</v>
      </c>
      <c r="AB158">
        <v>0</v>
      </c>
      <c r="AC158">
        <v>0</v>
      </c>
      <c r="AD158">
        <v>748.18</v>
      </c>
      <c r="AE158">
        <v>0</v>
      </c>
      <c r="AF158">
        <v>0</v>
      </c>
      <c r="AG158">
        <v>0</v>
      </c>
      <c r="AH158">
        <v>748.18</v>
      </c>
      <c r="AI158">
        <v>1</v>
      </c>
      <c r="AJ158">
        <v>1</v>
      </c>
      <c r="AK158">
        <v>1</v>
      </c>
      <c r="AL158">
        <v>1</v>
      </c>
      <c r="AM158">
        <v>-2</v>
      </c>
      <c r="AN158">
        <v>0</v>
      </c>
      <c r="AO158">
        <v>0</v>
      </c>
      <c r="AP158">
        <v>1</v>
      </c>
      <c r="AQ158">
        <v>1</v>
      </c>
      <c r="AR158">
        <v>0</v>
      </c>
      <c r="AS158" t="s">
        <v>3</v>
      </c>
      <c r="AT158">
        <v>5.98</v>
      </c>
      <c r="AU158" t="s">
        <v>3</v>
      </c>
      <c r="AV158">
        <v>1</v>
      </c>
      <c r="AW158">
        <v>2</v>
      </c>
      <c r="AX158">
        <v>87115490</v>
      </c>
      <c r="AY158">
        <v>1</v>
      </c>
      <c r="AZ158">
        <v>0</v>
      </c>
      <c r="BA158">
        <v>158</v>
      </c>
      <c r="BB158">
        <v>1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0</v>
      </c>
      <c r="BI158">
        <v>0</v>
      </c>
      <c r="BJ158">
        <v>0</v>
      </c>
      <c r="BK158">
        <v>0</v>
      </c>
      <c r="BL158">
        <v>0</v>
      </c>
      <c r="BM158">
        <v>4474.1163999999999</v>
      </c>
      <c r="BN158">
        <v>5.98</v>
      </c>
      <c r="BO158">
        <v>0</v>
      </c>
      <c r="BP158">
        <v>1</v>
      </c>
      <c r="BQ158">
        <v>0</v>
      </c>
      <c r="BR158">
        <v>0</v>
      </c>
      <c r="BS158">
        <v>0</v>
      </c>
      <c r="BT158">
        <v>4474.1163999999999</v>
      </c>
      <c r="BU158">
        <v>5.98</v>
      </c>
      <c r="BV158">
        <v>0</v>
      </c>
      <c r="BW158">
        <v>1</v>
      </c>
      <c r="CU158">
        <f>ROUND(AT158*Source!I93*AH158*AL158,2)</f>
        <v>0</v>
      </c>
      <c r="CV158">
        <f>ROUND(Y158*Source!I93,7)</f>
        <v>0</v>
      </c>
      <c r="CW158">
        <v>0</v>
      </c>
      <c r="CX158">
        <f>ROUND(Y158*Source!I93,7)</f>
        <v>0</v>
      </c>
      <c r="CY158">
        <f>AD158</f>
        <v>748.18</v>
      </c>
      <c r="CZ158">
        <f>AH158</f>
        <v>748.18</v>
      </c>
      <c r="DA158">
        <f>AL158</f>
        <v>1</v>
      </c>
      <c r="DB158">
        <f t="shared" si="47"/>
        <v>4474.12</v>
      </c>
      <c r="DC158">
        <f t="shared" si="48"/>
        <v>0</v>
      </c>
      <c r="DD158" t="s">
        <v>3</v>
      </c>
      <c r="DE158" t="s">
        <v>3</v>
      </c>
      <c r="DF158">
        <f t="shared" si="57"/>
        <v>0</v>
      </c>
      <c r="DG158">
        <f t="shared" si="52"/>
        <v>0</v>
      </c>
      <c r="DH158">
        <f t="shared" si="49"/>
        <v>0</v>
      </c>
      <c r="DI158">
        <f t="shared" si="50"/>
        <v>0</v>
      </c>
      <c r="DJ158">
        <f>DI158</f>
        <v>0</v>
      </c>
      <c r="DK158">
        <v>1</v>
      </c>
      <c r="DL158" t="s">
        <v>3</v>
      </c>
      <c r="DM158">
        <v>0</v>
      </c>
      <c r="DN158" t="s">
        <v>3</v>
      </c>
      <c r="DO158">
        <v>0</v>
      </c>
    </row>
    <row r="159" spans="1:119" x14ac:dyDescent="0.2">
      <c r="A159">
        <f>ROW(Source!A93)</f>
        <v>93</v>
      </c>
      <c r="B159">
        <v>87105511</v>
      </c>
      <c r="C159">
        <v>87115470</v>
      </c>
      <c r="D159">
        <v>85789248</v>
      </c>
      <c r="E159">
        <v>117</v>
      </c>
      <c r="F159">
        <v>1</v>
      </c>
      <c r="G159">
        <v>1</v>
      </c>
      <c r="H159">
        <v>1</v>
      </c>
      <c r="I159" t="s">
        <v>442</v>
      </c>
      <c r="J159" t="s">
        <v>3</v>
      </c>
      <c r="K159" t="s">
        <v>443</v>
      </c>
      <c r="L159">
        <v>1191</v>
      </c>
      <c r="N159">
        <v>1013</v>
      </c>
      <c r="O159" t="s">
        <v>441</v>
      </c>
      <c r="P159" t="s">
        <v>441</v>
      </c>
      <c r="Q159">
        <v>1</v>
      </c>
      <c r="W159">
        <v>0</v>
      </c>
      <c r="X159">
        <v>-1417349443</v>
      </c>
      <c r="Y159">
        <f t="shared" si="46"/>
        <v>2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1</v>
      </c>
      <c r="AJ159">
        <v>1</v>
      </c>
      <c r="AK159">
        <v>1</v>
      </c>
      <c r="AL159">
        <v>1</v>
      </c>
      <c r="AM159">
        <v>-2</v>
      </c>
      <c r="AN159">
        <v>0</v>
      </c>
      <c r="AO159">
        <v>0</v>
      </c>
      <c r="AP159">
        <v>1</v>
      </c>
      <c r="AQ159">
        <v>1</v>
      </c>
      <c r="AR159">
        <v>0</v>
      </c>
      <c r="AS159" t="s">
        <v>3</v>
      </c>
      <c r="AT159">
        <v>2</v>
      </c>
      <c r="AU159" t="s">
        <v>3</v>
      </c>
      <c r="AV159">
        <v>2</v>
      </c>
      <c r="AW159">
        <v>2</v>
      </c>
      <c r="AX159">
        <v>87115491</v>
      </c>
      <c r="AY159">
        <v>1</v>
      </c>
      <c r="AZ159">
        <v>0</v>
      </c>
      <c r="BA159">
        <v>159</v>
      </c>
      <c r="BB159">
        <v>1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CV159">
        <v>0</v>
      </c>
      <c r="CW159">
        <v>0</v>
      </c>
      <c r="CX159">
        <f>ROUND(Y159*Source!I93,7)</f>
        <v>0</v>
      </c>
      <c r="CY159">
        <f>AD159</f>
        <v>0</v>
      </c>
      <c r="CZ159">
        <f>AH159</f>
        <v>0</v>
      </c>
      <c r="DA159">
        <f>AL159</f>
        <v>1</v>
      </c>
      <c r="DB159">
        <f t="shared" si="47"/>
        <v>0</v>
      </c>
      <c r="DC159">
        <f t="shared" si="48"/>
        <v>0</v>
      </c>
      <c r="DD159" t="s">
        <v>3</v>
      </c>
      <c r="DE159" t="s">
        <v>3</v>
      </c>
      <c r="DF159">
        <f t="shared" si="57"/>
        <v>0</v>
      </c>
      <c r="DG159">
        <f t="shared" si="52"/>
        <v>0</v>
      </c>
      <c r="DH159">
        <f t="shared" si="49"/>
        <v>0</v>
      </c>
      <c r="DI159">
        <f t="shared" si="50"/>
        <v>0</v>
      </c>
      <c r="DJ159">
        <f>DI159</f>
        <v>0</v>
      </c>
      <c r="DK159">
        <v>0</v>
      </c>
      <c r="DL159" t="s">
        <v>3</v>
      </c>
      <c r="DM159">
        <v>0</v>
      </c>
      <c r="DN159" t="s">
        <v>3</v>
      </c>
      <c r="DO159">
        <v>0</v>
      </c>
    </row>
    <row r="160" spans="1:119" x14ac:dyDescent="0.2">
      <c r="A160">
        <f>ROW(Source!A93)</f>
        <v>93</v>
      </c>
      <c r="B160">
        <v>87105511</v>
      </c>
      <c r="C160">
        <v>87115470</v>
      </c>
      <c r="D160">
        <v>85795624</v>
      </c>
      <c r="E160">
        <v>1</v>
      </c>
      <c r="F160">
        <v>1</v>
      </c>
      <c r="G160">
        <v>1</v>
      </c>
      <c r="H160">
        <v>2</v>
      </c>
      <c r="I160" t="s">
        <v>458</v>
      </c>
      <c r="J160" t="s">
        <v>459</v>
      </c>
      <c r="K160" t="s">
        <v>460</v>
      </c>
      <c r="L160">
        <v>1368</v>
      </c>
      <c r="N160">
        <v>1011</v>
      </c>
      <c r="O160" t="s">
        <v>447</v>
      </c>
      <c r="P160" t="s">
        <v>447</v>
      </c>
      <c r="Q160">
        <v>1</v>
      </c>
      <c r="W160">
        <v>0</v>
      </c>
      <c r="X160">
        <v>843131152</v>
      </c>
      <c r="Y160">
        <f t="shared" si="46"/>
        <v>1.6</v>
      </c>
      <c r="AA160">
        <v>0</v>
      </c>
      <c r="AB160">
        <v>2736.29</v>
      </c>
      <c r="AC160">
        <v>932.95</v>
      </c>
      <c r="AD160">
        <v>0</v>
      </c>
      <c r="AE160">
        <v>0</v>
      </c>
      <c r="AF160">
        <v>2088.77</v>
      </c>
      <c r="AG160">
        <v>932.95</v>
      </c>
      <c r="AH160">
        <v>0</v>
      </c>
      <c r="AI160">
        <v>1</v>
      </c>
      <c r="AJ160">
        <v>1.31</v>
      </c>
      <c r="AK160">
        <v>1</v>
      </c>
      <c r="AL160">
        <v>1</v>
      </c>
      <c r="AM160">
        <v>2</v>
      </c>
      <c r="AN160">
        <v>0</v>
      </c>
      <c r="AO160">
        <v>0</v>
      </c>
      <c r="AP160">
        <v>1</v>
      </c>
      <c r="AQ160">
        <v>1</v>
      </c>
      <c r="AR160">
        <v>0</v>
      </c>
      <c r="AS160" t="s">
        <v>3</v>
      </c>
      <c r="AT160">
        <v>1.6</v>
      </c>
      <c r="AU160" t="s">
        <v>3</v>
      </c>
      <c r="AV160">
        <v>1</v>
      </c>
      <c r="AW160">
        <v>2</v>
      </c>
      <c r="AX160">
        <v>87115492</v>
      </c>
      <c r="AY160">
        <v>1</v>
      </c>
      <c r="AZ160">
        <v>0</v>
      </c>
      <c r="BA160">
        <v>160</v>
      </c>
      <c r="BB160">
        <v>1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3342.0320000000002</v>
      </c>
      <c r="BL160">
        <v>1492.7200000000003</v>
      </c>
      <c r="BM160">
        <v>0</v>
      </c>
      <c r="BN160">
        <v>0</v>
      </c>
      <c r="BO160">
        <v>1.6</v>
      </c>
      <c r="BP160">
        <v>1</v>
      </c>
      <c r="BQ160">
        <v>0</v>
      </c>
      <c r="BR160">
        <v>3342.0320000000002</v>
      </c>
      <c r="BS160">
        <v>1492.7200000000003</v>
      </c>
      <c r="BT160">
        <v>0</v>
      </c>
      <c r="BU160">
        <v>0</v>
      </c>
      <c r="BV160">
        <v>1.6</v>
      </c>
      <c r="BW160">
        <v>1</v>
      </c>
      <c r="CV160">
        <v>0</v>
      </c>
      <c r="CW160">
        <f>ROUND(Y160*Source!I93*DO160,7)</f>
        <v>0</v>
      </c>
      <c r="CX160">
        <f>ROUND(Y160*Source!I93,7)</f>
        <v>0</v>
      </c>
      <c r="CY160">
        <f>AB160</f>
        <v>2736.29</v>
      </c>
      <c r="CZ160">
        <f>AF160</f>
        <v>2088.77</v>
      </c>
      <c r="DA160">
        <f>AJ160</f>
        <v>1.31</v>
      </c>
      <c r="DB160">
        <f t="shared" si="47"/>
        <v>3342.03</v>
      </c>
      <c r="DC160">
        <f t="shared" si="48"/>
        <v>1492.72</v>
      </c>
      <c r="DD160" t="s">
        <v>3</v>
      </c>
      <c r="DE160" t="s">
        <v>3</v>
      </c>
      <c r="DF160">
        <f t="shared" si="57"/>
        <v>0</v>
      </c>
      <c r="DG160">
        <f>ROUND(ROUND(AF160*AJ160,2)*CX160,2)</f>
        <v>0</v>
      </c>
      <c r="DH160">
        <f t="shared" si="49"/>
        <v>0</v>
      </c>
      <c r="DI160">
        <f t="shared" si="50"/>
        <v>0</v>
      </c>
      <c r="DJ160">
        <f>DG160+DH160</f>
        <v>0</v>
      </c>
      <c r="DK160">
        <v>0</v>
      </c>
      <c r="DL160" t="s">
        <v>461</v>
      </c>
      <c r="DM160">
        <v>5</v>
      </c>
      <c r="DN160" t="s">
        <v>441</v>
      </c>
      <c r="DO160">
        <v>1</v>
      </c>
    </row>
    <row r="161" spans="1:119" x14ac:dyDescent="0.2">
      <c r="A161">
        <f>ROW(Source!A93)</f>
        <v>93</v>
      </c>
      <c r="B161">
        <v>87105511</v>
      </c>
      <c r="C161">
        <v>87115470</v>
      </c>
      <c r="D161">
        <v>85796632</v>
      </c>
      <c r="E161">
        <v>1</v>
      </c>
      <c r="F161">
        <v>1</v>
      </c>
      <c r="G161">
        <v>1</v>
      </c>
      <c r="H161">
        <v>2</v>
      </c>
      <c r="I161" t="s">
        <v>462</v>
      </c>
      <c r="J161" t="s">
        <v>463</v>
      </c>
      <c r="K161" t="s">
        <v>464</v>
      </c>
      <c r="L161">
        <v>1368</v>
      </c>
      <c r="N161">
        <v>1011</v>
      </c>
      <c r="O161" t="s">
        <v>447</v>
      </c>
      <c r="P161" t="s">
        <v>447</v>
      </c>
      <c r="Q161">
        <v>1</v>
      </c>
      <c r="W161">
        <v>0</v>
      </c>
      <c r="X161">
        <v>-849950259</v>
      </c>
      <c r="Y161">
        <f t="shared" si="46"/>
        <v>0.4</v>
      </c>
      <c r="AA161">
        <v>0</v>
      </c>
      <c r="AB161">
        <v>641.70000000000005</v>
      </c>
      <c r="AC161">
        <v>811.79</v>
      </c>
      <c r="AD161">
        <v>0</v>
      </c>
      <c r="AE161">
        <v>0</v>
      </c>
      <c r="AF161">
        <v>641.70000000000005</v>
      </c>
      <c r="AG161">
        <v>811.79</v>
      </c>
      <c r="AH161">
        <v>0</v>
      </c>
      <c r="AI161">
        <v>1</v>
      </c>
      <c r="AJ161">
        <v>1</v>
      </c>
      <c r="AK161">
        <v>1</v>
      </c>
      <c r="AL161">
        <v>1</v>
      </c>
      <c r="AM161">
        <v>-2</v>
      </c>
      <c r="AN161">
        <v>0</v>
      </c>
      <c r="AO161">
        <v>0</v>
      </c>
      <c r="AP161">
        <v>1</v>
      </c>
      <c r="AQ161">
        <v>1</v>
      </c>
      <c r="AR161">
        <v>0</v>
      </c>
      <c r="AS161" t="s">
        <v>3</v>
      </c>
      <c r="AT161">
        <v>0.4</v>
      </c>
      <c r="AU161" t="s">
        <v>3</v>
      </c>
      <c r="AV161">
        <v>1</v>
      </c>
      <c r="AW161">
        <v>2</v>
      </c>
      <c r="AX161">
        <v>87115493</v>
      </c>
      <c r="AY161">
        <v>1</v>
      </c>
      <c r="AZ161">
        <v>0</v>
      </c>
      <c r="BA161">
        <v>161</v>
      </c>
      <c r="BB161">
        <v>1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256.68</v>
      </c>
      <c r="BL161">
        <v>324.71600000000001</v>
      </c>
      <c r="BM161">
        <v>0</v>
      </c>
      <c r="BN161">
        <v>0</v>
      </c>
      <c r="BO161">
        <v>0.4</v>
      </c>
      <c r="BP161">
        <v>1</v>
      </c>
      <c r="BQ161">
        <v>0</v>
      </c>
      <c r="BR161">
        <v>256.68</v>
      </c>
      <c r="BS161">
        <v>324.71600000000001</v>
      </c>
      <c r="BT161">
        <v>0</v>
      </c>
      <c r="BU161">
        <v>0</v>
      </c>
      <c r="BV161">
        <v>0.4</v>
      </c>
      <c r="BW161">
        <v>1</v>
      </c>
      <c r="CV161">
        <v>0</v>
      </c>
      <c r="CW161">
        <f>ROUND(Y161*Source!I93*DO161,7)</f>
        <v>0</v>
      </c>
      <c r="CX161">
        <f>ROUND(Y161*Source!I93,7)</f>
        <v>0</v>
      </c>
      <c r="CY161">
        <f>AB161</f>
        <v>641.70000000000005</v>
      </c>
      <c r="CZ161">
        <f>AF161</f>
        <v>641.70000000000005</v>
      </c>
      <c r="DA161">
        <f>AJ161</f>
        <v>1</v>
      </c>
      <c r="DB161">
        <f t="shared" si="47"/>
        <v>256.68</v>
      </c>
      <c r="DC161">
        <f t="shared" si="48"/>
        <v>324.72000000000003</v>
      </c>
      <c r="DD161" t="s">
        <v>3</v>
      </c>
      <c r="DE161" t="s">
        <v>3</v>
      </c>
      <c r="DF161">
        <f t="shared" si="57"/>
        <v>0</v>
      </c>
      <c r="DG161">
        <f t="shared" ref="DG161:DG182" si="58">ROUND(ROUND(AF161,2)*CX161,2)</f>
        <v>0</v>
      </c>
      <c r="DH161">
        <f t="shared" si="49"/>
        <v>0</v>
      </c>
      <c r="DI161">
        <f t="shared" si="50"/>
        <v>0</v>
      </c>
      <c r="DJ161">
        <f>DG161+DH161</f>
        <v>0</v>
      </c>
      <c r="DK161">
        <v>1</v>
      </c>
      <c r="DL161" t="s">
        <v>455</v>
      </c>
      <c r="DM161">
        <v>4</v>
      </c>
      <c r="DN161" t="s">
        <v>441</v>
      </c>
      <c r="DO161">
        <v>1</v>
      </c>
    </row>
    <row r="162" spans="1:119" x14ac:dyDescent="0.2">
      <c r="A162">
        <f>ROW(Source!A93)</f>
        <v>93</v>
      </c>
      <c r="B162">
        <v>87105511</v>
      </c>
      <c r="C162">
        <v>87115470</v>
      </c>
      <c r="D162">
        <v>85861354</v>
      </c>
      <c r="E162">
        <v>1</v>
      </c>
      <c r="F162">
        <v>1</v>
      </c>
      <c r="G162">
        <v>1</v>
      </c>
      <c r="H162">
        <v>3</v>
      </c>
      <c r="I162" t="s">
        <v>465</v>
      </c>
      <c r="J162" t="s">
        <v>466</v>
      </c>
      <c r="K162" t="s">
        <v>467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W162">
        <v>0</v>
      </c>
      <c r="X162">
        <v>-897919439</v>
      </c>
      <c r="Y162">
        <f t="shared" si="46"/>
        <v>0.1</v>
      </c>
      <c r="AA162">
        <v>296.69</v>
      </c>
      <c r="AB162">
        <v>0</v>
      </c>
      <c r="AC162">
        <v>0</v>
      </c>
      <c r="AD162">
        <v>0</v>
      </c>
      <c r="AE162">
        <v>185.43</v>
      </c>
      <c r="AF162">
        <v>0</v>
      </c>
      <c r="AG162">
        <v>0</v>
      </c>
      <c r="AH162">
        <v>0</v>
      </c>
      <c r="AI162">
        <v>1.6</v>
      </c>
      <c r="AJ162">
        <v>1</v>
      </c>
      <c r="AK162">
        <v>1</v>
      </c>
      <c r="AL162">
        <v>1</v>
      </c>
      <c r="AM162">
        <v>2</v>
      </c>
      <c r="AN162">
        <v>0</v>
      </c>
      <c r="AO162">
        <v>0</v>
      </c>
      <c r="AP162">
        <v>1</v>
      </c>
      <c r="AQ162">
        <v>1</v>
      </c>
      <c r="AR162">
        <v>0</v>
      </c>
      <c r="AS162" t="s">
        <v>3</v>
      </c>
      <c r="AT162">
        <v>0.1</v>
      </c>
      <c r="AU162" t="s">
        <v>3</v>
      </c>
      <c r="AV162">
        <v>0</v>
      </c>
      <c r="AW162">
        <v>2</v>
      </c>
      <c r="AX162">
        <v>87115494</v>
      </c>
      <c r="AY162">
        <v>1</v>
      </c>
      <c r="AZ162">
        <v>0</v>
      </c>
      <c r="BA162">
        <v>162</v>
      </c>
      <c r="BB162">
        <v>1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18.543000000000003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1</v>
      </c>
      <c r="BQ162">
        <v>18.543000000000003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1</v>
      </c>
      <c r="CV162">
        <v>0</v>
      </c>
      <c r="CW162">
        <v>0</v>
      </c>
      <c r="CX162">
        <f>ROUND(Y162*Source!I93,7)</f>
        <v>0</v>
      </c>
      <c r="CY162">
        <f t="shared" ref="CY162:CY176" si="59">AA162</f>
        <v>296.69</v>
      </c>
      <c r="CZ162">
        <f t="shared" ref="CZ162:CZ176" si="60">AE162</f>
        <v>185.43</v>
      </c>
      <c r="DA162">
        <f t="shared" ref="DA162:DA176" si="61">AI162</f>
        <v>1.6</v>
      </c>
      <c r="DB162">
        <f t="shared" si="47"/>
        <v>18.54</v>
      </c>
      <c r="DC162">
        <f t="shared" si="48"/>
        <v>0</v>
      </c>
      <c r="DD162" t="s">
        <v>3</v>
      </c>
      <c r="DE162" t="s">
        <v>3</v>
      </c>
      <c r="DF162">
        <f>ROUND(ROUND(AE162*AI162,2)*CX162,2)</f>
        <v>0</v>
      </c>
      <c r="DG162">
        <f t="shared" si="58"/>
        <v>0</v>
      </c>
      <c r="DH162">
        <f t="shared" si="49"/>
        <v>0</v>
      </c>
      <c r="DI162">
        <f t="shared" si="50"/>
        <v>0</v>
      </c>
      <c r="DJ162">
        <f t="shared" ref="DJ162:DJ176" si="62">DF162</f>
        <v>0</v>
      </c>
      <c r="DK162">
        <v>0</v>
      </c>
      <c r="DL162" t="s">
        <v>3</v>
      </c>
      <c r="DM162">
        <v>0</v>
      </c>
      <c r="DN162" t="s">
        <v>3</v>
      </c>
      <c r="DO162">
        <v>0</v>
      </c>
    </row>
    <row r="163" spans="1:119" x14ac:dyDescent="0.2">
      <c r="A163">
        <f>ROW(Source!A93)</f>
        <v>93</v>
      </c>
      <c r="B163">
        <v>87105511</v>
      </c>
      <c r="C163">
        <v>87115470</v>
      </c>
      <c r="D163">
        <v>85861361</v>
      </c>
      <c r="E163">
        <v>1</v>
      </c>
      <c r="F163">
        <v>1</v>
      </c>
      <c r="G163">
        <v>1</v>
      </c>
      <c r="H163">
        <v>3</v>
      </c>
      <c r="I163" t="s">
        <v>468</v>
      </c>
      <c r="J163" t="s">
        <v>469</v>
      </c>
      <c r="K163" t="s">
        <v>470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W163">
        <v>0</v>
      </c>
      <c r="X163">
        <v>-1547825166</v>
      </c>
      <c r="Y163">
        <f t="shared" si="46"/>
        <v>0.03</v>
      </c>
      <c r="AA163">
        <v>93.65</v>
      </c>
      <c r="AB163">
        <v>0</v>
      </c>
      <c r="AC163">
        <v>0</v>
      </c>
      <c r="AD163">
        <v>0</v>
      </c>
      <c r="AE163">
        <v>58.53</v>
      </c>
      <c r="AF163">
        <v>0</v>
      </c>
      <c r="AG163">
        <v>0</v>
      </c>
      <c r="AH163">
        <v>0</v>
      </c>
      <c r="AI163">
        <v>1.6</v>
      </c>
      <c r="AJ163">
        <v>1</v>
      </c>
      <c r="AK163">
        <v>1</v>
      </c>
      <c r="AL163">
        <v>1</v>
      </c>
      <c r="AM163">
        <v>2</v>
      </c>
      <c r="AN163">
        <v>0</v>
      </c>
      <c r="AO163">
        <v>0</v>
      </c>
      <c r="AP163">
        <v>1</v>
      </c>
      <c r="AQ163">
        <v>1</v>
      </c>
      <c r="AR163">
        <v>0</v>
      </c>
      <c r="AS163" t="s">
        <v>3</v>
      </c>
      <c r="AT163">
        <v>0.03</v>
      </c>
      <c r="AU163" t="s">
        <v>3</v>
      </c>
      <c r="AV163">
        <v>0</v>
      </c>
      <c r="AW163">
        <v>2</v>
      </c>
      <c r="AX163">
        <v>87115495</v>
      </c>
      <c r="AY163">
        <v>1</v>
      </c>
      <c r="AZ163">
        <v>0</v>
      </c>
      <c r="BA163">
        <v>163</v>
      </c>
      <c r="BB163">
        <v>1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0</v>
      </c>
      <c r="BI163">
        <v>0</v>
      </c>
      <c r="BJ163">
        <v>1.7559</v>
      </c>
      <c r="BK163">
        <v>0</v>
      </c>
      <c r="BL163">
        <v>0</v>
      </c>
      <c r="BM163">
        <v>0</v>
      </c>
      <c r="BN163">
        <v>0</v>
      </c>
      <c r="BO163">
        <v>0</v>
      </c>
      <c r="BP163">
        <v>1</v>
      </c>
      <c r="BQ163">
        <v>1.7559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1</v>
      </c>
      <c r="CV163">
        <v>0</v>
      </c>
      <c r="CW163">
        <v>0</v>
      </c>
      <c r="CX163">
        <f>ROUND(Y163*Source!I93,7)</f>
        <v>0</v>
      </c>
      <c r="CY163">
        <f t="shared" si="59"/>
        <v>93.65</v>
      </c>
      <c r="CZ163">
        <f t="shared" si="60"/>
        <v>58.53</v>
      </c>
      <c r="DA163">
        <f t="shared" si="61"/>
        <v>1.6</v>
      </c>
      <c r="DB163">
        <f t="shared" si="47"/>
        <v>1.76</v>
      </c>
      <c r="DC163">
        <f t="shared" si="48"/>
        <v>0</v>
      </c>
      <c r="DD163" t="s">
        <v>3</v>
      </c>
      <c r="DE163" t="s">
        <v>3</v>
      </c>
      <c r="DF163">
        <f>ROUND(ROUND(AE163*AI163,2)*CX163,2)</f>
        <v>0</v>
      </c>
      <c r="DG163">
        <f t="shared" si="58"/>
        <v>0</v>
      </c>
      <c r="DH163">
        <f t="shared" si="49"/>
        <v>0</v>
      </c>
      <c r="DI163">
        <f t="shared" si="50"/>
        <v>0</v>
      </c>
      <c r="DJ163">
        <f t="shared" si="62"/>
        <v>0</v>
      </c>
      <c r="DK163">
        <v>0</v>
      </c>
      <c r="DL163" t="s">
        <v>3</v>
      </c>
      <c r="DM163">
        <v>0</v>
      </c>
      <c r="DN163" t="s">
        <v>3</v>
      </c>
      <c r="DO163">
        <v>0</v>
      </c>
    </row>
    <row r="164" spans="1:119" x14ac:dyDescent="0.2">
      <c r="A164">
        <f>ROW(Source!A93)</f>
        <v>93</v>
      </c>
      <c r="B164">
        <v>87105511</v>
      </c>
      <c r="C164">
        <v>87115470</v>
      </c>
      <c r="D164">
        <v>85864903</v>
      </c>
      <c r="E164">
        <v>1</v>
      </c>
      <c r="F164">
        <v>1</v>
      </c>
      <c r="G164">
        <v>1</v>
      </c>
      <c r="H164">
        <v>3</v>
      </c>
      <c r="I164" t="s">
        <v>44</v>
      </c>
      <c r="J164" t="s">
        <v>47</v>
      </c>
      <c r="K164" t="s">
        <v>45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W164">
        <v>0</v>
      </c>
      <c r="X164">
        <v>-1131385474</v>
      </c>
      <c r="Y164">
        <f t="shared" si="46"/>
        <v>0</v>
      </c>
      <c r="AA164">
        <v>174.93</v>
      </c>
      <c r="AB164">
        <v>0</v>
      </c>
      <c r="AC164">
        <v>0</v>
      </c>
      <c r="AD164">
        <v>0</v>
      </c>
      <c r="AE164">
        <v>174.93</v>
      </c>
      <c r="AF164">
        <v>0</v>
      </c>
      <c r="AG164">
        <v>0</v>
      </c>
      <c r="AH164">
        <v>0</v>
      </c>
      <c r="AI164">
        <v>1</v>
      </c>
      <c r="AJ164">
        <v>1</v>
      </c>
      <c r="AK164">
        <v>1</v>
      </c>
      <c r="AL164">
        <v>1</v>
      </c>
      <c r="AM164">
        <v>0</v>
      </c>
      <c r="AN164">
        <v>1</v>
      </c>
      <c r="AO164">
        <v>0</v>
      </c>
      <c r="AP164">
        <v>1</v>
      </c>
      <c r="AQ164">
        <v>0</v>
      </c>
      <c r="AR164">
        <v>0</v>
      </c>
      <c r="AS164" t="s">
        <v>3</v>
      </c>
      <c r="AT164">
        <v>0</v>
      </c>
      <c r="AU164" t="s">
        <v>3</v>
      </c>
      <c r="AV164">
        <v>0</v>
      </c>
      <c r="AW164">
        <v>2</v>
      </c>
      <c r="AX164">
        <v>87115496</v>
      </c>
      <c r="AY164">
        <v>1</v>
      </c>
      <c r="AZ164">
        <v>0</v>
      </c>
      <c r="BA164">
        <v>164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CV164">
        <v>0</v>
      </c>
      <c r="CW164">
        <v>0</v>
      </c>
      <c r="CX164">
        <f>ROUND(Y164*Source!I93,7)</f>
        <v>0</v>
      </c>
      <c r="CY164">
        <f t="shared" si="59"/>
        <v>174.93</v>
      </c>
      <c r="CZ164">
        <f t="shared" si="60"/>
        <v>174.93</v>
      </c>
      <c r="DA164">
        <f t="shared" si="61"/>
        <v>1</v>
      </c>
      <c r="DB164">
        <f t="shared" si="47"/>
        <v>0</v>
      </c>
      <c r="DC164">
        <f t="shared" si="48"/>
        <v>0</v>
      </c>
      <c r="DD164" t="s">
        <v>3</v>
      </c>
      <c r="DE164" t="s">
        <v>3</v>
      </c>
      <c r="DF164">
        <f>ROUND(ROUND(AE164,2)*CX164,2)</f>
        <v>0</v>
      </c>
      <c r="DG164">
        <f t="shared" si="58"/>
        <v>0</v>
      </c>
      <c r="DH164">
        <f t="shared" si="49"/>
        <v>0</v>
      </c>
      <c r="DI164">
        <f t="shared" si="50"/>
        <v>0</v>
      </c>
      <c r="DJ164">
        <f t="shared" si="62"/>
        <v>0</v>
      </c>
      <c r="DK164">
        <v>0</v>
      </c>
      <c r="DL164" t="s">
        <v>3</v>
      </c>
      <c r="DM164">
        <v>0</v>
      </c>
      <c r="DN164" t="s">
        <v>3</v>
      </c>
      <c r="DO164">
        <v>0</v>
      </c>
    </row>
    <row r="165" spans="1:119" x14ac:dyDescent="0.2">
      <c r="A165">
        <f>ROW(Source!A93)</f>
        <v>93</v>
      </c>
      <c r="B165">
        <v>87105511</v>
      </c>
      <c r="C165">
        <v>87115470</v>
      </c>
      <c r="D165">
        <v>85866049</v>
      </c>
      <c r="E165">
        <v>1</v>
      </c>
      <c r="F165">
        <v>1</v>
      </c>
      <c r="G165">
        <v>1</v>
      </c>
      <c r="H165">
        <v>3</v>
      </c>
      <c r="I165" t="s">
        <v>471</v>
      </c>
      <c r="J165" t="s">
        <v>472</v>
      </c>
      <c r="K165" t="s">
        <v>473</v>
      </c>
      <c r="L165">
        <v>1346</v>
      </c>
      <c r="N165">
        <v>1009</v>
      </c>
      <c r="O165" t="s">
        <v>46</v>
      </c>
      <c r="P165" t="s">
        <v>46</v>
      </c>
      <c r="Q165">
        <v>1</v>
      </c>
      <c r="W165">
        <v>0</v>
      </c>
      <c r="X165">
        <v>-373327139</v>
      </c>
      <c r="Y165">
        <f t="shared" si="46"/>
        <v>0.02</v>
      </c>
      <c r="AA165">
        <v>86.41</v>
      </c>
      <c r="AB165">
        <v>0</v>
      </c>
      <c r="AC165">
        <v>0</v>
      </c>
      <c r="AD165">
        <v>0</v>
      </c>
      <c r="AE165">
        <v>56.11</v>
      </c>
      <c r="AF165">
        <v>0</v>
      </c>
      <c r="AG165">
        <v>0</v>
      </c>
      <c r="AH165">
        <v>0</v>
      </c>
      <c r="AI165">
        <v>1.54</v>
      </c>
      <c r="AJ165">
        <v>1</v>
      </c>
      <c r="AK165">
        <v>1</v>
      </c>
      <c r="AL165">
        <v>1</v>
      </c>
      <c r="AM165">
        <v>2</v>
      </c>
      <c r="AN165">
        <v>0</v>
      </c>
      <c r="AO165">
        <v>0</v>
      </c>
      <c r="AP165">
        <v>1</v>
      </c>
      <c r="AQ165">
        <v>1</v>
      </c>
      <c r="AR165">
        <v>0</v>
      </c>
      <c r="AS165" t="s">
        <v>3</v>
      </c>
      <c r="AT165">
        <v>0.02</v>
      </c>
      <c r="AU165" t="s">
        <v>3</v>
      </c>
      <c r="AV165">
        <v>0</v>
      </c>
      <c r="AW165">
        <v>2</v>
      </c>
      <c r="AX165">
        <v>87115497</v>
      </c>
      <c r="AY165">
        <v>1</v>
      </c>
      <c r="AZ165">
        <v>0</v>
      </c>
      <c r="BA165">
        <v>165</v>
      </c>
      <c r="BB165">
        <v>1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1.1222000000000001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1</v>
      </c>
      <c r="BQ165">
        <v>1.1222000000000001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1</v>
      </c>
      <c r="CV165">
        <v>0</v>
      </c>
      <c r="CW165">
        <v>0</v>
      </c>
      <c r="CX165">
        <f>ROUND(Y165*Source!I93,7)</f>
        <v>0</v>
      </c>
      <c r="CY165">
        <f t="shared" si="59"/>
        <v>86.41</v>
      </c>
      <c r="CZ165">
        <f t="shared" si="60"/>
        <v>56.11</v>
      </c>
      <c r="DA165">
        <f t="shared" si="61"/>
        <v>1.54</v>
      </c>
      <c r="DB165">
        <f t="shared" si="47"/>
        <v>1.1200000000000001</v>
      </c>
      <c r="DC165">
        <f t="shared" si="48"/>
        <v>0</v>
      </c>
      <c r="DD165" t="s">
        <v>3</v>
      </c>
      <c r="DE165" t="s">
        <v>3</v>
      </c>
      <c r="DF165">
        <f>ROUND(ROUND(AE165*AI165,2)*CX165,2)</f>
        <v>0</v>
      </c>
      <c r="DG165">
        <f t="shared" si="58"/>
        <v>0</v>
      </c>
      <c r="DH165">
        <f t="shared" si="49"/>
        <v>0</v>
      </c>
      <c r="DI165">
        <f t="shared" si="50"/>
        <v>0</v>
      </c>
      <c r="DJ165">
        <f t="shared" si="62"/>
        <v>0</v>
      </c>
      <c r="DK165">
        <v>0</v>
      </c>
      <c r="DL165" t="s">
        <v>3</v>
      </c>
      <c r="DM165">
        <v>0</v>
      </c>
      <c r="DN165" t="s">
        <v>3</v>
      </c>
      <c r="DO165">
        <v>0</v>
      </c>
    </row>
    <row r="166" spans="1:119" x14ac:dyDescent="0.2">
      <c r="A166">
        <f>ROW(Source!A93)</f>
        <v>93</v>
      </c>
      <c r="B166">
        <v>87105511</v>
      </c>
      <c r="C166">
        <v>87115470</v>
      </c>
      <c r="D166">
        <v>85790624</v>
      </c>
      <c r="E166">
        <v>117</v>
      </c>
      <c r="F166">
        <v>1</v>
      </c>
      <c r="G166">
        <v>1</v>
      </c>
      <c r="H166">
        <v>3</v>
      </c>
      <c r="I166" t="s">
        <v>49</v>
      </c>
      <c r="J166" t="s">
        <v>3</v>
      </c>
      <c r="K166" t="s">
        <v>50</v>
      </c>
      <c r="L166">
        <v>1371</v>
      </c>
      <c r="N166">
        <v>1013</v>
      </c>
      <c r="O166" t="s">
        <v>24</v>
      </c>
      <c r="P166" t="s">
        <v>24</v>
      </c>
      <c r="Q166">
        <v>1</v>
      </c>
      <c r="W166">
        <v>0</v>
      </c>
      <c r="X166">
        <v>457934895</v>
      </c>
      <c r="Y166">
        <f t="shared" si="46"/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1</v>
      </c>
      <c r="AJ166">
        <v>1</v>
      </c>
      <c r="AK166">
        <v>1</v>
      </c>
      <c r="AL166">
        <v>1</v>
      </c>
      <c r="AM166">
        <v>0</v>
      </c>
      <c r="AN166">
        <v>1</v>
      </c>
      <c r="AO166">
        <v>0</v>
      </c>
      <c r="AP166">
        <v>1</v>
      </c>
      <c r="AQ166">
        <v>0</v>
      </c>
      <c r="AR166">
        <v>0</v>
      </c>
      <c r="AS166" t="s">
        <v>3</v>
      </c>
      <c r="AT166">
        <v>0</v>
      </c>
      <c r="AU166" t="s">
        <v>3</v>
      </c>
      <c r="AV166">
        <v>0</v>
      </c>
      <c r="AW166">
        <v>2</v>
      </c>
      <c r="AX166">
        <v>87115498</v>
      </c>
      <c r="AY166">
        <v>1</v>
      </c>
      <c r="AZ166">
        <v>0</v>
      </c>
      <c r="BA166">
        <v>166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CV166">
        <v>0</v>
      </c>
      <c r="CW166">
        <v>0</v>
      </c>
      <c r="CX166">
        <f>ROUND(Y166*Source!I93,7)</f>
        <v>0</v>
      </c>
      <c r="CY166">
        <f t="shared" si="59"/>
        <v>0</v>
      </c>
      <c r="CZ166">
        <f t="shared" si="60"/>
        <v>0</v>
      </c>
      <c r="DA166">
        <f t="shared" si="61"/>
        <v>1</v>
      </c>
      <c r="DB166">
        <f t="shared" si="47"/>
        <v>0</v>
      </c>
      <c r="DC166">
        <f t="shared" si="48"/>
        <v>0</v>
      </c>
      <c r="DD166" t="s">
        <v>3</v>
      </c>
      <c r="DE166" t="s">
        <v>3</v>
      </c>
      <c r="DF166">
        <f>ROUND(ROUND(AE166,2)*CX166,2)</f>
        <v>0</v>
      </c>
      <c r="DG166">
        <f t="shared" si="58"/>
        <v>0</v>
      </c>
      <c r="DH166">
        <f t="shared" si="49"/>
        <v>0</v>
      </c>
      <c r="DI166">
        <f t="shared" si="50"/>
        <v>0</v>
      </c>
      <c r="DJ166">
        <f t="shared" si="62"/>
        <v>0</v>
      </c>
      <c r="DK166">
        <v>0</v>
      </c>
      <c r="DL166" t="s">
        <v>3</v>
      </c>
      <c r="DM166">
        <v>0</v>
      </c>
      <c r="DN166" t="s">
        <v>3</v>
      </c>
      <c r="DO166">
        <v>0</v>
      </c>
    </row>
    <row r="167" spans="1:119" x14ac:dyDescent="0.2">
      <c r="A167">
        <f>ROW(Source!A93)</f>
        <v>93</v>
      </c>
      <c r="B167">
        <v>87105511</v>
      </c>
      <c r="C167">
        <v>87115470</v>
      </c>
      <c r="D167">
        <v>85791300</v>
      </c>
      <c r="E167">
        <v>117</v>
      </c>
      <c r="F167">
        <v>1</v>
      </c>
      <c r="G167">
        <v>1</v>
      </c>
      <c r="H167">
        <v>3</v>
      </c>
      <c r="I167" t="s">
        <v>52</v>
      </c>
      <c r="J167" t="s">
        <v>3</v>
      </c>
      <c r="K167" t="s">
        <v>53</v>
      </c>
      <c r="L167">
        <v>1348</v>
      </c>
      <c r="N167">
        <v>1009</v>
      </c>
      <c r="O167" t="s">
        <v>54</v>
      </c>
      <c r="P167" t="s">
        <v>54</v>
      </c>
      <c r="Q167">
        <v>1000</v>
      </c>
      <c r="W167">
        <v>0</v>
      </c>
      <c r="X167">
        <v>1602794472</v>
      </c>
      <c r="Y167">
        <f t="shared" si="46"/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1</v>
      </c>
      <c r="AJ167">
        <v>1</v>
      </c>
      <c r="AK167">
        <v>1</v>
      </c>
      <c r="AL167">
        <v>1</v>
      </c>
      <c r="AM167">
        <v>0</v>
      </c>
      <c r="AN167">
        <v>1</v>
      </c>
      <c r="AO167">
        <v>0</v>
      </c>
      <c r="AP167">
        <v>1</v>
      </c>
      <c r="AQ167">
        <v>0</v>
      </c>
      <c r="AR167">
        <v>0</v>
      </c>
      <c r="AS167" t="s">
        <v>3</v>
      </c>
      <c r="AT167">
        <v>0</v>
      </c>
      <c r="AU167" t="s">
        <v>3</v>
      </c>
      <c r="AV167">
        <v>0</v>
      </c>
      <c r="AW167">
        <v>2</v>
      </c>
      <c r="AX167">
        <v>87115499</v>
      </c>
      <c r="AY167">
        <v>1</v>
      </c>
      <c r="AZ167">
        <v>0</v>
      </c>
      <c r="BA167">
        <v>167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0</v>
      </c>
      <c r="BI167">
        <v>0</v>
      </c>
      <c r="BJ167">
        <v>0</v>
      </c>
      <c r="BK167">
        <v>0</v>
      </c>
      <c r="BL167">
        <v>0</v>
      </c>
      <c r="BM167">
        <v>0</v>
      </c>
      <c r="BN167">
        <v>0</v>
      </c>
      <c r="BO167">
        <v>0</v>
      </c>
      <c r="BP167">
        <v>0</v>
      </c>
      <c r="BQ167">
        <v>0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CV167">
        <v>0</v>
      </c>
      <c r="CW167">
        <v>0</v>
      </c>
      <c r="CX167">
        <f>ROUND(Y167*Source!I93,7)</f>
        <v>0</v>
      </c>
      <c r="CY167">
        <f t="shared" si="59"/>
        <v>0</v>
      </c>
      <c r="CZ167">
        <f t="shared" si="60"/>
        <v>0</v>
      </c>
      <c r="DA167">
        <f t="shared" si="61"/>
        <v>1</v>
      </c>
      <c r="DB167">
        <f t="shared" si="47"/>
        <v>0</v>
      </c>
      <c r="DC167">
        <f t="shared" si="48"/>
        <v>0</v>
      </c>
      <c r="DD167" t="s">
        <v>3</v>
      </c>
      <c r="DE167" t="s">
        <v>3</v>
      </c>
      <c r="DF167">
        <f>ROUND(ROUND(AE167,2)*CX167,2)</f>
        <v>0</v>
      </c>
      <c r="DG167">
        <f t="shared" si="58"/>
        <v>0</v>
      </c>
      <c r="DH167">
        <f t="shared" si="49"/>
        <v>0</v>
      </c>
      <c r="DI167">
        <f t="shared" si="50"/>
        <v>0</v>
      </c>
      <c r="DJ167">
        <f t="shared" si="62"/>
        <v>0</v>
      </c>
      <c r="DK167">
        <v>0</v>
      </c>
      <c r="DL167" t="s">
        <v>3</v>
      </c>
      <c r="DM167">
        <v>0</v>
      </c>
      <c r="DN167" t="s">
        <v>3</v>
      </c>
      <c r="DO167">
        <v>0</v>
      </c>
    </row>
    <row r="168" spans="1:119" x14ac:dyDescent="0.2">
      <c r="A168">
        <f>ROW(Source!A93)</f>
        <v>93</v>
      </c>
      <c r="B168">
        <v>87105511</v>
      </c>
      <c r="C168">
        <v>87115470</v>
      </c>
      <c r="D168">
        <v>85791449</v>
      </c>
      <c r="E168">
        <v>117</v>
      </c>
      <c r="F168">
        <v>1</v>
      </c>
      <c r="G168">
        <v>1</v>
      </c>
      <c r="H168">
        <v>3</v>
      </c>
      <c r="I168" t="s">
        <v>56</v>
      </c>
      <c r="J168" t="s">
        <v>3</v>
      </c>
      <c r="K168" t="s">
        <v>57</v>
      </c>
      <c r="L168">
        <v>1346</v>
      </c>
      <c r="N168">
        <v>1009</v>
      </c>
      <c r="O168" t="s">
        <v>46</v>
      </c>
      <c r="P168" t="s">
        <v>46</v>
      </c>
      <c r="Q168">
        <v>1</v>
      </c>
      <c r="W168">
        <v>0</v>
      </c>
      <c r="X168">
        <v>-1111733769</v>
      </c>
      <c r="Y168">
        <f t="shared" si="46"/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1</v>
      </c>
      <c r="AJ168">
        <v>1</v>
      </c>
      <c r="AK168">
        <v>1</v>
      </c>
      <c r="AL168">
        <v>1</v>
      </c>
      <c r="AM168">
        <v>0</v>
      </c>
      <c r="AN168">
        <v>1</v>
      </c>
      <c r="AO168">
        <v>0</v>
      </c>
      <c r="AP168">
        <v>1</v>
      </c>
      <c r="AQ168">
        <v>0</v>
      </c>
      <c r="AR168">
        <v>0</v>
      </c>
      <c r="AS168" t="s">
        <v>3</v>
      </c>
      <c r="AT168">
        <v>0</v>
      </c>
      <c r="AU168" t="s">
        <v>3</v>
      </c>
      <c r="AV168">
        <v>0</v>
      </c>
      <c r="AW168">
        <v>2</v>
      </c>
      <c r="AX168">
        <v>87115500</v>
      </c>
      <c r="AY168">
        <v>1</v>
      </c>
      <c r="AZ168">
        <v>0</v>
      </c>
      <c r="BA168">
        <v>168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CV168">
        <v>0</v>
      </c>
      <c r="CW168">
        <v>0</v>
      </c>
      <c r="CX168">
        <f>ROUND(Y168*Source!I93,7)</f>
        <v>0</v>
      </c>
      <c r="CY168">
        <f t="shared" si="59"/>
        <v>0</v>
      </c>
      <c r="CZ168">
        <f t="shared" si="60"/>
        <v>0</v>
      </c>
      <c r="DA168">
        <f t="shared" si="61"/>
        <v>1</v>
      </c>
      <c r="DB168">
        <f t="shared" si="47"/>
        <v>0</v>
      </c>
      <c r="DC168">
        <f t="shared" si="48"/>
        <v>0</v>
      </c>
      <c r="DD168" t="s">
        <v>3</v>
      </c>
      <c r="DE168" t="s">
        <v>3</v>
      </c>
      <c r="DF168">
        <f>ROUND(ROUND(AE168,2)*CX168,2)</f>
        <v>0</v>
      </c>
      <c r="DG168">
        <f t="shared" si="58"/>
        <v>0</v>
      </c>
      <c r="DH168">
        <f t="shared" si="49"/>
        <v>0</v>
      </c>
      <c r="DI168">
        <f t="shared" si="50"/>
        <v>0</v>
      </c>
      <c r="DJ168">
        <f t="shared" si="62"/>
        <v>0</v>
      </c>
      <c r="DK168">
        <v>0</v>
      </c>
      <c r="DL168" t="s">
        <v>3</v>
      </c>
      <c r="DM168">
        <v>0</v>
      </c>
      <c r="DN168" t="s">
        <v>3</v>
      </c>
      <c r="DO168">
        <v>0</v>
      </c>
    </row>
    <row r="169" spans="1:119" x14ac:dyDescent="0.2">
      <c r="A169">
        <f>ROW(Source!A93)</f>
        <v>93</v>
      </c>
      <c r="B169">
        <v>87105511</v>
      </c>
      <c r="C169">
        <v>87115470</v>
      </c>
      <c r="D169">
        <v>85791782</v>
      </c>
      <c r="E169">
        <v>117</v>
      </c>
      <c r="F169">
        <v>1</v>
      </c>
      <c r="G169">
        <v>1</v>
      </c>
      <c r="H169">
        <v>3</v>
      </c>
      <c r="I169" t="s">
        <v>59</v>
      </c>
      <c r="J169" t="s">
        <v>3</v>
      </c>
      <c r="K169" t="s">
        <v>60</v>
      </c>
      <c r="L169">
        <v>1348</v>
      </c>
      <c r="N169">
        <v>1009</v>
      </c>
      <c r="O169" t="s">
        <v>54</v>
      </c>
      <c r="P169" t="s">
        <v>54</v>
      </c>
      <c r="Q169">
        <v>1000</v>
      </c>
      <c r="W169">
        <v>0</v>
      </c>
      <c r="X169">
        <v>1613753229</v>
      </c>
      <c r="Y169">
        <f t="shared" si="46"/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1</v>
      </c>
      <c r="AJ169">
        <v>1</v>
      </c>
      <c r="AK169">
        <v>1</v>
      </c>
      <c r="AL169">
        <v>1</v>
      </c>
      <c r="AM169">
        <v>0</v>
      </c>
      <c r="AN169">
        <v>1</v>
      </c>
      <c r="AO169">
        <v>0</v>
      </c>
      <c r="AP169">
        <v>1</v>
      </c>
      <c r="AQ169">
        <v>0</v>
      </c>
      <c r="AR169">
        <v>0</v>
      </c>
      <c r="AS169" t="s">
        <v>3</v>
      </c>
      <c r="AT169">
        <v>0</v>
      </c>
      <c r="AU169" t="s">
        <v>3</v>
      </c>
      <c r="AV169">
        <v>0</v>
      </c>
      <c r="AW169">
        <v>2</v>
      </c>
      <c r="AX169">
        <v>87115501</v>
      </c>
      <c r="AY169">
        <v>1</v>
      </c>
      <c r="AZ169">
        <v>0</v>
      </c>
      <c r="BA169">
        <v>169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0</v>
      </c>
      <c r="BI169">
        <v>0</v>
      </c>
      <c r="BJ169">
        <v>0</v>
      </c>
      <c r="BK169">
        <v>0</v>
      </c>
      <c r="BL169">
        <v>0</v>
      </c>
      <c r="BM169">
        <v>0</v>
      </c>
      <c r="BN169">
        <v>0</v>
      </c>
      <c r="BO169">
        <v>0</v>
      </c>
      <c r="BP169">
        <v>0</v>
      </c>
      <c r="BQ169">
        <v>0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CV169">
        <v>0</v>
      </c>
      <c r="CW169">
        <v>0</v>
      </c>
      <c r="CX169">
        <f>ROUND(Y169*Source!I93,7)</f>
        <v>0</v>
      </c>
      <c r="CY169">
        <f t="shared" si="59"/>
        <v>0</v>
      </c>
      <c r="CZ169">
        <f t="shared" si="60"/>
        <v>0</v>
      </c>
      <c r="DA169">
        <f t="shared" si="61"/>
        <v>1</v>
      </c>
      <c r="DB169">
        <f t="shared" si="47"/>
        <v>0</v>
      </c>
      <c r="DC169">
        <f t="shared" si="48"/>
        <v>0</v>
      </c>
      <c r="DD169" t="s">
        <v>3</v>
      </c>
      <c r="DE169" t="s">
        <v>3</v>
      </c>
      <c r="DF169">
        <f>ROUND(ROUND(AE169,2)*CX169,2)</f>
        <v>0</v>
      </c>
      <c r="DG169">
        <f t="shared" si="58"/>
        <v>0</v>
      </c>
      <c r="DH169">
        <f t="shared" si="49"/>
        <v>0</v>
      </c>
      <c r="DI169">
        <f t="shared" si="50"/>
        <v>0</v>
      </c>
      <c r="DJ169">
        <f t="shared" si="62"/>
        <v>0</v>
      </c>
      <c r="DK169">
        <v>0</v>
      </c>
      <c r="DL169" t="s">
        <v>3</v>
      </c>
      <c r="DM169">
        <v>0</v>
      </c>
      <c r="DN169" t="s">
        <v>3</v>
      </c>
      <c r="DO169">
        <v>0</v>
      </c>
    </row>
    <row r="170" spans="1:119" x14ac:dyDescent="0.2">
      <c r="A170">
        <f>ROW(Source!A93)</f>
        <v>93</v>
      </c>
      <c r="B170">
        <v>87105511</v>
      </c>
      <c r="C170">
        <v>87115470</v>
      </c>
      <c r="D170">
        <v>85882101</v>
      </c>
      <c r="E170">
        <v>1</v>
      </c>
      <c r="F170">
        <v>1</v>
      </c>
      <c r="G170">
        <v>1</v>
      </c>
      <c r="H170">
        <v>3</v>
      </c>
      <c r="I170" t="s">
        <v>474</v>
      </c>
      <c r="J170" t="s">
        <v>475</v>
      </c>
      <c r="K170" t="s">
        <v>476</v>
      </c>
      <c r="L170">
        <v>1346</v>
      </c>
      <c r="N170">
        <v>1009</v>
      </c>
      <c r="O170" t="s">
        <v>46</v>
      </c>
      <c r="P170" t="s">
        <v>46</v>
      </c>
      <c r="Q170">
        <v>1</v>
      </c>
      <c r="W170">
        <v>0</v>
      </c>
      <c r="X170">
        <v>1157836156</v>
      </c>
      <c r="Y170">
        <f t="shared" si="46"/>
        <v>0</v>
      </c>
      <c r="AA170">
        <v>88.24</v>
      </c>
      <c r="AB170">
        <v>0</v>
      </c>
      <c r="AC170">
        <v>0</v>
      </c>
      <c r="AD170">
        <v>0</v>
      </c>
      <c r="AE170">
        <v>61.28</v>
      </c>
      <c r="AF170">
        <v>0</v>
      </c>
      <c r="AG170">
        <v>0</v>
      </c>
      <c r="AH170">
        <v>0</v>
      </c>
      <c r="AI170">
        <v>1.44</v>
      </c>
      <c r="AJ170">
        <v>1</v>
      </c>
      <c r="AK170">
        <v>1</v>
      </c>
      <c r="AL170">
        <v>1</v>
      </c>
      <c r="AM170">
        <v>2</v>
      </c>
      <c r="AN170">
        <v>0</v>
      </c>
      <c r="AO170">
        <v>0</v>
      </c>
      <c r="AP170">
        <v>1</v>
      </c>
      <c r="AQ170">
        <v>1</v>
      </c>
      <c r="AR170">
        <v>0</v>
      </c>
      <c r="AS170" t="s">
        <v>3</v>
      </c>
      <c r="AT170">
        <v>0</v>
      </c>
      <c r="AU170" t="s">
        <v>3</v>
      </c>
      <c r="AV170">
        <v>0</v>
      </c>
      <c r="AW170">
        <v>2</v>
      </c>
      <c r="AX170">
        <v>87115502</v>
      </c>
      <c r="AY170">
        <v>1</v>
      </c>
      <c r="AZ170">
        <v>6144</v>
      </c>
      <c r="BA170">
        <v>170</v>
      </c>
      <c r="BB170">
        <v>1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0</v>
      </c>
      <c r="BI170">
        <v>0</v>
      </c>
      <c r="BJ170">
        <v>0</v>
      </c>
      <c r="BK170">
        <v>0</v>
      </c>
      <c r="BL170">
        <v>0</v>
      </c>
      <c r="BM170">
        <v>0</v>
      </c>
      <c r="BN170">
        <v>0</v>
      </c>
      <c r="BO170">
        <v>0</v>
      </c>
      <c r="BP170">
        <v>0</v>
      </c>
      <c r="BQ170">
        <v>0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CV170">
        <v>0</v>
      </c>
      <c r="CW170">
        <v>0</v>
      </c>
      <c r="CX170">
        <f>ROUND(Y170*Source!I93,7)</f>
        <v>0</v>
      </c>
      <c r="CY170">
        <f t="shared" si="59"/>
        <v>88.24</v>
      </c>
      <c r="CZ170">
        <f t="shared" si="60"/>
        <v>61.28</v>
      </c>
      <c r="DA170">
        <f t="shared" si="61"/>
        <v>1.44</v>
      </c>
      <c r="DB170">
        <f t="shared" si="47"/>
        <v>0</v>
      </c>
      <c r="DC170">
        <f t="shared" si="48"/>
        <v>0</v>
      </c>
      <c r="DD170" t="s">
        <v>3</v>
      </c>
      <c r="DE170" t="s">
        <v>3</v>
      </c>
      <c r="DF170">
        <f>ROUND(ROUND(AE170*AI170,2)*CX170,2)</f>
        <v>0</v>
      </c>
      <c r="DG170">
        <f t="shared" si="58"/>
        <v>0</v>
      </c>
      <c r="DH170">
        <f t="shared" si="49"/>
        <v>0</v>
      </c>
      <c r="DI170">
        <f t="shared" si="50"/>
        <v>0</v>
      </c>
      <c r="DJ170">
        <f t="shared" si="62"/>
        <v>0</v>
      </c>
      <c r="DK170">
        <v>0</v>
      </c>
      <c r="DL170" t="s">
        <v>3</v>
      </c>
      <c r="DM170">
        <v>0</v>
      </c>
      <c r="DN170" t="s">
        <v>3</v>
      </c>
      <c r="DO170">
        <v>0</v>
      </c>
    </row>
    <row r="171" spans="1:119" x14ac:dyDescent="0.2">
      <c r="A171">
        <f>ROW(Source!A93)</f>
        <v>93</v>
      </c>
      <c r="B171">
        <v>87105511</v>
      </c>
      <c r="C171">
        <v>87115470</v>
      </c>
      <c r="D171">
        <v>85882127</v>
      </c>
      <c r="E171">
        <v>1</v>
      </c>
      <c r="F171">
        <v>1</v>
      </c>
      <c r="G171">
        <v>1</v>
      </c>
      <c r="H171">
        <v>3</v>
      </c>
      <c r="I171" t="s">
        <v>477</v>
      </c>
      <c r="J171" t="s">
        <v>478</v>
      </c>
      <c r="K171" t="s">
        <v>479</v>
      </c>
      <c r="L171">
        <v>1348</v>
      </c>
      <c r="N171">
        <v>1009</v>
      </c>
      <c r="O171" t="s">
        <v>54</v>
      </c>
      <c r="P171" t="s">
        <v>54</v>
      </c>
      <c r="Q171">
        <v>1000</v>
      </c>
      <c r="W171">
        <v>0</v>
      </c>
      <c r="X171">
        <v>-615866360</v>
      </c>
      <c r="Y171">
        <f t="shared" si="46"/>
        <v>1E-4</v>
      </c>
      <c r="AA171">
        <v>103227.06</v>
      </c>
      <c r="AB171">
        <v>0</v>
      </c>
      <c r="AC171">
        <v>0</v>
      </c>
      <c r="AD171">
        <v>0</v>
      </c>
      <c r="AE171">
        <v>80020.98</v>
      </c>
      <c r="AF171">
        <v>0</v>
      </c>
      <c r="AG171">
        <v>0</v>
      </c>
      <c r="AH171">
        <v>0</v>
      </c>
      <c r="AI171">
        <v>1.29</v>
      </c>
      <c r="AJ171">
        <v>1</v>
      </c>
      <c r="AK171">
        <v>1</v>
      </c>
      <c r="AL171">
        <v>1</v>
      </c>
      <c r="AM171">
        <v>2</v>
      </c>
      <c r="AN171">
        <v>0</v>
      </c>
      <c r="AO171">
        <v>0</v>
      </c>
      <c r="AP171">
        <v>1</v>
      </c>
      <c r="AQ171">
        <v>1</v>
      </c>
      <c r="AR171">
        <v>0</v>
      </c>
      <c r="AS171" t="s">
        <v>3</v>
      </c>
      <c r="AT171">
        <v>1E-4</v>
      </c>
      <c r="AU171" t="s">
        <v>3</v>
      </c>
      <c r="AV171">
        <v>0</v>
      </c>
      <c r="AW171">
        <v>2</v>
      </c>
      <c r="AX171">
        <v>87115503</v>
      </c>
      <c r="AY171">
        <v>1</v>
      </c>
      <c r="AZ171">
        <v>0</v>
      </c>
      <c r="BA171">
        <v>171</v>
      </c>
      <c r="BB171">
        <v>1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0</v>
      </c>
      <c r="BI171">
        <v>0</v>
      </c>
      <c r="BJ171">
        <v>8.0020980000000002</v>
      </c>
      <c r="BK171">
        <v>0</v>
      </c>
      <c r="BL171">
        <v>0</v>
      </c>
      <c r="BM171">
        <v>0</v>
      </c>
      <c r="BN171">
        <v>0</v>
      </c>
      <c r="BO171">
        <v>0</v>
      </c>
      <c r="BP171">
        <v>1</v>
      </c>
      <c r="BQ171">
        <v>8.0020980000000002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1</v>
      </c>
      <c r="CV171">
        <v>0</v>
      </c>
      <c r="CW171">
        <v>0</v>
      </c>
      <c r="CX171">
        <f>ROUND(Y171*Source!I93,7)</f>
        <v>0</v>
      </c>
      <c r="CY171">
        <f t="shared" si="59"/>
        <v>103227.06</v>
      </c>
      <c r="CZ171">
        <f t="shared" si="60"/>
        <v>80020.98</v>
      </c>
      <c r="DA171">
        <f t="shared" si="61"/>
        <v>1.29</v>
      </c>
      <c r="DB171">
        <f t="shared" si="47"/>
        <v>8</v>
      </c>
      <c r="DC171">
        <f t="shared" si="48"/>
        <v>0</v>
      </c>
      <c r="DD171" t="s">
        <v>3</v>
      </c>
      <c r="DE171" t="s">
        <v>3</v>
      </c>
      <c r="DF171">
        <f>ROUND(ROUND(AE171*AI171,2)*CX171,2)</f>
        <v>0</v>
      </c>
      <c r="DG171">
        <f t="shared" si="58"/>
        <v>0</v>
      </c>
      <c r="DH171">
        <f t="shared" si="49"/>
        <v>0</v>
      </c>
      <c r="DI171">
        <f t="shared" si="50"/>
        <v>0</v>
      </c>
      <c r="DJ171">
        <f t="shared" si="62"/>
        <v>0</v>
      </c>
      <c r="DK171">
        <v>0</v>
      </c>
      <c r="DL171" t="s">
        <v>3</v>
      </c>
      <c r="DM171">
        <v>0</v>
      </c>
      <c r="DN171" t="s">
        <v>3</v>
      </c>
      <c r="DO171">
        <v>0</v>
      </c>
    </row>
    <row r="172" spans="1:119" x14ac:dyDescent="0.2">
      <c r="A172">
        <f>ROW(Source!A93)</f>
        <v>93</v>
      </c>
      <c r="B172">
        <v>87105511</v>
      </c>
      <c r="C172">
        <v>87115470</v>
      </c>
      <c r="D172">
        <v>85889749</v>
      </c>
      <c r="E172">
        <v>1</v>
      </c>
      <c r="F172">
        <v>1</v>
      </c>
      <c r="G172">
        <v>1</v>
      </c>
      <c r="H172">
        <v>3</v>
      </c>
      <c r="I172" t="s">
        <v>480</v>
      </c>
      <c r="J172" t="s">
        <v>481</v>
      </c>
      <c r="K172" t="s">
        <v>482</v>
      </c>
      <c r="L172">
        <v>1425</v>
      </c>
      <c r="N172">
        <v>1013</v>
      </c>
      <c r="O172" t="s">
        <v>133</v>
      </c>
      <c r="P172" t="s">
        <v>133</v>
      </c>
      <c r="Q172">
        <v>1</v>
      </c>
      <c r="W172">
        <v>0</v>
      </c>
      <c r="X172">
        <v>-734153582</v>
      </c>
      <c r="Y172">
        <f t="shared" si="46"/>
        <v>0</v>
      </c>
      <c r="AA172">
        <v>1351.57</v>
      </c>
      <c r="AB172">
        <v>0</v>
      </c>
      <c r="AC172">
        <v>0</v>
      </c>
      <c r="AD172">
        <v>0</v>
      </c>
      <c r="AE172">
        <v>1031.73</v>
      </c>
      <c r="AF172">
        <v>0</v>
      </c>
      <c r="AG172">
        <v>0</v>
      </c>
      <c r="AH172">
        <v>0</v>
      </c>
      <c r="AI172">
        <v>1.31</v>
      </c>
      <c r="AJ172">
        <v>1</v>
      </c>
      <c r="AK172">
        <v>1</v>
      </c>
      <c r="AL172">
        <v>1</v>
      </c>
      <c r="AM172">
        <v>2</v>
      </c>
      <c r="AN172">
        <v>0</v>
      </c>
      <c r="AO172">
        <v>0</v>
      </c>
      <c r="AP172">
        <v>1</v>
      </c>
      <c r="AQ172">
        <v>1</v>
      </c>
      <c r="AR172">
        <v>0</v>
      </c>
      <c r="AS172" t="s">
        <v>3</v>
      </c>
      <c r="AT172">
        <v>0</v>
      </c>
      <c r="AU172" t="s">
        <v>3</v>
      </c>
      <c r="AV172">
        <v>0</v>
      </c>
      <c r="AW172">
        <v>2</v>
      </c>
      <c r="AX172">
        <v>87115504</v>
      </c>
      <c r="AY172">
        <v>1</v>
      </c>
      <c r="AZ172">
        <v>6144</v>
      </c>
      <c r="BA172">
        <v>172</v>
      </c>
      <c r="BB172">
        <v>1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CV172">
        <v>0</v>
      </c>
      <c r="CW172">
        <v>0</v>
      </c>
      <c r="CX172">
        <f>ROUND(Y172*Source!I93,7)</f>
        <v>0</v>
      </c>
      <c r="CY172">
        <f t="shared" si="59"/>
        <v>1351.57</v>
      </c>
      <c r="CZ172">
        <f t="shared" si="60"/>
        <v>1031.73</v>
      </c>
      <c r="DA172">
        <f t="shared" si="61"/>
        <v>1.31</v>
      </c>
      <c r="DB172">
        <f t="shared" si="47"/>
        <v>0</v>
      </c>
      <c r="DC172">
        <f t="shared" si="48"/>
        <v>0</v>
      </c>
      <c r="DD172" t="s">
        <v>3</v>
      </c>
      <c r="DE172" t="s">
        <v>3</v>
      </c>
      <c r="DF172">
        <f>ROUND(ROUND(AE172*AI172,2)*CX172,2)</f>
        <v>0</v>
      </c>
      <c r="DG172">
        <f t="shared" si="58"/>
        <v>0</v>
      </c>
      <c r="DH172">
        <f t="shared" si="49"/>
        <v>0</v>
      </c>
      <c r="DI172">
        <f t="shared" si="50"/>
        <v>0</v>
      </c>
      <c r="DJ172">
        <f t="shared" si="62"/>
        <v>0</v>
      </c>
      <c r="DK172">
        <v>0</v>
      </c>
      <c r="DL172" t="s">
        <v>3</v>
      </c>
      <c r="DM172">
        <v>0</v>
      </c>
      <c r="DN172" t="s">
        <v>3</v>
      </c>
      <c r="DO172">
        <v>0</v>
      </c>
    </row>
    <row r="173" spans="1:119" x14ac:dyDescent="0.2">
      <c r="A173">
        <f>ROW(Source!A93)</f>
        <v>93</v>
      </c>
      <c r="B173">
        <v>87105511</v>
      </c>
      <c r="C173">
        <v>87115470</v>
      </c>
      <c r="D173">
        <v>85794139</v>
      </c>
      <c r="E173">
        <v>117</v>
      </c>
      <c r="F173">
        <v>1</v>
      </c>
      <c r="G173">
        <v>1</v>
      </c>
      <c r="H173">
        <v>3</v>
      </c>
      <c r="I173" t="s">
        <v>62</v>
      </c>
      <c r="J173" t="s">
        <v>3</v>
      </c>
      <c r="K173" t="s">
        <v>63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W173">
        <v>0</v>
      </c>
      <c r="X173">
        <v>-950997571</v>
      </c>
      <c r="Y173">
        <f t="shared" si="46"/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1</v>
      </c>
      <c r="AJ173">
        <v>1</v>
      </c>
      <c r="AK173">
        <v>1</v>
      </c>
      <c r="AL173">
        <v>1</v>
      </c>
      <c r="AM173">
        <v>0</v>
      </c>
      <c r="AN173">
        <v>1</v>
      </c>
      <c r="AO173">
        <v>0</v>
      </c>
      <c r="AP173">
        <v>1</v>
      </c>
      <c r="AQ173">
        <v>0</v>
      </c>
      <c r="AR173">
        <v>0</v>
      </c>
      <c r="AS173" t="s">
        <v>3</v>
      </c>
      <c r="AT173">
        <v>0</v>
      </c>
      <c r="AU173" t="s">
        <v>3</v>
      </c>
      <c r="AV173">
        <v>0</v>
      </c>
      <c r="AW173">
        <v>2</v>
      </c>
      <c r="AX173">
        <v>87115505</v>
      </c>
      <c r="AY173">
        <v>1</v>
      </c>
      <c r="AZ173">
        <v>0</v>
      </c>
      <c r="BA173">
        <v>173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0</v>
      </c>
      <c r="BI173">
        <v>0</v>
      </c>
      <c r="BJ173">
        <v>0</v>
      </c>
      <c r="BK173">
        <v>0</v>
      </c>
      <c r="BL173">
        <v>0</v>
      </c>
      <c r="BM173">
        <v>0</v>
      </c>
      <c r="BN173">
        <v>0</v>
      </c>
      <c r="BO173">
        <v>0</v>
      </c>
      <c r="BP173">
        <v>0</v>
      </c>
      <c r="BQ173">
        <v>0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CV173">
        <v>0</v>
      </c>
      <c r="CW173">
        <v>0</v>
      </c>
      <c r="CX173">
        <f>ROUND(Y173*Source!I93,7)</f>
        <v>0</v>
      </c>
      <c r="CY173">
        <f t="shared" si="59"/>
        <v>0</v>
      </c>
      <c r="CZ173">
        <f t="shared" si="60"/>
        <v>0</v>
      </c>
      <c r="DA173">
        <f t="shared" si="61"/>
        <v>1</v>
      </c>
      <c r="DB173">
        <f t="shared" si="47"/>
        <v>0</v>
      </c>
      <c r="DC173">
        <f t="shared" si="48"/>
        <v>0</v>
      </c>
      <c r="DD173" t="s">
        <v>3</v>
      </c>
      <c r="DE173" t="s">
        <v>3</v>
      </c>
      <c r="DF173">
        <f t="shared" ref="DF173:DF204" si="63">ROUND(ROUND(AE173,2)*CX173,2)</f>
        <v>0</v>
      </c>
      <c r="DG173">
        <f t="shared" si="58"/>
        <v>0</v>
      </c>
      <c r="DH173">
        <f t="shared" si="49"/>
        <v>0</v>
      </c>
      <c r="DI173">
        <f t="shared" si="50"/>
        <v>0</v>
      </c>
      <c r="DJ173">
        <f t="shared" si="62"/>
        <v>0</v>
      </c>
      <c r="DK173">
        <v>0</v>
      </c>
      <c r="DL173" t="s">
        <v>3</v>
      </c>
      <c r="DM173">
        <v>0</v>
      </c>
      <c r="DN173" t="s">
        <v>3</v>
      </c>
      <c r="DO173">
        <v>0</v>
      </c>
    </row>
    <row r="174" spans="1:119" x14ac:dyDescent="0.2">
      <c r="A174">
        <f>ROW(Source!A93)</f>
        <v>93</v>
      </c>
      <c r="B174">
        <v>87105511</v>
      </c>
      <c r="C174">
        <v>87115470</v>
      </c>
      <c r="D174">
        <v>85794156</v>
      </c>
      <c r="E174">
        <v>117</v>
      </c>
      <c r="F174">
        <v>1</v>
      </c>
      <c r="G174">
        <v>1</v>
      </c>
      <c r="H174">
        <v>3</v>
      </c>
      <c r="I174" t="s">
        <v>81</v>
      </c>
      <c r="J174" t="s">
        <v>3</v>
      </c>
      <c r="K174" t="s">
        <v>82</v>
      </c>
      <c r="L174">
        <v>1346</v>
      </c>
      <c r="N174">
        <v>1009</v>
      </c>
      <c r="O174" t="s">
        <v>46</v>
      </c>
      <c r="P174" t="s">
        <v>46</v>
      </c>
      <c r="Q174">
        <v>1</v>
      </c>
      <c r="W174">
        <v>0</v>
      </c>
      <c r="X174">
        <v>-1204247626</v>
      </c>
      <c r="Y174">
        <f t="shared" si="46"/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1</v>
      </c>
      <c r="AJ174">
        <v>1</v>
      </c>
      <c r="AK174">
        <v>1</v>
      </c>
      <c r="AL174">
        <v>1</v>
      </c>
      <c r="AM174">
        <v>0</v>
      </c>
      <c r="AN174">
        <v>1</v>
      </c>
      <c r="AO174">
        <v>0</v>
      </c>
      <c r="AP174">
        <v>1</v>
      </c>
      <c r="AQ174">
        <v>0</v>
      </c>
      <c r="AR174">
        <v>0</v>
      </c>
      <c r="AS174" t="s">
        <v>3</v>
      </c>
      <c r="AT174">
        <v>0</v>
      </c>
      <c r="AU174" t="s">
        <v>3</v>
      </c>
      <c r="AV174">
        <v>0</v>
      </c>
      <c r="AW174">
        <v>2</v>
      </c>
      <c r="AX174">
        <v>87115506</v>
      </c>
      <c r="AY174">
        <v>1</v>
      </c>
      <c r="AZ174">
        <v>0</v>
      </c>
      <c r="BA174">
        <v>174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0</v>
      </c>
      <c r="BI174">
        <v>0</v>
      </c>
      <c r="BJ174">
        <v>0</v>
      </c>
      <c r="BK174">
        <v>0</v>
      </c>
      <c r="BL174">
        <v>0</v>
      </c>
      <c r="BM174">
        <v>0</v>
      </c>
      <c r="BN174">
        <v>0</v>
      </c>
      <c r="BO174">
        <v>0</v>
      </c>
      <c r="BP174">
        <v>0</v>
      </c>
      <c r="BQ174">
        <v>0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CV174">
        <v>0</v>
      </c>
      <c r="CW174">
        <v>0</v>
      </c>
      <c r="CX174">
        <f>ROUND(Y174*Source!I93,7)</f>
        <v>0</v>
      </c>
      <c r="CY174">
        <f t="shared" si="59"/>
        <v>0</v>
      </c>
      <c r="CZ174">
        <f t="shared" si="60"/>
        <v>0</v>
      </c>
      <c r="DA174">
        <f t="shared" si="61"/>
        <v>1</v>
      </c>
      <c r="DB174">
        <f t="shared" si="47"/>
        <v>0</v>
      </c>
      <c r="DC174">
        <f t="shared" si="48"/>
        <v>0</v>
      </c>
      <c r="DD174" t="s">
        <v>3</v>
      </c>
      <c r="DE174" t="s">
        <v>3</v>
      </c>
      <c r="DF174">
        <f t="shared" si="63"/>
        <v>0</v>
      </c>
      <c r="DG174">
        <f t="shared" si="58"/>
        <v>0</v>
      </c>
      <c r="DH174">
        <f t="shared" si="49"/>
        <v>0</v>
      </c>
      <c r="DI174">
        <f t="shared" si="50"/>
        <v>0</v>
      </c>
      <c r="DJ174">
        <f t="shared" si="62"/>
        <v>0</v>
      </c>
      <c r="DK174">
        <v>0</v>
      </c>
      <c r="DL174" t="s">
        <v>3</v>
      </c>
      <c r="DM174">
        <v>0</v>
      </c>
      <c r="DN174" t="s">
        <v>3</v>
      </c>
      <c r="DO174">
        <v>0</v>
      </c>
    </row>
    <row r="175" spans="1:119" x14ac:dyDescent="0.2">
      <c r="A175">
        <f>ROW(Source!A93)</f>
        <v>93</v>
      </c>
      <c r="B175">
        <v>87105511</v>
      </c>
      <c r="C175">
        <v>87115470</v>
      </c>
      <c r="D175">
        <v>85794184</v>
      </c>
      <c r="E175">
        <v>117</v>
      </c>
      <c r="F175">
        <v>1</v>
      </c>
      <c r="G175">
        <v>1</v>
      </c>
      <c r="H175">
        <v>3</v>
      </c>
      <c r="I175" t="s">
        <v>65</v>
      </c>
      <c r="J175" t="s">
        <v>3</v>
      </c>
      <c r="K175" t="s">
        <v>66</v>
      </c>
      <c r="L175">
        <v>1371</v>
      </c>
      <c r="N175">
        <v>1013</v>
      </c>
      <c r="O175" t="s">
        <v>24</v>
      </c>
      <c r="P175" t="s">
        <v>24</v>
      </c>
      <c r="Q175">
        <v>1</v>
      </c>
      <c r="W175">
        <v>0</v>
      </c>
      <c r="X175">
        <v>-320198552</v>
      </c>
      <c r="Y175">
        <f t="shared" si="46"/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1</v>
      </c>
      <c r="AJ175">
        <v>1</v>
      </c>
      <c r="AK175">
        <v>1</v>
      </c>
      <c r="AL175">
        <v>1</v>
      </c>
      <c r="AM175">
        <v>0</v>
      </c>
      <c r="AN175">
        <v>1</v>
      </c>
      <c r="AO175">
        <v>0</v>
      </c>
      <c r="AP175">
        <v>1</v>
      </c>
      <c r="AQ175">
        <v>0</v>
      </c>
      <c r="AR175">
        <v>0</v>
      </c>
      <c r="AS175" t="s">
        <v>3</v>
      </c>
      <c r="AT175">
        <v>0</v>
      </c>
      <c r="AU175" t="s">
        <v>3</v>
      </c>
      <c r="AV175">
        <v>0</v>
      </c>
      <c r="AW175">
        <v>2</v>
      </c>
      <c r="AX175">
        <v>87115507</v>
      </c>
      <c r="AY175">
        <v>1</v>
      </c>
      <c r="AZ175">
        <v>0</v>
      </c>
      <c r="BA175">
        <v>175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0</v>
      </c>
      <c r="BI175">
        <v>0</v>
      </c>
      <c r="BJ175">
        <v>0</v>
      </c>
      <c r="BK175">
        <v>0</v>
      </c>
      <c r="BL175">
        <v>0</v>
      </c>
      <c r="BM175">
        <v>0</v>
      </c>
      <c r="BN175">
        <v>0</v>
      </c>
      <c r="BO175">
        <v>0</v>
      </c>
      <c r="BP175">
        <v>0</v>
      </c>
      <c r="BQ175">
        <v>0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CV175">
        <v>0</v>
      </c>
      <c r="CW175">
        <v>0</v>
      </c>
      <c r="CX175">
        <f>ROUND(Y175*Source!I93,7)</f>
        <v>0</v>
      </c>
      <c r="CY175">
        <f t="shared" si="59"/>
        <v>0</v>
      </c>
      <c r="CZ175">
        <f t="shared" si="60"/>
        <v>0</v>
      </c>
      <c r="DA175">
        <f t="shared" si="61"/>
        <v>1</v>
      </c>
      <c r="DB175">
        <f t="shared" si="47"/>
        <v>0</v>
      </c>
      <c r="DC175">
        <f t="shared" si="48"/>
        <v>0</v>
      </c>
      <c r="DD175" t="s">
        <v>3</v>
      </c>
      <c r="DE175" t="s">
        <v>3</v>
      </c>
      <c r="DF175">
        <f t="shared" si="63"/>
        <v>0</v>
      </c>
      <c r="DG175">
        <f t="shared" si="58"/>
        <v>0</v>
      </c>
      <c r="DH175">
        <f t="shared" si="49"/>
        <v>0</v>
      </c>
      <c r="DI175">
        <f t="shared" si="50"/>
        <v>0</v>
      </c>
      <c r="DJ175">
        <f t="shared" si="62"/>
        <v>0</v>
      </c>
      <c r="DK175">
        <v>0</v>
      </c>
      <c r="DL175" t="s">
        <v>3</v>
      </c>
      <c r="DM175">
        <v>0</v>
      </c>
      <c r="DN175" t="s">
        <v>3</v>
      </c>
      <c r="DO175">
        <v>0</v>
      </c>
    </row>
    <row r="176" spans="1:119" x14ac:dyDescent="0.2">
      <c r="A176">
        <f>ROW(Source!A93)</f>
        <v>93</v>
      </c>
      <c r="B176">
        <v>87105511</v>
      </c>
      <c r="C176">
        <v>87115470</v>
      </c>
      <c r="D176">
        <v>85794188</v>
      </c>
      <c r="E176">
        <v>117</v>
      </c>
      <c r="F176">
        <v>1</v>
      </c>
      <c r="G176">
        <v>1</v>
      </c>
      <c r="H176">
        <v>3</v>
      </c>
      <c r="I176" t="s">
        <v>68</v>
      </c>
      <c r="J176" t="s">
        <v>3</v>
      </c>
      <c r="K176" t="s">
        <v>69</v>
      </c>
      <c r="L176">
        <v>1371</v>
      </c>
      <c r="N176">
        <v>1013</v>
      </c>
      <c r="O176" t="s">
        <v>24</v>
      </c>
      <c r="P176" t="s">
        <v>24</v>
      </c>
      <c r="Q176">
        <v>1</v>
      </c>
      <c r="W176">
        <v>0</v>
      </c>
      <c r="X176">
        <v>326010188</v>
      </c>
      <c r="Y176">
        <f t="shared" si="46"/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1</v>
      </c>
      <c r="AJ176">
        <v>1</v>
      </c>
      <c r="AK176">
        <v>1</v>
      </c>
      <c r="AL176">
        <v>1</v>
      </c>
      <c r="AM176">
        <v>0</v>
      </c>
      <c r="AN176">
        <v>1</v>
      </c>
      <c r="AO176">
        <v>0</v>
      </c>
      <c r="AP176">
        <v>1</v>
      </c>
      <c r="AQ176">
        <v>0</v>
      </c>
      <c r="AR176">
        <v>0</v>
      </c>
      <c r="AS176" t="s">
        <v>3</v>
      </c>
      <c r="AT176">
        <v>0</v>
      </c>
      <c r="AU176" t="s">
        <v>3</v>
      </c>
      <c r="AV176">
        <v>0</v>
      </c>
      <c r="AW176">
        <v>2</v>
      </c>
      <c r="AX176">
        <v>87115508</v>
      </c>
      <c r="AY176">
        <v>1</v>
      </c>
      <c r="AZ176">
        <v>0</v>
      </c>
      <c r="BA176">
        <v>176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0</v>
      </c>
      <c r="BI176">
        <v>0</v>
      </c>
      <c r="BJ176">
        <v>0</v>
      </c>
      <c r="BK176">
        <v>0</v>
      </c>
      <c r="BL176">
        <v>0</v>
      </c>
      <c r="BM176">
        <v>0</v>
      </c>
      <c r="BN176">
        <v>0</v>
      </c>
      <c r="BO176">
        <v>0</v>
      </c>
      <c r="BP176">
        <v>0</v>
      </c>
      <c r="BQ176">
        <v>0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CV176">
        <v>0</v>
      </c>
      <c r="CW176">
        <v>0</v>
      </c>
      <c r="CX176">
        <f>ROUND(Y176*Source!I93,7)</f>
        <v>0</v>
      </c>
      <c r="CY176">
        <f t="shared" si="59"/>
        <v>0</v>
      </c>
      <c r="CZ176">
        <f t="shared" si="60"/>
        <v>0</v>
      </c>
      <c r="DA176">
        <f t="shared" si="61"/>
        <v>1</v>
      </c>
      <c r="DB176">
        <f t="shared" si="47"/>
        <v>0</v>
      </c>
      <c r="DC176">
        <f t="shared" si="48"/>
        <v>0</v>
      </c>
      <c r="DD176" t="s">
        <v>3</v>
      </c>
      <c r="DE176" t="s">
        <v>3</v>
      </c>
      <c r="DF176">
        <f t="shared" si="63"/>
        <v>0</v>
      </c>
      <c r="DG176">
        <f t="shared" si="58"/>
        <v>0</v>
      </c>
      <c r="DH176">
        <f t="shared" si="49"/>
        <v>0</v>
      </c>
      <c r="DI176">
        <f t="shared" si="50"/>
        <v>0</v>
      </c>
      <c r="DJ176">
        <f t="shared" si="62"/>
        <v>0</v>
      </c>
      <c r="DK176">
        <v>0</v>
      </c>
      <c r="DL176" t="s">
        <v>3</v>
      </c>
      <c r="DM176">
        <v>0</v>
      </c>
      <c r="DN176" t="s">
        <v>3</v>
      </c>
      <c r="DO176">
        <v>0</v>
      </c>
    </row>
    <row r="177" spans="1:119" x14ac:dyDescent="0.2">
      <c r="A177">
        <f>ROW(Source!A112)</f>
        <v>112</v>
      </c>
      <c r="B177">
        <v>87105575</v>
      </c>
      <c r="C177">
        <v>87115518</v>
      </c>
      <c r="D177">
        <v>85789206</v>
      </c>
      <c r="E177">
        <v>117</v>
      </c>
      <c r="F177">
        <v>1</v>
      </c>
      <c r="G177">
        <v>1</v>
      </c>
      <c r="H177">
        <v>1</v>
      </c>
      <c r="I177" t="s">
        <v>483</v>
      </c>
      <c r="J177" t="s">
        <v>3</v>
      </c>
      <c r="K177" t="s">
        <v>484</v>
      </c>
      <c r="L177">
        <v>1369</v>
      </c>
      <c r="N177">
        <v>1013</v>
      </c>
      <c r="O177" t="s">
        <v>485</v>
      </c>
      <c r="P177" t="s">
        <v>485</v>
      </c>
      <c r="Q177">
        <v>1</v>
      </c>
      <c r="W177">
        <v>0</v>
      </c>
      <c r="X177">
        <v>-236928766</v>
      </c>
      <c r="Y177">
        <f t="shared" si="46"/>
        <v>0.99</v>
      </c>
      <c r="AA177">
        <v>0</v>
      </c>
      <c r="AB177">
        <v>0</v>
      </c>
      <c r="AC177">
        <v>0</v>
      </c>
      <c r="AD177">
        <v>660.33</v>
      </c>
      <c r="AE177">
        <v>0</v>
      </c>
      <c r="AF177">
        <v>0</v>
      </c>
      <c r="AG177">
        <v>0</v>
      </c>
      <c r="AH177">
        <v>660.33</v>
      </c>
      <c r="AI177">
        <v>1</v>
      </c>
      <c r="AJ177">
        <v>1</v>
      </c>
      <c r="AK177">
        <v>1</v>
      </c>
      <c r="AL177">
        <v>1</v>
      </c>
      <c r="AM177">
        <v>-2</v>
      </c>
      <c r="AN177">
        <v>0</v>
      </c>
      <c r="AO177">
        <v>0</v>
      </c>
      <c r="AP177">
        <v>1</v>
      </c>
      <c r="AQ177">
        <v>1</v>
      </c>
      <c r="AR177">
        <v>0</v>
      </c>
      <c r="AS177" t="s">
        <v>3</v>
      </c>
      <c r="AT177">
        <v>0.99</v>
      </c>
      <c r="AU177" t="s">
        <v>3</v>
      </c>
      <c r="AV177">
        <v>1</v>
      </c>
      <c r="AW177">
        <v>2</v>
      </c>
      <c r="AX177">
        <v>87115532</v>
      </c>
      <c r="AY177">
        <v>1</v>
      </c>
      <c r="AZ177">
        <v>0</v>
      </c>
      <c r="BA177">
        <v>177</v>
      </c>
      <c r="BB177">
        <v>1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0</v>
      </c>
      <c r="BI177">
        <v>0</v>
      </c>
      <c r="BJ177">
        <v>0</v>
      </c>
      <c r="BK177">
        <v>0</v>
      </c>
      <c r="BL177">
        <v>0</v>
      </c>
      <c r="BM177">
        <v>653.72670000000005</v>
      </c>
      <c r="BN177">
        <v>0.99</v>
      </c>
      <c r="BO177">
        <v>0</v>
      </c>
      <c r="BP177">
        <v>1</v>
      </c>
      <c r="BQ177">
        <v>0</v>
      </c>
      <c r="BR177">
        <v>0</v>
      </c>
      <c r="BS177">
        <v>0</v>
      </c>
      <c r="BT177">
        <v>653.72670000000005</v>
      </c>
      <c r="BU177">
        <v>0.99</v>
      </c>
      <c r="BV177">
        <v>0</v>
      </c>
      <c r="BW177">
        <v>1</v>
      </c>
      <c r="CU177">
        <f>ROUND(AT177*Source!I112*AH177*AL177,2)</f>
        <v>59.03</v>
      </c>
      <c r="CV177">
        <f>ROUND(Y177*Source!I112,7)</f>
        <v>8.9397000000000004E-2</v>
      </c>
      <c r="CW177">
        <v>0</v>
      </c>
      <c r="CX177">
        <f>ROUND(Y177*Source!I112,7)</f>
        <v>8.9397000000000004E-2</v>
      </c>
      <c r="CY177">
        <f>AD177</f>
        <v>660.33</v>
      </c>
      <c r="CZ177">
        <f>AH177</f>
        <v>660.33</v>
      </c>
      <c r="DA177">
        <f>AL177</f>
        <v>1</v>
      </c>
      <c r="DB177">
        <f t="shared" si="47"/>
        <v>653.73</v>
      </c>
      <c r="DC177">
        <f t="shared" si="48"/>
        <v>0</v>
      </c>
      <c r="DD177" t="s">
        <v>3</v>
      </c>
      <c r="DE177" t="s">
        <v>3</v>
      </c>
      <c r="DF177">
        <f t="shared" si="63"/>
        <v>0</v>
      </c>
      <c r="DG177">
        <f t="shared" si="58"/>
        <v>0</v>
      </c>
      <c r="DH177">
        <f t="shared" si="49"/>
        <v>0</v>
      </c>
      <c r="DI177">
        <f t="shared" si="50"/>
        <v>59.03</v>
      </c>
      <c r="DJ177">
        <f>DI177</f>
        <v>59.03</v>
      </c>
      <c r="DK177">
        <v>1</v>
      </c>
      <c r="DL177" t="s">
        <v>3</v>
      </c>
      <c r="DM177">
        <v>0</v>
      </c>
      <c r="DN177" t="s">
        <v>3</v>
      </c>
      <c r="DO177">
        <v>0</v>
      </c>
    </row>
    <row r="178" spans="1:119" x14ac:dyDescent="0.2">
      <c r="A178">
        <f>ROW(Source!A112)</f>
        <v>112</v>
      </c>
      <c r="B178">
        <v>87105575</v>
      </c>
      <c r="C178">
        <v>87115518</v>
      </c>
      <c r="D178">
        <v>85789208</v>
      </c>
      <c r="E178">
        <v>117</v>
      </c>
      <c r="F178">
        <v>1</v>
      </c>
      <c r="G178">
        <v>1</v>
      </c>
      <c r="H178">
        <v>1</v>
      </c>
      <c r="I178" t="s">
        <v>486</v>
      </c>
      <c r="J178" t="s">
        <v>3</v>
      </c>
      <c r="K178" t="s">
        <v>487</v>
      </c>
      <c r="L178">
        <v>1369</v>
      </c>
      <c r="N178">
        <v>1013</v>
      </c>
      <c r="O178" t="s">
        <v>485</v>
      </c>
      <c r="P178" t="s">
        <v>485</v>
      </c>
      <c r="Q178">
        <v>1</v>
      </c>
      <c r="W178">
        <v>0</v>
      </c>
      <c r="X178">
        <v>-587036825</v>
      </c>
      <c r="Y178">
        <f t="shared" si="46"/>
        <v>47.29</v>
      </c>
      <c r="AA178">
        <v>0</v>
      </c>
      <c r="AB178">
        <v>0</v>
      </c>
      <c r="AC178">
        <v>0</v>
      </c>
      <c r="AD178">
        <v>720.91</v>
      </c>
      <c r="AE178">
        <v>0</v>
      </c>
      <c r="AF178">
        <v>0</v>
      </c>
      <c r="AG178">
        <v>0</v>
      </c>
      <c r="AH178">
        <v>720.91</v>
      </c>
      <c r="AI178">
        <v>1</v>
      </c>
      <c r="AJ178">
        <v>1</v>
      </c>
      <c r="AK178">
        <v>1</v>
      </c>
      <c r="AL178">
        <v>1</v>
      </c>
      <c r="AM178">
        <v>-2</v>
      </c>
      <c r="AN178">
        <v>0</v>
      </c>
      <c r="AO178">
        <v>0</v>
      </c>
      <c r="AP178">
        <v>1</v>
      </c>
      <c r="AQ178">
        <v>1</v>
      </c>
      <c r="AR178">
        <v>0</v>
      </c>
      <c r="AS178" t="s">
        <v>3</v>
      </c>
      <c r="AT178">
        <v>47.29</v>
      </c>
      <c r="AU178" t="s">
        <v>3</v>
      </c>
      <c r="AV178">
        <v>1</v>
      </c>
      <c r="AW178">
        <v>2</v>
      </c>
      <c r="AX178">
        <v>87115533</v>
      </c>
      <c r="AY178">
        <v>1</v>
      </c>
      <c r="AZ178">
        <v>0</v>
      </c>
      <c r="BA178">
        <v>178</v>
      </c>
      <c r="BB178">
        <v>1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0</v>
      </c>
      <c r="BI178">
        <v>0</v>
      </c>
      <c r="BJ178">
        <v>0</v>
      </c>
      <c r="BK178">
        <v>0</v>
      </c>
      <c r="BL178">
        <v>0</v>
      </c>
      <c r="BM178">
        <v>34091.833899999998</v>
      </c>
      <c r="BN178">
        <v>47.29</v>
      </c>
      <c r="BO178">
        <v>0</v>
      </c>
      <c r="BP178">
        <v>1</v>
      </c>
      <c r="BQ178">
        <v>0</v>
      </c>
      <c r="BR178">
        <v>0</v>
      </c>
      <c r="BS178">
        <v>0</v>
      </c>
      <c r="BT178">
        <v>34091.833899999998</v>
      </c>
      <c r="BU178">
        <v>47.29</v>
      </c>
      <c r="BV178">
        <v>0</v>
      </c>
      <c r="BW178">
        <v>1</v>
      </c>
      <c r="CU178">
        <f>ROUND(AT178*Source!I112*AH178*AL178,2)</f>
        <v>3078.49</v>
      </c>
      <c r="CV178">
        <f>ROUND(Y178*Source!I112,7)</f>
        <v>4.2702869999999997</v>
      </c>
      <c r="CW178">
        <v>0</v>
      </c>
      <c r="CX178">
        <f>ROUND(Y178*Source!I112,7)</f>
        <v>4.2702869999999997</v>
      </c>
      <c r="CY178">
        <f>AD178</f>
        <v>720.91</v>
      </c>
      <c r="CZ178">
        <f>AH178</f>
        <v>720.91</v>
      </c>
      <c r="DA178">
        <f>AL178</f>
        <v>1</v>
      </c>
      <c r="DB178">
        <f t="shared" si="47"/>
        <v>34091.83</v>
      </c>
      <c r="DC178">
        <f t="shared" si="48"/>
        <v>0</v>
      </c>
      <c r="DD178" t="s">
        <v>3</v>
      </c>
      <c r="DE178" t="s">
        <v>3</v>
      </c>
      <c r="DF178">
        <f t="shared" si="63"/>
        <v>0</v>
      </c>
      <c r="DG178">
        <f t="shared" si="58"/>
        <v>0</v>
      </c>
      <c r="DH178">
        <f t="shared" si="49"/>
        <v>0</v>
      </c>
      <c r="DI178">
        <f t="shared" si="50"/>
        <v>3078.49</v>
      </c>
      <c r="DJ178">
        <f>DI178</f>
        <v>3078.49</v>
      </c>
      <c r="DK178">
        <v>1</v>
      </c>
      <c r="DL178" t="s">
        <v>3</v>
      </c>
      <c r="DM178">
        <v>0</v>
      </c>
      <c r="DN178" t="s">
        <v>3</v>
      </c>
      <c r="DO178">
        <v>0</v>
      </c>
    </row>
    <row r="179" spans="1:119" x14ac:dyDescent="0.2">
      <c r="A179">
        <f>ROW(Source!A112)</f>
        <v>112</v>
      </c>
      <c r="B179">
        <v>87105575</v>
      </c>
      <c r="C179">
        <v>87115518</v>
      </c>
      <c r="D179">
        <v>85789212</v>
      </c>
      <c r="E179">
        <v>117</v>
      </c>
      <c r="F179">
        <v>1</v>
      </c>
      <c r="G179">
        <v>1</v>
      </c>
      <c r="H179">
        <v>1</v>
      </c>
      <c r="I179" t="s">
        <v>488</v>
      </c>
      <c r="J179" t="s">
        <v>3</v>
      </c>
      <c r="K179" t="s">
        <v>489</v>
      </c>
      <c r="L179">
        <v>1369</v>
      </c>
      <c r="N179">
        <v>1013</v>
      </c>
      <c r="O179" t="s">
        <v>485</v>
      </c>
      <c r="P179" t="s">
        <v>485</v>
      </c>
      <c r="Q179">
        <v>1</v>
      </c>
      <c r="W179">
        <v>0</v>
      </c>
      <c r="X179">
        <v>-512803540</v>
      </c>
      <c r="Y179">
        <f t="shared" si="46"/>
        <v>23.42</v>
      </c>
      <c r="AA179">
        <v>0</v>
      </c>
      <c r="AB179">
        <v>0</v>
      </c>
      <c r="AC179">
        <v>0</v>
      </c>
      <c r="AD179">
        <v>811.79</v>
      </c>
      <c r="AE179">
        <v>0</v>
      </c>
      <c r="AF179">
        <v>0</v>
      </c>
      <c r="AG179">
        <v>0</v>
      </c>
      <c r="AH179">
        <v>811.79</v>
      </c>
      <c r="AI179">
        <v>1</v>
      </c>
      <c r="AJ179">
        <v>1</v>
      </c>
      <c r="AK179">
        <v>1</v>
      </c>
      <c r="AL179">
        <v>1</v>
      </c>
      <c r="AM179">
        <v>-2</v>
      </c>
      <c r="AN179">
        <v>0</v>
      </c>
      <c r="AO179">
        <v>0</v>
      </c>
      <c r="AP179">
        <v>1</v>
      </c>
      <c r="AQ179">
        <v>1</v>
      </c>
      <c r="AR179">
        <v>0</v>
      </c>
      <c r="AS179" t="s">
        <v>3</v>
      </c>
      <c r="AT179">
        <v>23.42</v>
      </c>
      <c r="AU179" t="s">
        <v>3</v>
      </c>
      <c r="AV179">
        <v>1</v>
      </c>
      <c r="AW179">
        <v>2</v>
      </c>
      <c r="AX179">
        <v>87115534</v>
      </c>
      <c r="AY179">
        <v>1</v>
      </c>
      <c r="AZ179">
        <v>0</v>
      </c>
      <c r="BA179">
        <v>179</v>
      </c>
      <c r="BB179">
        <v>1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0</v>
      </c>
      <c r="BI179">
        <v>0</v>
      </c>
      <c r="BJ179">
        <v>0</v>
      </c>
      <c r="BK179">
        <v>0</v>
      </c>
      <c r="BL179">
        <v>0</v>
      </c>
      <c r="BM179">
        <v>19012.121800000001</v>
      </c>
      <c r="BN179">
        <v>23.42</v>
      </c>
      <c r="BO179">
        <v>0</v>
      </c>
      <c r="BP179">
        <v>1</v>
      </c>
      <c r="BQ179">
        <v>0</v>
      </c>
      <c r="BR179">
        <v>0</v>
      </c>
      <c r="BS179">
        <v>0</v>
      </c>
      <c r="BT179">
        <v>19012.121800000001</v>
      </c>
      <c r="BU179">
        <v>23.42</v>
      </c>
      <c r="BV179">
        <v>0</v>
      </c>
      <c r="BW179">
        <v>1</v>
      </c>
      <c r="CU179">
        <f>ROUND(AT179*Source!I112*AH179*AL179,2)</f>
        <v>1716.79</v>
      </c>
      <c r="CV179">
        <f>ROUND(Y179*Source!I112,7)</f>
        <v>2.1148259999999999</v>
      </c>
      <c r="CW179">
        <v>0</v>
      </c>
      <c r="CX179">
        <f>ROUND(Y179*Source!I112,7)</f>
        <v>2.1148259999999999</v>
      </c>
      <c r="CY179">
        <f>AD179</f>
        <v>811.79</v>
      </c>
      <c r="CZ179">
        <f>AH179</f>
        <v>811.79</v>
      </c>
      <c r="DA179">
        <f>AL179</f>
        <v>1</v>
      </c>
      <c r="DB179">
        <f t="shared" si="47"/>
        <v>19012.12</v>
      </c>
      <c r="DC179">
        <f t="shared" si="48"/>
        <v>0</v>
      </c>
      <c r="DD179" t="s">
        <v>3</v>
      </c>
      <c r="DE179" t="s">
        <v>3</v>
      </c>
      <c r="DF179">
        <f t="shared" si="63"/>
        <v>0</v>
      </c>
      <c r="DG179">
        <f t="shared" si="58"/>
        <v>0</v>
      </c>
      <c r="DH179">
        <f t="shared" si="49"/>
        <v>0</v>
      </c>
      <c r="DI179">
        <f t="shared" si="50"/>
        <v>1716.79</v>
      </c>
      <c r="DJ179">
        <f>DI179</f>
        <v>1716.79</v>
      </c>
      <c r="DK179">
        <v>1</v>
      </c>
      <c r="DL179" t="s">
        <v>3</v>
      </c>
      <c r="DM179">
        <v>0</v>
      </c>
      <c r="DN179" t="s">
        <v>3</v>
      </c>
      <c r="DO179">
        <v>0</v>
      </c>
    </row>
    <row r="180" spans="1:119" x14ac:dyDescent="0.2">
      <c r="A180">
        <f>ROW(Source!A112)</f>
        <v>112</v>
      </c>
      <c r="B180">
        <v>87105575</v>
      </c>
      <c r="C180">
        <v>87115518</v>
      </c>
      <c r="D180">
        <v>85789216</v>
      </c>
      <c r="E180">
        <v>117</v>
      </c>
      <c r="F180">
        <v>1</v>
      </c>
      <c r="G180">
        <v>1</v>
      </c>
      <c r="H180">
        <v>1</v>
      </c>
      <c r="I180" t="s">
        <v>490</v>
      </c>
      <c r="J180" t="s">
        <v>3</v>
      </c>
      <c r="K180" t="s">
        <v>491</v>
      </c>
      <c r="L180">
        <v>1369</v>
      </c>
      <c r="N180">
        <v>1013</v>
      </c>
      <c r="O180" t="s">
        <v>485</v>
      </c>
      <c r="P180" t="s">
        <v>485</v>
      </c>
      <c r="Q180">
        <v>1</v>
      </c>
      <c r="W180">
        <v>0</v>
      </c>
      <c r="X180">
        <v>1518711480</v>
      </c>
      <c r="Y180">
        <f t="shared" si="46"/>
        <v>23.42</v>
      </c>
      <c r="AA180">
        <v>0</v>
      </c>
      <c r="AB180">
        <v>0</v>
      </c>
      <c r="AC180">
        <v>0</v>
      </c>
      <c r="AD180">
        <v>932.95</v>
      </c>
      <c r="AE180">
        <v>0</v>
      </c>
      <c r="AF180">
        <v>0</v>
      </c>
      <c r="AG180">
        <v>0</v>
      </c>
      <c r="AH180">
        <v>932.95</v>
      </c>
      <c r="AI180">
        <v>1</v>
      </c>
      <c r="AJ180">
        <v>1</v>
      </c>
      <c r="AK180">
        <v>1</v>
      </c>
      <c r="AL180">
        <v>1</v>
      </c>
      <c r="AM180">
        <v>-2</v>
      </c>
      <c r="AN180">
        <v>0</v>
      </c>
      <c r="AO180">
        <v>0</v>
      </c>
      <c r="AP180">
        <v>1</v>
      </c>
      <c r="AQ180">
        <v>1</v>
      </c>
      <c r="AR180">
        <v>0</v>
      </c>
      <c r="AS180" t="s">
        <v>3</v>
      </c>
      <c r="AT180">
        <v>23.42</v>
      </c>
      <c r="AU180" t="s">
        <v>3</v>
      </c>
      <c r="AV180">
        <v>1</v>
      </c>
      <c r="AW180">
        <v>2</v>
      </c>
      <c r="AX180">
        <v>87115535</v>
      </c>
      <c r="AY180">
        <v>1</v>
      </c>
      <c r="AZ180">
        <v>0</v>
      </c>
      <c r="BA180">
        <v>180</v>
      </c>
      <c r="BB180">
        <v>1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0</v>
      </c>
      <c r="BI180">
        <v>0</v>
      </c>
      <c r="BJ180">
        <v>0</v>
      </c>
      <c r="BK180">
        <v>0</v>
      </c>
      <c r="BL180">
        <v>0</v>
      </c>
      <c r="BM180">
        <v>21849.689000000002</v>
      </c>
      <c r="BN180">
        <v>23.42</v>
      </c>
      <c r="BO180">
        <v>0</v>
      </c>
      <c r="BP180">
        <v>1</v>
      </c>
      <c r="BQ180">
        <v>0</v>
      </c>
      <c r="BR180">
        <v>0</v>
      </c>
      <c r="BS180">
        <v>0</v>
      </c>
      <c r="BT180">
        <v>21849.689000000002</v>
      </c>
      <c r="BU180">
        <v>23.42</v>
      </c>
      <c r="BV180">
        <v>0</v>
      </c>
      <c r="BW180">
        <v>1</v>
      </c>
      <c r="CU180">
        <f>ROUND(AT180*Source!I112*AH180*AL180,2)</f>
        <v>1973.03</v>
      </c>
      <c r="CV180">
        <f>ROUND(Y180*Source!I112,7)</f>
        <v>2.1148259999999999</v>
      </c>
      <c r="CW180">
        <v>0</v>
      </c>
      <c r="CX180">
        <f>ROUND(Y180*Source!I112,7)</f>
        <v>2.1148259999999999</v>
      </c>
      <c r="CY180">
        <f>AD180</f>
        <v>932.95</v>
      </c>
      <c r="CZ180">
        <f>AH180</f>
        <v>932.95</v>
      </c>
      <c r="DA180">
        <f>AL180</f>
        <v>1</v>
      </c>
      <c r="DB180">
        <f t="shared" si="47"/>
        <v>21849.69</v>
      </c>
      <c r="DC180">
        <f t="shared" si="48"/>
        <v>0</v>
      </c>
      <c r="DD180" t="s">
        <v>3</v>
      </c>
      <c r="DE180" t="s">
        <v>3</v>
      </c>
      <c r="DF180">
        <f t="shared" si="63"/>
        <v>0</v>
      </c>
      <c r="DG180">
        <f t="shared" si="58"/>
        <v>0</v>
      </c>
      <c r="DH180">
        <f t="shared" si="49"/>
        <v>0</v>
      </c>
      <c r="DI180">
        <f t="shared" si="50"/>
        <v>1973.03</v>
      </c>
      <c r="DJ180">
        <f>DI180</f>
        <v>1973.03</v>
      </c>
      <c r="DK180">
        <v>1</v>
      </c>
      <c r="DL180" t="s">
        <v>3</v>
      </c>
      <c r="DM180">
        <v>0</v>
      </c>
      <c r="DN180" t="s">
        <v>3</v>
      </c>
      <c r="DO180">
        <v>0</v>
      </c>
    </row>
    <row r="181" spans="1:119" x14ac:dyDescent="0.2">
      <c r="A181">
        <f>ROW(Source!A112)</f>
        <v>112</v>
      </c>
      <c r="B181">
        <v>87105575</v>
      </c>
      <c r="C181">
        <v>87115518</v>
      </c>
      <c r="D181">
        <v>85789248</v>
      </c>
      <c r="E181">
        <v>117</v>
      </c>
      <c r="F181">
        <v>1</v>
      </c>
      <c r="G181">
        <v>1</v>
      </c>
      <c r="H181">
        <v>1</v>
      </c>
      <c r="I181" t="s">
        <v>442</v>
      </c>
      <c r="J181" t="s">
        <v>3</v>
      </c>
      <c r="K181" t="s">
        <v>443</v>
      </c>
      <c r="L181">
        <v>1191</v>
      </c>
      <c r="N181">
        <v>1013</v>
      </c>
      <c r="O181" t="s">
        <v>441</v>
      </c>
      <c r="P181" t="s">
        <v>441</v>
      </c>
      <c r="Q181">
        <v>1</v>
      </c>
      <c r="W181">
        <v>0</v>
      </c>
      <c r="X181">
        <v>-1417349443</v>
      </c>
      <c r="Y181">
        <f t="shared" si="46"/>
        <v>24.89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1</v>
      </c>
      <c r="AJ181">
        <v>1</v>
      </c>
      <c r="AK181">
        <v>1</v>
      </c>
      <c r="AL181">
        <v>1</v>
      </c>
      <c r="AM181">
        <v>-2</v>
      </c>
      <c r="AN181">
        <v>0</v>
      </c>
      <c r="AO181">
        <v>0</v>
      </c>
      <c r="AP181">
        <v>1</v>
      </c>
      <c r="AQ181">
        <v>1</v>
      </c>
      <c r="AR181">
        <v>0</v>
      </c>
      <c r="AS181" t="s">
        <v>3</v>
      </c>
      <c r="AT181">
        <v>24.89</v>
      </c>
      <c r="AU181" t="s">
        <v>3</v>
      </c>
      <c r="AV181">
        <v>2</v>
      </c>
      <c r="AW181">
        <v>2</v>
      </c>
      <c r="AX181">
        <v>87115536</v>
      </c>
      <c r="AY181">
        <v>1</v>
      </c>
      <c r="AZ181">
        <v>0</v>
      </c>
      <c r="BA181">
        <v>181</v>
      </c>
      <c r="BB181">
        <v>1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0</v>
      </c>
      <c r="BI181">
        <v>0</v>
      </c>
      <c r="BJ181">
        <v>0</v>
      </c>
      <c r="BK181">
        <v>0</v>
      </c>
      <c r="BL181">
        <v>0</v>
      </c>
      <c r="BM181">
        <v>0</v>
      </c>
      <c r="BN181">
        <v>0</v>
      </c>
      <c r="BO181">
        <v>0</v>
      </c>
      <c r="BP181">
        <v>0</v>
      </c>
      <c r="BQ181">
        <v>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CV181">
        <v>0</v>
      </c>
      <c r="CW181">
        <v>0</v>
      </c>
      <c r="CX181">
        <f>ROUND(Y181*Source!I112,7)</f>
        <v>2.2475670000000001</v>
      </c>
      <c r="CY181">
        <f>AD181</f>
        <v>0</v>
      </c>
      <c r="CZ181">
        <f>AH181</f>
        <v>0</v>
      </c>
      <c r="DA181">
        <f>AL181</f>
        <v>1</v>
      </c>
      <c r="DB181">
        <f t="shared" si="47"/>
        <v>0</v>
      </c>
      <c r="DC181">
        <f t="shared" si="48"/>
        <v>0</v>
      </c>
      <c r="DD181" t="s">
        <v>3</v>
      </c>
      <c r="DE181" t="s">
        <v>3</v>
      </c>
      <c r="DF181">
        <f t="shared" si="63"/>
        <v>0</v>
      </c>
      <c r="DG181">
        <f t="shared" si="58"/>
        <v>0</v>
      </c>
      <c r="DH181">
        <f t="shared" si="49"/>
        <v>0</v>
      </c>
      <c r="DI181">
        <f t="shared" si="50"/>
        <v>0</v>
      </c>
      <c r="DJ181">
        <f>DI181</f>
        <v>0</v>
      </c>
      <c r="DK181">
        <v>0</v>
      </c>
      <c r="DL181" t="s">
        <v>3</v>
      </c>
      <c r="DM181">
        <v>0</v>
      </c>
      <c r="DN181" t="s">
        <v>3</v>
      </c>
      <c r="DO181">
        <v>0</v>
      </c>
    </row>
    <row r="182" spans="1:119" x14ac:dyDescent="0.2">
      <c r="A182">
        <f>ROW(Source!A112)</f>
        <v>112</v>
      </c>
      <c r="B182">
        <v>87105575</v>
      </c>
      <c r="C182">
        <v>87115518</v>
      </c>
      <c r="D182">
        <v>85795737</v>
      </c>
      <c r="E182">
        <v>1</v>
      </c>
      <c r="F182">
        <v>1</v>
      </c>
      <c r="G182">
        <v>1</v>
      </c>
      <c r="H182">
        <v>2</v>
      </c>
      <c r="I182" t="s">
        <v>444</v>
      </c>
      <c r="J182" t="s">
        <v>445</v>
      </c>
      <c r="K182" t="s">
        <v>446</v>
      </c>
      <c r="L182">
        <v>1368</v>
      </c>
      <c r="N182">
        <v>1011</v>
      </c>
      <c r="O182" t="s">
        <v>447</v>
      </c>
      <c r="P182" t="s">
        <v>447</v>
      </c>
      <c r="Q182">
        <v>1</v>
      </c>
      <c r="W182">
        <v>0</v>
      </c>
      <c r="X182">
        <v>639918019</v>
      </c>
      <c r="Y182">
        <f t="shared" si="46"/>
        <v>0.75</v>
      </c>
      <c r="AA182">
        <v>0</v>
      </c>
      <c r="AB182">
        <v>1626.29</v>
      </c>
      <c r="AC182">
        <v>1090.46</v>
      </c>
      <c r="AD182">
        <v>0</v>
      </c>
      <c r="AE182">
        <v>0</v>
      </c>
      <c r="AF182">
        <v>1626.29</v>
      </c>
      <c r="AG182">
        <v>1090.46</v>
      </c>
      <c r="AH182">
        <v>0</v>
      </c>
      <c r="AI182">
        <v>1</v>
      </c>
      <c r="AJ182">
        <v>1</v>
      </c>
      <c r="AK182">
        <v>1</v>
      </c>
      <c r="AL182">
        <v>1</v>
      </c>
      <c r="AM182">
        <v>-2</v>
      </c>
      <c r="AN182">
        <v>0</v>
      </c>
      <c r="AO182">
        <v>0</v>
      </c>
      <c r="AP182">
        <v>1</v>
      </c>
      <c r="AQ182">
        <v>1</v>
      </c>
      <c r="AR182">
        <v>0</v>
      </c>
      <c r="AS182" t="s">
        <v>3</v>
      </c>
      <c r="AT182">
        <v>0.75</v>
      </c>
      <c r="AU182" t="s">
        <v>3</v>
      </c>
      <c r="AV182">
        <v>1</v>
      </c>
      <c r="AW182">
        <v>2</v>
      </c>
      <c r="AX182">
        <v>87115537</v>
      </c>
      <c r="AY182">
        <v>1</v>
      </c>
      <c r="AZ182">
        <v>0</v>
      </c>
      <c r="BA182">
        <v>182</v>
      </c>
      <c r="BB182">
        <v>1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0</v>
      </c>
      <c r="BI182">
        <v>0</v>
      </c>
      <c r="BJ182">
        <v>0</v>
      </c>
      <c r="BK182">
        <v>1219.7175</v>
      </c>
      <c r="BL182">
        <v>817.84500000000003</v>
      </c>
      <c r="BM182">
        <v>0</v>
      </c>
      <c r="BN182">
        <v>0</v>
      </c>
      <c r="BO182">
        <v>0.75</v>
      </c>
      <c r="BP182">
        <v>1</v>
      </c>
      <c r="BQ182">
        <v>0</v>
      </c>
      <c r="BR182">
        <v>1219.7175</v>
      </c>
      <c r="BS182">
        <v>817.84500000000003</v>
      </c>
      <c r="BT182">
        <v>0</v>
      </c>
      <c r="BU182">
        <v>0</v>
      </c>
      <c r="BV182">
        <v>0.75</v>
      </c>
      <c r="BW182">
        <v>1</v>
      </c>
      <c r="CV182">
        <v>0</v>
      </c>
      <c r="CW182">
        <f>ROUND(Y182*Source!I112*DO182,7)</f>
        <v>6.7724999999999994E-2</v>
      </c>
      <c r="CX182">
        <f>ROUND(Y182*Source!I112,7)</f>
        <v>6.7724999999999994E-2</v>
      </c>
      <c r="CY182">
        <f>AB182</f>
        <v>1626.29</v>
      </c>
      <c r="CZ182">
        <f>AF182</f>
        <v>1626.29</v>
      </c>
      <c r="DA182">
        <f>AJ182</f>
        <v>1</v>
      </c>
      <c r="DB182">
        <f t="shared" si="47"/>
        <v>1219.72</v>
      </c>
      <c r="DC182">
        <f t="shared" si="48"/>
        <v>817.85</v>
      </c>
      <c r="DD182" t="s">
        <v>3</v>
      </c>
      <c r="DE182" t="s">
        <v>3</v>
      </c>
      <c r="DF182">
        <f t="shared" si="63"/>
        <v>0</v>
      </c>
      <c r="DG182">
        <f t="shared" si="58"/>
        <v>110.14</v>
      </c>
      <c r="DH182">
        <f t="shared" si="49"/>
        <v>73.849999999999994</v>
      </c>
      <c r="DI182">
        <f t="shared" si="50"/>
        <v>0</v>
      </c>
      <c r="DJ182">
        <f>DG182+DH182</f>
        <v>183.99</v>
      </c>
      <c r="DK182">
        <v>1</v>
      </c>
      <c r="DL182" t="s">
        <v>448</v>
      </c>
      <c r="DM182">
        <v>6</v>
      </c>
      <c r="DN182" t="s">
        <v>441</v>
      </c>
      <c r="DO182">
        <v>1</v>
      </c>
    </row>
    <row r="183" spans="1:119" x14ac:dyDescent="0.2">
      <c r="A183">
        <f>ROW(Source!A112)</f>
        <v>112</v>
      </c>
      <c r="B183">
        <v>87105575</v>
      </c>
      <c r="C183">
        <v>87115518</v>
      </c>
      <c r="D183">
        <v>85795871</v>
      </c>
      <c r="E183">
        <v>1</v>
      </c>
      <c r="F183">
        <v>1</v>
      </c>
      <c r="G183">
        <v>1</v>
      </c>
      <c r="H183">
        <v>2</v>
      </c>
      <c r="I183" t="s">
        <v>492</v>
      </c>
      <c r="J183" t="s">
        <v>493</v>
      </c>
      <c r="K183" t="s">
        <v>494</v>
      </c>
      <c r="L183">
        <v>1368</v>
      </c>
      <c r="N183">
        <v>1011</v>
      </c>
      <c r="O183" t="s">
        <v>447</v>
      </c>
      <c r="P183" t="s">
        <v>447</v>
      </c>
      <c r="Q183">
        <v>1</v>
      </c>
      <c r="W183">
        <v>0</v>
      </c>
      <c r="X183">
        <v>1560534341</v>
      </c>
      <c r="Y183">
        <f t="shared" si="46"/>
        <v>0.81</v>
      </c>
      <c r="AA183">
        <v>0</v>
      </c>
      <c r="AB183">
        <v>16.95</v>
      </c>
      <c r="AC183">
        <v>0</v>
      </c>
      <c r="AD183">
        <v>0</v>
      </c>
      <c r="AE183">
        <v>0</v>
      </c>
      <c r="AF183">
        <v>11.45</v>
      </c>
      <c r="AG183">
        <v>0</v>
      </c>
      <c r="AH183">
        <v>0</v>
      </c>
      <c r="AI183">
        <v>1</v>
      </c>
      <c r="AJ183">
        <v>1.48</v>
      </c>
      <c r="AK183">
        <v>1</v>
      </c>
      <c r="AL183">
        <v>1</v>
      </c>
      <c r="AM183">
        <v>2</v>
      </c>
      <c r="AN183">
        <v>0</v>
      </c>
      <c r="AO183">
        <v>0</v>
      </c>
      <c r="AP183">
        <v>1</v>
      </c>
      <c r="AQ183">
        <v>1</v>
      </c>
      <c r="AR183">
        <v>0</v>
      </c>
      <c r="AS183" t="s">
        <v>3</v>
      </c>
      <c r="AT183">
        <v>0.81</v>
      </c>
      <c r="AU183" t="s">
        <v>3</v>
      </c>
      <c r="AV183">
        <v>1</v>
      </c>
      <c r="AW183">
        <v>2</v>
      </c>
      <c r="AX183">
        <v>87115538</v>
      </c>
      <c r="AY183">
        <v>1</v>
      </c>
      <c r="AZ183">
        <v>0</v>
      </c>
      <c r="BA183">
        <v>183</v>
      </c>
      <c r="BB183">
        <v>1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0</v>
      </c>
      <c r="BI183">
        <v>0</v>
      </c>
      <c r="BJ183">
        <v>0</v>
      </c>
      <c r="BK183">
        <v>9.2744999999999997</v>
      </c>
      <c r="BL183">
        <v>0</v>
      </c>
      <c r="BM183">
        <v>0</v>
      </c>
      <c r="BN183">
        <v>0</v>
      </c>
      <c r="BO183">
        <v>0</v>
      </c>
      <c r="BP183">
        <v>1</v>
      </c>
      <c r="BQ183">
        <v>0</v>
      </c>
      <c r="BR183">
        <v>9.2744999999999997</v>
      </c>
      <c r="BS183">
        <v>0</v>
      </c>
      <c r="BT183">
        <v>0</v>
      </c>
      <c r="BU183">
        <v>0</v>
      </c>
      <c r="BV183">
        <v>0</v>
      </c>
      <c r="BW183">
        <v>1</v>
      </c>
      <c r="CV183">
        <v>0</v>
      </c>
      <c r="CW183">
        <f>ROUND(Y183*Source!I112*DO183,7)</f>
        <v>0</v>
      </c>
      <c r="CX183">
        <f>ROUND(Y183*Source!I112,7)</f>
        <v>7.3143E-2</v>
      </c>
      <c r="CY183">
        <f>AB183</f>
        <v>16.95</v>
      </c>
      <c r="CZ183">
        <f>AF183</f>
        <v>11.45</v>
      </c>
      <c r="DA183">
        <f>AJ183</f>
        <v>1.48</v>
      </c>
      <c r="DB183">
        <f t="shared" si="47"/>
        <v>9.27</v>
      </c>
      <c r="DC183">
        <f t="shared" si="48"/>
        <v>0</v>
      </c>
      <c r="DD183" t="s">
        <v>3</v>
      </c>
      <c r="DE183" t="s">
        <v>3</v>
      </c>
      <c r="DF183">
        <f t="shared" si="63"/>
        <v>0</v>
      </c>
      <c r="DG183">
        <f>ROUND(ROUND(AF183*AJ183,2)*CX183,2)</f>
        <v>1.24</v>
      </c>
      <c r="DH183">
        <f t="shared" si="49"/>
        <v>0</v>
      </c>
      <c r="DI183">
        <f t="shared" si="50"/>
        <v>0</v>
      </c>
      <c r="DJ183">
        <f>DG183+DH183</f>
        <v>1.24</v>
      </c>
      <c r="DK183">
        <v>0</v>
      </c>
      <c r="DL183" t="s">
        <v>3</v>
      </c>
      <c r="DM183">
        <v>0</v>
      </c>
      <c r="DN183" t="s">
        <v>3</v>
      </c>
      <c r="DO183">
        <v>0</v>
      </c>
    </row>
    <row r="184" spans="1:119" x14ac:dyDescent="0.2">
      <c r="A184">
        <f>ROW(Source!A112)</f>
        <v>112</v>
      </c>
      <c r="B184">
        <v>87105575</v>
      </c>
      <c r="C184">
        <v>87115518</v>
      </c>
      <c r="D184">
        <v>85795911</v>
      </c>
      <c r="E184">
        <v>1</v>
      </c>
      <c r="F184">
        <v>1</v>
      </c>
      <c r="G184">
        <v>1</v>
      </c>
      <c r="H184">
        <v>2</v>
      </c>
      <c r="I184" t="s">
        <v>495</v>
      </c>
      <c r="J184" t="s">
        <v>496</v>
      </c>
      <c r="K184" t="s">
        <v>497</v>
      </c>
      <c r="L184">
        <v>1368</v>
      </c>
      <c r="N184">
        <v>1011</v>
      </c>
      <c r="O184" t="s">
        <v>447</v>
      </c>
      <c r="P184" t="s">
        <v>447</v>
      </c>
      <c r="Q184">
        <v>1</v>
      </c>
      <c r="W184">
        <v>0</v>
      </c>
      <c r="X184">
        <v>-438045540</v>
      </c>
      <c r="Y184">
        <f t="shared" si="46"/>
        <v>22.74</v>
      </c>
      <c r="AA184">
        <v>0</v>
      </c>
      <c r="AB184">
        <v>506.23</v>
      </c>
      <c r="AC184">
        <v>811.79</v>
      </c>
      <c r="AD184">
        <v>0</v>
      </c>
      <c r="AE184">
        <v>0</v>
      </c>
      <c r="AF184">
        <v>346.73</v>
      </c>
      <c r="AG184">
        <v>811.79</v>
      </c>
      <c r="AH184">
        <v>0</v>
      </c>
      <c r="AI184">
        <v>1</v>
      </c>
      <c r="AJ184">
        <v>1.46</v>
      </c>
      <c r="AK184">
        <v>1</v>
      </c>
      <c r="AL184">
        <v>1</v>
      </c>
      <c r="AM184">
        <v>2</v>
      </c>
      <c r="AN184">
        <v>0</v>
      </c>
      <c r="AO184">
        <v>0</v>
      </c>
      <c r="AP184">
        <v>1</v>
      </c>
      <c r="AQ184">
        <v>1</v>
      </c>
      <c r="AR184">
        <v>0</v>
      </c>
      <c r="AS184" t="s">
        <v>3</v>
      </c>
      <c r="AT184">
        <v>22.74</v>
      </c>
      <c r="AU184" t="s">
        <v>3</v>
      </c>
      <c r="AV184">
        <v>1</v>
      </c>
      <c r="AW184">
        <v>2</v>
      </c>
      <c r="AX184">
        <v>87115539</v>
      </c>
      <c r="AY184">
        <v>1</v>
      </c>
      <c r="AZ184">
        <v>0</v>
      </c>
      <c r="BA184">
        <v>184</v>
      </c>
      <c r="BB184">
        <v>1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0</v>
      </c>
      <c r="BI184">
        <v>0</v>
      </c>
      <c r="BJ184">
        <v>0</v>
      </c>
      <c r="BK184">
        <v>7884.6401999999998</v>
      </c>
      <c r="BL184">
        <v>18460.104599999999</v>
      </c>
      <c r="BM184">
        <v>0</v>
      </c>
      <c r="BN184">
        <v>0</v>
      </c>
      <c r="BO184">
        <v>22.74</v>
      </c>
      <c r="BP184">
        <v>1</v>
      </c>
      <c r="BQ184">
        <v>0</v>
      </c>
      <c r="BR184">
        <v>7884.6401999999998</v>
      </c>
      <c r="BS184">
        <v>18460.104599999999</v>
      </c>
      <c r="BT184">
        <v>0</v>
      </c>
      <c r="BU184">
        <v>0</v>
      </c>
      <c r="BV184">
        <v>22.74</v>
      </c>
      <c r="BW184">
        <v>1</v>
      </c>
      <c r="CV184">
        <v>0</v>
      </c>
      <c r="CW184">
        <f>ROUND(Y184*Source!I112*DO184,7)</f>
        <v>2.0534219999999999</v>
      </c>
      <c r="CX184">
        <f>ROUND(Y184*Source!I112,7)</f>
        <v>2.0534219999999999</v>
      </c>
      <c r="CY184">
        <f>AB184</f>
        <v>506.23</v>
      </c>
      <c r="CZ184">
        <f>AF184</f>
        <v>346.73</v>
      </c>
      <c r="DA184">
        <f>AJ184</f>
        <v>1.46</v>
      </c>
      <c r="DB184">
        <f t="shared" si="47"/>
        <v>7884.64</v>
      </c>
      <c r="DC184">
        <f t="shared" si="48"/>
        <v>18460.099999999999</v>
      </c>
      <c r="DD184" t="s">
        <v>3</v>
      </c>
      <c r="DE184" t="s">
        <v>3</v>
      </c>
      <c r="DF184">
        <f t="shared" si="63"/>
        <v>0</v>
      </c>
      <c r="DG184">
        <f>ROUND(ROUND(AF184*AJ184,2)*CX184,2)</f>
        <v>1039.5</v>
      </c>
      <c r="DH184">
        <f t="shared" si="49"/>
        <v>1666.95</v>
      </c>
      <c r="DI184">
        <f t="shared" si="50"/>
        <v>0</v>
      </c>
      <c r="DJ184">
        <f>DG184+DH184</f>
        <v>2706.45</v>
      </c>
      <c r="DK184">
        <v>0</v>
      </c>
      <c r="DL184" t="s">
        <v>455</v>
      </c>
      <c r="DM184">
        <v>4</v>
      </c>
      <c r="DN184" t="s">
        <v>441</v>
      </c>
      <c r="DO184">
        <v>1</v>
      </c>
    </row>
    <row r="185" spans="1:119" x14ac:dyDescent="0.2">
      <c r="A185">
        <f>ROW(Source!A112)</f>
        <v>112</v>
      </c>
      <c r="B185">
        <v>87105575</v>
      </c>
      <c r="C185">
        <v>87115518</v>
      </c>
      <c r="D185">
        <v>85796632</v>
      </c>
      <c r="E185">
        <v>1</v>
      </c>
      <c r="F185">
        <v>1</v>
      </c>
      <c r="G185">
        <v>1</v>
      </c>
      <c r="H185">
        <v>2</v>
      </c>
      <c r="I185" t="s">
        <v>462</v>
      </c>
      <c r="J185" t="s">
        <v>463</v>
      </c>
      <c r="K185" t="s">
        <v>464</v>
      </c>
      <c r="L185">
        <v>1368</v>
      </c>
      <c r="N185">
        <v>1011</v>
      </c>
      <c r="O185" t="s">
        <v>447</v>
      </c>
      <c r="P185" t="s">
        <v>447</v>
      </c>
      <c r="Q185">
        <v>1</v>
      </c>
      <c r="W185">
        <v>0</v>
      </c>
      <c r="X185">
        <v>-849950259</v>
      </c>
      <c r="Y185">
        <f t="shared" si="46"/>
        <v>0.59</v>
      </c>
      <c r="AA185">
        <v>0</v>
      </c>
      <c r="AB185">
        <v>641.70000000000005</v>
      </c>
      <c r="AC185">
        <v>811.79</v>
      </c>
      <c r="AD185">
        <v>0</v>
      </c>
      <c r="AE185">
        <v>0</v>
      </c>
      <c r="AF185">
        <v>641.70000000000005</v>
      </c>
      <c r="AG185">
        <v>811.79</v>
      </c>
      <c r="AH185">
        <v>0</v>
      </c>
      <c r="AI185">
        <v>1</v>
      </c>
      <c r="AJ185">
        <v>1</v>
      </c>
      <c r="AK185">
        <v>1</v>
      </c>
      <c r="AL185">
        <v>1</v>
      </c>
      <c r="AM185">
        <v>-2</v>
      </c>
      <c r="AN185">
        <v>0</v>
      </c>
      <c r="AO185">
        <v>0</v>
      </c>
      <c r="AP185">
        <v>1</v>
      </c>
      <c r="AQ185">
        <v>1</v>
      </c>
      <c r="AR185">
        <v>0</v>
      </c>
      <c r="AS185" t="s">
        <v>3</v>
      </c>
      <c r="AT185">
        <v>0.59</v>
      </c>
      <c r="AU185" t="s">
        <v>3</v>
      </c>
      <c r="AV185">
        <v>1</v>
      </c>
      <c r="AW185">
        <v>2</v>
      </c>
      <c r="AX185">
        <v>87115540</v>
      </c>
      <c r="AY185">
        <v>1</v>
      </c>
      <c r="AZ185">
        <v>0</v>
      </c>
      <c r="BA185">
        <v>185</v>
      </c>
      <c r="BB185">
        <v>1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0</v>
      </c>
      <c r="BI185">
        <v>0</v>
      </c>
      <c r="BJ185">
        <v>0</v>
      </c>
      <c r="BK185">
        <v>378.60300000000001</v>
      </c>
      <c r="BL185">
        <v>478.95609999999994</v>
      </c>
      <c r="BM185">
        <v>0</v>
      </c>
      <c r="BN185">
        <v>0</v>
      </c>
      <c r="BO185">
        <v>0.59</v>
      </c>
      <c r="BP185">
        <v>1</v>
      </c>
      <c r="BQ185">
        <v>0</v>
      </c>
      <c r="BR185">
        <v>378.60300000000001</v>
      </c>
      <c r="BS185">
        <v>478.95609999999994</v>
      </c>
      <c r="BT185">
        <v>0</v>
      </c>
      <c r="BU185">
        <v>0</v>
      </c>
      <c r="BV185">
        <v>0.59</v>
      </c>
      <c r="BW185">
        <v>1</v>
      </c>
      <c r="CV185">
        <v>0</v>
      </c>
      <c r="CW185">
        <f>ROUND(Y185*Source!I112*DO185,7)</f>
        <v>5.3276999999999998E-2</v>
      </c>
      <c r="CX185">
        <f>ROUND(Y185*Source!I112,7)</f>
        <v>5.3276999999999998E-2</v>
      </c>
      <c r="CY185">
        <f>AB185</f>
        <v>641.70000000000005</v>
      </c>
      <c r="CZ185">
        <f>AF185</f>
        <v>641.70000000000005</v>
      </c>
      <c r="DA185">
        <f>AJ185</f>
        <v>1</v>
      </c>
      <c r="DB185">
        <f t="shared" si="47"/>
        <v>378.6</v>
      </c>
      <c r="DC185">
        <f t="shared" si="48"/>
        <v>478.96</v>
      </c>
      <c r="DD185" t="s">
        <v>3</v>
      </c>
      <c r="DE185" t="s">
        <v>3</v>
      </c>
      <c r="DF185">
        <f t="shared" si="63"/>
        <v>0</v>
      </c>
      <c r="DG185">
        <f t="shared" ref="DG185:DG195" si="64">ROUND(ROUND(AF185,2)*CX185,2)</f>
        <v>34.19</v>
      </c>
      <c r="DH185">
        <f t="shared" si="49"/>
        <v>43.25</v>
      </c>
      <c r="DI185">
        <f t="shared" si="50"/>
        <v>0</v>
      </c>
      <c r="DJ185">
        <f>DG185+DH185</f>
        <v>77.44</v>
      </c>
      <c r="DK185">
        <v>1</v>
      </c>
      <c r="DL185" t="s">
        <v>455</v>
      </c>
      <c r="DM185">
        <v>4</v>
      </c>
      <c r="DN185" t="s">
        <v>441</v>
      </c>
      <c r="DO185">
        <v>1</v>
      </c>
    </row>
    <row r="186" spans="1:119" x14ac:dyDescent="0.2">
      <c r="A186">
        <f>ROW(Source!A112)</f>
        <v>112</v>
      </c>
      <c r="B186">
        <v>87105575</v>
      </c>
      <c r="C186">
        <v>87115518</v>
      </c>
      <c r="D186">
        <v>85796830</v>
      </c>
      <c r="E186">
        <v>1</v>
      </c>
      <c r="F186">
        <v>1</v>
      </c>
      <c r="G186">
        <v>1</v>
      </c>
      <c r="H186">
        <v>2</v>
      </c>
      <c r="I186" t="s">
        <v>498</v>
      </c>
      <c r="J186" t="s">
        <v>499</v>
      </c>
      <c r="K186" t="s">
        <v>500</v>
      </c>
      <c r="L186">
        <v>1368</v>
      </c>
      <c r="N186">
        <v>1011</v>
      </c>
      <c r="O186" t="s">
        <v>447</v>
      </c>
      <c r="P186" t="s">
        <v>447</v>
      </c>
      <c r="Q186">
        <v>1</v>
      </c>
      <c r="W186">
        <v>0</v>
      </c>
      <c r="X186">
        <v>-1265937479</v>
      </c>
      <c r="Y186">
        <f t="shared" si="46"/>
        <v>0.81</v>
      </c>
      <c r="AA186">
        <v>0</v>
      </c>
      <c r="AB186">
        <v>192.86</v>
      </c>
      <c r="AC186">
        <v>811.79</v>
      </c>
      <c r="AD186">
        <v>0</v>
      </c>
      <c r="AE186">
        <v>0</v>
      </c>
      <c r="AF186">
        <v>192.86</v>
      </c>
      <c r="AG186">
        <v>811.79</v>
      </c>
      <c r="AH186">
        <v>0</v>
      </c>
      <c r="AI186">
        <v>1</v>
      </c>
      <c r="AJ186">
        <v>1</v>
      </c>
      <c r="AK186">
        <v>1</v>
      </c>
      <c r="AL186">
        <v>1</v>
      </c>
      <c r="AM186">
        <v>-2</v>
      </c>
      <c r="AN186">
        <v>0</v>
      </c>
      <c r="AO186">
        <v>0</v>
      </c>
      <c r="AP186">
        <v>1</v>
      </c>
      <c r="AQ186">
        <v>1</v>
      </c>
      <c r="AR186">
        <v>0</v>
      </c>
      <c r="AS186" t="s">
        <v>3</v>
      </c>
      <c r="AT186">
        <v>0.81</v>
      </c>
      <c r="AU186" t="s">
        <v>3</v>
      </c>
      <c r="AV186">
        <v>1</v>
      </c>
      <c r="AW186">
        <v>2</v>
      </c>
      <c r="AX186">
        <v>87115541</v>
      </c>
      <c r="AY186">
        <v>1</v>
      </c>
      <c r="AZ186">
        <v>0</v>
      </c>
      <c r="BA186">
        <v>186</v>
      </c>
      <c r="BB186">
        <v>1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0</v>
      </c>
      <c r="BI186">
        <v>0</v>
      </c>
      <c r="BJ186">
        <v>0</v>
      </c>
      <c r="BK186">
        <v>156.21660000000003</v>
      </c>
      <c r="BL186">
        <v>657.54989999999998</v>
      </c>
      <c r="BM186">
        <v>0</v>
      </c>
      <c r="BN186">
        <v>0</v>
      </c>
      <c r="BO186">
        <v>0.81</v>
      </c>
      <c r="BP186">
        <v>1</v>
      </c>
      <c r="BQ186">
        <v>0</v>
      </c>
      <c r="BR186">
        <v>156.21660000000003</v>
      </c>
      <c r="BS186">
        <v>657.54989999999998</v>
      </c>
      <c r="BT186">
        <v>0</v>
      </c>
      <c r="BU186">
        <v>0</v>
      </c>
      <c r="BV186">
        <v>0.81</v>
      </c>
      <c r="BW186">
        <v>1</v>
      </c>
      <c r="CV186">
        <v>0</v>
      </c>
      <c r="CW186">
        <f>ROUND(Y186*Source!I112*DO186,7)</f>
        <v>7.3143E-2</v>
      </c>
      <c r="CX186">
        <f>ROUND(Y186*Source!I112,7)</f>
        <v>7.3143E-2</v>
      </c>
      <c r="CY186">
        <f>AB186</f>
        <v>192.86</v>
      </c>
      <c r="CZ186">
        <f>AF186</f>
        <v>192.86</v>
      </c>
      <c r="DA186">
        <f>AJ186</f>
        <v>1</v>
      </c>
      <c r="DB186">
        <f t="shared" si="47"/>
        <v>156.22</v>
      </c>
      <c r="DC186">
        <f t="shared" si="48"/>
        <v>657.55</v>
      </c>
      <c r="DD186" t="s">
        <v>3</v>
      </c>
      <c r="DE186" t="s">
        <v>3</v>
      </c>
      <c r="DF186">
        <f t="shared" si="63"/>
        <v>0</v>
      </c>
      <c r="DG186">
        <f t="shared" si="64"/>
        <v>14.11</v>
      </c>
      <c r="DH186">
        <f t="shared" si="49"/>
        <v>59.38</v>
      </c>
      <c r="DI186">
        <f t="shared" si="50"/>
        <v>0</v>
      </c>
      <c r="DJ186">
        <f>DG186+DH186</f>
        <v>73.490000000000009</v>
      </c>
      <c r="DK186">
        <v>1</v>
      </c>
      <c r="DL186" t="s">
        <v>455</v>
      </c>
      <c r="DM186">
        <v>4</v>
      </c>
      <c r="DN186" t="s">
        <v>441</v>
      </c>
      <c r="DO186">
        <v>1</v>
      </c>
    </row>
    <row r="187" spans="1:119" x14ac:dyDescent="0.2">
      <c r="A187">
        <f>ROW(Source!A112)</f>
        <v>112</v>
      </c>
      <c r="B187">
        <v>87105575</v>
      </c>
      <c r="C187">
        <v>87115518</v>
      </c>
      <c r="D187">
        <v>85793923</v>
      </c>
      <c r="E187">
        <v>117</v>
      </c>
      <c r="F187">
        <v>1</v>
      </c>
      <c r="G187">
        <v>1</v>
      </c>
      <c r="H187">
        <v>3</v>
      </c>
      <c r="I187" t="s">
        <v>116</v>
      </c>
      <c r="J187" t="s">
        <v>3</v>
      </c>
      <c r="K187" t="s">
        <v>117</v>
      </c>
      <c r="L187">
        <v>1371</v>
      </c>
      <c r="N187">
        <v>1013</v>
      </c>
      <c r="O187" t="s">
        <v>24</v>
      </c>
      <c r="P187" t="s">
        <v>24</v>
      </c>
      <c r="Q187">
        <v>1</v>
      </c>
      <c r="W187">
        <v>0</v>
      </c>
      <c r="X187">
        <v>864875641</v>
      </c>
      <c r="Y187">
        <f t="shared" si="46"/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1</v>
      </c>
      <c r="AJ187">
        <v>1</v>
      </c>
      <c r="AK187">
        <v>1</v>
      </c>
      <c r="AL187">
        <v>1</v>
      </c>
      <c r="AM187">
        <v>0</v>
      </c>
      <c r="AN187">
        <v>1</v>
      </c>
      <c r="AO187">
        <v>0</v>
      </c>
      <c r="AP187">
        <v>1</v>
      </c>
      <c r="AQ187">
        <v>0</v>
      </c>
      <c r="AR187">
        <v>0</v>
      </c>
      <c r="AS187" t="s">
        <v>3</v>
      </c>
      <c r="AT187">
        <v>0</v>
      </c>
      <c r="AU187" t="s">
        <v>3</v>
      </c>
      <c r="AV187">
        <v>0</v>
      </c>
      <c r="AW187">
        <v>2</v>
      </c>
      <c r="AX187">
        <v>87115542</v>
      </c>
      <c r="AY187">
        <v>1</v>
      </c>
      <c r="AZ187">
        <v>0</v>
      </c>
      <c r="BA187">
        <v>187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0</v>
      </c>
      <c r="BI187">
        <v>0</v>
      </c>
      <c r="BJ187">
        <v>0</v>
      </c>
      <c r="BK187">
        <v>0</v>
      </c>
      <c r="BL187">
        <v>0</v>
      </c>
      <c r="BM187">
        <v>0</v>
      </c>
      <c r="BN187">
        <v>0</v>
      </c>
      <c r="BO187">
        <v>0</v>
      </c>
      <c r="BP187">
        <v>0</v>
      </c>
      <c r="BQ187">
        <v>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CV187">
        <v>0</v>
      </c>
      <c r="CW187">
        <v>0</v>
      </c>
      <c r="CX187">
        <f>ROUND(Y187*Source!I112,7)</f>
        <v>0</v>
      </c>
      <c r="CY187">
        <f>AA187</f>
        <v>0</v>
      </c>
      <c r="CZ187">
        <f>AE187</f>
        <v>0</v>
      </c>
      <c r="DA187">
        <f>AI187</f>
        <v>1</v>
      </c>
      <c r="DB187">
        <f t="shared" si="47"/>
        <v>0</v>
      </c>
      <c r="DC187">
        <f t="shared" si="48"/>
        <v>0</v>
      </c>
      <c r="DD187" t="s">
        <v>3</v>
      </c>
      <c r="DE187" t="s">
        <v>3</v>
      </c>
      <c r="DF187">
        <f t="shared" si="63"/>
        <v>0</v>
      </c>
      <c r="DG187">
        <f t="shared" si="64"/>
        <v>0</v>
      </c>
      <c r="DH187">
        <f t="shared" si="49"/>
        <v>0</v>
      </c>
      <c r="DI187">
        <f t="shared" si="50"/>
        <v>0</v>
      </c>
      <c r="DJ187">
        <f>DF187</f>
        <v>0</v>
      </c>
      <c r="DK187">
        <v>0</v>
      </c>
      <c r="DL187" t="s">
        <v>3</v>
      </c>
      <c r="DM187">
        <v>0</v>
      </c>
      <c r="DN187" t="s">
        <v>3</v>
      </c>
      <c r="DO187">
        <v>0</v>
      </c>
    </row>
    <row r="188" spans="1:119" x14ac:dyDescent="0.2">
      <c r="A188">
        <f>ROW(Source!A112)</f>
        <v>112</v>
      </c>
      <c r="B188">
        <v>87105575</v>
      </c>
      <c r="C188">
        <v>87115518</v>
      </c>
      <c r="D188">
        <v>85793931</v>
      </c>
      <c r="E188">
        <v>117</v>
      </c>
      <c r="F188">
        <v>1</v>
      </c>
      <c r="G188">
        <v>1</v>
      </c>
      <c r="H188">
        <v>3</v>
      </c>
      <c r="I188" t="s">
        <v>119</v>
      </c>
      <c r="J188" t="s">
        <v>3</v>
      </c>
      <c r="K188" t="s">
        <v>120</v>
      </c>
      <c r="L188">
        <v>1371</v>
      </c>
      <c r="N188">
        <v>1013</v>
      </c>
      <c r="O188" t="s">
        <v>24</v>
      </c>
      <c r="P188" t="s">
        <v>24</v>
      </c>
      <c r="Q188">
        <v>1</v>
      </c>
      <c r="W188">
        <v>0</v>
      </c>
      <c r="X188">
        <v>-1890832814</v>
      </c>
      <c r="Y188">
        <f t="shared" si="46"/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1</v>
      </c>
      <c r="AJ188">
        <v>1</v>
      </c>
      <c r="AK188">
        <v>1</v>
      </c>
      <c r="AL188">
        <v>1</v>
      </c>
      <c r="AM188">
        <v>0</v>
      </c>
      <c r="AN188">
        <v>1</v>
      </c>
      <c r="AO188">
        <v>0</v>
      </c>
      <c r="AP188">
        <v>1</v>
      </c>
      <c r="AQ188">
        <v>0</v>
      </c>
      <c r="AR188">
        <v>0</v>
      </c>
      <c r="AS188" t="s">
        <v>3</v>
      </c>
      <c r="AT188">
        <v>0</v>
      </c>
      <c r="AU188" t="s">
        <v>3</v>
      </c>
      <c r="AV188">
        <v>0</v>
      </c>
      <c r="AW188">
        <v>2</v>
      </c>
      <c r="AX188">
        <v>87115543</v>
      </c>
      <c r="AY188">
        <v>1</v>
      </c>
      <c r="AZ188">
        <v>0</v>
      </c>
      <c r="BA188">
        <v>188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0</v>
      </c>
      <c r="BI188">
        <v>0</v>
      </c>
      <c r="BJ188">
        <v>0</v>
      </c>
      <c r="BK188">
        <v>0</v>
      </c>
      <c r="BL188">
        <v>0</v>
      </c>
      <c r="BM188">
        <v>0</v>
      </c>
      <c r="BN188">
        <v>0</v>
      </c>
      <c r="BO188">
        <v>0</v>
      </c>
      <c r="BP188">
        <v>0</v>
      </c>
      <c r="BQ188">
        <v>0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CV188">
        <v>0</v>
      </c>
      <c r="CW188">
        <v>0</v>
      </c>
      <c r="CX188">
        <f>ROUND(Y188*Source!I112,7)</f>
        <v>0</v>
      </c>
      <c r="CY188">
        <f>AA188</f>
        <v>0</v>
      </c>
      <c r="CZ188">
        <f>AE188</f>
        <v>0</v>
      </c>
      <c r="DA188">
        <f>AI188</f>
        <v>1</v>
      </c>
      <c r="DB188">
        <f t="shared" si="47"/>
        <v>0</v>
      </c>
      <c r="DC188">
        <f t="shared" si="48"/>
        <v>0</v>
      </c>
      <c r="DD188" t="s">
        <v>3</v>
      </c>
      <c r="DE188" t="s">
        <v>3</v>
      </c>
      <c r="DF188">
        <f t="shared" si="63"/>
        <v>0</v>
      </c>
      <c r="DG188">
        <f t="shared" si="64"/>
        <v>0</v>
      </c>
      <c r="DH188">
        <f t="shared" si="49"/>
        <v>0</v>
      </c>
      <c r="DI188">
        <f t="shared" si="50"/>
        <v>0</v>
      </c>
      <c r="DJ188">
        <f>DF188</f>
        <v>0</v>
      </c>
      <c r="DK188">
        <v>0</v>
      </c>
      <c r="DL188" t="s">
        <v>3</v>
      </c>
      <c r="DM188">
        <v>0</v>
      </c>
      <c r="DN188" t="s">
        <v>3</v>
      </c>
      <c r="DO188">
        <v>0</v>
      </c>
    </row>
    <row r="189" spans="1:119" x14ac:dyDescent="0.2">
      <c r="A189">
        <f>ROW(Source!A112)</f>
        <v>112</v>
      </c>
      <c r="B189">
        <v>87105575</v>
      </c>
      <c r="C189">
        <v>87115518</v>
      </c>
      <c r="D189">
        <v>85794100</v>
      </c>
      <c r="E189">
        <v>117</v>
      </c>
      <c r="F189">
        <v>1</v>
      </c>
      <c r="G189">
        <v>1</v>
      </c>
      <c r="H189">
        <v>3</v>
      </c>
      <c r="I189" t="s">
        <v>122</v>
      </c>
      <c r="J189" t="s">
        <v>3</v>
      </c>
      <c r="K189" t="s">
        <v>123</v>
      </c>
      <c r="L189">
        <v>1477</v>
      </c>
      <c r="N189">
        <v>1013</v>
      </c>
      <c r="O189" t="s">
        <v>112</v>
      </c>
      <c r="P189" t="s">
        <v>114</v>
      </c>
      <c r="Q189">
        <v>1</v>
      </c>
      <c r="W189">
        <v>0</v>
      </c>
      <c r="X189">
        <v>164804165</v>
      </c>
      <c r="Y189">
        <f t="shared" si="46"/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1</v>
      </c>
      <c r="AJ189">
        <v>1</v>
      </c>
      <c r="AK189">
        <v>1</v>
      </c>
      <c r="AL189">
        <v>1</v>
      </c>
      <c r="AM189">
        <v>0</v>
      </c>
      <c r="AN189">
        <v>1</v>
      </c>
      <c r="AO189">
        <v>0</v>
      </c>
      <c r="AP189">
        <v>1</v>
      </c>
      <c r="AQ189">
        <v>0</v>
      </c>
      <c r="AR189">
        <v>0</v>
      </c>
      <c r="AS189" t="s">
        <v>3</v>
      </c>
      <c r="AT189">
        <v>0</v>
      </c>
      <c r="AU189" t="s">
        <v>3</v>
      </c>
      <c r="AV189">
        <v>0</v>
      </c>
      <c r="AW189">
        <v>2</v>
      </c>
      <c r="AX189">
        <v>87115544</v>
      </c>
      <c r="AY189">
        <v>1</v>
      </c>
      <c r="AZ189">
        <v>0</v>
      </c>
      <c r="BA189">
        <v>189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0</v>
      </c>
      <c r="BI189">
        <v>0</v>
      </c>
      <c r="BJ189">
        <v>0</v>
      </c>
      <c r="BK189">
        <v>0</v>
      </c>
      <c r="BL189">
        <v>0</v>
      </c>
      <c r="BM189">
        <v>0</v>
      </c>
      <c r="BN189">
        <v>0</v>
      </c>
      <c r="BO189">
        <v>0</v>
      </c>
      <c r="BP189">
        <v>0</v>
      </c>
      <c r="BQ189">
        <v>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CV189">
        <v>0</v>
      </c>
      <c r="CW189">
        <v>0</v>
      </c>
      <c r="CX189">
        <f>ROUND(Y189*Source!I112,7)</f>
        <v>0</v>
      </c>
      <c r="CY189">
        <f>AA189</f>
        <v>0</v>
      </c>
      <c r="CZ189">
        <f>AE189</f>
        <v>0</v>
      </c>
      <c r="DA189">
        <f>AI189</f>
        <v>1</v>
      </c>
      <c r="DB189">
        <f t="shared" si="47"/>
        <v>0</v>
      </c>
      <c r="DC189">
        <f t="shared" si="48"/>
        <v>0</v>
      </c>
      <c r="DD189" t="s">
        <v>3</v>
      </c>
      <c r="DE189" t="s">
        <v>3</v>
      </c>
      <c r="DF189">
        <f t="shared" si="63"/>
        <v>0</v>
      </c>
      <c r="DG189">
        <f t="shared" si="64"/>
        <v>0</v>
      </c>
      <c r="DH189">
        <f t="shared" si="49"/>
        <v>0</v>
      </c>
      <c r="DI189">
        <f t="shared" si="50"/>
        <v>0</v>
      </c>
      <c r="DJ189">
        <f>DF189</f>
        <v>0</v>
      </c>
      <c r="DK189">
        <v>0</v>
      </c>
      <c r="DL189" t="s">
        <v>3</v>
      </c>
      <c r="DM189">
        <v>0</v>
      </c>
      <c r="DN189" t="s">
        <v>3</v>
      </c>
      <c r="DO189">
        <v>0</v>
      </c>
    </row>
    <row r="190" spans="1:119" x14ac:dyDescent="0.2">
      <c r="A190">
        <f>ROW(Source!A113)</f>
        <v>113</v>
      </c>
      <c r="B190">
        <v>87105511</v>
      </c>
      <c r="C190">
        <v>87115518</v>
      </c>
      <c r="D190">
        <v>85789206</v>
      </c>
      <c r="E190">
        <v>117</v>
      </c>
      <c r="F190">
        <v>1</v>
      </c>
      <c r="G190">
        <v>1</v>
      </c>
      <c r="H190">
        <v>1</v>
      </c>
      <c r="I190" t="s">
        <v>483</v>
      </c>
      <c r="J190" t="s">
        <v>3</v>
      </c>
      <c r="K190" t="s">
        <v>484</v>
      </c>
      <c r="L190">
        <v>1369</v>
      </c>
      <c r="N190">
        <v>1013</v>
      </c>
      <c r="O190" t="s">
        <v>485</v>
      </c>
      <c r="P190" t="s">
        <v>485</v>
      </c>
      <c r="Q190">
        <v>1</v>
      </c>
      <c r="W190">
        <v>0</v>
      </c>
      <c r="X190">
        <v>-236928766</v>
      </c>
      <c r="Y190">
        <f t="shared" si="46"/>
        <v>0.99</v>
      </c>
      <c r="AA190">
        <v>0</v>
      </c>
      <c r="AB190">
        <v>0</v>
      </c>
      <c r="AC190">
        <v>0</v>
      </c>
      <c r="AD190">
        <v>660.33</v>
      </c>
      <c r="AE190">
        <v>0</v>
      </c>
      <c r="AF190">
        <v>0</v>
      </c>
      <c r="AG190">
        <v>0</v>
      </c>
      <c r="AH190">
        <v>660.33</v>
      </c>
      <c r="AI190">
        <v>1</v>
      </c>
      <c r="AJ190">
        <v>1</v>
      </c>
      <c r="AK190">
        <v>1</v>
      </c>
      <c r="AL190">
        <v>1</v>
      </c>
      <c r="AM190">
        <v>-2</v>
      </c>
      <c r="AN190">
        <v>0</v>
      </c>
      <c r="AO190">
        <v>0</v>
      </c>
      <c r="AP190">
        <v>1</v>
      </c>
      <c r="AQ190">
        <v>1</v>
      </c>
      <c r="AR190">
        <v>0</v>
      </c>
      <c r="AS190" t="s">
        <v>3</v>
      </c>
      <c r="AT190">
        <v>0.99</v>
      </c>
      <c r="AU190" t="s">
        <v>3</v>
      </c>
      <c r="AV190">
        <v>1</v>
      </c>
      <c r="AW190">
        <v>2</v>
      </c>
      <c r="AX190">
        <v>87115532</v>
      </c>
      <c r="AY190">
        <v>1</v>
      </c>
      <c r="AZ190">
        <v>0</v>
      </c>
      <c r="BA190">
        <v>190</v>
      </c>
      <c r="BB190">
        <v>1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0</v>
      </c>
      <c r="BI190">
        <v>0</v>
      </c>
      <c r="BJ190">
        <v>0</v>
      </c>
      <c r="BK190">
        <v>0</v>
      </c>
      <c r="BL190">
        <v>0</v>
      </c>
      <c r="BM190">
        <v>653.72670000000005</v>
      </c>
      <c r="BN190">
        <v>0.99</v>
      </c>
      <c r="BO190">
        <v>0</v>
      </c>
      <c r="BP190">
        <v>1</v>
      </c>
      <c r="BQ190">
        <v>0</v>
      </c>
      <c r="BR190">
        <v>0</v>
      </c>
      <c r="BS190">
        <v>0</v>
      </c>
      <c r="BT190">
        <v>653.72670000000005</v>
      </c>
      <c r="BU190">
        <v>0.99</v>
      </c>
      <c r="BV190">
        <v>0</v>
      </c>
      <c r="BW190">
        <v>1</v>
      </c>
      <c r="CU190">
        <f>ROUND(AT190*Source!I113*AH190*AL190,2)</f>
        <v>59.03</v>
      </c>
      <c r="CV190">
        <f>ROUND(Y190*Source!I113,7)</f>
        <v>8.9397000000000004E-2</v>
      </c>
      <c r="CW190">
        <v>0</v>
      </c>
      <c r="CX190">
        <f>ROUND(Y190*Source!I113,7)</f>
        <v>8.9397000000000004E-2</v>
      </c>
      <c r="CY190">
        <f>AD190</f>
        <v>660.33</v>
      </c>
      <c r="CZ190">
        <f>AH190</f>
        <v>660.33</v>
      </c>
      <c r="DA190">
        <f>AL190</f>
        <v>1</v>
      </c>
      <c r="DB190">
        <f t="shared" si="47"/>
        <v>653.73</v>
      </c>
      <c r="DC190">
        <f t="shared" si="48"/>
        <v>0</v>
      </c>
      <c r="DD190" t="s">
        <v>3</v>
      </c>
      <c r="DE190" t="s">
        <v>3</v>
      </c>
      <c r="DF190">
        <f t="shared" si="63"/>
        <v>0</v>
      </c>
      <c r="DG190">
        <f t="shared" si="64"/>
        <v>0</v>
      </c>
      <c r="DH190">
        <f t="shared" si="49"/>
        <v>0</v>
      </c>
      <c r="DI190">
        <f t="shared" si="50"/>
        <v>59.03</v>
      </c>
      <c r="DJ190">
        <f>DI190</f>
        <v>59.03</v>
      </c>
      <c r="DK190">
        <v>1</v>
      </c>
      <c r="DL190" t="s">
        <v>3</v>
      </c>
      <c r="DM190">
        <v>0</v>
      </c>
      <c r="DN190" t="s">
        <v>3</v>
      </c>
      <c r="DO190">
        <v>0</v>
      </c>
    </row>
    <row r="191" spans="1:119" x14ac:dyDescent="0.2">
      <c r="A191">
        <f>ROW(Source!A113)</f>
        <v>113</v>
      </c>
      <c r="B191">
        <v>87105511</v>
      </c>
      <c r="C191">
        <v>87115518</v>
      </c>
      <c r="D191">
        <v>85789208</v>
      </c>
      <c r="E191">
        <v>117</v>
      </c>
      <c r="F191">
        <v>1</v>
      </c>
      <c r="G191">
        <v>1</v>
      </c>
      <c r="H191">
        <v>1</v>
      </c>
      <c r="I191" t="s">
        <v>486</v>
      </c>
      <c r="J191" t="s">
        <v>3</v>
      </c>
      <c r="K191" t="s">
        <v>487</v>
      </c>
      <c r="L191">
        <v>1369</v>
      </c>
      <c r="N191">
        <v>1013</v>
      </c>
      <c r="O191" t="s">
        <v>485</v>
      </c>
      <c r="P191" t="s">
        <v>485</v>
      </c>
      <c r="Q191">
        <v>1</v>
      </c>
      <c r="W191">
        <v>0</v>
      </c>
      <c r="X191">
        <v>-587036825</v>
      </c>
      <c r="Y191">
        <f t="shared" si="46"/>
        <v>47.29</v>
      </c>
      <c r="AA191">
        <v>0</v>
      </c>
      <c r="AB191">
        <v>0</v>
      </c>
      <c r="AC191">
        <v>0</v>
      </c>
      <c r="AD191">
        <v>720.91</v>
      </c>
      <c r="AE191">
        <v>0</v>
      </c>
      <c r="AF191">
        <v>0</v>
      </c>
      <c r="AG191">
        <v>0</v>
      </c>
      <c r="AH191">
        <v>720.91</v>
      </c>
      <c r="AI191">
        <v>1</v>
      </c>
      <c r="AJ191">
        <v>1</v>
      </c>
      <c r="AK191">
        <v>1</v>
      </c>
      <c r="AL191">
        <v>1</v>
      </c>
      <c r="AM191">
        <v>-2</v>
      </c>
      <c r="AN191">
        <v>0</v>
      </c>
      <c r="AO191">
        <v>0</v>
      </c>
      <c r="AP191">
        <v>1</v>
      </c>
      <c r="AQ191">
        <v>1</v>
      </c>
      <c r="AR191">
        <v>0</v>
      </c>
      <c r="AS191" t="s">
        <v>3</v>
      </c>
      <c r="AT191">
        <v>47.29</v>
      </c>
      <c r="AU191" t="s">
        <v>3</v>
      </c>
      <c r="AV191">
        <v>1</v>
      </c>
      <c r="AW191">
        <v>2</v>
      </c>
      <c r="AX191">
        <v>87115533</v>
      </c>
      <c r="AY191">
        <v>1</v>
      </c>
      <c r="AZ191">
        <v>0</v>
      </c>
      <c r="BA191">
        <v>191</v>
      </c>
      <c r="BB191">
        <v>1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0</v>
      </c>
      <c r="BI191">
        <v>0</v>
      </c>
      <c r="BJ191">
        <v>0</v>
      </c>
      <c r="BK191">
        <v>0</v>
      </c>
      <c r="BL191">
        <v>0</v>
      </c>
      <c r="BM191">
        <v>34091.833899999998</v>
      </c>
      <c r="BN191">
        <v>47.29</v>
      </c>
      <c r="BO191">
        <v>0</v>
      </c>
      <c r="BP191">
        <v>1</v>
      </c>
      <c r="BQ191">
        <v>0</v>
      </c>
      <c r="BR191">
        <v>0</v>
      </c>
      <c r="BS191">
        <v>0</v>
      </c>
      <c r="BT191">
        <v>34091.833899999998</v>
      </c>
      <c r="BU191">
        <v>47.29</v>
      </c>
      <c r="BV191">
        <v>0</v>
      </c>
      <c r="BW191">
        <v>1</v>
      </c>
      <c r="CU191">
        <f>ROUND(AT191*Source!I113*AH191*AL191,2)</f>
        <v>3078.49</v>
      </c>
      <c r="CV191">
        <f>ROUND(Y191*Source!I113,7)</f>
        <v>4.2702869999999997</v>
      </c>
      <c r="CW191">
        <v>0</v>
      </c>
      <c r="CX191">
        <f>ROUND(Y191*Source!I113,7)</f>
        <v>4.2702869999999997</v>
      </c>
      <c r="CY191">
        <f>AD191</f>
        <v>720.91</v>
      </c>
      <c r="CZ191">
        <f>AH191</f>
        <v>720.91</v>
      </c>
      <c r="DA191">
        <f>AL191</f>
        <v>1</v>
      </c>
      <c r="DB191">
        <f t="shared" si="47"/>
        <v>34091.83</v>
      </c>
      <c r="DC191">
        <f t="shared" si="48"/>
        <v>0</v>
      </c>
      <c r="DD191" t="s">
        <v>3</v>
      </c>
      <c r="DE191" t="s">
        <v>3</v>
      </c>
      <c r="DF191">
        <f t="shared" si="63"/>
        <v>0</v>
      </c>
      <c r="DG191">
        <f t="shared" si="64"/>
        <v>0</v>
      </c>
      <c r="DH191">
        <f t="shared" si="49"/>
        <v>0</v>
      </c>
      <c r="DI191">
        <f t="shared" si="50"/>
        <v>3078.49</v>
      </c>
      <c r="DJ191">
        <f>DI191</f>
        <v>3078.49</v>
      </c>
      <c r="DK191">
        <v>1</v>
      </c>
      <c r="DL191" t="s">
        <v>3</v>
      </c>
      <c r="DM191">
        <v>0</v>
      </c>
      <c r="DN191" t="s">
        <v>3</v>
      </c>
      <c r="DO191">
        <v>0</v>
      </c>
    </row>
    <row r="192" spans="1:119" x14ac:dyDescent="0.2">
      <c r="A192">
        <f>ROW(Source!A113)</f>
        <v>113</v>
      </c>
      <c r="B192">
        <v>87105511</v>
      </c>
      <c r="C192">
        <v>87115518</v>
      </c>
      <c r="D192">
        <v>85789212</v>
      </c>
      <c r="E192">
        <v>117</v>
      </c>
      <c r="F192">
        <v>1</v>
      </c>
      <c r="G192">
        <v>1</v>
      </c>
      <c r="H192">
        <v>1</v>
      </c>
      <c r="I192" t="s">
        <v>488</v>
      </c>
      <c r="J192" t="s">
        <v>3</v>
      </c>
      <c r="K192" t="s">
        <v>489</v>
      </c>
      <c r="L192">
        <v>1369</v>
      </c>
      <c r="N192">
        <v>1013</v>
      </c>
      <c r="O192" t="s">
        <v>485</v>
      </c>
      <c r="P192" t="s">
        <v>485</v>
      </c>
      <c r="Q192">
        <v>1</v>
      </c>
      <c r="W192">
        <v>0</v>
      </c>
      <c r="X192">
        <v>-512803540</v>
      </c>
      <c r="Y192">
        <f t="shared" si="46"/>
        <v>23.42</v>
      </c>
      <c r="AA192">
        <v>0</v>
      </c>
      <c r="AB192">
        <v>0</v>
      </c>
      <c r="AC192">
        <v>0</v>
      </c>
      <c r="AD192">
        <v>811.79</v>
      </c>
      <c r="AE192">
        <v>0</v>
      </c>
      <c r="AF192">
        <v>0</v>
      </c>
      <c r="AG192">
        <v>0</v>
      </c>
      <c r="AH192">
        <v>811.79</v>
      </c>
      <c r="AI192">
        <v>1</v>
      </c>
      <c r="AJ192">
        <v>1</v>
      </c>
      <c r="AK192">
        <v>1</v>
      </c>
      <c r="AL192">
        <v>1</v>
      </c>
      <c r="AM192">
        <v>-2</v>
      </c>
      <c r="AN192">
        <v>0</v>
      </c>
      <c r="AO192">
        <v>0</v>
      </c>
      <c r="AP192">
        <v>1</v>
      </c>
      <c r="AQ192">
        <v>1</v>
      </c>
      <c r="AR192">
        <v>0</v>
      </c>
      <c r="AS192" t="s">
        <v>3</v>
      </c>
      <c r="AT192">
        <v>23.42</v>
      </c>
      <c r="AU192" t="s">
        <v>3</v>
      </c>
      <c r="AV192">
        <v>1</v>
      </c>
      <c r="AW192">
        <v>2</v>
      </c>
      <c r="AX192">
        <v>87115534</v>
      </c>
      <c r="AY192">
        <v>1</v>
      </c>
      <c r="AZ192">
        <v>0</v>
      </c>
      <c r="BA192">
        <v>192</v>
      </c>
      <c r="BB192">
        <v>1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0</v>
      </c>
      <c r="BI192">
        <v>0</v>
      </c>
      <c r="BJ192">
        <v>0</v>
      </c>
      <c r="BK192">
        <v>0</v>
      </c>
      <c r="BL192">
        <v>0</v>
      </c>
      <c r="BM192">
        <v>19012.121800000001</v>
      </c>
      <c r="BN192">
        <v>23.42</v>
      </c>
      <c r="BO192">
        <v>0</v>
      </c>
      <c r="BP192">
        <v>1</v>
      </c>
      <c r="BQ192">
        <v>0</v>
      </c>
      <c r="BR192">
        <v>0</v>
      </c>
      <c r="BS192">
        <v>0</v>
      </c>
      <c r="BT192">
        <v>19012.121800000001</v>
      </c>
      <c r="BU192">
        <v>23.42</v>
      </c>
      <c r="BV192">
        <v>0</v>
      </c>
      <c r="BW192">
        <v>1</v>
      </c>
      <c r="CU192">
        <f>ROUND(AT192*Source!I113*AH192*AL192,2)</f>
        <v>1716.79</v>
      </c>
      <c r="CV192">
        <f>ROUND(Y192*Source!I113,7)</f>
        <v>2.1148259999999999</v>
      </c>
      <c r="CW192">
        <v>0</v>
      </c>
      <c r="CX192">
        <f>ROUND(Y192*Source!I113,7)</f>
        <v>2.1148259999999999</v>
      </c>
      <c r="CY192">
        <f>AD192</f>
        <v>811.79</v>
      </c>
      <c r="CZ192">
        <f>AH192</f>
        <v>811.79</v>
      </c>
      <c r="DA192">
        <f>AL192</f>
        <v>1</v>
      </c>
      <c r="DB192">
        <f t="shared" si="47"/>
        <v>19012.12</v>
      </c>
      <c r="DC192">
        <f t="shared" si="48"/>
        <v>0</v>
      </c>
      <c r="DD192" t="s">
        <v>3</v>
      </c>
      <c r="DE192" t="s">
        <v>3</v>
      </c>
      <c r="DF192">
        <f t="shared" si="63"/>
        <v>0</v>
      </c>
      <c r="DG192">
        <f t="shared" si="64"/>
        <v>0</v>
      </c>
      <c r="DH192">
        <f t="shared" si="49"/>
        <v>0</v>
      </c>
      <c r="DI192">
        <f t="shared" si="50"/>
        <v>1716.79</v>
      </c>
      <c r="DJ192">
        <f>DI192</f>
        <v>1716.79</v>
      </c>
      <c r="DK192">
        <v>1</v>
      </c>
      <c r="DL192" t="s">
        <v>3</v>
      </c>
      <c r="DM192">
        <v>0</v>
      </c>
      <c r="DN192" t="s">
        <v>3</v>
      </c>
      <c r="DO192">
        <v>0</v>
      </c>
    </row>
    <row r="193" spans="1:119" x14ac:dyDescent="0.2">
      <c r="A193">
        <f>ROW(Source!A113)</f>
        <v>113</v>
      </c>
      <c r="B193">
        <v>87105511</v>
      </c>
      <c r="C193">
        <v>87115518</v>
      </c>
      <c r="D193">
        <v>85789216</v>
      </c>
      <c r="E193">
        <v>117</v>
      </c>
      <c r="F193">
        <v>1</v>
      </c>
      <c r="G193">
        <v>1</v>
      </c>
      <c r="H193">
        <v>1</v>
      </c>
      <c r="I193" t="s">
        <v>490</v>
      </c>
      <c r="J193" t="s">
        <v>3</v>
      </c>
      <c r="K193" t="s">
        <v>491</v>
      </c>
      <c r="L193">
        <v>1369</v>
      </c>
      <c r="N193">
        <v>1013</v>
      </c>
      <c r="O193" t="s">
        <v>485</v>
      </c>
      <c r="P193" t="s">
        <v>485</v>
      </c>
      <c r="Q193">
        <v>1</v>
      </c>
      <c r="W193">
        <v>0</v>
      </c>
      <c r="X193">
        <v>1518711480</v>
      </c>
      <c r="Y193">
        <f t="shared" ref="Y193:Y256" si="65">AT193</f>
        <v>23.42</v>
      </c>
      <c r="AA193">
        <v>0</v>
      </c>
      <c r="AB193">
        <v>0</v>
      </c>
      <c r="AC193">
        <v>0</v>
      </c>
      <c r="AD193">
        <v>932.95</v>
      </c>
      <c r="AE193">
        <v>0</v>
      </c>
      <c r="AF193">
        <v>0</v>
      </c>
      <c r="AG193">
        <v>0</v>
      </c>
      <c r="AH193">
        <v>932.95</v>
      </c>
      <c r="AI193">
        <v>1</v>
      </c>
      <c r="AJ193">
        <v>1</v>
      </c>
      <c r="AK193">
        <v>1</v>
      </c>
      <c r="AL193">
        <v>1</v>
      </c>
      <c r="AM193">
        <v>-2</v>
      </c>
      <c r="AN193">
        <v>0</v>
      </c>
      <c r="AO193">
        <v>0</v>
      </c>
      <c r="AP193">
        <v>1</v>
      </c>
      <c r="AQ193">
        <v>1</v>
      </c>
      <c r="AR193">
        <v>0</v>
      </c>
      <c r="AS193" t="s">
        <v>3</v>
      </c>
      <c r="AT193">
        <v>23.42</v>
      </c>
      <c r="AU193" t="s">
        <v>3</v>
      </c>
      <c r="AV193">
        <v>1</v>
      </c>
      <c r="AW193">
        <v>2</v>
      </c>
      <c r="AX193">
        <v>87115535</v>
      </c>
      <c r="AY193">
        <v>1</v>
      </c>
      <c r="AZ193">
        <v>0</v>
      </c>
      <c r="BA193">
        <v>193</v>
      </c>
      <c r="BB193">
        <v>1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0</v>
      </c>
      <c r="BI193">
        <v>0</v>
      </c>
      <c r="BJ193">
        <v>0</v>
      </c>
      <c r="BK193">
        <v>0</v>
      </c>
      <c r="BL193">
        <v>0</v>
      </c>
      <c r="BM193">
        <v>21849.689000000002</v>
      </c>
      <c r="BN193">
        <v>23.42</v>
      </c>
      <c r="BO193">
        <v>0</v>
      </c>
      <c r="BP193">
        <v>1</v>
      </c>
      <c r="BQ193">
        <v>0</v>
      </c>
      <c r="BR193">
        <v>0</v>
      </c>
      <c r="BS193">
        <v>0</v>
      </c>
      <c r="BT193">
        <v>21849.689000000002</v>
      </c>
      <c r="BU193">
        <v>23.42</v>
      </c>
      <c r="BV193">
        <v>0</v>
      </c>
      <c r="BW193">
        <v>1</v>
      </c>
      <c r="CU193">
        <f>ROUND(AT193*Source!I113*AH193*AL193,2)</f>
        <v>1973.03</v>
      </c>
      <c r="CV193">
        <f>ROUND(Y193*Source!I113,7)</f>
        <v>2.1148259999999999</v>
      </c>
      <c r="CW193">
        <v>0</v>
      </c>
      <c r="CX193">
        <f>ROUND(Y193*Source!I113,7)</f>
        <v>2.1148259999999999</v>
      </c>
      <c r="CY193">
        <f>AD193</f>
        <v>932.95</v>
      </c>
      <c r="CZ193">
        <f>AH193</f>
        <v>932.95</v>
      </c>
      <c r="DA193">
        <f>AL193</f>
        <v>1</v>
      </c>
      <c r="DB193">
        <f t="shared" ref="DB193:DB256" si="66">ROUND(ROUND(AT193*CZ193,2),2)</f>
        <v>21849.69</v>
      </c>
      <c r="DC193">
        <f t="shared" ref="DC193:DC256" si="67">ROUND(ROUND(AT193*AG193,2),2)</f>
        <v>0</v>
      </c>
      <c r="DD193" t="s">
        <v>3</v>
      </c>
      <c r="DE193" t="s">
        <v>3</v>
      </c>
      <c r="DF193">
        <f t="shared" si="63"/>
        <v>0</v>
      </c>
      <c r="DG193">
        <f t="shared" si="64"/>
        <v>0</v>
      </c>
      <c r="DH193">
        <f t="shared" ref="DH193:DH256" si="68">ROUND(ROUND(AG193,2)*CX193,2)</f>
        <v>0</v>
      </c>
      <c r="DI193">
        <f t="shared" ref="DI193:DI256" si="69">ROUND(ROUND(AH193,2)*CX193,2)</f>
        <v>1973.03</v>
      </c>
      <c r="DJ193">
        <f>DI193</f>
        <v>1973.03</v>
      </c>
      <c r="DK193">
        <v>1</v>
      </c>
      <c r="DL193" t="s">
        <v>3</v>
      </c>
      <c r="DM193">
        <v>0</v>
      </c>
      <c r="DN193" t="s">
        <v>3</v>
      </c>
      <c r="DO193">
        <v>0</v>
      </c>
    </row>
    <row r="194" spans="1:119" x14ac:dyDescent="0.2">
      <c r="A194">
        <f>ROW(Source!A113)</f>
        <v>113</v>
      </c>
      <c r="B194">
        <v>87105511</v>
      </c>
      <c r="C194">
        <v>87115518</v>
      </c>
      <c r="D194">
        <v>85789248</v>
      </c>
      <c r="E194">
        <v>117</v>
      </c>
      <c r="F194">
        <v>1</v>
      </c>
      <c r="G194">
        <v>1</v>
      </c>
      <c r="H194">
        <v>1</v>
      </c>
      <c r="I194" t="s">
        <v>442</v>
      </c>
      <c r="J194" t="s">
        <v>3</v>
      </c>
      <c r="K194" t="s">
        <v>443</v>
      </c>
      <c r="L194">
        <v>1191</v>
      </c>
      <c r="N194">
        <v>1013</v>
      </c>
      <c r="O194" t="s">
        <v>441</v>
      </c>
      <c r="P194" t="s">
        <v>441</v>
      </c>
      <c r="Q194">
        <v>1</v>
      </c>
      <c r="W194">
        <v>0</v>
      </c>
      <c r="X194">
        <v>-1417349443</v>
      </c>
      <c r="Y194">
        <f t="shared" si="65"/>
        <v>24.89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1</v>
      </c>
      <c r="AJ194">
        <v>1</v>
      </c>
      <c r="AK194">
        <v>1</v>
      </c>
      <c r="AL194">
        <v>1</v>
      </c>
      <c r="AM194">
        <v>-2</v>
      </c>
      <c r="AN194">
        <v>0</v>
      </c>
      <c r="AO194">
        <v>0</v>
      </c>
      <c r="AP194">
        <v>1</v>
      </c>
      <c r="AQ194">
        <v>1</v>
      </c>
      <c r="AR194">
        <v>0</v>
      </c>
      <c r="AS194" t="s">
        <v>3</v>
      </c>
      <c r="AT194">
        <v>24.89</v>
      </c>
      <c r="AU194" t="s">
        <v>3</v>
      </c>
      <c r="AV194">
        <v>2</v>
      </c>
      <c r="AW194">
        <v>2</v>
      </c>
      <c r="AX194">
        <v>87115536</v>
      </c>
      <c r="AY194">
        <v>1</v>
      </c>
      <c r="AZ194">
        <v>0</v>
      </c>
      <c r="BA194">
        <v>194</v>
      </c>
      <c r="BB194">
        <v>1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0</v>
      </c>
      <c r="BI194">
        <v>0</v>
      </c>
      <c r="BJ194">
        <v>0</v>
      </c>
      <c r="BK194">
        <v>0</v>
      </c>
      <c r="BL194">
        <v>0</v>
      </c>
      <c r="BM194">
        <v>0</v>
      </c>
      <c r="BN194">
        <v>0</v>
      </c>
      <c r="BO194">
        <v>0</v>
      </c>
      <c r="BP194">
        <v>0</v>
      </c>
      <c r="BQ194">
        <v>0</v>
      </c>
      <c r="BR194">
        <v>0</v>
      </c>
      <c r="BS194">
        <v>0</v>
      </c>
      <c r="BT194">
        <v>0</v>
      </c>
      <c r="BU194">
        <v>0</v>
      </c>
      <c r="BV194">
        <v>0</v>
      </c>
      <c r="BW194">
        <v>0</v>
      </c>
      <c r="CV194">
        <v>0</v>
      </c>
      <c r="CW194">
        <v>0</v>
      </c>
      <c r="CX194">
        <f>ROUND(Y194*Source!I113,7)</f>
        <v>2.2475670000000001</v>
      </c>
      <c r="CY194">
        <f>AD194</f>
        <v>0</v>
      </c>
      <c r="CZ194">
        <f>AH194</f>
        <v>0</v>
      </c>
      <c r="DA194">
        <f>AL194</f>
        <v>1</v>
      </c>
      <c r="DB194">
        <f t="shared" si="66"/>
        <v>0</v>
      </c>
      <c r="DC194">
        <f t="shared" si="67"/>
        <v>0</v>
      </c>
      <c r="DD194" t="s">
        <v>3</v>
      </c>
      <c r="DE194" t="s">
        <v>3</v>
      </c>
      <c r="DF194">
        <f t="shared" si="63"/>
        <v>0</v>
      </c>
      <c r="DG194">
        <f t="shared" si="64"/>
        <v>0</v>
      </c>
      <c r="DH194">
        <f t="shared" si="68"/>
        <v>0</v>
      </c>
      <c r="DI194">
        <f t="shared" si="69"/>
        <v>0</v>
      </c>
      <c r="DJ194">
        <f>DI194</f>
        <v>0</v>
      </c>
      <c r="DK194">
        <v>0</v>
      </c>
      <c r="DL194" t="s">
        <v>3</v>
      </c>
      <c r="DM194">
        <v>0</v>
      </c>
      <c r="DN194" t="s">
        <v>3</v>
      </c>
      <c r="DO194">
        <v>0</v>
      </c>
    </row>
    <row r="195" spans="1:119" x14ac:dyDescent="0.2">
      <c r="A195">
        <f>ROW(Source!A113)</f>
        <v>113</v>
      </c>
      <c r="B195">
        <v>87105511</v>
      </c>
      <c r="C195">
        <v>87115518</v>
      </c>
      <c r="D195">
        <v>85795737</v>
      </c>
      <c r="E195">
        <v>1</v>
      </c>
      <c r="F195">
        <v>1</v>
      </c>
      <c r="G195">
        <v>1</v>
      </c>
      <c r="H195">
        <v>2</v>
      </c>
      <c r="I195" t="s">
        <v>444</v>
      </c>
      <c r="J195" t="s">
        <v>445</v>
      </c>
      <c r="K195" t="s">
        <v>446</v>
      </c>
      <c r="L195">
        <v>1368</v>
      </c>
      <c r="N195">
        <v>1011</v>
      </c>
      <c r="O195" t="s">
        <v>447</v>
      </c>
      <c r="P195" t="s">
        <v>447</v>
      </c>
      <c r="Q195">
        <v>1</v>
      </c>
      <c r="W195">
        <v>0</v>
      </c>
      <c r="X195">
        <v>639918019</v>
      </c>
      <c r="Y195">
        <f t="shared" si="65"/>
        <v>0.75</v>
      </c>
      <c r="AA195">
        <v>0</v>
      </c>
      <c r="AB195">
        <v>1626.29</v>
      </c>
      <c r="AC195">
        <v>1090.46</v>
      </c>
      <c r="AD195">
        <v>0</v>
      </c>
      <c r="AE195">
        <v>0</v>
      </c>
      <c r="AF195">
        <v>1626.29</v>
      </c>
      <c r="AG195">
        <v>1090.46</v>
      </c>
      <c r="AH195">
        <v>0</v>
      </c>
      <c r="AI195">
        <v>1</v>
      </c>
      <c r="AJ195">
        <v>1</v>
      </c>
      <c r="AK195">
        <v>1</v>
      </c>
      <c r="AL195">
        <v>1</v>
      </c>
      <c r="AM195">
        <v>-2</v>
      </c>
      <c r="AN195">
        <v>0</v>
      </c>
      <c r="AO195">
        <v>0</v>
      </c>
      <c r="AP195">
        <v>1</v>
      </c>
      <c r="AQ195">
        <v>1</v>
      </c>
      <c r="AR195">
        <v>0</v>
      </c>
      <c r="AS195" t="s">
        <v>3</v>
      </c>
      <c r="AT195">
        <v>0.75</v>
      </c>
      <c r="AU195" t="s">
        <v>3</v>
      </c>
      <c r="AV195">
        <v>1</v>
      </c>
      <c r="AW195">
        <v>2</v>
      </c>
      <c r="AX195">
        <v>87115537</v>
      </c>
      <c r="AY195">
        <v>1</v>
      </c>
      <c r="AZ195">
        <v>0</v>
      </c>
      <c r="BA195">
        <v>195</v>
      </c>
      <c r="BB195">
        <v>1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0</v>
      </c>
      <c r="BI195">
        <v>0</v>
      </c>
      <c r="BJ195">
        <v>0</v>
      </c>
      <c r="BK195">
        <v>1219.7175</v>
      </c>
      <c r="BL195">
        <v>817.84500000000003</v>
      </c>
      <c r="BM195">
        <v>0</v>
      </c>
      <c r="BN195">
        <v>0</v>
      </c>
      <c r="BO195">
        <v>0.75</v>
      </c>
      <c r="BP195">
        <v>1</v>
      </c>
      <c r="BQ195">
        <v>0</v>
      </c>
      <c r="BR195">
        <v>1219.7175</v>
      </c>
      <c r="BS195">
        <v>817.84500000000003</v>
      </c>
      <c r="BT195">
        <v>0</v>
      </c>
      <c r="BU195">
        <v>0</v>
      </c>
      <c r="BV195">
        <v>0.75</v>
      </c>
      <c r="BW195">
        <v>1</v>
      </c>
      <c r="CV195">
        <v>0</v>
      </c>
      <c r="CW195">
        <f>ROUND(Y195*Source!I113*DO195,7)</f>
        <v>6.7724999999999994E-2</v>
      </c>
      <c r="CX195">
        <f>ROUND(Y195*Source!I113,7)</f>
        <v>6.7724999999999994E-2</v>
      </c>
      <c r="CY195">
        <f>AB195</f>
        <v>1626.29</v>
      </c>
      <c r="CZ195">
        <f>AF195</f>
        <v>1626.29</v>
      </c>
      <c r="DA195">
        <f>AJ195</f>
        <v>1</v>
      </c>
      <c r="DB195">
        <f t="shared" si="66"/>
        <v>1219.72</v>
      </c>
      <c r="DC195">
        <f t="shared" si="67"/>
        <v>817.85</v>
      </c>
      <c r="DD195" t="s">
        <v>3</v>
      </c>
      <c r="DE195" t="s">
        <v>3</v>
      </c>
      <c r="DF195">
        <f t="shared" si="63"/>
        <v>0</v>
      </c>
      <c r="DG195">
        <f t="shared" si="64"/>
        <v>110.14</v>
      </c>
      <c r="DH195">
        <f t="shared" si="68"/>
        <v>73.849999999999994</v>
      </c>
      <c r="DI195">
        <f t="shared" si="69"/>
        <v>0</v>
      </c>
      <c r="DJ195">
        <f>DG195+DH195</f>
        <v>183.99</v>
      </c>
      <c r="DK195">
        <v>1</v>
      </c>
      <c r="DL195" t="s">
        <v>448</v>
      </c>
      <c r="DM195">
        <v>6</v>
      </c>
      <c r="DN195" t="s">
        <v>441</v>
      </c>
      <c r="DO195">
        <v>1</v>
      </c>
    </row>
    <row r="196" spans="1:119" x14ac:dyDescent="0.2">
      <c r="A196">
        <f>ROW(Source!A113)</f>
        <v>113</v>
      </c>
      <c r="B196">
        <v>87105511</v>
      </c>
      <c r="C196">
        <v>87115518</v>
      </c>
      <c r="D196">
        <v>85795871</v>
      </c>
      <c r="E196">
        <v>1</v>
      </c>
      <c r="F196">
        <v>1</v>
      </c>
      <c r="G196">
        <v>1</v>
      </c>
      <c r="H196">
        <v>2</v>
      </c>
      <c r="I196" t="s">
        <v>492</v>
      </c>
      <c r="J196" t="s">
        <v>493</v>
      </c>
      <c r="K196" t="s">
        <v>494</v>
      </c>
      <c r="L196">
        <v>1368</v>
      </c>
      <c r="N196">
        <v>1011</v>
      </c>
      <c r="O196" t="s">
        <v>447</v>
      </c>
      <c r="P196" t="s">
        <v>447</v>
      </c>
      <c r="Q196">
        <v>1</v>
      </c>
      <c r="W196">
        <v>0</v>
      </c>
      <c r="X196">
        <v>1560534341</v>
      </c>
      <c r="Y196">
        <f t="shared" si="65"/>
        <v>0.81</v>
      </c>
      <c r="AA196">
        <v>0</v>
      </c>
      <c r="AB196">
        <v>16.95</v>
      </c>
      <c r="AC196">
        <v>0</v>
      </c>
      <c r="AD196">
        <v>0</v>
      </c>
      <c r="AE196">
        <v>0</v>
      </c>
      <c r="AF196">
        <v>11.45</v>
      </c>
      <c r="AG196">
        <v>0</v>
      </c>
      <c r="AH196">
        <v>0</v>
      </c>
      <c r="AI196">
        <v>1</v>
      </c>
      <c r="AJ196">
        <v>1.48</v>
      </c>
      <c r="AK196">
        <v>1</v>
      </c>
      <c r="AL196">
        <v>1</v>
      </c>
      <c r="AM196">
        <v>2</v>
      </c>
      <c r="AN196">
        <v>0</v>
      </c>
      <c r="AO196">
        <v>0</v>
      </c>
      <c r="AP196">
        <v>1</v>
      </c>
      <c r="AQ196">
        <v>1</v>
      </c>
      <c r="AR196">
        <v>0</v>
      </c>
      <c r="AS196" t="s">
        <v>3</v>
      </c>
      <c r="AT196">
        <v>0.81</v>
      </c>
      <c r="AU196" t="s">
        <v>3</v>
      </c>
      <c r="AV196">
        <v>1</v>
      </c>
      <c r="AW196">
        <v>2</v>
      </c>
      <c r="AX196">
        <v>87115538</v>
      </c>
      <c r="AY196">
        <v>1</v>
      </c>
      <c r="AZ196">
        <v>0</v>
      </c>
      <c r="BA196">
        <v>196</v>
      </c>
      <c r="BB196">
        <v>1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0</v>
      </c>
      <c r="BI196">
        <v>0</v>
      </c>
      <c r="BJ196">
        <v>0</v>
      </c>
      <c r="BK196">
        <v>9.2744999999999997</v>
      </c>
      <c r="BL196">
        <v>0</v>
      </c>
      <c r="BM196">
        <v>0</v>
      </c>
      <c r="BN196">
        <v>0</v>
      </c>
      <c r="BO196">
        <v>0</v>
      </c>
      <c r="BP196">
        <v>1</v>
      </c>
      <c r="BQ196">
        <v>0</v>
      </c>
      <c r="BR196">
        <v>9.2744999999999997</v>
      </c>
      <c r="BS196">
        <v>0</v>
      </c>
      <c r="BT196">
        <v>0</v>
      </c>
      <c r="BU196">
        <v>0</v>
      </c>
      <c r="BV196">
        <v>0</v>
      </c>
      <c r="BW196">
        <v>1</v>
      </c>
      <c r="CV196">
        <v>0</v>
      </c>
      <c r="CW196">
        <f>ROUND(Y196*Source!I113*DO196,7)</f>
        <v>0</v>
      </c>
      <c r="CX196">
        <f>ROUND(Y196*Source!I113,7)</f>
        <v>7.3143E-2</v>
      </c>
      <c r="CY196">
        <f>AB196</f>
        <v>16.95</v>
      </c>
      <c r="CZ196">
        <f>AF196</f>
        <v>11.45</v>
      </c>
      <c r="DA196">
        <f>AJ196</f>
        <v>1.48</v>
      </c>
      <c r="DB196">
        <f t="shared" si="66"/>
        <v>9.27</v>
      </c>
      <c r="DC196">
        <f t="shared" si="67"/>
        <v>0</v>
      </c>
      <c r="DD196" t="s">
        <v>3</v>
      </c>
      <c r="DE196" t="s">
        <v>3</v>
      </c>
      <c r="DF196">
        <f t="shared" si="63"/>
        <v>0</v>
      </c>
      <c r="DG196">
        <f>ROUND(ROUND(AF196*AJ196,2)*CX196,2)</f>
        <v>1.24</v>
      </c>
      <c r="DH196">
        <f t="shared" si="68"/>
        <v>0</v>
      </c>
      <c r="DI196">
        <f t="shared" si="69"/>
        <v>0</v>
      </c>
      <c r="DJ196">
        <f>DG196+DH196</f>
        <v>1.24</v>
      </c>
      <c r="DK196">
        <v>0</v>
      </c>
      <c r="DL196" t="s">
        <v>3</v>
      </c>
      <c r="DM196">
        <v>0</v>
      </c>
      <c r="DN196" t="s">
        <v>3</v>
      </c>
      <c r="DO196">
        <v>0</v>
      </c>
    </row>
    <row r="197" spans="1:119" x14ac:dyDescent="0.2">
      <c r="A197">
        <f>ROW(Source!A113)</f>
        <v>113</v>
      </c>
      <c r="B197">
        <v>87105511</v>
      </c>
      <c r="C197">
        <v>87115518</v>
      </c>
      <c r="D197">
        <v>85795911</v>
      </c>
      <c r="E197">
        <v>1</v>
      </c>
      <c r="F197">
        <v>1</v>
      </c>
      <c r="G197">
        <v>1</v>
      </c>
      <c r="H197">
        <v>2</v>
      </c>
      <c r="I197" t="s">
        <v>495</v>
      </c>
      <c r="J197" t="s">
        <v>496</v>
      </c>
      <c r="K197" t="s">
        <v>497</v>
      </c>
      <c r="L197">
        <v>1368</v>
      </c>
      <c r="N197">
        <v>1011</v>
      </c>
      <c r="O197" t="s">
        <v>447</v>
      </c>
      <c r="P197" t="s">
        <v>447</v>
      </c>
      <c r="Q197">
        <v>1</v>
      </c>
      <c r="W197">
        <v>0</v>
      </c>
      <c r="X197">
        <v>-438045540</v>
      </c>
      <c r="Y197">
        <f t="shared" si="65"/>
        <v>22.74</v>
      </c>
      <c r="AA197">
        <v>0</v>
      </c>
      <c r="AB197">
        <v>506.23</v>
      </c>
      <c r="AC197">
        <v>811.79</v>
      </c>
      <c r="AD197">
        <v>0</v>
      </c>
      <c r="AE197">
        <v>0</v>
      </c>
      <c r="AF197">
        <v>346.73</v>
      </c>
      <c r="AG197">
        <v>811.79</v>
      </c>
      <c r="AH197">
        <v>0</v>
      </c>
      <c r="AI197">
        <v>1</v>
      </c>
      <c r="AJ197">
        <v>1.46</v>
      </c>
      <c r="AK197">
        <v>1</v>
      </c>
      <c r="AL197">
        <v>1</v>
      </c>
      <c r="AM197">
        <v>2</v>
      </c>
      <c r="AN197">
        <v>0</v>
      </c>
      <c r="AO197">
        <v>0</v>
      </c>
      <c r="AP197">
        <v>1</v>
      </c>
      <c r="AQ197">
        <v>1</v>
      </c>
      <c r="AR197">
        <v>0</v>
      </c>
      <c r="AS197" t="s">
        <v>3</v>
      </c>
      <c r="AT197">
        <v>22.74</v>
      </c>
      <c r="AU197" t="s">
        <v>3</v>
      </c>
      <c r="AV197">
        <v>1</v>
      </c>
      <c r="AW197">
        <v>2</v>
      </c>
      <c r="AX197">
        <v>87115539</v>
      </c>
      <c r="AY197">
        <v>1</v>
      </c>
      <c r="AZ197">
        <v>0</v>
      </c>
      <c r="BA197">
        <v>197</v>
      </c>
      <c r="BB197">
        <v>1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0</v>
      </c>
      <c r="BI197">
        <v>0</v>
      </c>
      <c r="BJ197">
        <v>0</v>
      </c>
      <c r="BK197">
        <v>7884.6401999999998</v>
      </c>
      <c r="BL197">
        <v>18460.104599999999</v>
      </c>
      <c r="BM197">
        <v>0</v>
      </c>
      <c r="BN197">
        <v>0</v>
      </c>
      <c r="BO197">
        <v>22.74</v>
      </c>
      <c r="BP197">
        <v>1</v>
      </c>
      <c r="BQ197">
        <v>0</v>
      </c>
      <c r="BR197">
        <v>7884.6401999999998</v>
      </c>
      <c r="BS197">
        <v>18460.104599999999</v>
      </c>
      <c r="BT197">
        <v>0</v>
      </c>
      <c r="BU197">
        <v>0</v>
      </c>
      <c r="BV197">
        <v>22.74</v>
      </c>
      <c r="BW197">
        <v>1</v>
      </c>
      <c r="CV197">
        <v>0</v>
      </c>
      <c r="CW197">
        <f>ROUND(Y197*Source!I113*DO197,7)</f>
        <v>2.0534219999999999</v>
      </c>
      <c r="CX197">
        <f>ROUND(Y197*Source!I113,7)</f>
        <v>2.0534219999999999</v>
      </c>
      <c r="CY197">
        <f>AB197</f>
        <v>506.23</v>
      </c>
      <c r="CZ197">
        <f>AF197</f>
        <v>346.73</v>
      </c>
      <c r="DA197">
        <f>AJ197</f>
        <v>1.46</v>
      </c>
      <c r="DB197">
        <f t="shared" si="66"/>
        <v>7884.64</v>
      </c>
      <c r="DC197">
        <f t="shared" si="67"/>
        <v>18460.099999999999</v>
      </c>
      <c r="DD197" t="s">
        <v>3</v>
      </c>
      <c r="DE197" t="s">
        <v>3</v>
      </c>
      <c r="DF197">
        <f t="shared" si="63"/>
        <v>0</v>
      </c>
      <c r="DG197">
        <f>ROUND(ROUND(AF197*AJ197,2)*CX197,2)</f>
        <v>1039.5</v>
      </c>
      <c r="DH197">
        <f t="shared" si="68"/>
        <v>1666.95</v>
      </c>
      <c r="DI197">
        <f t="shared" si="69"/>
        <v>0</v>
      </c>
      <c r="DJ197">
        <f>DG197+DH197</f>
        <v>2706.45</v>
      </c>
      <c r="DK197">
        <v>0</v>
      </c>
      <c r="DL197" t="s">
        <v>455</v>
      </c>
      <c r="DM197">
        <v>4</v>
      </c>
      <c r="DN197" t="s">
        <v>441</v>
      </c>
      <c r="DO197">
        <v>1</v>
      </c>
    </row>
    <row r="198" spans="1:119" x14ac:dyDescent="0.2">
      <c r="A198">
        <f>ROW(Source!A113)</f>
        <v>113</v>
      </c>
      <c r="B198">
        <v>87105511</v>
      </c>
      <c r="C198">
        <v>87115518</v>
      </c>
      <c r="D198">
        <v>85796632</v>
      </c>
      <c r="E198">
        <v>1</v>
      </c>
      <c r="F198">
        <v>1</v>
      </c>
      <c r="G198">
        <v>1</v>
      </c>
      <c r="H198">
        <v>2</v>
      </c>
      <c r="I198" t="s">
        <v>462</v>
      </c>
      <c r="J198" t="s">
        <v>463</v>
      </c>
      <c r="K198" t="s">
        <v>464</v>
      </c>
      <c r="L198">
        <v>1368</v>
      </c>
      <c r="N198">
        <v>1011</v>
      </c>
      <c r="O198" t="s">
        <v>447</v>
      </c>
      <c r="P198" t="s">
        <v>447</v>
      </c>
      <c r="Q198">
        <v>1</v>
      </c>
      <c r="W198">
        <v>0</v>
      </c>
      <c r="X198">
        <v>-849950259</v>
      </c>
      <c r="Y198">
        <f t="shared" si="65"/>
        <v>0.59</v>
      </c>
      <c r="AA198">
        <v>0</v>
      </c>
      <c r="AB198">
        <v>641.70000000000005</v>
      </c>
      <c r="AC198">
        <v>811.79</v>
      </c>
      <c r="AD198">
        <v>0</v>
      </c>
      <c r="AE198">
        <v>0</v>
      </c>
      <c r="AF198">
        <v>641.70000000000005</v>
      </c>
      <c r="AG198">
        <v>811.79</v>
      </c>
      <c r="AH198">
        <v>0</v>
      </c>
      <c r="AI198">
        <v>1</v>
      </c>
      <c r="AJ198">
        <v>1</v>
      </c>
      <c r="AK198">
        <v>1</v>
      </c>
      <c r="AL198">
        <v>1</v>
      </c>
      <c r="AM198">
        <v>-2</v>
      </c>
      <c r="AN198">
        <v>0</v>
      </c>
      <c r="AO198">
        <v>0</v>
      </c>
      <c r="AP198">
        <v>1</v>
      </c>
      <c r="AQ198">
        <v>1</v>
      </c>
      <c r="AR198">
        <v>0</v>
      </c>
      <c r="AS198" t="s">
        <v>3</v>
      </c>
      <c r="AT198">
        <v>0.59</v>
      </c>
      <c r="AU198" t="s">
        <v>3</v>
      </c>
      <c r="AV198">
        <v>1</v>
      </c>
      <c r="AW198">
        <v>2</v>
      </c>
      <c r="AX198">
        <v>87115540</v>
      </c>
      <c r="AY198">
        <v>1</v>
      </c>
      <c r="AZ198">
        <v>0</v>
      </c>
      <c r="BA198">
        <v>198</v>
      </c>
      <c r="BB198">
        <v>1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0</v>
      </c>
      <c r="BI198">
        <v>0</v>
      </c>
      <c r="BJ198">
        <v>0</v>
      </c>
      <c r="BK198">
        <v>378.60300000000001</v>
      </c>
      <c r="BL198">
        <v>478.95609999999994</v>
      </c>
      <c r="BM198">
        <v>0</v>
      </c>
      <c r="BN198">
        <v>0</v>
      </c>
      <c r="BO198">
        <v>0.59</v>
      </c>
      <c r="BP198">
        <v>1</v>
      </c>
      <c r="BQ198">
        <v>0</v>
      </c>
      <c r="BR198">
        <v>378.60300000000001</v>
      </c>
      <c r="BS198">
        <v>478.95609999999994</v>
      </c>
      <c r="BT198">
        <v>0</v>
      </c>
      <c r="BU198">
        <v>0</v>
      </c>
      <c r="BV198">
        <v>0.59</v>
      </c>
      <c r="BW198">
        <v>1</v>
      </c>
      <c r="CV198">
        <v>0</v>
      </c>
      <c r="CW198">
        <f>ROUND(Y198*Source!I113*DO198,7)</f>
        <v>5.3276999999999998E-2</v>
      </c>
      <c r="CX198">
        <f>ROUND(Y198*Source!I113,7)</f>
        <v>5.3276999999999998E-2</v>
      </c>
      <c r="CY198">
        <f>AB198</f>
        <v>641.70000000000005</v>
      </c>
      <c r="CZ198">
        <f>AF198</f>
        <v>641.70000000000005</v>
      </c>
      <c r="DA198">
        <f>AJ198</f>
        <v>1</v>
      </c>
      <c r="DB198">
        <f t="shared" si="66"/>
        <v>378.6</v>
      </c>
      <c r="DC198">
        <f t="shared" si="67"/>
        <v>478.96</v>
      </c>
      <c r="DD198" t="s">
        <v>3</v>
      </c>
      <c r="DE198" t="s">
        <v>3</v>
      </c>
      <c r="DF198">
        <f t="shared" si="63"/>
        <v>0</v>
      </c>
      <c r="DG198">
        <f t="shared" ref="DG198:DG206" si="70">ROUND(ROUND(AF198,2)*CX198,2)</f>
        <v>34.19</v>
      </c>
      <c r="DH198">
        <f t="shared" si="68"/>
        <v>43.25</v>
      </c>
      <c r="DI198">
        <f t="shared" si="69"/>
        <v>0</v>
      </c>
      <c r="DJ198">
        <f>DG198+DH198</f>
        <v>77.44</v>
      </c>
      <c r="DK198">
        <v>1</v>
      </c>
      <c r="DL198" t="s">
        <v>455</v>
      </c>
      <c r="DM198">
        <v>4</v>
      </c>
      <c r="DN198" t="s">
        <v>441</v>
      </c>
      <c r="DO198">
        <v>1</v>
      </c>
    </row>
    <row r="199" spans="1:119" x14ac:dyDescent="0.2">
      <c r="A199">
        <f>ROW(Source!A113)</f>
        <v>113</v>
      </c>
      <c r="B199">
        <v>87105511</v>
      </c>
      <c r="C199">
        <v>87115518</v>
      </c>
      <c r="D199">
        <v>85796830</v>
      </c>
      <c r="E199">
        <v>1</v>
      </c>
      <c r="F199">
        <v>1</v>
      </c>
      <c r="G199">
        <v>1</v>
      </c>
      <c r="H199">
        <v>2</v>
      </c>
      <c r="I199" t="s">
        <v>498</v>
      </c>
      <c r="J199" t="s">
        <v>499</v>
      </c>
      <c r="K199" t="s">
        <v>500</v>
      </c>
      <c r="L199">
        <v>1368</v>
      </c>
      <c r="N199">
        <v>1011</v>
      </c>
      <c r="O199" t="s">
        <v>447</v>
      </c>
      <c r="P199" t="s">
        <v>447</v>
      </c>
      <c r="Q199">
        <v>1</v>
      </c>
      <c r="W199">
        <v>0</v>
      </c>
      <c r="X199">
        <v>-1265937479</v>
      </c>
      <c r="Y199">
        <f t="shared" si="65"/>
        <v>0.81</v>
      </c>
      <c r="AA199">
        <v>0</v>
      </c>
      <c r="AB199">
        <v>192.86</v>
      </c>
      <c r="AC199">
        <v>811.79</v>
      </c>
      <c r="AD199">
        <v>0</v>
      </c>
      <c r="AE199">
        <v>0</v>
      </c>
      <c r="AF199">
        <v>192.86</v>
      </c>
      <c r="AG199">
        <v>811.79</v>
      </c>
      <c r="AH199">
        <v>0</v>
      </c>
      <c r="AI199">
        <v>1</v>
      </c>
      <c r="AJ199">
        <v>1</v>
      </c>
      <c r="AK199">
        <v>1</v>
      </c>
      <c r="AL199">
        <v>1</v>
      </c>
      <c r="AM199">
        <v>-2</v>
      </c>
      <c r="AN199">
        <v>0</v>
      </c>
      <c r="AO199">
        <v>0</v>
      </c>
      <c r="AP199">
        <v>1</v>
      </c>
      <c r="AQ199">
        <v>1</v>
      </c>
      <c r="AR199">
        <v>0</v>
      </c>
      <c r="AS199" t="s">
        <v>3</v>
      </c>
      <c r="AT199">
        <v>0.81</v>
      </c>
      <c r="AU199" t="s">
        <v>3</v>
      </c>
      <c r="AV199">
        <v>1</v>
      </c>
      <c r="AW199">
        <v>2</v>
      </c>
      <c r="AX199">
        <v>87115541</v>
      </c>
      <c r="AY199">
        <v>1</v>
      </c>
      <c r="AZ199">
        <v>0</v>
      </c>
      <c r="BA199">
        <v>199</v>
      </c>
      <c r="BB199">
        <v>1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0</v>
      </c>
      <c r="BI199">
        <v>0</v>
      </c>
      <c r="BJ199">
        <v>0</v>
      </c>
      <c r="BK199">
        <v>156.21660000000003</v>
      </c>
      <c r="BL199">
        <v>657.54989999999998</v>
      </c>
      <c r="BM199">
        <v>0</v>
      </c>
      <c r="BN199">
        <v>0</v>
      </c>
      <c r="BO199">
        <v>0.81</v>
      </c>
      <c r="BP199">
        <v>1</v>
      </c>
      <c r="BQ199">
        <v>0</v>
      </c>
      <c r="BR199">
        <v>156.21660000000003</v>
      </c>
      <c r="BS199">
        <v>657.54989999999998</v>
      </c>
      <c r="BT199">
        <v>0</v>
      </c>
      <c r="BU199">
        <v>0</v>
      </c>
      <c r="BV199">
        <v>0.81</v>
      </c>
      <c r="BW199">
        <v>1</v>
      </c>
      <c r="CV199">
        <v>0</v>
      </c>
      <c r="CW199">
        <f>ROUND(Y199*Source!I113*DO199,7)</f>
        <v>7.3143E-2</v>
      </c>
      <c r="CX199">
        <f>ROUND(Y199*Source!I113,7)</f>
        <v>7.3143E-2</v>
      </c>
      <c r="CY199">
        <f>AB199</f>
        <v>192.86</v>
      </c>
      <c r="CZ199">
        <f>AF199</f>
        <v>192.86</v>
      </c>
      <c r="DA199">
        <f>AJ199</f>
        <v>1</v>
      </c>
      <c r="DB199">
        <f t="shared" si="66"/>
        <v>156.22</v>
      </c>
      <c r="DC199">
        <f t="shared" si="67"/>
        <v>657.55</v>
      </c>
      <c r="DD199" t="s">
        <v>3</v>
      </c>
      <c r="DE199" t="s">
        <v>3</v>
      </c>
      <c r="DF199">
        <f t="shared" si="63"/>
        <v>0</v>
      </c>
      <c r="DG199">
        <f t="shared" si="70"/>
        <v>14.11</v>
      </c>
      <c r="DH199">
        <f t="shared" si="68"/>
        <v>59.38</v>
      </c>
      <c r="DI199">
        <f t="shared" si="69"/>
        <v>0</v>
      </c>
      <c r="DJ199">
        <f>DG199+DH199</f>
        <v>73.490000000000009</v>
      </c>
      <c r="DK199">
        <v>1</v>
      </c>
      <c r="DL199" t="s">
        <v>455</v>
      </c>
      <c r="DM199">
        <v>4</v>
      </c>
      <c r="DN199" t="s">
        <v>441</v>
      </c>
      <c r="DO199">
        <v>1</v>
      </c>
    </row>
    <row r="200" spans="1:119" x14ac:dyDescent="0.2">
      <c r="A200">
        <f>ROW(Source!A113)</f>
        <v>113</v>
      </c>
      <c r="B200">
        <v>87105511</v>
      </c>
      <c r="C200">
        <v>87115518</v>
      </c>
      <c r="D200">
        <v>85793923</v>
      </c>
      <c r="E200">
        <v>117</v>
      </c>
      <c r="F200">
        <v>1</v>
      </c>
      <c r="G200">
        <v>1</v>
      </c>
      <c r="H200">
        <v>3</v>
      </c>
      <c r="I200" t="s">
        <v>116</v>
      </c>
      <c r="J200" t="s">
        <v>3</v>
      </c>
      <c r="K200" t="s">
        <v>117</v>
      </c>
      <c r="L200">
        <v>1371</v>
      </c>
      <c r="N200">
        <v>1013</v>
      </c>
      <c r="O200" t="s">
        <v>24</v>
      </c>
      <c r="P200" t="s">
        <v>24</v>
      </c>
      <c r="Q200">
        <v>1</v>
      </c>
      <c r="W200">
        <v>0</v>
      </c>
      <c r="X200">
        <v>864875641</v>
      </c>
      <c r="Y200">
        <f t="shared" si="65"/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1</v>
      </c>
      <c r="AJ200">
        <v>1</v>
      </c>
      <c r="AK200">
        <v>1</v>
      </c>
      <c r="AL200">
        <v>1</v>
      </c>
      <c r="AM200">
        <v>0</v>
      </c>
      <c r="AN200">
        <v>1</v>
      </c>
      <c r="AO200">
        <v>0</v>
      </c>
      <c r="AP200">
        <v>1</v>
      </c>
      <c r="AQ200">
        <v>0</v>
      </c>
      <c r="AR200">
        <v>0</v>
      </c>
      <c r="AS200" t="s">
        <v>3</v>
      </c>
      <c r="AT200">
        <v>0</v>
      </c>
      <c r="AU200" t="s">
        <v>3</v>
      </c>
      <c r="AV200">
        <v>0</v>
      </c>
      <c r="AW200">
        <v>2</v>
      </c>
      <c r="AX200">
        <v>87115542</v>
      </c>
      <c r="AY200">
        <v>1</v>
      </c>
      <c r="AZ200">
        <v>0</v>
      </c>
      <c r="BA200">
        <v>200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0</v>
      </c>
      <c r="BI200">
        <v>0</v>
      </c>
      <c r="BJ200">
        <v>0</v>
      </c>
      <c r="BK200">
        <v>0</v>
      </c>
      <c r="BL200">
        <v>0</v>
      </c>
      <c r="BM200">
        <v>0</v>
      </c>
      <c r="BN200">
        <v>0</v>
      </c>
      <c r="BO200">
        <v>0</v>
      </c>
      <c r="BP200">
        <v>0</v>
      </c>
      <c r="BQ200">
        <v>0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CV200">
        <v>0</v>
      </c>
      <c r="CW200">
        <v>0</v>
      </c>
      <c r="CX200">
        <f>ROUND(Y200*Source!I113,7)</f>
        <v>0</v>
      </c>
      <c r="CY200">
        <f>AA200</f>
        <v>0</v>
      </c>
      <c r="CZ200">
        <f>AE200</f>
        <v>0</v>
      </c>
      <c r="DA200">
        <f>AI200</f>
        <v>1</v>
      </c>
      <c r="DB200">
        <f t="shared" si="66"/>
        <v>0</v>
      </c>
      <c r="DC200">
        <f t="shared" si="67"/>
        <v>0</v>
      </c>
      <c r="DD200" t="s">
        <v>3</v>
      </c>
      <c r="DE200" t="s">
        <v>3</v>
      </c>
      <c r="DF200">
        <f t="shared" si="63"/>
        <v>0</v>
      </c>
      <c r="DG200">
        <f t="shared" si="70"/>
        <v>0</v>
      </c>
      <c r="DH200">
        <f t="shared" si="68"/>
        <v>0</v>
      </c>
      <c r="DI200">
        <f t="shared" si="69"/>
        <v>0</v>
      </c>
      <c r="DJ200">
        <f>DF200</f>
        <v>0</v>
      </c>
      <c r="DK200">
        <v>0</v>
      </c>
      <c r="DL200" t="s">
        <v>3</v>
      </c>
      <c r="DM200">
        <v>0</v>
      </c>
      <c r="DN200" t="s">
        <v>3</v>
      </c>
      <c r="DO200">
        <v>0</v>
      </c>
    </row>
    <row r="201" spans="1:119" x14ac:dyDescent="0.2">
      <c r="A201">
        <f>ROW(Source!A113)</f>
        <v>113</v>
      </c>
      <c r="B201">
        <v>87105511</v>
      </c>
      <c r="C201">
        <v>87115518</v>
      </c>
      <c r="D201">
        <v>85793931</v>
      </c>
      <c r="E201">
        <v>117</v>
      </c>
      <c r="F201">
        <v>1</v>
      </c>
      <c r="G201">
        <v>1</v>
      </c>
      <c r="H201">
        <v>3</v>
      </c>
      <c r="I201" t="s">
        <v>119</v>
      </c>
      <c r="J201" t="s">
        <v>3</v>
      </c>
      <c r="K201" t="s">
        <v>120</v>
      </c>
      <c r="L201">
        <v>1371</v>
      </c>
      <c r="N201">
        <v>1013</v>
      </c>
      <c r="O201" t="s">
        <v>24</v>
      </c>
      <c r="P201" t="s">
        <v>24</v>
      </c>
      <c r="Q201">
        <v>1</v>
      </c>
      <c r="W201">
        <v>0</v>
      </c>
      <c r="X201">
        <v>-1890832814</v>
      </c>
      <c r="Y201">
        <f t="shared" si="65"/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1</v>
      </c>
      <c r="AJ201">
        <v>1</v>
      </c>
      <c r="AK201">
        <v>1</v>
      </c>
      <c r="AL201">
        <v>1</v>
      </c>
      <c r="AM201">
        <v>0</v>
      </c>
      <c r="AN201">
        <v>1</v>
      </c>
      <c r="AO201">
        <v>0</v>
      </c>
      <c r="AP201">
        <v>1</v>
      </c>
      <c r="AQ201">
        <v>0</v>
      </c>
      <c r="AR201">
        <v>0</v>
      </c>
      <c r="AS201" t="s">
        <v>3</v>
      </c>
      <c r="AT201">
        <v>0</v>
      </c>
      <c r="AU201" t="s">
        <v>3</v>
      </c>
      <c r="AV201">
        <v>0</v>
      </c>
      <c r="AW201">
        <v>2</v>
      </c>
      <c r="AX201">
        <v>87115543</v>
      </c>
      <c r="AY201">
        <v>1</v>
      </c>
      <c r="AZ201">
        <v>0</v>
      </c>
      <c r="BA201">
        <v>201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0</v>
      </c>
      <c r="BI201">
        <v>0</v>
      </c>
      <c r="BJ201">
        <v>0</v>
      </c>
      <c r="BK201">
        <v>0</v>
      </c>
      <c r="BL201">
        <v>0</v>
      </c>
      <c r="BM201">
        <v>0</v>
      </c>
      <c r="BN201">
        <v>0</v>
      </c>
      <c r="BO201">
        <v>0</v>
      </c>
      <c r="BP201">
        <v>0</v>
      </c>
      <c r="BQ201">
        <v>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CV201">
        <v>0</v>
      </c>
      <c r="CW201">
        <v>0</v>
      </c>
      <c r="CX201">
        <f>ROUND(Y201*Source!I113,7)</f>
        <v>0</v>
      </c>
      <c r="CY201">
        <f>AA201</f>
        <v>0</v>
      </c>
      <c r="CZ201">
        <f>AE201</f>
        <v>0</v>
      </c>
      <c r="DA201">
        <f>AI201</f>
        <v>1</v>
      </c>
      <c r="DB201">
        <f t="shared" si="66"/>
        <v>0</v>
      </c>
      <c r="DC201">
        <f t="shared" si="67"/>
        <v>0</v>
      </c>
      <c r="DD201" t="s">
        <v>3</v>
      </c>
      <c r="DE201" t="s">
        <v>3</v>
      </c>
      <c r="DF201">
        <f t="shared" si="63"/>
        <v>0</v>
      </c>
      <c r="DG201">
        <f t="shared" si="70"/>
        <v>0</v>
      </c>
      <c r="DH201">
        <f t="shared" si="68"/>
        <v>0</v>
      </c>
      <c r="DI201">
        <f t="shared" si="69"/>
        <v>0</v>
      </c>
      <c r="DJ201">
        <f>DF201</f>
        <v>0</v>
      </c>
      <c r="DK201">
        <v>0</v>
      </c>
      <c r="DL201" t="s">
        <v>3</v>
      </c>
      <c r="DM201">
        <v>0</v>
      </c>
      <c r="DN201" t="s">
        <v>3</v>
      </c>
      <c r="DO201">
        <v>0</v>
      </c>
    </row>
    <row r="202" spans="1:119" x14ac:dyDescent="0.2">
      <c r="A202">
        <f>ROW(Source!A113)</f>
        <v>113</v>
      </c>
      <c r="B202">
        <v>87105511</v>
      </c>
      <c r="C202">
        <v>87115518</v>
      </c>
      <c r="D202">
        <v>85794100</v>
      </c>
      <c r="E202">
        <v>117</v>
      </c>
      <c r="F202">
        <v>1</v>
      </c>
      <c r="G202">
        <v>1</v>
      </c>
      <c r="H202">
        <v>3</v>
      </c>
      <c r="I202" t="s">
        <v>122</v>
      </c>
      <c r="J202" t="s">
        <v>3</v>
      </c>
      <c r="K202" t="s">
        <v>123</v>
      </c>
      <c r="L202">
        <v>1477</v>
      </c>
      <c r="N202">
        <v>1013</v>
      </c>
      <c r="O202" t="s">
        <v>112</v>
      </c>
      <c r="P202" t="s">
        <v>114</v>
      </c>
      <c r="Q202">
        <v>1</v>
      </c>
      <c r="W202">
        <v>0</v>
      </c>
      <c r="X202">
        <v>164804165</v>
      </c>
      <c r="Y202">
        <f t="shared" si="65"/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1</v>
      </c>
      <c r="AJ202">
        <v>1</v>
      </c>
      <c r="AK202">
        <v>1</v>
      </c>
      <c r="AL202">
        <v>1</v>
      </c>
      <c r="AM202">
        <v>0</v>
      </c>
      <c r="AN202">
        <v>1</v>
      </c>
      <c r="AO202">
        <v>0</v>
      </c>
      <c r="AP202">
        <v>1</v>
      </c>
      <c r="AQ202">
        <v>0</v>
      </c>
      <c r="AR202">
        <v>0</v>
      </c>
      <c r="AS202" t="s">
        <v>3</v>
      </c>
      <c r="AT202">
        <v>0</v>
      </c>
      <c r="AU202" t="s">
        <v>3</v>
      </c>
      <c r="AV202">
        <v>0</v>
      </c>
      <c r="AW202">
        <v>2</v>
      </c>
      <c r="AX202">
        <v>87115544</v>
      </c>
      <c r="AY202">
        <v>1</v>
      </c>
      <c r="AZ202">
        <v>0</v>
      </c>
      <c r="BA202">
        <v>202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  <c r="BJ202">
        <v>0</v>
      </c>
      <c r="BK202">
        <v>0</v>
      </c>
      <c r="BL202">
        <v>0</v>
      </c>
      <c r="BM202">
        <v>0</v>
      </c>
      <c r="BN202">
        <v>0</v>
      </c>
      <c r="BO202">
        <v>0</v>
      </c>
      <c r="BP202">
        <v>0</v>
      </c>
      <c r="BQ202">
        <v>0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CV202">
        <v>0</v>
      </c>
      <c r="CW202">
        <v>0</v>
      </c>
      <c r="CX202">
        <f>ROUND(Y202*Source!I113,7)</f>
        <v>0</v>
      </c>
      <c r="CY202">
        <f>AA202</f>
        <v>0</v>
      </c>
      <c r="CZ202">
        <f>AE202</f>
        <v>0</v>
      </c>
      <c r="DA202">
        <f>AI202</f>
        <v>1</v>
      </c>
      <c r="DB202">
        <f t="shared" si="66"/>
        <v>0</v>
      </c>
      <c r="DC202">
        <f t="shared" si="67"/>
        <v>0</v>
      </c>
      <c r="DD202" t="s">
        <v>3</v>
      </c>
      <c r="DE202" t="s">
        <v>3</v>
      </c>
      <c r="DF202">
        <f t="shared" si="63"/>
        <v>0</v>
      </c>
      <c r="DG202">
        <f t="shared" si="70"/>
        <v>0</v>
      </c>
      <c r="DH202">
        <f t="shared" si="68"/>
        <v>0</v>
      </c>
      <c r="DI202">
        <f t="shared" si="69"/>
        <v>0</v>
      </c>
      <c r="DJ202">
        <f>DF202</f>
        <v>0</v>
      </c>
      <c r="DK202">
        <v>0</v>
      </c>
      <c r="DL202" t="s">
        <v>3</v>
      </c>
      <c r="DM202">
        <v>0</v>
      </c>
      <c r="DN202" t="s">
        <v>3</v>
      </c>
      <c r="DO202">
        <v>0</v>
      </c>
    </row>
    <row r="203" spans="1:119" x14ac:dyDescent="0.2">
      <c r="A203">
        <f>ROW(Source!A120)</f>
        <v>120</v>
      </c>
      <c r="B203">
        <v>87105575</v>
      </c>
      <c r="C203">
        <v>87115548</v>
      </c>
      <c r="D203">
        <v>84136773</v>
      </c>
      <c r="E203">
        <v>116</v>
      </c>
      <c r="F203">
        <v>1</v>
      </c>
      <c r="G203">
        <v>1</v>
      </c>
      <c r="H203">
        <v>1</v>
      </c>
      <c r="I203" t="s">
        <v>486</v>
      </c>
      <c r="J203" t="s">
        <v>3</v>
      </c>
      <c r="K203" t="s">
        <v>487</v>
      </c>
      <c r="L203">
        <v>1369</v>
      </c>
      <c r="N203">
        <v>1013</v>
      </c>
      <c r="O203" t="s">
        <v>485</v>
      </c>
      <c r="P203" t="s">
        <v>485</v>
      </c>
      <c r="Q203">
        <v>1</v>
      </c>
      <c r="W203">
        <v>0</v>
      </c>
      <c r="X203">
        <v>-587036825</v>
      </c>
      <c r="Y203">
        <f t="shared" si="65"/>
        <v>0.91</v>
      </c>
      <c r="AA203">
        <v>0</v>
      </c>
      <c r="AB203">
        <v>0</v>
      </c>
      <c r="AC203">
        <v>0</v>
      </c>
      <c r="AD203">
        <v>720.91</v>
      </c>
      <c r="AE203">
        <v>0</v>
      </c>
      <c r="AF203">
        <v>0</v>
      </c>
      <c r="AG203">
        <v>0</v>
      </c>
      <c r="AH203">
        <v>720.91</v>
      </c>
      <c r="AI203">
        <v>1</v>
      </c>
      <c r="AJ203">
        <v>1</v>
      </c>
      <c r="AK203">
        <v>1</v>
      </c>
      <c r="AL203">
        <v>1</v>
      </c>
      <c r="AM203">
        <v>-2</v>
      </c>
      <c r="AN203">
        <v>0</v>
      </c>
      <c r="AO203">
        <v>0</v>
      </c>
      <c r="AP203">
        <v>1</v>
      </c>
      <c r="AQ203">
        <v>1</v>
      </c>
      <c r="AR203">
        <v>0</v>
      </c>
      <c r="AS203" t="s">
        <v>3</v>
      </c>
      <c r="AT203">
        <v>0.91</v>
      </c>
      <c r="AU203" t="s">
        <v>3</v>
      </c>
      <c r="AV203">
        <v>1</v>
      </c>
      <c r="AW203">
        <v>2</v>
      </c>
      <c r="AX203">
        <v>87115556</v>
      </c>
      <c r="AY203">
        <v>1</v>
      </c>
      <c r="AZ203">
        <v>0</v>
      </c>
      <c r="BA203">
        <v>203</v>
      </c>
      <c r="BB203">
        <v>1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0</v>
      </c>
      <c r="BI203">
        <v>0</v>
      </c>
      <c r="BJ203">
        <v>0</v>
      </c>
      <c r="BK203">
        <v>0</v>
      </c>
      <c r="BL203">
        <v>0</v>
      </c>
      <c r="BM203">
        <v>656.02809999999999</v>
      </c>
      <c r="BN203">
        <v>0.91</v>
      </c>
      <c r="BO203">
        <v>0</v>
      </c>
      <c r="BP203">
        <v>1</v>
      </c>
      <c r="BQ203">
        <v>0</v>
      </c>
      <c r="BR203">
        <v>0</v>
      </c>
      <c r="BS203">
        <v>0</v>
      </c>
      <c r="BT203">
        <v>656.02809999999999</v>
      </c>
      <c r="BU203">
        <v>0.91</v>
      </c>
      <c r="BV203">
        <v>0</v>
      </c>
      <c r="BW203">
        <v>1</v>
      </c>
      <c r="CU203">
        <f>ROUND(AT203*Source!I120*AH203*AL203,2)</f>
        <v>1377.66</v>
      </c>
      <c r="CV203">
        <f>ROUND(Y203*Source!I120,7)</f>
        <v>1.911</v>
      </c>
      <c r="CW203">
        <v>0</v>
      </c>
      <c r="CX203">
        <f>ROUND(Y203*Source!I120,7)</f>
        <v>1.911</v>
      </c>
      <c r="CY203">
        <f>AD203</f>
        <v>720.91</v>
      </c>
      <c r="CZ203">
        <f>AH203</f>
        <v>720.91</v>
      </c>
      <c r="DA203">
        <f>AL203</f>
        <v>1</v>
      </c>
      <c r="DB203">
        <f t="shared" si="66"/>
        <v>656.03</v>
      </c>
      <c r="DC203">
        <f t="shared" si="67"/>
        <v>0</v>
      </c>
      <c r="DD203" t="s">
        <v>3</v>
      </c>
      <c r="DE203" t="s">
        <v>3</v>
      </c>
      <c r="DF203">
        <f t="shared" si="63"/>
        <v>0</v>
      </c>
      <c r="DG203">
        <f t="shared" si="70"/>
        <v>0</v>
      </c>
      <c r="DH203">
        <f t="shared" si="68"/>
        <v>0</v>
      </c>
      <c r="DI203">
        <f t="shared" si="69"/>
        <v>1377.66</v>
      </c>
      <c r="DJ203">
        <f>DI203</f>
        <v>1377.66</v>
      </c>
      <c r="DK203">
        <v>1</v>
      </c>
      <c r="DL203" t="s">
        <v>3</v>
      </c>
      <c r="DM203">
        <v>0</v>
      </c>
      <c r="DN203" t="s">
        <v>3</v>
      </c>
      <c r="DO203">
        <v>0</v>
      </c>
    </row>
    <row r="204" spans="1:119" x14ac:dyDescent="0.2">
      <c r="A204">
        <f>ROW(Source!A120)</f>
        <v>120</v>
      </c>
      <c r="B204">
        <v>87105575</v>
      </c>
      <c r="C204">
        <v>87115548</v>
      </c>
      <c r="D204">
        <v>84136777</v>
      </c>
      <c r="E204">
        <v>116</v>
      </c>
      <c r="F204">
        <v>1</v>
      </c>
      <c r="G204">
        <v>1</v>
      </c>
      <c r="H204">
        <v>1</v>
      </c>
      <c r="I204" t="s">
        <v>488</v>
      </c>
      <c r="J204" t="s">
        <v>3</v>
      </c>
      <c r="K204" t="s">
        <v>489</v>
      </c>
      <c r="L204">
        <v>1369</v>
      </c>
      <c r="N204">
        <v>1013</v>
      </c>
      <c r="O204" t="s">
        <v>485</v>
      </c>
      <c r="P204" t="s">
        <v>485</v>
      </c>
      <c r="Q204">
        <v>1</v>
      </c>
      <c r="W204">
        <v>0</v>
      </c>
      <c r="X204">
        <v>-512803540</v>
      </c>
      <c r="Y204">
        <f t="shared" si="65"/>
        <v>0.45</v>
      </c>
      <c r="AA204">
        <v>0</v>
      </c>
      <c r="AB204">
        <v>0</v>
      </c>
      <c r="AC204">
        <v>0</v>
      </c>
      <c r="AD204">
        <v>811.79</v>
      </c>
      <c r="AE204">
        <v>0</v>
      </c>
      <c r="AF204">
        <v>0</v>
      </c>
      <c r="AG204">
        <v>0</v>
      </c>
      <c r="AH204">
        <v>811.79</v>
      </c>
      <c r="AI204">
        <v>1</v>
      </c>
      <c r="AJ204">
        <v>1</v>
      </c>
      <c r="AK204">
        <v>1</v>
      </c>
      <c r="AL204">
        <v>1</v>
      </c>
      <c r="AM204">
        <v>-2</v>
      </c>
      <c r="AN204">
        <v>0</v>
      </c>
      <c r="AO204">
        <v>0</v>
      </c>
      <c r="AP204">
        <v>1</v>
      </c>
      <c r="AQ204">
        <v>1</v>
      </c>
      <c r="AR204">
        <v>0</v>
      </c>
      <c r="AS204" t="s">
        <v>3</v>
      </c>
      <c r="AT204">
        <v>0.45</v>
      </c>
      <c r="AU204" t="s">
        <v>3</v>
      </c>
      <c r="AV204">
        <v>1</v>
      </c>
      <c r="AW204">
        <v>2</v>
      </c>
      <c r="AX204">
        <v>87115557</v>
      </c>
      <c r="AY204">
        <v>1</v>
      </c>
      <c r="AZ204">
        <v>0</v>
      </c>
      <c r="BA204">
        <v>204</v>
      </c>
      <c r="BB204">
        <v>1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0</v>
      </c>
      <c r="BI204">
        <v>0</v>
      </c>
      <c r="BJ204">
        <v>0</v>
      </c>
      <c r="BK204">
        <v>0</v>
      </c>
      <c r="BL204">
        <v>0</v>
      </c>
      <c r="BM204">
        <v>365.30549999999999</v>
      </c>
      <c r="BN204">
        <v>0.45</v>
      </c>
      <c r="BO204">
        <v>0</v>
      </c>
      <c r="BP204">
        <v>1</v>
      </c>
      <c r="BQ204">
        <v>0</v>
      </c>
      <c r="BR204">
        <v>0</v>
      </c>
      <c r="BS204">
        <v>0</v>
      </c>
      <c r="BT204">
        <v>365.30549999999999</v>
      </c>
      <c r="BU204">
        <v>0.45</v>
      </c>
      <c r="BV204">
        <v>0</v>
      </c>
      <c r="BW204">
        <v>1</v>
      </c>
      <c r="CU204">
        <f>ROUND(AT204*Source!I120*AH204*AL204,2)</f>
        <v>767.14</v>
      </c>
      <c r="CV204">
        <f>ROUND(Y204*Source!I120,7)</f>
        <v>0.94499999999999995</v>
      </c>
      <c r="CW204">
        <v>0</v>
      </c>
      <c r="CX204">
        <f>ROUND(Y204*Source!I120,7)</f>
        <v>0.94499999999999995</v>
      </c>
      <c r="CY204">
        <f>AD204</f>
        <v>811.79</v>
      </c>
      <c r="CZ204">
        <f>AH204</f>
        <v>811.79</v>
      </c>
      <c r="DA204">
        <f>AL204</f>
        <v>1</v>
      </c>
      <c r="DB204">
        <f t="shared" si="66"/>
        <v>365.31</v>
      </c>
      <c r="DC204">
        <f t="shared" si="67"/>
        <v>0</v>
      </c>
      <c r="DD204" t="s">
        <v>3</v>
      </c>
      <c r="DE204" t="s">
        <v>3</v>
      </c>
      <c r="DF204">
        <f t="shared" si="63"/>
        <v>0</v>
      </c>
      <c r="DG204">
        <f t="shared" si="70"/>
        <v>0</v>
      </c>
      <c r="DH204">
        <f t="shared" si="68"/>
        <v>0</v>
      </c>
      <c r="DI204">
        <f t="shared" si="69"/>
        <v>767.14</v>
      </c>
      <c r="DJ204">
        <f>DI204</f>
        <v>767.14</v>
      </c>
      <c r="DK204">
        <v>1</v>
      </c>
      <c r="DL204" t="s">
        <v>3</v>
      </c>
      <c r="DM204">
        <v>0</v>
      </c>
      <c r="DN204" t="s">
        <v>3</v>
      </c>
      <c r="DO204">
        <v>0</v>
      </c>
    </row>
    <row r="205" spans="1:119" x14ac:dyDescent="0.2">
      <c r="A205">
        <f>ROW(Source!A120)</f>
        <v>120</v>
      </c>
      <c r="B205">
        <v>87105575</v>
      </c>
      <c r="C205">
        <v>87115548</v>
      </c>
      <c r="D205">
        <v>84136781</v>
      </c>
      <c r="E205">
        <v>116</v>
      </c>
      <c r="F205">
        <v>1</v>
      </c>
      <c r="G205">
        <v>1</v>
      </c>
      <c r="H205">
        <v>1</v>
      </c>
      <c r="I205" t="s">
        <v>490</v>
      </c>
      <c r="J205" t="s">
        <v>3</v>
      </c>
      <c r="K205" t="s">
        <v>491</v>
      </c>
      <c r="L205">
        <v>1369</v>
      </c>
      <c r="N205">
        <v>1013</v>
      </c>
      <c r="O205" t="s">
        <v>485</v>
      </c>
      <c r="P205" t="s">
        <v>485</v>
      </c>
      <c r="Q205">
        <v>1</v>
      </c>
      <c r="W205">
        <v>0</v>
      </c>
      <c r="X205">
        <v>1518711480</v>
      </c>
      <c r="Y205">
        <f t="shared" si="65"/>
        <v>0.45</v>
      </c>
      <c r="AA205">
        <v>0</v>
      </c>
      <c r="AB205">
        <v>0</v>
      </c>
      <c r="AC205">
        <v>0</v>
      </c>
      <c r="AD205">
        <v>932.95</v>
      </c>
      <c r="AE205">
        <v>0</v>
      </c>
      <c r="AF205">
        <v>0</v>
      </c>
      <c r="AG205">
        <v>0</v>
      </c>
      <c r="AH205">
        <v>932.95</v>
      </c>
      <c r="AI205">
        <v>1</v>
      </c>
      <c r="AJ205">
        <v>1</v>
      </c>
      <c r="AK205">
        <v>1</v>
      </c>
      <c r="AL205">
        <v>1</v>
      </c>
      <c r="AM205">
        <v>-2</v>
      </c>
      <c r="AN205">
        <v>0</v>
      </c>
      <c r="AO205">
        <v>0</v>
      </c>
      <c r="AP205">
        <v>1</v>
      </c>
      <c r="AQ205">
        <v>1</v>
      </c>
      <c r="AR205">
        <v>0</v>
      </c>
      <c r="AS205" t="s">
        <v>3</v>
      </c>
      <c r="AT205">
        <v>0.45</v>
      </c>
      <c r="AU205" t="s">
        <v>3</v>
      </c>
      <c r="AV205">
        <v>1</v>
      </c>
      <c r="AW205">
        <v>2</v>
      </c>
      <c r="AX205">
        <v>87115558</v>
      </c>
      <c r="AY205">
        <v>1</v>
      </c>
      <c r="AZ205">
        <v>0</v>
      </c>
      <c r="BA205">
        <v>205</v>
      </c>
      <c r="BB205">
        <v>1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0</v>
      </c>
      <c r="BI205">
        <v>0</v>
      </c>
      <c r="BJ205">
        <v>0</v>
      </c>
      <c r="BK205">
        <v>0</v>
      </c>
      <c r="BL205">
        <v>0</v>
      </c>
      <c r="BM205">
        <v>419.82750000000004</v>
      </c>
      <c r="BN205">
        <v>0.45</v>
      </c>
      <c r="BO205">
        <v>0</v>
      </c>
      <c r="BP205">
        <v>1</v>
      </c>
      <c r="BQ205">
        <v>0</v>
      </c>
      <c r="BR205">
        <v>0</v>
      </c>
      <c r="BS205">
        <v>0</v>
      </c>
      <c r="BT205">
        <v>419.82750000000004</v>
      </c>
      <c r="BU205">
        <v>0.45</v>
      </c>
      <c r="BV205">
        <v>0</v>
      </c>
      <c r="BW205">
        <v>1</v>
      </c>
      <c r="CU205">
        <f>ROUND(AT205*Source!I120*AH205*AL205,2)</f>
        <v>881.64</v>
      </c>
      <c r="CV205">
        <f>ROUND(Y205*Source!I120,7)</f>
        <v>0.94499999999999995</v>
      </c>
      <c r="CW205">
        <v>0</v>
      </c>
      <c r="CX205">
        <f>ROUND(Y205*Source!I120,7)</f>
        <v>0.94499999999999995</v>
      </c>
      <c r="CY205">
        <f>AD205</f>
        <v>932.95</v>
      </c>
      <c r="CZ205">
        <f>AH205</f>
        <v>932.95</v>
      </c>
      <c r="DA205">
        <f>AL205</f>
        <v>1</v>
      </c>
      <c r="DB205">
        <f t="shared" si="66"/>
        <v>419.83</v>
      </c>
      <c r="DC205">
        <f t="shared" si="67"/>
        <v>0</v>
      </c>
      <c r="DD205" t="s">
        <v>3</v>
      </c>
      <c r="DE205" t="s">
        <v>3</v>
      </c>
      <c r="DF205">
        <f t="shared" ref="DF205:DF221" si="71">ROUND(ROUND(AE205,2)*CX205,2)</f>
        <v>0</v>
      </c>
      <c r="DG205">
        <f t="shared" si="70"/>
        <v>0</v>
      </c>
      <c r="DH205">
        <f t="shared" si="68"/>
        <v>0</v>
      </c>
      <c r="DI205">
        <f t="shared" si="69"/>
        <v>881.64</v>
      </c>
      <c r="DJ205">
        <f>DI205</f>
        <v>881.64</v>
      </c>
      <c r="DK205">
        <v>1</v>
      </c>
      <c r="DL205" t="s">
        <v>3</v>
      </c>
      <c r="DM205">
        <v>0</v>
      </c>
      <c r="DN205" t="s">
        <v>3</v>
      </c>
      <c r="DO205">
        <v>0</v>
      </c>
    </row>
    <row r="206" spans="1:119" x14ac:dyDescent="0.2">
      <c r="A206">
        <f>ROW(Source!A120)</f>
        <v>120</v>
      </c>
      <c r="B206">
        <v>87105575</v>
      </c>
      <c r="C206">
        <v>87115548</v>
      </c>
      <c r="D206">
        <v>84136813</v>
      </c>
      <c r="E206">
        <v>116</v>
      </c>
      <c r="F206">
        <v>1</v>
      </c>
      <c r="G206">
        <v>1</v>
      </c>
      <c r="H206">
        <v>1</v>
      </c>
      <c r="I206" t="s">
        <v>442</v>
      </c>
      <c r="J206" t="s">
        <v>3</v>
      </c>
      <c r="K206" t="s">
        <v>443</v>
      </c>
      <c r="L206">
        <v>1191</v>
      </c>
      <c r="N206">
        <v>1013</v>
      </c>
      <c r="O206" t="s">
        <v>441</v>
      </c>
      <c r="P206" t="s">
        <v>441</v>
      </c>
      <c r="Q206">
        <v>1</v>
      </c>
      <c r="W206">
        <v>0</v>
      </c>
      <c r="X206">
        <v>-1417349443</v>
      </c>
      <c r="Y206">
        <f t="shared" si="65"/>
        <v>0.44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1</v>
      </c>
      <c r="AJ206">
        <v>1</v>
      </c>
      <c r="AK206">
        <v>1</v>
      </c>
      <c r="AL206">
        <v>1</v>
      </c>
      <c r="AM206">
        <v>-2</v>
      </c>
      <c r="AN206">
        <v>0</v>
      </c>
      <c r="AO206">
        <v>0</v>
      </c>
      <c r="AP206">
        <v>1</v>
      </c>
      <c r="AQ206">
        <v>1</v>
      </c>
      <c r="AR206">
        <v>0</v>
      </c>
      <c r="AS206" t="s">
        <v>3</v>
      </c>
      <c r="AT206">
        <v>0.44</v>
      </c>
      <c r="AU206" t="s">
        <v>3</v>
      </c>
      <c r="AV206">
        <v>2</v>
      </c>
      <c r="AW206">
        <v>2</v>
      </c>
      <c r="AX206">
        <v>87115559</v>
      </c>
      <c r="AY206">
        <v>1</v>
      </c>
      <c r="AZ206">
        <v>0</v>
      </c>
      <c r="BA206">
        <v>206</v>
      </c>
      <c r="BB206">
        <v>1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0</v>
      </c>
      <c r="BI206">
        <v>0</v>
      </c>
      <c r="BJ206">
        <v>0</v>
      </c>
      <c r="BK206">
        <v>0</v>
      </c>
      <c r="BL206">
        <v>0</v>
      </c>
      <c r="BM206">
        <v>0</v>
      </c>
      <c r="BN206">
        <v>0</v>
      </c>
      <c r="BO206">
        <v>0</v>
      </c>
      <c r="BP206">
        <v>0</v>
      </c>
      <c r="BQ206">
        <v>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CV206">
        <v>0</v>
      </c>
      <c r="CW206">
        <v>0</v>
      </c>
      <c r="CX206">
        <f>ROUND(Y206*Source!I120,7)</f>
        <v>0.92400000000000004</v>
      </c>
      <c r="CY206">
        <f>AD206</f>
        <v>0</v>
      </c>
      <c r="CZ206">
        <f>AH206</f>
        <v>0</v>
      </c>
      <c r="DA206">
        <f>AL206</f>
        <v>1</v>
      </c>
      <c r="DB206">
        <f t="shared" si="66"/>
        <v>0</v>
      </c>
      <c r="DC206">
        <f t="shared" si="67"/>
        <v>0</v>
      </c>
      <c r="DD206" t="s">
        <v>3</v>
      </c>
      <c r="DE206" t="s">
        <v>3</v>
      </c>
      <c r="DF206">
        <f t="shared" si="71"/>
        <v>0</v>
      </c>
      <c r="DG206">
        <f t="shared" si="70"/>
        <v>0</v>
      </c>
      <c r="DH206">
        <f t="shared" si="68"/>
        <v>0</v>
      </c>
      <c r="DI206">
        <f t="shared" si="69"/>
        <v>0</v>
      </c>
      <c r="DJ206">
        <f>DI206</f>
        <v>0</v>
      </c>
      <c r="DK206">
        <v>0</v>
      </c>
      <c r="DL206" t="s">
        <v>3</v>
      </c>
      <c r="DM206">
        <v>0</v>
      </c>
      <c r="DN206" t="s">
        <v>3</v>
      </c>
      <c r="DO206">
        <v>0</v>
      </c>
    </row>
    <row r="207" spans="1:119" x14ac:dyDescent="0.2">
      <c r="A207">
        <f>ROW(Source!A120)</f>
        <v>120</v>
      </c>
      <c r="B207">
        <v>87105575</v>
      </c>
      <c r="C207">
        <v>87115548</v>
      </c>
      <c r="D207">
        <v>84257977</v>
      </c>
      <c r="E207">
        <v>1</v>
      </c>
      <c r="F207">
        <v>1</v>
      </c>
      <c r="G207">
        <v>1</v>
      </c>
      <c r="H207">
        <v>2</v>
      </c>
      <c r="I207" t="s">
        <v>495</v>
      </c>
      <c r="J207" t="s">
        <v>496</v>
      </c>
      <c r="K207" t="s">
        <v>497</v>
      </c>
      <c r="L207">
        <v>1368</v>
      </c>
      <c r="N207">
        <v>1011</v>
      </c>
      <c r="O207" t="s">
        <v>447</v>
      </c>
      <c r="P207" t="s">
        <v>447</v>
      </c>
      <c r="Q207">
        <v>1</v>
      </c>
      <c r="W207">
        <v>0</v>
      </c>
      <c r="X207">
        <v>1933698176</v>
      </c>
      <c r="Y207">
        <f t="shared" si="65"/>
        <v>0.44</v>
      </c>
      <c r="AA207">
        <v>0</v>
      </c>
      <c r="AB207">
        <v>506.23</v>
      </c>
      <c r="AC207">
        <v>801.75</v>
      </c>
      <c r="AD207">
        <v>0</v>
      </c>
      <c r="AE207">
        <v>0</v>
      </c>
      <c r="AF207">
        <v>346.73</v>
      </c>
      <c r="AG207">
        <v>801.75</v>
      </c>
      <c r="AH207">
        <v>0</v>
      </c>
      <c r="AI207">
        <v>1</v>
      </c>
      <c r="AJ207">
        <v>1.46</v>
      </c>
      <c r="AK207">
        <v>1</v>
      </c>
      <c r="AL207">
        <v>1</v>
      </c>
      <c r="AM207">
        <v>2</v>
      </c>
      <c r="AN207">
        <v>0</v>
      </c>
      <c r="AO207">
        <v>0</v>
      </c>
      <c r="AP207">
        <v>1</v>
      </c>
      <c r="AQ207">
        <v>1</v>
      </c>
      <c r="AR207">
        <v>0</v>
      </c>
      <c r="AS207" t="s">
        <v>3</v>
      </c>
      <c r="AT207">
        <v>0.44</v>
      </c>
      <c r="AU207" t="s">
        <v>3</v>
      </c>
      <c r="AV207">
        <v>1</v>
      </c>
      <c r="AW207">
        <v>2</v>
      </c>
      <c r="AX207">
        <v>87115560</v>
      </c>
      <c r="AY207">
        <v>1</v>
      </c>
      <c r="AZ207">
        <v>0</v>
      </c>
      <c r="BA207">
        <v>207</v>
      </c>
      <c r="BB207">
        <v>1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0</v>
      </c>
      <c r="BI207">
        <v>0</v>
      </c>
      <c r="BJ207">
        <v>0</v>
      </c>
      <c r="BK207">
        <v>152.56120000000001</v>
      </c>
      <c r="BL207">
        <v>352.77</v>
      </c>
      <c r="BM207">
        <v>0</v>
      </c>
      <c r="BN207">
        <v>0</v>
      </c>
      <c r="BO207">
        <v>0.44</v>
      </c>
      <c r="BP207">
        <v>1</v>
      </c>
      <c r="BQ207">
        <v>0</v>
      </c>
      <c r="BR207">
        <v>152.56120000000001</v>
      </c>
      <c r="BS207">
        <v>352.77</v>
      </c>
      <c r="BT207">
        <v>0</v>
      </c>
      <c r="BU207">
        <v>0</v>
      </c>
      <c r="BV207">
        <v>0.44</v>
      </c>
      <c r="BW207">
        <v>1</v>
      </c>
      <c r="CV207">
        <v>0</v>
      </c>
      <c r="CW207">
        <f>ROUND(Y207*Source!I120*DO207,7)</f>
        <v>0.92400000000000004</v>
      </c>
      <c r="CX207">
        <f>ROUND(Y207*Source!I120,7)</f>
        <v>0.92400000000000004</v>
      </c>
      <c r="CY207">
        <f>AB207</f>
        <v>506.23</v>
      </c>
      <c r="CZ207">
        <f>AF207</f>
        <v>346.73</v>
      </c>
      <c r="DA207">
        <f>AJ207</f>
        <v>1.46</v>
      </c>
      <c r="DB207">
        <f t="shared" si="66"/>
        <v>152.56</v>
      </c>
      <c r="DC207">
        <f t="shared" si="67"/>
        <v>352.77</v>
      </c>
      <c r="DD207" t="s">
        <v>3</v>
      </c>
      <c r="DE207" t="s">
        <v>3</v>
      </c>
      <c r="DF207">
        <f t="shared" si="71"/>
        <v>0</v>
      </c>
      <c r="DG207">
        <f>ROUND(ROUND(AF207*AJ207,2)*CX207,2)</f>
        <v>467.76</v>
      </c>
      <c r="DH207">
        <f t="shared" si="68"/>
        <v>740.82</v>
      </c>
      <c r="DI207">
        <f t="shared" si="69"/>
        <v>0</v>
      </c>
      <c r="DJ207">
        <f>DG207+DH207</f>
        <v>1208.58</v>
      </c>
      <c r="DK207">
        <v>0</v>
      </c>
      <c r="DL207" t="s">
        <v>455</v>
      </c>
      <c r="DM207">
        <v>4</v>
      </c>
      <c r="DN207" t="s">
        <v>441</v>
      </c>
      <c r="DO207">
        <v>1</v>
      </c>
    </row>
    <row r="208" spans="1:119" x14ac:dyDescent="0.2">
      <c r="A208">
        <f>ROW(Source!A120)</f>
        <v>120</v>
      </c>
      <c r="B208">
        <v>87105575</v>
      </c>
      <c r="C208">
        <v>87115548</v>
      </c>
      <c r="D208">
        <v>84141446</v>
      </c>
      <c r="E208">
        <v>116</v>
      </c>
      <c r="F208">
        <v>1</v>
      </c>
      <c r="G208">
        <v>1</v>
      </c>
      <c r="H208">
        <v>3</v>
      </c>
      <c r="I208" t="s">
        <v>116</v>
      </c>
      <c r="J208" t="s">
        <v>3</v>
      </c>
      <c r="K208" t="s">
        <v>117</v>
      </c>
      <c r="L208">
        <v>1371</v>
      </c>
      <c r="N208">
        <v>1013</v>
      </c>
      <c r="O208" t="s">
        <v>24</v>
      </c>
      <c r="P208" t="s">
        <v>24</v>
      </c>
      <c r="Q208">
        <v>1</v>
      </c>
      <c r="W208">
        <v>0</v>
      </c>
      <c r="X208">
        <v>864875641</v>
      </c>
      <c r="Y208">
        <f t="shared" si="65"/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1</v>
      </c>
      <c r="AJ208">
        <v>1</v>
      </c>
      <c r="AK208">
        <v>1</v>
      </c>
      <c r="AL208">
        <v>1</v>
      </c>
      <c r="AM208">
        <v>0</v>
      </c>
      <c r="AN208">
        <v>1</v>
      </c>
      <c r="AO208">
        <v>0</v>
      </c>
      <c r="AP208">
        <v>1</v>
      </c>
      <c r="AQ208">
        <v>0</v>
      </c>
      <c r="AR208">
        <v>0</v>
      </c>
      <c r="AS208" t="s">
        <v>3</v>
      </c>
      <c r="AT208">
        <v>0</v>
      </c>
      <c r="AU208" t="s">
        <v>3</v>
      </c>
      <c r="AV208">
        <v>0</v>
      </c>
      <c r="AW208">
        <v>2</v>
      </c>
      <c r="AX208">
        <v>87115561</v>
      </c>
      <c r="AY208">
        <v>1</v>
      </c>
      <c r="AZ208">
        <v>0</v>
      </c>
      <c r="BA208">
        <v>208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0</v>
      </c>
      <c r="BI208">
        <v>0</v>
      </c>
      <c r="BJ208">
        <v>0</v>
      </c>
      <c r="BK208">
        <v>0</v>
      </c>
      <c r="BL208">
        <v>0</v>
      </c>
      <c r="BM208">
        <v>0</v>
      </c>
      <c r="BN208">
        <v>0</v>
      </c>
      <c r="BO208">
        <v>0</v>
      </c>
      <c r="BP208">
        <v>0</v>
      </c>
      <c r="BQ208">
        <v>0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CV208">
        <v>0</v>
      </c>
      <c r="CW208">
        <v>0</v>
      </c>
      <c r="CX208">
        <f>ROUND(Y208*Source!I120,7)</f>
        <v>0</v>
      </c>
      <c r="CY208">
        <f>AA208</f>
        <v>0</v>
      </c>
      <c r="CZ208">
        <f>AE208</f>
        <v>0</v>
      </c>
      <c r="DA208">
        <f>AI208</f>
        <v>1</v>
      </c>
      <c r="DB208">
        <f t="shared" si="66"/>
        <v>0</v>
      </c>
      <c r="DC208">
        <f t="shared" si="67"/>
        <v>0</v>
      </c>
      <c r="DD208" t="s">
        <v>3</v>
      </c>
      <c r="DE208" t="s">
        <v>3</v>
      </c>
      <c r="DF208">
        <f t="shared" si="71"/>
        <v>0</v>
      </c>
      <c r="DG208">
        <f t="shared" ref="DG208:DG213" si="72">ROUND(ROUND(AF208,2)*CX208,2)</f>
        <v>0</v>
      </c>
      <c r="DH208">
        <f t="shared" si="68"/>
        <v>0</v>
      </c>
      <c r="DI208">
        <f t="shared" si="69"/>
        <v>0</v>
      </c>
      <c r="DJ208">
        <f>DF208</f>
        <v>0</v>
      </c>
      <c r="DK208">
        <v>0</v>
      </c>
      <c r="DL208" t="s">
        <v>3</v>
      </c>
      <c r="DM208">
        <v>0</v>
      </c>
      <c r="DN208" t="s">
        <v>3</v>
      </c>
      <c r="DO208">
        <v>0</v>
      </c>
    </row>
    <row r="209" spans="1:119" x14ac:dyDescent="0.2">
      <c r="A209">
        <f>ROW(Source!A120)</f>
        <v>120</v>
      </c>
      <c r="B209">
        <v>87105575</v>
      </c>
      <c r="C209">
        <v>87115548</v>
      </c>
      <c r="D209">
        <v>84141454</v>
      </c>
      <c r="E209">
        <v>116</v>
      </c>
      <c r="F209">
        <v>1</v>
      </c>
      <c r="G209">
        <v>1</v>
      </c>
      <c r="H209">
        <v>3</v>
      </c>
      <c r="I209" t="s">
        <v>119</v>
      </c>
      <c r="J209" t="s">
        <v>3</v>
      </c>
      <c r="K209" t="s">
        <v>120</v>
      </c>
      <c r="L209">
        <v>1371</v>
      </c>
      <c r="N209">
        <v>1013</v>
      </c>
      <c r="O209" t="s">
        <v>24</v>
      </c>
      <c r="P209" t="s">
        <v>24</v>
      </c>
      <c r="Q209">
        <v>1</v>
      </c>
      <c r="W209">
        <v>0</v>
      </c>
      <c r="X209">
        <v>-1890832814</v>
      </c>
      <c r="Y209">
        <f t="shared" si="65"/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1</v>
      </c>
      <c r="AJ209">
        <v>1</v>
      </c>
      <c r="AK209">
        <v>1</v>
      </c>
      <c r="AL209">
        <v>1</v>
      </c>
      <c r="AM209">
        <v>0</v>
      </c>
      <c r="AN209">
        <v>1</v>
      </c>
      <c r="AO209">
        <v>0</v>
      </c>
      <c r="AP209">
        <v>1</v>
      </c>
      <c r="AQ209">
        <v>0</v>
      </c>
      <c r="AR209">
        <v>0</v>
      </c>
      <c r="AS209" t="s">
        <v>3</v>
      </c>
      <c r="AT209">
        <v>0</v>
      </c>
      <c r="AU209" t="s">
        <v>3</v>
      </c>
      <c r="AV209">
        <v>0</v>
      </c>
      <c r="AW209">
        <v>2</v>
      </c>
      <c r="AX209">
        <v>87115562</v>
      </c>
      <c r="AY209">
        <v>1</v>
      </c>
      <c r="AZ209">
        <v>0</v>
      </c>
      <c r="BA209">
        <v>209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N209">
        <v>0</v>
      </c>
      <c r="BO209">
        <v>0</v>
      </c>
      <c r="BP209">
        <v>0</v>
      </c>
      <c r="BQ209">
        <v>0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CV209">
        <v>0</v>
      </c>
      <c r="CW209">
        <v>0</v>
      </c>
      <c r="CX209">
        <f>ROUND(Y209*Source!I120,7)</f>
        <v>0</v>
      </c>
      <c r="CY209">
        <f>AA209</f>
        <v>0</v>
      </c>
      <c r="CZ209">
        <f>AE209</f>
        <v>0</v>
      </c>
      <c r="DA209">
        <f>AI209</f>
        <v>1</v>
      </c>
      <c r="DB209">
        <f t="shared" si="66"/>
        <v>0</v>
      </c>
      <c r="DC209">
        <f t="shared" si="67"/>
        <v>0</v>
      </c>
      <c r="DD209" t="s">
        <v>3</v>
      </c>
      <c r="DE209" t="s">
        <v>3</v>
      </c>
      <c r="DF209">
        <f t="shared" si="71"/>
        <v>0</v>
      </c>
      <c r="DG209">
        <f t="shared" si="72"/>
        <v>0</v>
      </c>
      <c r="DH209">
        <f t="shared" si="68"/>
        <v>0</v>
      </c>
      <c r="DI209">
        <f t="shared" si="69"/>
        <v>0</v>
      </c>
      <c r="DJ209">
        <f>DF209</f>
        <v>0</v>
      </c>
      <c r="DK209">
        <v>0</v>
      </c>
      <c r="DL209" t="s">
        <v>3</v>
      </c>
      <c r="DM209">
        <v>0</v>
      </c>
      <c r="DN209" t="s">
        <v>3</v>
      </c>
      <c r="DO209">
        <v>0</v>
      </c>
    </row>
    <row r="210" spans="1:119" x14ac:dyDescent="0.2">
      <c r="A210">
        <f>ROW(Source!A121)</f>
        <v>121</v>
      </c>
      <c r="B210">
        <v>87105511</v>
      </c>
      <c r="C210">
        <v>87115548</v>
      </c>
      <c r="D210">
        <v>84136773</v>
      </c>
      <c r="E210">
        <v>116</v>
      </c>
      <c r="F210">
        <v>1</v>
      </c>
      <c r="G210">
        <v>1</v>
      </c>
      <c r="H210">
        <v>1</v>
      </c>
      <c r="I210" t="s">
        <v>486</v>
      </c>
      <c r="J210" t="s">
        <v>3</v>
      </c>
      <c r="K210" t="s">
        <v>487</v>
      </c>
      <c r="L210">
        <v>1369</v>
      </c>
      <c r="N210">
        <v>1013</v>
      </c>
      <c r="O210" t="s">
        <v>485</v>
      </c>
      <c r="P210" t="s">
        <v>485</v>
      </c>
      <c r="Q210">
        <v>1</v>
      </c>
      <c r="W210">
        <v>0</v>
      </c>
      <c r="X210">
        <v>-587036825</v>
      </c>
      <c r="Y210">
        <f t="shared" si="65"/>
        <v>0.91</v>
      </c>
      <c r="AA210">
        <v>0</v>
      </c>
      <c r="AB210">
        <v>0</v>
      </c>
      <c r="AC210">
        <v>0</v>
      </c>
      <c r="AD210">
        <v>720.91</v>
      </c>
      <c r="AE210">
        <v>0</v>
      </c>
      <c r="AF210">
        <v>0</v>
      </c>
      <c r="AG210">
        <v>0</v>
      </c>
      <c r="AH210">
        <v>720.91</v>
      </c>
      <c r="AI210">
        <v>1</v>
      </c>
      <c r="AJ210">
        <v>1</v>
      </c>
      <c r="AK210">
        <v>1</v>
      </c>
      <c r="AL210">
        <v>1</v>
      </c>
      <c r="AM210">
        <v>-2</v>
      </c>
      <c r="AN210">
        <v>0</v>
      </c>
      <c r="AO210">
        <v>0</v>
      </c>
      <c r="AP210">
        <v>1</v>
      </c>
      <c r="AQ210">
        <v>1</v>
      </c>
      <c r="AR210">
        <v>0</v>
      </c>
      <c r="AS210" t="s">
        <v>3</v>
      </c>
      <c r="AT210">
        <v>0.91</v>
      </c>
      <c r="AU210" t="s">
        <v>3</v>
      </c>
      <c r="AV210">
        <v>1</v>
      </c>
      <c r="AW210">
        <v>2</v>
      </c>
      <c r="AX210">
        <v>87115556</v>
      </c>
      <c r="AY210">
        <v>1</v>
      </c>
      <c r="AZ210">
        <v>0</v>
      </c>
      <c r="BA210">
        <v>210</v>
      </c>
      <c r="BB210">
        <v>1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0</v>
      </c>
      <c r="BI210">
        <v>0</v>
      </c>
      <c r="BJ210">
        <v>0</v>
      </c>
      <c r="BK210">
        <v>0</v>
      </c>
      <c r="BL210">
        <v>0</v>
      </c>
      <c r="BM210">
        <v>656.02809999999999</v>
      </c>
      <c r="BN210">
        <v>0.91</v>
      </c>
      <c r="BO210">
        <v>0</v>
      </c>
      <c r="BP210">
        <v>1</v>
      </c>
      <c r="BQ210">
        <v>0</v>
      </c>
      <c r="BR210">
        <v>0</v>
      </c>
      <c r="BS210">
        <v>0</v>
      </c>
      <c r="BT210">
        <v>656.02809999999999</v>
      </c>
      <c r="BU210">
        <v>0.91</v>
      </c>
      <c r="BV210">
        <v>0</v>
      </c>
      <c r="BW210">
        <v>1</v>
      </c>
      <c r="CU210">
        <f>ROUND(AT210*Source!I121*AH210*AL210,2)</f>
        <v>1377.66</v>
      </c>
      <c r="CV210">
        <f>ROUND(Y210*Source!I121,7)</f>
        <v>1.911</v>
      </c>
      <c r="CW210">
        <v>0</v>
      </c>
      <c r="CX210">
        <f>ROUND(Y210*Source!I121,7)</f>
        <v>1.911</v>
      </c>
      <c r="CY210">
        <f>AD210</f>
        <v>720.91</v>
      </c>
      <c r="CZ210">
        <f>AH210</f>
        <v>720.91</v>
      </c>
      <c r="DA210">
        <f>AL210</f>
        <v>1</v>
      </c>
      <c r="DB210">
        <f t="shared" si="66"/>
        <v>656.03</v>
      </c>
      <c r="DC210">
        <f t="shared" si="67"/>
        <v>0</v>
      </c>
      <c r="DD210" t="s">
        <v>3</v>
      </c>
      <c r="DE210" t="s">
        <v>3</v>
      </c>
      <c r="DF210">
        <f t="shared" si="71"/>
        <v>0</v>
      </c>
      <c r="DG210">
        <f t="shared" si="72"/>
        <v>0</v>
      </c>
      <c r="DH210">
        <f t="shared" si="68"/>
        <v>0</v>
      </c>
      <c r="DI210">
        <f t="shared" si="69"/>
        <v>1377.66</v>
      </c>
      <c r="DJ210">
        <f>DI210</f>
        <v>1377.66</v>
      </c>
      <c r="DK210">
        <v>1</v>
      </c>
      <c r="DL210" t="s">
        <v>3</v>
      </c>
      <c r="DM210">
        <v>0</v>
      </c>
      <c r="DN210" t="s">
        <v>3</v>
      </c>
      <c r="DO210">
        <v>0</v>
      </c>
    </row>
    <row r="211" spans="1:119" x14ac:dyDescent="0.2">
      <c r="A211">
        <f>ROW(Source!A121)</f>
        <v>121</v>
      </c>
      <c r="B211">
        <v>87105511</v>
      </c>
      <c r="C211">
        <v>87115548</v>
      </c>
      <c r="D211">
        <v>84136777</v>
      </c>
      <c r="E211">
        <v>116</v>
      </c>
      <c r="F211">
        <v>1</v>
      </c>
      <c r="G211">
        <v>1</v>
      </c>
      <c r="H211">
        <v>1</v>
      </c>
      <c r="I211" t="s">
        <v>488</v>
      </c>
      <c r="J211" t="s">
        <v>3</v>
      </c>
      <c r="K211" t="s">
        <v>489</v>
      </c>
      <c r="L211">
        <v>1369</v>
      </c>
      <c r="N211">
        <v>1013</v>
      </c>
      <c r="O211" t="s">
        <v>485</v>
      </c>
      <c r="P211" t="s">
        <v>485</v>
      </c>
      <c r="Q211">
        <v>1</v>
      </c>
      <c r="W211">
        <v>0</v>
      </c>
      <c r="X211">
        <v>-512803540</v>
      </c>
      <c r="Y211">
        <f t="shared" si="65"/>
        <v>0.45</v>
      </c>
      <c r="AA211">
        <v>0</v>
      </c>
      <c r="AB211">
        <v>0</v>
      </c>
      <c r="AC211">
        <v>0</v>
      </c>
      <c r="AD211">
        <v>811.79</v>
      </c>
      <c r="AE211">
        <v>0</v>
      </c>
      <c r="AF211">
        <v>0</v>
      </c>
      <c r="AG211">
        <v>0</v>
      </c>
      <c r="AH211">
        <v>811.79</v>
      </c>
      <c r="AI211">
        <v>1</v>
      </c>
      <c r="AJ211">
        <v>1</v>
      </c>
      <c r="AK211">
        <v>1</v>
      </c>
      <c r="AL211">
        <v>1</v>
      </c>
      <c r="AM211">
        <v>-2</v>
      </c>
      <c r="AN211">
        <v>0</v>
      </c>
      <c r="AO211">
        <v>0</v>
      </c>
      <c r="AP211">
        <v>1</v>
      </c>
      <c r="AQ211">
        <v>1</v>
      </c>
      <c r="AR211">
        <v>0</v>
      </c>
      <c r="AS211" t="s">
        <v>3</v>
      </c>
      <c r="AT211">
        <v>0.45</v>
      </c>
      <c r="AU211" t="s">
        <v>3</v>
      </c>
      <c r="AV211">
        <v>1</v>
      </c>
      <c r="AW211">
        <v>2</v>
      </c>
      <c r="AX211">
        <v>87115557</v>
      </c>
      <c r="AY211">
        <v>1</v>
      </c>
      <c r="AZ211">
        <v>0</v>
      </c>
      <c r="BA211">
        <v>211</v>
      </c>
      <c r="BB211">
        <v>1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0</v>
      </c>
      <c r="BI211">
        <v>0</v>
      </c>
      <c r="BJ211">
        <v>0</v>
      </c>
      <c r="BK211">
        <v>0</v>
      </c>
      <c r="BL211">
        <v>0</v>
      </c>
      <c r="BM211">
        <v>365.30549999999999</v>
      </c>
      <c r="BN211">
        <v>0.45</v>
      </c>
      <c r="BO211">
        <v>0</v>
      </c>
      <c r="BP211">
        <v>1</v>
      </c>
      <c r="BQ211">
        <v>0</v>
      </c>
      <c r="BR211">
        <v>0</v>
      </c>
      <c r="BS211">
        <v>0</v>
      </c>
      <c r="BT211">
        <v>365.30549999999999</v>
      </c>
      <c r="BU211">
        <v>0.45</v>
      </c>
      <c r="BV211">
        <v>0</v>
      </c>
      <c r="BW211">
        <v>1</v>
      </c>
      <c r="CU211">
        <f>ROUND(AT211*Source!I121*AH211*AL211,2)</f>
        <v>767.14</v>
      </c>
      <c r="CV211">
        <f>ROUND(Y211*Source!I121,7)</f>
        <v>0.94499999999999995</v>
      </c>
      <c r="CW211">
        <v>0</v>
      </c>
      <c r="CX211">
        <f>ROUND(Y211*Source!I121,7)</f>
        <v>0.94499999999999995</v>
      </c>
      <c r="CY211">
        <f>AD211</f>
        <v>811.79</v>
      </c>
      <c r="CZ211">
        <f>AH211</f>
        <v>811.79</v>
      </c>
      <c r="DA211">
        <f>AL211</f>
        <v>1</v>
      </c>
      <c r="DB211">
        <f t="shared" si="66"/>
        <v>365.31</v>
      </c>
      <c r="DC211">
        <f t="shared" si="67"/>
        <v>0</v>
      </c>
      <c r="DD211" t="s">
        <v>3</v>
      </c>
      <c r="DE211" t="s">
        <v>3</v>
      </c>
      <c r="DF211">
        <f t="shared" si="71"/>
        <v>0</v>
      </c>
      <c r="DG211">
        <f t="shared" si="72"/>
        <v>0</v>
      </c>
      <c r="DH211">
        <f t="shared" si="68"/>
        <v>0</v>
      </c>
      <c r="DI211">
        <f t="shared" si="69"/>
        <v>767.14</v>
      </c>
      <c r="DJ211">
        <f>DI211</f>
        <v>767.14</v>
      </c>
      <c r="DK211">
        <v>1</v>
      </c>
      <c r="DL211" t="s">
        <v>3</v>
      </c>
      <c r="DM211">
        <v>0</v>
      </c>
      <c r="DN211" t="s">
        <v>3</v>
      </c>
      <c r="DO211">
        <v>0</v>
      </c>
    </row>
    <row r="212" spans="1:119" x14ac:dyDescent="0.2">
      <c r="A212">
        <f>ROW(Source!A121)</f>
        <v>121</v>
      </c>
      <c r="B212">
        <v>87105511</v>
      </c>
      <c r="C212">
        <v>87115548</v>
      </c>
      <c r="D212">
        <v>84136781</v>
      </c>
      <c r="E212">
        <v>116</v>
      </c>
      <c r="F212">
        <v>1</v>
      </c>
      <c r="G212">
        <v>1</v>
      </c>
      <c r="H212">
        <v>1</v>
      </c>
      <c r="I212" t="s">
        <v>490</v>
      </c>
      <c r="J212" t="s">
        <v>3</v>
      </c>
      <c r="K212" t="s">
        <v>491</v>
      </c>
      <c r="L212">
        <v>1369</v>
      </c>
      <c r="N212">
        <v>1013</v>
      </c>
      <c r="O212" t="s">
        <v>485</v>
      </c>
      <c r="P212" t="s">
        <v>485</v>
      </c>
      <c r="Q212">
        <v>1</v>
      </c>
      <c r="W212">
        <v>0</v>
      </c>
      <c r="X212">
        <v>1518711480</v>
      </c>
      <c r="Y212">
        <f t="shared" si="65"/>
        <v>0.45</v>
      </c>
      <c r="AA212">
        <v>0</v>
      </c>
      <c r="AB212">
        <v>0</v>
      </c>
      <c r="AC212">
        <v>0</v>
      </c>
      <c r="AD212">
        <v>932.95</v>
      </c>
      <c r="AE212">
        <v>0</v>
      </c>
      <c r="AF212">
        <v>0</v>
      </c>
      <c r="AG212">
        <v>0</v>
      </c>
      <c r="AH212">
        <v>932.95</v>
      </c>
      <c r="AI212">
        <v>1</v>
      </c>
      <c r="AJ212">
        <v>1</v>
      </c>
      <c r="AK212">
        <v>1</v>
      </c>
      <c r="AL212">
        <v>1</v>
      </c>
      <c r="AM212">
        <v>-2</v>
      </c>
      <c r="AN212">
        <v>0</v>
      </c>
      <c r="AO212">
        <v>0</v>
      </c>
      <c r="AP212">
        <v>1</v>
      </c>
      <c r="AQ212">
        <v>1</v>
      </c>
      <c r="AR212">
        <v>0</v>
      </c>
      <c r="AS212" t="s">
        <v>3</v>
      </c>
      <c r="AT212">
        <v>0.45</v>
      </c>
      <c r="AU212" t="s">
        <v>3</v>
      </c>
      <c r="AV212">
        <v>1</v>
      </c>
      <c r="AW212">
        <v>2</v>
      </c>
      <c r="AX212">
        <v>87115558</v>
      </c>
      <c r="AY212">
        <v>1</v>
      </c>
      <c r="AZ212">
        <v>0</v>
      </c>
      <c r="BA212">
        <v>212</v>
      </c>
      <c r="BB212">
        <v>1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0</v>
      </c>
      <c r="BI212">
        <v>0</v>
      </c>
      <c r="BJ212">
        <v>0</v>
      </c>
      <c r="BK212">
        <v>0</v>
      </c>
      <c r="BL212">
        <v>0</v>
      </c>
      <c r="BM212">
        <v>419.82750000000004</v>
      </c>
      <c r="BN212">
        <v>0.45</v>
      </c>
      <c r="BO212">
        <v>0</v>
      </c>
      <c r="BP212">
        <v>1</v>
      </c>
      <c r="BQ212">
        <v>0</v>
      </c>
      <c r="BR212">
        <v>0</v>
      </c>
      <c r="BS212">
        <v>0</v>
      </c>
      <c r="BT212">
        <v>419.82750000000004</v>
      </c>
      <c r="BU212">
        <v>0.45</v>
      </c>
      <c r="BV212">
        <v>0</v>
      </c>
      <c r="BW212">
        <v>1</v>
      </c>
      <c r="CU212">
        <f>ROUND(AT212*Source!I121*AH212*AL212,2)</f>
        <v>881.64</v>
      </c>
      <c r="CV212">
        <f>ROUND(Y212*Source!I121,7)</f>
        <v>0.94499999999999995</v>
      </c>
      <c r="CW212">
        <v>0</v>
      </c>
      <c r="CX212">
        <f>ROUND(Y212*Source!I121,7)</f>
        <v>0.94499999999999995</v>
      </c>
      <c r="CY212">
        <f>AD212</f>
        <v>932.95</v>
      </c>
      <c r="CZ212">
        <f>AH212</f>
        <v>932.95</v>
      </c>
      <c r="DA212">
        <f>AL212</f>
        <v>1</v>
      </c>
      <c r="DB212">
        <f t="shared" si="66"/>
        <v>419.83</v>
      </c>
      <c r="DC212">
        <f t="shared" si="67"/>
        <v>0</v>
      </c>
      <c r="DD212" t="s">
        <v>3</v>
      </c>
      <c r="DE212" t="s">
        <v>3</v>
      </c>
      <c r="DF212">
        <f t="shared" si="71"/>
        <v>0</v>
      </c>
      <c r="DG212">
        <f t="shared" si="72"/>
        <v>0</v>
      </c>
      <c r="DH212">
        <f t="shared" si="68"/>
        <v>0</v>
      </c>
      <c r="DI212">
        <f t="shared" si="69"/>
        <v>881.64</v>
      </c>
      <c r="DJ212">
        <f>DI212</f>
        <v>881.64</v>
      </c>
      <c r="DK212">
        <v>1</v>
      </c>
      <c r="DL212" t="s">
        <v>3</v>
      </c>
      <c r="DM212">
        <v>0</v>
      </c>
      <c r="DN212" t="s">
        <v>3</v>
      </c>
      <c r="DO212">
        <v>0</v>
      </c>
    </row>
    <row r="213" spans="1:119" x14ac:dyDescent="0.2">
      <c r="A213">
        <f>ROW(Source!A121)</f>
        <v>121</v>
      </c>
      <c r="B213">
        <v>87105511</v>
      </c>
      <c r="C213">
        <v>87115548</v>
      </c>
      <c r="D213">
        <v>84136813</v>
      </c>
      <c r="E213">
        <v>116</v>
      </c>
      <c r="F213">
        <v>1</v>
      </c>
      <c r="G213">
        <v>1</v>
      </c>
      <c r="H213">
        <v>1</v>
      </c>
      <c r="I213" t="s">
        <v>442</v>
      </c>
      <c r="J213" t="s">
        <v>3</v>
      </c>
      <c r="K213" t="s">
        <v>443</v>
      </c>
      <c r="L213">
        <v>1191</v>
      </c>
      <c r="N213">
        <v>1013</v>
      </c>
      <c r="O213" t="s">
        <v>441</v>
      </c>
      <c r="P213" t="s">
        <v>441</v>
      </c>
      <c r="Q213">
        <v>1</v>
      </c>
      <c r="W213">
        <v>0</v>
      </c>
      <c r="X213">
        <v>-1417349443</v>
      </c>
      <c r="Y213">
        <f t="shared" si="65"/>
        <v>0.44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1</v>
      </c>
      <c r="AJ213">
        <v>1</v>
      </c>
      <c r="AK213">
        <v>1</v>
      </c>
      <c r="AL213">
        <v>1</v>
      </c>
      <c r="AM213">
        <v>-2</v>
      </c>
      <c r="AN213">
        <v>0</v>
      </c>
      <c r="AO213">
        <v>0</v>
      </c>
      <c r="AP213">
        <v>1</v>
      </c>
      <c r="AQ213">
        <v>1</v>
      </c>
      <c r="AR213">
        <v>0</v>
      </c>
      <c r="AS213" t="s">
        <v>3</v>
      </c>
      <c r="AT213">
        <v>0.44</v>
      </c>
      <c r="AU213" t="s">
        <v>3</v>
      </c>
      <c r="AV213">
        <v>2</v>
      </c>
      <c r="AW213">
        <v>2</v>
      </c>
      <c r="AX213">
        <v>87115559</v>
      </c>
      <c r="AY213">
        <v>1</v>
      </c>
      <c r="AZ213">
        <v>0</v>
      </c>
      <c r="BA213">
        <v>213</v>
      </c>
      <c r="BB213">
        <v>1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0</v>
      </c>
      <c r="BI213">
        <v>0</v>
      </c>
      <c r="BJ213">
        <v>0</v>
      </c>
      <c r="BK213">
        <v>0</v>
      </c>
      <c r="BL213">
        <v>0</v>
      </c>
      <c r="BM213">
        <v>0</v>
      </c>
      <c r="BN213">
        <v>0</v>
      </c>
      <c r="BO213">
        <v>0</v>
      </c>
      <c r="BP213">
        <v>0</v>
      </c>
      <c r="BQ213">
        <v>0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CV213">
        <v>0</v>
      </c>
      <c r="CW213">
        <v>0</v>
      </c>
      <c r="CX213">
        <f>ROUND(Y213*Source!I121,7)</f>
        <v>0.92400000000000004</v>
      </c>
      <c r="CY213">
        <f>AD213</f>
        <v>0</v>
      </c>
      <c r="CZ213">
        <f>AH213</f>
        <v>0</v>
      </c>
      <c r="DA213">
        <f>AL213</f>
        <v>1</v>
      </c>
      <c r="DB213">
        <f t="shared" si="66"/>
        <v>0</v>
      </c>
      <c r="DC213">
        <f t="shared" si="67"/>
        <v>0</v>
      </c>
      <c r="DD213" t="s">
        <v>3</v>
      </c>
      <c r="DE213" t="s">
        <v>3</v>
      </c>
      <c r="DF213">
        <f t="shared" si="71"/>
        <v>0</v>
      </c>
      <c r="DG213">
        <f t="shared" si="72"/>
        <v>0</v>
      </c>
      <c r="DH213">
        <f t="shared" si="68"/>
        <v>0</v>
      </c>
      <c r="DI213">
        <f t="shared" si="69"/>
        <v>0</v>
      </c>
      <c r="DJ213">
        <f>DI213</f>
        <v>0</v>
      </c>
      <c r="DK213">
        <v>0</v>
      </c>
      <c r="DL213" t="s">
        <v>3</v>
      </c>
      <c r="DM213">
        <v>0</v>
      </c>
      <c r="DN213" t="s">
        <v>3</v>
      </c>
      <c r="DO213">
        <v>0</v>
      </c>
    </row>
    <row r="214" spans="1:119" x14ac:dyDescent="0.2">
      <c r="A214">
        <f>ROW(Source!A121)</f>
        <v>121</v>
      </c>
      <c r="B214">
        <v>87105511</v>
      </c>
      <c r="C214">
        <v>87115548</v>
      </c>
      <c r="D214">
        <v>84257977</v>
      </c>
      <c r="E214">
        <v>1</v>
      </c>
      <c r="F214">
        <v>1</v>
      </c>
      <c r="G214">
        <v>1</v>
      </c>
      <c r="H214">
        <v>2</v>
      </c>
      <c r="I214" t="s">
        <v>495</v>
      </c>
      <c r="J214" t="s">
        <v>496</v>
      </c>
      <c r="K214" t="s">
        <v>497</v>
      </c>
      <c r="L214">
        <v>1368</v>
      </c>
      <c r="N214">
        <v>1011</v>
      </c>
      <c r="O214" t="s">
        <v>447</v>
      </c>
      <c r="P214" t="s">
        <v>447</v>
      </c>
      <c r="Q214">
        <v>1</v>
      </c>
      <c r="W214">
        <v>0</v>
      </c>
      <c r="X214">
        <v>1933698176</v>
      </c>
      <c r="Y214">
        <f t="shared" si="65"/>
        <v>0.44</v>
      </c>
      <c r="AA214">
        <v>0</v>
      </c>
      <c r="AB214">
        <v>506.23</v>
      </c>
      <c r="AC214">
        <v>801.75</v>
      </c>
      <c r="AD214">
        <v>0</v>
      </c>
      <c r="AE214">
        <v>0</v>
      </c>
      <c r="AF214">
        <v>346.73</v>
      </c>
      <c r="AG214">
        <v>801.75</v>
      </c>
      <c r="AH214">
        <v>0</v>
      </c>
      <c r="AI214">
        <v>1</v>
      </c>
      <c r="AJ214">
        <v>1.46</v>
      </c>
      <c r="AK214">
        <v>1</v>
      </c>
      <c r="AL214">
        <v>1</v>
      </c>
      <c r="AM214">
        <v>2</v>
      </c>
      <c r="AN214">
        <v>0</v>
      </c>
      <c r="AO214">
        <v>0</v>
      </c>
      <c r="AP214">
        <v>1</v>
      </c>
      <c r="AQ214">
        <v>1</v>
      </c>
      <c r="AR214">
        <v>0</v>
      </c>
      <c r="AS214" t="s">
        <v>3</v>
      </c>
      <c r="AT214">
        <v>0.44</v>
      </c>
      <c r="AU214" t="s">
        <v>3</v>
      </c>
      <c r="AV214">
        <v>1</v>
      </c>
      <c r="AW214">
        <v>2</v>
      </c>
      <c r="AX214">
        <v>87115560</v>
      </c>
      <c r="AY214">
        <v>1</v>
      </c>
      <c r="AZ214">
        <v>0</v>
      </c>
      <c r="BA214">
        <v>214</v>
      </c>
      <c r="BB214">
        <v>1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0</v>
      </c>
      <c r="BI214">
        <v>0</v>
      </c>
      <c r="BJ214">
        <v>0</v>
      </c>
      <c r="BK214">
        <v>152.56120000000001</v>
      </c>
      <c r="BL214">
        <v>352.77</v>
      </c>
      <c r="BM214">
        <v>0</v>
      </c>
      <c r="BN214">
        <v>0</v>
      </c>
      <c r="BO214">
        <v>0.44</v>
      </c>
      <c r="BP214">
        <v>1</v>
      </c>
      <c r="BQ214">
        <v>0</v>
      </c>
      <c r="BR214">
        <v>152.56120000000001</v>
      </c>
      <c r="BS214">
        <v>352.77</v>
      </c>
      <c r="BT214">
        <v>0</v>
      </c>
      <c r="BU214">
        <v>0</v>
      </c>
      <c r="BV214">
        <v>0.44</v>
      </c>
      <c r="BW214">
        <v>1</v>
      </c>
      <c r="CV214">
        <v>0</v>
      </c>
      <c r="CW214">
        <f>ROUND(Y214*Source!I121*DO214,7)</f>
        <v>0.92400000000000004</v>
      </c>
      <c r="CX214">
        <f>ROUND(Y214*Source!I121,7)</f>
        <v>0.92400000000000004</v>
      </c>
      <c r="CY214">
        <f>AB214</f>
        <v>506.23</v>
      </c>
      <c r="CZ214">
        <f>AF214</f>
        <v>346.73</v>
      </c>
      <c r="DA214">
        <f>AJ214</f>
        <v>1.46</v>
      </c>
      <c r="DB214">
        <f t="shared" si="66"/>
        <v>152.56</v>
      </c>
      <c r="DC214">
        <f t="shared" si="67"/>
        <v>352.77</v>
      </c>
      <c r="DD214" t="s">
        <v>3</v>
      </c>
      <c r="DE214" t="s">
        <v>3</v>
      </c>
      <c r="DF214">
        <f t="shared" si="71"/>
        <v>0</v>
      </c>
      <c r="DG214">
        <f>ROUND(ROUND(AF214*AJ214,2)*CX214,2)</f>
        <v>467.76</v>
      </c>
      <c r="DH214">
        <f t="shared" si="68"/>
        <v>740.82</v>
      </c>
      <c r="DI214">
        <f t="shared" si="69"/>
        <v>0</v>
      </c>
      <c r="DJ214">
        <f>DG214+DH214</f>
        <v>1208.58</v>
      </c>
      <c r="DK214">
        <v>0</v>
      </c>
      <c r="DL214" t="s">
        <v>455</v>
      </c>
      <c r="DM214">
        <v>4</v>
      </c>
      <c r="DN214" t="s">
        <v>441</v>
      </c>
      <c r="DO214">
        <v>1</v>
      </c>
    </row>
    <row r="215" spans="1:119" x14ac:dyDescent="0.2">
      <c r="A215">
        <f>ROW(Source!A121)</f>
        <v>121</v>
      </c>
      <c r="B215">
        <v>87105511</v>
      </c>
      <c r="C215">
        <v>87115548</v>
      </c>
      <c r="D215">
        <v>84141446</v>
      </c>
      <c r="E215">
        <v>116</v>
      </c>
      <c r="F215">
        <v>1</v>
      </c>
      <c r="G215">
        <v>1</v>
      </c>
      <c r="H215">
        <v>3</v>
      </c>
      <c r="I215" t="s">
        <v>116</v>
      </c>
      <c r="J215" t="s">
        <v>3</v>
      </c>
      <c r="K215" t="s">
        <v>117</v>
      </c>
      <c r="L215">
        <v>1371</v>
      </c>
      <c r="N215">
        <v>1013</v>
      </c>
      <c r="O215" t="s">
        <v>24</v>
      </c>
      <c r="P215" t="s">
        <v>24</v>
      </c>
      <c r="Q215">
        <v>1</v>
      </c>
      <c r="W215">
        <v>0</v>
      </c>
      <c r="X215">
        <v>864875641</v>
      </c>
      <c r="Y215">
        <f t="shared" si="65"/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1</v>
      </c>
      <c r="AJ215">
        <v>1</v>
      </c>
      <c r="AK215">
        <v>1</v>
      </c>
      <c r="AL215">
        <v>1</v>
      </c>
      <c r="AM215">
        <v>0</v>
      </c>
      <c r="AN215">
        <v>1</v>
      </c>
      <c r="AO215">
        <v>0</v>
      </c>
      <c r="AP215">
        <v>1</v>
      </c>
      <c r="AQ215">
        <v>0</v>
      </c>
      <c r="AR215">
        <v>0</v>
      </c>
      <c r="AS215" t="s">
        <v>3</v>
      </c>
      <c r="AT215">
        <v>0</v>
      </c>
      <c r="AU215" t="s">
        <v>3</v>
      </c>
      <c r="AV215">
        <v>0</v>
      </c>
      <c r="AW215">
        <v>2</v>
      </c>
      <c r="AX215">
        <v>87115561</v>
      </c>
      <c r="AY215">
        <v>1</v>
      </c>
      <c r="AZ215">
        <v>0</v>
      </c>
      <c r="BA215">
        <v>215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0</v>
      </c>
      <c r="BI215">
        <v>0</v>
      </c>
      <c r="BJ215">
        <v>0</v>
      </c>
      <c r="BK215">
        <v>0</v>
      </c>
      <c r="BL215">
        <v>0</v>
      </c>
      <c r="BM215">
        <v>0</v>
      </c>
      <c r="BN215">
        <v>0</v>
      </c>
      <c r="BO215">
        <v>0</v>
      </c>
      <c r="BP215">
        <v>0</v>
      </c>
      <c r="BQ215">
        <v>0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CV215">
        <v>0</v>
      </c>
      <c r="CW215">
        <v>0</v>
      </c>
      <c r="CX215">
        <f>ROUND(Y215*Source!I121,7)</f>
        <v>0</v>
      </c>
      <c r="CY215">
        <f>AA215</f>
        <v>0</v>
      </c>
      <c r="CZ215">
        <f>AE215</f>
        <v>0</v>
      </c>
      <c r="DA215">
        <f>AI215</f>
        <v>1</v>
      </c>
      <c r="DB215">
        <f t="shared" si="66"/>
        <v>0</v>
      </c>
      <c r="DC215">
        <f t="shared" si="67"/>
        <v>0</v>
      </c>
      <c r="DD215" t="s">
        <v>3</v>
      </c>
      <c r="DE215" t="s">
        <v>3</v>
      </c>
      <c r="DF215">
        <f t="shared" si="71"/>
        <v>0</v>
      </c>
      <c r="DG215">
        <f t="shared" ref="DG215:DG236" si="73">ROUND(ROUND(AF215,2)*CX215,2)</f>
        <v>0</v>
      </c>
      <c r="DH215">
        <f t="shared" si="68"/>
        <v>0</v>
      </c>
      <c r="DI215">
        <f t="shared" si="69"/>
        <v>0</v>
      </c>
      <c r="DJ215">
        <f>DF215</f>
        <v>0</v>
      </c>
      <c r="DK215">
        <v>0</v>
      </c>
      <c r="DL215" t="s">
        <v>3</v>
      </c>
      <c r="DM215">
        <v>0</v>
      </c>
      <c r="DN215" t="s">
        <v>3</v>
      </c>
      <c r="DO215">
        <v>0</v>
      </c>
    </row>
    <row r="216" spans="1:119" x14ac:dyDescent="0.2">
      <c r="A216">
        <f>ROW(Source!A121)</f>
        <v>121</v>
      </c>
      <c r="B216">
        <v>87105511</v>
      </c>
      <c r="C216">
        <v>87115548</v>
      </c>
      <c r="D216">
        <v>84141454</v>
      </c>
      <c r="E216">
        <v>116</v>
      </c>
      <c r="F216">
        <v>1</v>
      </c>
      <c r="G216">
        <v>1</v>
      </c>
      <c r="H216">
        <v>3</v>
      </c>
      <c r="I216" t="s">
        <v>119</v>
      </c>
      <c r="J216" t="s">
        <v>3</v>
      </c>
      <c r="K216" t="s">
        <v>120</v>
      </c>
      <c r="L216">
        <v>1371</v>
      </c>
      <c r="N216">
        <v>1013</v>
      </c>
      <c r="O216" t="s">
        <v>24</v>
      </c>
      <c r="P216" t="s">
        <v>24</v>
      </c>
      <c r="Q216">
        <v>1</v>
      </c>
      <c r="W216">
        <v>0</v>
      </c>
      <c r="X216">
        <v>-1890832814</v>
      </c>
      <c r="Y216">
        <f t="shared" si="65"/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1</v>
      </c>
      <c r="AJ216">
        <v>1</v>
      </c>
      <c r="AK216">
        <v>1</v>
      </c>
      <c r="AL216">
        <v>1</v>
      </c>
      <c r="AM216">
        <v>0</v>
      </c>
      <c r="AN216">
        <v>1</v>
      </c>
      <c r="AO216">
        <v>0</v>
      </c>
      <c r="AP216">
        <v>1</v>
      </c>
      <c r="AQ216">
        <v>0</v>
      </c>
      <c r="AR216">
        <v>0</v>
      </c>
      <c r="AS216" t="s">
        <v>3</v>
      </c>
      <c r="AT216">
        <v>0</v>
      </c>
      <c r="AU216" t="s">
        <v>3</v>
      </c>
      <c r="AV216">
        <v>0</v>
      </c>
      <c r="AW216">
        <v>2</v>
      </c>
      <c r="AX216">
        <v>87115562</v>
      </c>
      <c r="AY216">
        <v>1</v>
      </c>
      <c r="AZ216">
        <v>0</v>
      </c>
      <c r="BA216">
        <v>216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0</v>
      </c>
      <c r="BI216">
        <v>0</v>
      </c>
      <c r="BJ216">
        <v>0</v>
      </c>
      <c r="BK216">
        <v>0</v>
      </c>
      <c r="BL216">
        <v>0</v>
      </c>
      <c r="BM216">
        <v>0</v>
      </c>
      <c r="BN216">
        <v>0</v>
      </c>
      <c r="BO216">
        <v>0</v>
      </c>
      <c r="BP216">
        <v>0</v>
      </c>
      <c r="BQ216">
        <v>0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CV216">
        <v>0</v>
      </c>
      <c r="CW216">
        <v>0</v>
      </c>
      <c r="CX216">
        <f>ROUND(Y216*Source!I121,7)</f>
        <v>0</v>
      </c>
      <c r="CY216">
        <f>AA216</f>
        <v>0</v>
      </c>
      <c r="CZ216">
        <f>AE216</f>
        <v>0</v>
      </c>
      <c r="DA216">
        <f>AI216</f>
        <v>1</v>
      </c>
      <c r="DB216">
        <f t="shared" si="66"/>
        <v>0</v>
      </c>
      <c r="DC216">
        <f t="shared" si="67"/>
        <v>0</v>
      </c>
      <c r="DD216" t="s">
        <v>3</v>
      </c>
      <c r="DE216" t="s">
        <v>3</v>
      </c>
      <c r="DF216">
        <f t="shared" si="71"/>
        <v>0</v>
      </c>
      <c r="DG216">
        <f t="shared" si="73"/>
        <v>0</v>
      </c>
      <c r="DH216">
        <f t="shared" si="68"/>
        <v>0</v>
      </c>
      <c r="DI216">
        <f t="shared" si="69"/>
        <v>0</v>
      </c>
      <c r="DJ216">
        <f>DF216</f>
        <v>0</v>
      </c>
      <c r="DK216">
        <v>0</v>
      </c>
      <c r="DL216" t="s">
        <v>3</v>
      </c>
      <c r="DM216">
        <v>0</v>
      </c>
      <c r="DN216" t="s">
        <v>3</v>
      </c>
      <c r="DO216">
        <v>0</v>
      </c>
    </row>
    <row r="217" spans="1:119" x14ac:dyDescent="0.2">
      <c r="A217">
        <f>ROW(Source!A126)</f>
        <v>126</v>
      </c>
      <c r="B217">
        <v>87105575</v>
      </c>
      <c r="C217">
        <v>87115565</v>
      </c>
      <c r="D217">
        <v>85789078</v>
      </c>
      <c r="E217">
        <v>117</v>
      </c>
      <c r="F217">
        <v>1</v>
      </c>
      <c r="G217">
        <v>1</v>
      </c>
      <c r="H217">
        <v>1</v>
      </c>
      <c r="I217" t="s">
        <v>501</v>
      </c>
      <c r="J217" t="s">
        <v>3</v>
      </c>
      <c r="K217" t="s">
        <v>502</v>
      </c>
      <c r="L217">
        <v>1191</v>
      </c>
      <c r="N217">
        <v>1013</v>
      </c>
      <c r="O217" t="s">
        <v>441</v>
      </c>
      <c r="P217" t="s">
        <v>441</v>
      </c>
      <c r="Q217">
        <v>1</v>
      </c>
      <c r="W217">
        <v>0</v>
      </c>
      <c r="X217">
        <v>888410196</v>
      </c>
      <c r="Y217">
        <f t="shared" si="65"/>
        <v>41.2</v>
      </c>
      <c r="AA217">
        <v>0</v>
      </c>
      <c r="AB217">
        <v>0</v>
      </c>
      <c r="AC217">
        <v>0</v>
      </c>
      <c r="AD217">
        <v>811.79</v>
      </c>
      <c r="AE217">
        <v>0</v>
      </c>
      <c r="AF217">
        <v>0</v>
      </c>
      <c r="AG217">
        <v>0</v>
      </c>
      <c r="AH217">
        <v>811.79</v>
      </c>
      <c r="AI217">
        <v>1</v>
      </c>
      <c r="AJ217">
        <v>1</v>
      </c>
      <c r="AK217">
        <v>1</v>
      </c>
      <c r="AL217">
        <v>1</v>
      </c>
      <c r="AM217">
        <v>-2</v>
      </c>
      <c r="AN217">
        <v>0</v>
      </c>
      <c r="AO217">
        <v>0</v>
      </c>
      <c r="AP217">
        <v>1</v>
      </c>
      <c r="AQ217">
        <v>1</v>
      </c>
      <c r="AR217">
        <v>0</v>
      </c>
      <c r="AS217" t="s">
        <v>3</v>
      </c>
      <c r="AT217">
        <v>41.2</v>
      </c>
      <c r="AU217" t="s">
        <v>3</v>
      </c>
      <c r="AV217">
        <v>1</v>
      </c>
      <c r="AW217">
        <v>2</v>
      </c>
      <c r="AX217">
        <v>87115575</v>
      </c>
      <c r="AY217">
        <v>1</v>
      </c>
      <c r="AZ217">
        <v>0</v>
      </c>
      <c r="BA217">
        <v>217</v>
      </c>
      <c r="BB217">
        <v>1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0</v>
      </c>
      <c r="BI217">
        <v>0</v>
      </c>
      <c r="BJ217">
        <v>0</v>
      </c>
      <c r="BK217">
        <v>0</v>
      </c>
      <c r="BL217">
        <v>0</v>
      </c>
      <c r="BM217">
        <v>33445.748</v>
      </c>
      <c r="BN217">
        <v>41.2</v>
      </c>
      <c r="BO217">
        <v>0</v>
      </c>
      <c r="BP217">
        <v>1</v>
      </c>
      <c r="BQ217">
        <v>0</v>
      </c>
      <c r="BR217">
        <v>0</v>
      </c>
      <c r="BS217">
        <v>0</v>
      </c>
      <c r="BT217">
        <v>33445.748</v>
      </c>
      <c r="BU217">
        <v>41.2</v>
      </c>
      <c r="BV217">
        <v>0</v>
      </c>
      <c r="BW217">
        <v>1</v>
      </c>
      <c r="CU217">
        <f>ROUND(AT217*Source!I126*AH217*AL217,2)</f>
        <v>3277.68</v>
      </c>
      <c r="CV217">
        <f>ROUND(Y217*Source!I126,7)</f>
        <v>4.0376000000000003</v>
      </c>
      <c r="CW217">
        <v>0</v>
      </c>
      <c r="CX217">
        <f>ROUND(Y217*Source!I126,7)</f>
        <v>4.0376000000000003</v>
      </c>
      <c r="CY217">
        <f>AD217</f>
        <v>811.79</v>
      </c>
      <c r="CZ217">
        <f>AH217</f>
        <v>811.79</v>
      </c>
      <c r="DA217">
        <f>AL217</f>
        <v>1</v>
      </c>
      <c r="DB217">
        <f t="shared" si="66"/>
        <v>33445.75</v>
      </c>
      <c r="DC217">
        <f t="shared" si="67"/>
        <v>0</v>
      </c>
      <c r="DD217" t="s">
        <v>3</v>
      </c>
      <c r="DE217" t="s">
        <v>3</v>
      </c>
      <c r="DF217">
        <f t="shared" si="71"/>
        <v>0</v>
      </c>
      <c r="DG217">
        <f t="shared" si="73"/>
        <v>0</v>
      </c>
      <c r="DH217">
        <f t="shared" si="68"/>
        <v>0</v>
      </c>
      <c r="DI217">
        <f t="shared" si="69"/>
        <v>3277.68</v>
      </c>
      <c r="DJ217">
        <f>DI217</f>
        <v>3277.68</v>
      </c>
      <c r="DK217">
        <v>1</v>
      </c>
      <c r="DL217" t="s">
        <v>3</v>
      </c>
      <c r="DM217">
        <v>0</v>
      </c>
      <c r="DN217" t="s">
        <v>3</v>
      </c>
      <c r="DO217">
        <v>0</v>
      </c>
    </row>
    <row r="218" spans="1:119" x14ac:dyDescent="0.2">
      <c r="A218">
        <f>ROW(Source!A126)</f>
        <v>126</v>
      </c>
      <c r="B218">
        <v>87105575</v>
      </c>
      <c r="C218">
        <v>87115565</v>
      </c>
      <c r="D218">
        <v>85789248</v>
      </c>
      <c r="E218">
        <v>117</v>
      </c>
      <c r="F218">
        <v>1</v>
      </c>
      <c r="G218">
        <v>1</v>
      </c>
      <c r="H218">
        <v>1</v>
      </c>
      <c r="I218" t="s">
        <v>442</v>
      </c>
      <c r="J218" t="s">
        <v>3</v>
      </c>
      <c r="K218" t="s">
        <v>443</v>
      </c>
      <c r="L218">
        <v>1191</v>
      </c>
      <c r="N218">
        <v>1013</v>
      </c>
      <c r="O218" t="s">
        <v>441</v>
      </c>
      <c r="P218" t="s">
        <v>441</v>
      </c>
      <c r="Q218">
        <v>1</v>
      </c>
      <c r="W218">
        <v>0</v>
      </c>
      <c r="X218">
        <v>-1417349443</v>
      </c>
      <c r="Y218">
        <f t="shared" si="65"/>
        <v>0.2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1</v>
      </c>
      <c r="AJ218">
        <v>1</v>
      </c>
      <c r="AK218">
        <v>1</v>
      </c>
      <c r="AL218">
        <v>1</v>
      </c>
      <c r="AM218">
        <v>-2</v>
      </c>
      <c r="AN218">
        <v>0</v>
      </c>
      <c r="AO218">
        <v>0</v>
      </c>
      <c r="AP218">
        <v>1</v>
      </c>
      <c r="AQ218">
        <v>1</v>
      </c>
      <c r="AR218">
        <v>0</v>
      </c>
      <c r="AS218" t="s">
        <v>3</v>
      </c>
      <c r="AT218">
        <v>0.2</v>
      </c>
      <c r="AU218" t="s">
        <v>3</v>
      </c>
      <c r="AV218">
        <v>2</v>
      </c>
      <c r="AW218">
        <v>2</v>
      </c>
      <c r="AX218">
        <v>87115576</v>
      </c>
      <c r="AY218">
        <v>1</v>
      </c>
      <c r="AZ218">
        <v>0</v>
      </c>
      <c r="BA218">
        <v>218</v>
      </c>
      <c r="BB218">
        <v>1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0</v>
      </c>
      <c r="BI218">
        <v>0</v>
      </c>
      <c r="BJ218">
        <v>0</v>
      </c>
      <c r="BK218">
        <v>0</v>
      </c>
      <c r="BL218">
        <v>0</v>
      </c>
      <c r="BM218">
        <v>0</v>
      </c>
      <c r="BN218">
        <v>0</v>
      </c>
      <c r="BO218">
        <v>0</v>
      </c>
      <c r="BP218">
        <v>0</v>
      </c>
      <c r="BQ218">
        <v>0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CV218">
        <v>0</v>
      </c>
      <c r="CW218">
        <v>0</v>
      </c>
      <c r="CX218">
        <f>ROUND(Y218*Source!I126,7)</f>
        <v>1.9599999999999999E-2</v>
      </c>
      <c r="CY218">
        <f>AD218</f>
        <v>0</v>
      </c>
      <c r="CZ218">
        <f>AH218</f>
        <v>0</v>
      </c>
      <c r="DA218">
        <f>AL218</f>
        <v>1</v>
      </c>
      <c r="DB218">
        <f t="shared" si="66"/>
        <v>0</v>
      </c>
      <c r="DC218">
        <f t="shared" si="67"/>
        <v>0</v>
      </c>
      <c r="DD218" t="s">
        <v>3</v>
      </c>
      <c r="DE218" t="s">
        <v>3</v>
      </c>
      <c r="DF218">
        <f t="shared" si="71"/>
        <v>0</v>
      </c>
      <c r="DG218">
        <f t="shared" si="73"/>
        <v>0</v>
      </c>
      <c r="DH218">
        <f t="shared" si="68"/>
        <v>0</v>
      </c>
      <c r="DI218">
        <f t="shared" si="69"/>
        <v>0</v>
      </c>
      <c r="DJ218">
        <f>DI218</f>
        <v>0</v>
      </c>
      <c r="DK218">
        <v>0</v>
      </c>
      <c r="DL218" t="s">
        <v>3</v>
      </c>
      <c r="DM218">
        <v>0</v>
      </c>
      <c r="DN218" t="s">
        <v>3</v>
      </c>
      <c r="DO218">
        <v>0</v>
      </c>
    </row>
    <row r="219" spans="1:119" x14ac:dyDescent="0.2">
      <c r="A219">
        <f>ROW(Source!A126)</f>
        <v>126</v>
      </c>
      <c r="B219">
        <v>87105575</v>
      </c>
      <c r="C219">
        <v>87115565</v>
      </c>
      <c r="D219">
        <v>85795737</v>
      </c>
      <c r="E219">
        <v>1</v>
      </c>
      <c r="F219">
        <v>1</v>
      </c>
      <c r="G219">
        <v>1</v>
      </c>
      <c r="H219">
        <v>2</v>
      </c>
      <c r="I219" t="s">
        <v>444</v>
      </c>
      <c r="J219" t="s">
        <v>445</v>
      </c>
      <c r="K219" t="s">
        <v>446</v>
      </c>
      <c r="L219">
        <v>1368</v>
      </c>
      <c r="N219">
        <v>1011</v>
      </c>
      <c r="O219" t="s">
        <v>447</v>
      </c>
      <c r="P219" t="s">
        <v>447</v>
      </c>
      <c r="Q219">
        <v>1</v>
      </c>
      <c r="W219">
        <v>0</v>
      </c>
      <c r="X219">
        <v>639918019</v>
      </c>
      <c r="Y219">
        <f t="shared" si="65"/>
        <v>0.1</v>
      </c>
      <c r="AA219">
        <v>0</v>
      </c>
      <c r="AB219">
        <v>1626.29</v>
      </c>
      <c r="AC219">
        <v>1090.46</v>
      </c>
      <c r="AD219">
        <v>0</v>
      </c>
      <c r="AE219">
        <v>0</v>
      </c>
      <c r="AF219">
        <v>1626.29</v>
      </c>
      <c r="AG219">
        <v>1090.46</v>
      </c>
      <c r="AH219">
        <v>0</v>
      </c>
      <c r="AI219">
        <v>1</v>
      </c>
      <c r="AJ219">
        <v>1</v>
      </c>
      <c r="AK219">
        <v>1</v>
      </c>
      <c r="AL219">
        <v>1</v>
      </c>
      <c r="AM219">
        <v>-2</v>
      </c>
      <c r="AN219">
        <v>0</v>
      </c>
      <c r="AO219">
        <v>0</v>
      </c>
      <c r="AP219">
        <v>1</v>
      </c>
      <c r="AQ219">
        <v>1</v>
      </c>
      <c r="AR219">
        <v>0</v>
      </c>
      <c r="AS219" t="s">
        <v>3</v>
      </c>
      <c r="AT219">
        <v>0.1</v>
      </c>
      <c r="AU219" t="s">
        <v>3</v>
      </c>
      <c r="AV219">
        <v>1</v>
      </c>
      <c r="AW219">
        <v>2</v>
      </c>
      <c r="AX219">
        <v>87115577</v>
      </c>
      <c r="AY219">
        <v>1</v>
      </c>
      <c r="AZ219">
        <v>0</v>
      </c>
      <c r="BA219">
        <v>219</v>
      </c>
      <c r="BB219">
        <v>1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0</v>
      </c>
      <c r="BI219">
        <v>0</v>
      </c>
      <c r="BJ219">
        <v>0</v>
      </c>
      <c r="BK219">
        <v>162.62900000000002</v>
      </c>
      <c r="BL219">
        <v>109.04600000000001</v>
      </c>
      <c r="BM219">
        <v>0</v>
      </c>
      <c r="BN219">
        <v>0</v>
      </c>
      <c r="BO219">
        <v>0.1</v>
      </c>
      <c r="BP219">
        <v>1</v>
      </c>
      <c r="BQ219">
        <v>0</v>
      </c>
      <c r="BR219">
        <v>162.62900000000002</v>
      </c>
      <c r="BS219">
        <v>109.04600000000001</v>
      </c>
      <c r="BT219">
        <v>0</v>
      </c>
      <c r="BU219">
        <v>0</v>
      </c>
      <c r="BV219">
        <v>0.1</v>
      </c>
      <c r="BW219">
        <v>1</v>
      </c>
      <c r="CV219">
        <v>0</v>
      </c>
      <c r="CW219">
        <f>ROUND(Y219*Source!I126*DO219,7)</f>
        <v>9.7999999999999997E-3</v>
      </c>
      <c r="CX219">
        <f>ROUND(Y219*Source!I126,7)</f>
        <v>9.7999999999999997E-3</v>
      </c>
      <c r="CY219">
        <f>AB219</f>
        <v>1626.29</v>
      </c>
      <c r="CZ219">
        <f>AF219</f>
        <v>1626.29</v>
      </c>
      <c r="DA219">
        <f>AJ219</f>
        <v>1</v>
      </c>
      <c r="DB219">
        <f t="shared" si="66"/>
        <v>162.63</v>
      </c>
      <c r="DC219">
        <f t="shared" si="67"/>
        <v>109.05</v>
      </c>
      <c r="DD219" t="s">
        <v>3</v>
      </c>
      <c r="DE219" t="s">
        <v>3</v>
      </c>
      <c r="DF219">
        <f t="shared" si="71"/>
        <v>0</v>
      </c>
      <c r="DG219">
        <f t="shared" si="73"/>
        <v>15.94</v>
      </c>
      <c r="DH219">
        <f t="shared" si="68"/>
        <v>10.69</v>
      </c>
      <c r="DI219">
        <f t="shared" si="69"/>
        <v>0</v>
      </c>
      <c r="DJ219">
        <f>DG219+DH219</f>
        <v>26.63</v>
      </c>
      <c r="DK219">
        <v>1</v>
      </c>
      <c r="DL219" t="s">
        <v>448</v>
      </c>
      <c r="DM219">
        <v>6</v>
      </c>
      <c r="DN219" t="s">
        <v>441</v>
      </c>
      <c r="DO219">
        <v>1</v>
      </c>
    </row>
    <row r="220" spans="1:119" x14ac:dyDescent="0.2">
      <c r="A220">
        <f>ROW(Source!A126)</f>
        <v>126</v>
      </c>
      <c r="B220">
        <v>87105575</v>
      </c>
      <c r="C220">
        <v>87115565</v>
      </c>
      <c r="D220">
        <v>85796632</v>
      </c>
      <c r="E220">
        <v>1</v>
      </c>
      <c r="F220">
        <v>1</v>
      </c>
      <c r="G220">
        <v>1</v>
      </c>
      <c r="H220">
        <v>2</v>
      </c>
      <c r="I220" t="s">
        <v>462</v>
      </c>
      <c r="J220" t="s">
        <v>463</v>
      </c>
      <c r="K220" t="s">
        <v>464</v>
      </c>
      <c r="L220">
        <v>1368</v>
      </c>
      <c r="N220">
        <v>1011</v>
      </c>
      <c r="O220" t="s">
        <v>447</v>
      </c>
      <c r="P220" t="s">
        <v>447</v>
      </c>
      <c r="Q220">
        <v>1</v>
      </c>
      <c r="W220">
        <v>0</v>
      </c>
      <c r="X220">
        <v>-849950259</v>
      </c>
      <c r="Y220">
        <f t="shared" si="65"/>
        <v>0.1</v>
      </c>
      <c r="AA220">
        <v>0</v>
      </c>
      <c r="AB220">
        <v>641.70000000000005</v>
      </c>
      <c r="AC220">
        <v>811.79</v>
      </c>
      <c r="AD220">
        <v>0</v>
      </c>
      <c r="AE220">
        <v>0</v>
      </c>
      <c r="AF220">
        <v>641.70000000000005</v>
      </c>
      <c r="AG220">
        <v>811.79</v>
      </c>
      <c r="AH220">
        <v>0</v>
      </c>
      <c r="AI220">
        <v>1</v>
      </c>
      <c r="AJ220">
        <v>1</v>
      </c>
      <c r="AK220">
        <v>1</v>
      </c>
      <c r="AL220">
        <v>1</v>
      </c>
      <c r="AM220">
        <v>-2</v>
      </c>
      <c r="AN220">
        <v>0</v>
      </c>
      <c r="AO220">
        <v>0</v>
      </c>
      <c r="AP220">
        <v>1</v>
      </c>
      <c r="AQ220">
        <v>1</v>
      </c>
      <c r="AR220">
        <v>0</v>
      </c>
      <c r="AS220" t="s">
        <v>3</v>
      </c>
      <c r="AT220">
        <v>0.1</v>
      </c>
      <c r="AU220" t="s">
        <v>3</v>
      </c>
      <c r="AV220">
        <v>1</v>
      </c>
      <c r="AW220">
        <v>2</v>
      </c>
      <c r="AX220">
        <v>87115578</v>
      </c>
      <c r="AY220">
        <v>1</v>
      </c>
      <c r="AZ220">
        <v>0</v>
      </c>
      <c r="BA220">
        <v>220</v>
      </c>
      <c r="BB220">
        <v>1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0</v>
      </c>
      <c r="BI220">
        <v>0</v>
      </c>
      <c r="BJ220">
        <v>0</v>
      </c>
      <c r="BK220">
        <v>64.17</v>
      </c>
      <c r="BL220">
        <v>81.179000000000002</v>
      </c>
      <c r="BM220">
        <v>0</v>
      </c>
      <c r="BN220">
        <v>0</v>
      </c>
      <c r="BO220">
        <v>0.1</v>
      </c>
      <c r="BP220">
        <v>1</v>
      </c>
      <c r="BQ220">
        <v>0</v>
      </c>
      <c r="BR220">
        <v>64.17</v>
      </c>
      <c r="BS220">
        <v>81.179000000000002</v>
      </c>
      <c r="BT220">
        <v>0</v>
      </c>
      <c r="BU220">
        <v>0</v>
      </c>
      <c r="BV220">
        <v>0.1</v>
      </c>
      <c r="BW220">
        <v>1</v>
      </c>
      <c r="CV220">
        <v>0</v>
      </c>
      <c r="CW220">
        <f>ROUND(Y220*Source!I126*DO220,7)</f>
        <v>9.7999999999999997E-3</v>
      </c>
      <c r="CX220">
        <f>ROUND(Y220*Source!I126,7)</f>
        <v>9.7999999999999997E-3</v>
      </c>
      <c r="CY220">
        <f>AB220</f>
        <v>641.70000000000005</v>
      </c>
      <c r="CZ220">
        <f>AF220</f>
        <v>641.70000000000005</v>
      </c>
      <c r="DA220">
        <f>AJ220</f>
        <v>1</v>
      </c>
      <c r="DB220">
        <f t="shared" si="66"/>
        <v>64.17</v>
      </c>
      <c r="DC220">
        <f t="shared" si="67"/>
        <v>81.180000000000007</v>
      </c>
      <c r="DD220" t="s">
        <v>3</v>
      </c>
      <c r="DE220" t="s">
        <v>3</v>
      </c>
      <c r="DF220">
        <f t="shared" si="71"/>
        <v>0</v>
      </c>
      <c r="DG220">
        <f t="shared" si="73"/>
        <v>6.29</v>
      </c>
      <c r="DH220">
        <f t="shared" si="68"/>
        <v>7.96</v>
      </c>
      <c r="DI220">
        <f t="shared" si="69"/>
        <v>0</v>
      </c>
      <c r="DJ220">
        <f>DG220+DH220</f>
        <v>14.25</v>
      </c>
      <c r="DK220">
        <v>1</v>
      </c>
      <c r="DL220" t="s">
        <v>455</v>
      </c>
      <c r="DM220">
        <v>4</v>
      </c>
      <c r="DN220" t="s">
        <v>441</v>
      </c>
      <c r="DO220">
        <v>1</v>
      </c>
    </row>
    <row r="221" spans="1:119" x14ac:dyDescent="0.2">
      <c r="A221">
        <f>ROW(Source!A126)</f>
        <v>126</v>
      </c>
      <c r="B221">
        <v>87105575</v>
      </c>
      <c r="C221">
        <v>87115565</v>
      </c>
      <c r="D221">
        <v>85796828</v>
      </c>
      <c r="E221">
        <v>1</v>
      </c>
      <c r="F221">
        <v>1</v>
      </c>
      <c r="G221">
        <v>1</v>
      </c>
      <c r="H221">
        <v>2</v>
      </c>
      <c r="I221" t="s">
        <v>503</v>
      </c>
      <c r="J221" t="s">
        <v>504</v>
      </c>
      <c r="K221" t="s">
        <v>505</v>
      </c>
      <c r="L221">
        <v>1368</v>
      </c>
      <c r="N221">
        <v>1011</v>
      </c>
      <c r="O221" t="s">
        <v>447</v>
      </c>
      <c r="P221" t="s">
        <v>447</v>
      </c>
      <c r="Q221">
        <v>1</v>
      </c>
      <c r="W221">
        <v>0</v>
      </c>
      <c r="X221">
        <v>303316554</v>
      </c>
      <c r="Y221">
        <f t="shared" si="65"/>
        <v>0</v>
      </c>
      <c r="AA221">
        <v>0</v>
      </c>
      <c r="AB221">
        <v>34.61</v>
      </c>
      <c r="AC221">
        <v>0</v>
      </c>
      <c r="AD221">
        <v>0</v>
      </c>
      <c r="AE221">
        <v>0</v>
      </c>
      <c r="AF221">
        <v>34.61</v>
      </c>
      <c r="AG221">
        <v>0</v>
      </c>
      <c r="AH221">
        <v>0</v>
      </c>
      <c r="AI221">
        <v>1</v>
      </c>
      <c r="AJ221">
        <v>1</v>
      </c>
      <c r="AK221">
        <v>1</v>
      </c>
      <c r="AL221">
        <v>1</v>
      </c>
      <c r="AM221">
        <v>-2</v>
      </c>
      <c r="AN221">
        <v>0</v>
      </c>
      <c r="AO221">
        <v>0</v>
      </c>
      <c r="AP221">
        <v>1</v>
      </c>
      <c r="AQ221">
        <v>1</v>
      </c>
      <c r="AR221">
        <v>0</v>
      </c>
      <c r="AS221" t="s">
        <v>3</v>
      </c>
      <c r="AT221">
        <v>0</v>
      </c>
      <c r="AU221" t="s">
        <v>3</v>
      </c>
      <c r="AV221">
        <v>1</v>
      </c>
      <c r="AW221">
        <v>2</v>
      </c>
      <c r="AX221">
        <v>87115579</v>
      </c>
      <c r="AY221">
        <v>1</v>
      </c>
      <c r="AZ221">
        <v>6144</v>
      </c>
      <c r="BA221">
        <v>221</v>
      </c>
      <c r="BB221">
        <v>1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0</v>
      </c>
      <c r="BI221">
        <v>0</v>
      </c>
      <c r="BJ221">
        <v>0</v>
      </c>
      <c r="BK221">
        <v>0</v>
      </c>
      <c r="BL221">
        <v>0</v>
      </c>
      <c r="BM221">
        <v>0</v>
      </c>
      <c r="BN221">
        <v>0</v>
      </c>
      <c r="BO221">
        <v>0</v>
      </c>
      <c r="BP221">
        <v>0</v>
      </c>
      <c r="BQ221">
        <v>0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CV221">
        <v>0</v>
      </c>
      <c r="CW221">
        <f>ROUND(Y221*Source!I126*DO221,7)</f>
        <v>0</v>
      </c>
      <c r="CX221">
        <f>ROUND(Y221*Source!I126,7)</f>
        <v>0</v>
      </c>
      <c r="CY221">
        <f>AB221</f>
        <v>34.61</v>
      </c>
      <c r="CZ221">
        <f>AF221</f>
        <v>34.61</v>
      </c>
      <c r="DA221">
        <f>AJ221</f>
        <v>1</v>
      </c>
      <c r="DB221">
        <f t="shared" si="66"/>
        <v>0</v>
      </c>
      <c r="DC221">
        <f t="shared" si="67"/>
        <v>0</v>
      </c>
      <c r="DD221" t="s">
        <v>3</v>
      </c>
      <c r="DE221" t="s">
        <v>3</v>
      </c>
      <c r="DF221">
        <f t="shared" si="71"/>
        <v>0</v>
      </c>
      <c r="DG221">
        <f t="shared" si="73"/>
        <v>0</v>
      </c>
      <c r="DH221">
        <f t="shared" si="68"/>
        <v>0</v>
      </c>
      <c r="DI221">
        <f t="shared" si="69"/>
        <v>0</v>
      </c>
      <c r="DJ221">
        <f>DG221+DH221</f>
        <v>0</v>
      </c>
      <c r="DK221">
        <v>1</v>
      </c>
      <c r="DL221" t="s">
        <v>3</v>
      </c>
      <c r="DM221">
        <v>0</v>
      </c>
      <c r="DN221" t="s">
        <v>3</v>
      </c>
      <c r="DO221">
        <v>0</v>
      </c>
    </row>
    <row r="222" spans="1:119" x14ac:dyDescent="0.2">
      <c r="A222">
        <f>ROW(Source!A126)</f>
        <v>126</v>
      </c>
      <c r="B222">
        <v>87105575</v>
      </c>
      <c r="C222">
        <v>87115565</v>
      </c>
      <c r="D222">
        <v>85872296</v>
      </c>
      <c r="E222">
        <v>1</v>
      </c>
      <c r="F222">
        <v>1</v>
      </c>
      <c r="G222">
        <v>1</v>
      </c>
      <c r="H222">
        <v>3</v>
      </c>
      <c r="I222" t="s">
        <v>506</v>
      </c>
      <c r="J222" t="s">
        <v>507</v>
      </c>
      <c r="K222" t="s">
        <v>508</v>
      </c>
      <c r="L222">
        <v>1348</v>
      </c>
      <c r="N222">
        <v>1009</v>
      </c>
      <c r="O222" t="s">
        <v>54</v>
      </c>
      <c r="P222" t="s">
        <v>54</v>
      </c>
      <c r="Q222">
        <v>1000</v>
      </c>
      <c r="W222">
        <v>0</v>
      </c>
      <c r="X222">
        <v>-560086148</v>
      </c>
      <c r="Y222">
        <f t="shared" si="65"/>
        <v>0</v>
      </c>
      <c r="AA222">
        <v>52029.73</v>
      </c>
      <c r="AB222">
        <v>0</v>
      </c>
      <c r="AC222">
        <v>0</v>
      </c>
      <c r="AD222">
        <v>0</v>
      </c>
      <c r="AE222">
        <v>70310.45</v>
      </c>
      <c r="AF222">
        <v>0</v>
      </c>
      <c r="AG222">
        <v>0</v>
      </c>
      <c r="AH222">
        <v>0</v>
      </c>
      <c r="AI222">
        <v>0.74</v>
      </c>
      <c r="AJ222">
        <v>1</v>
      </c>
      <c r="AK222">
        <v>1</v>
      </c>
      <c r="AL222">
        <v>1</v>
      </c>
      <c r="AM222">
        <v>2</v>
      </c>
      <c r="AN222">
        <v>0</v>
      </c>
      <c r="AO222">
        <v>0</v>
      </c>
      <c r="AP222">
        <v>1</v>
      </c>
      <c r="AQ222">
        <v>1</v>
      </c>
      <c r="AR222">
        <v>0</v>
      </c>
      <c r="AS222" t="s">
        <v>3</v>
      </c>
      <c r="AT222">
        <v>0</v>
      </c>
      <c r="AU222" t="s">
        <v>3</v>
      </c>
      <c r="AV222">
        <v>0</v>
      </c>
      <c r="AW222">
        <v>2</v>
      </c>
      <c r="AX222">
        <v>87115580</v>
      </c>
      <c r="AY222">
        <v>1</v>
      </c>
      <c r="AZ222">
        <v>6144</v>
      </c>
      <c r="BA222">
        <v>222</v>
      </c>
      <c r="BB222">
        <v>1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0</v>
      </c>
      <c r="BI222">
        <v>0</v>
      </c>
      <c r="BJ222">
        <v>0</v>
      </c>
      <c r="BK222">
        <v>0</v>
      </c>
      <c r="BL222">
        <v>0</v>
      </c>
      <c r="BM222">
        <v>0</v>
      </c>
      <c r="BN222">
        <v>0</v>
      </c>
      <c r="BO222">
        <v>0</v>
      </c>
      <c r="BP222">
        <v>0</v>
      </c>
      <c r="BQ222">
        <v>0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CV222">
        <v>0</v>
      </c>
      <c r="CW222">
        <v>0</v>
      </c>
      <c r="CX222">
        <f>ROUND(Y222*Source!I126,7)</f>
        <v>0</v>
      </c>
      <c r="CY222">
        <f>AA222</f>
        <v>52029.73</v>
      </c>
      <c r="CZ222">
        <f>AE222</f>
        <v>70310.45</v>
      </c>
      <c r="DA222">
        <f>AI222</f>
        <v>0.74</v>
      </c>
      <c r="DB222">
        <f t="shared" si="66"/>
        <v>0</v>
      </c>
      <c r="DC222">
        <f t="shared" si="67"/>
        <v>0</v>
      </c>
      <c r="DD222" t="s">
        <v>3</v>
      </c>
      <c r="DE222" t="s">
        <v>3</v>
      </c>
      <c r="DF222">
        <f>ROUND(ROUND(AE222*AI222,2)*CX222,2)</f>
        <v>0</v>
      </c>
      <c r="DG222">
        <f t="shared" si="73"/>
        <v>0</v>
      </c>
      <c r="DH222">
        <f t="shared" si="68"/>
        <v>0</v>
      </c>
      <c r="DI222">
        <f t="shared" si="69"/>
        <v>0</v>
      </c>
      <c r="DJ222">
        <f>DF222</f>
        <v>0</v>
      </c>
      <c r="DK222">
        <v>0</v>
      </c>
      <c r="DL222" t="s">
        <v>3</v>
      </c>
      <c r="DM222">
        <v>0</v>
      </c>
      <c r="DN222" t="s">
        <v>3</v>
      </c>
      <c r="DO222">
        <v>0</v>
      </c>
    </row>
    <row r="223" spans="1:119" x14ac:dyDescent="0.2">
      <c r="A223">
        <f>ROW(Source!A126)</f>
        <v>126</v>
      </c>
      <c r="B223">
        <v>87105575</v>
      </c>
      <c r="C223">
        <v>87115565</v>
      </c>
      <c r="D223">
        <v>85882095</v>
      </c>
      <c r="E223">
        <v>1</v>
      </c>
      <c r="F223">
        <v>1</v>
      </c>
      <c r="G223">
        <v>1</v>
      </c>
      <c r="H223">
        <v>3</v>
      </c>
      <c r="I223" t="s">
        <v>509</v>
      </c>
      <c r="J223" t="s">
        <v>510</v>
      </c>
      <c r="K223" t="s">
        <v>511</v>
      </c>
      <c r="L223">
        <v>1346</v>
      </c>
      <c r="N223">
        <v>1009</v>
      </c>
      <c r="O223" t="s">
        <v>46</v>
      </c>
      <c r="P223" t="s">
        <v>46</v>
      </c>
      <c r="Q223">
        <v>1</v>
      </c>
      <c r="W223">
        <v>0</v>
      </c>
      <c r="X223">
        <v>291254868</v>
      </c>
      <c r="Y223">
        <f t="shared" si="65"/>
        <v>0</v>
      </c>
      <c r="AA223">
        <v>115.03</v>
      </c>
      <c r="AB223">
        <v>0</v>
      </c>
      <c r="AC223">
        <v>0</v>
      </c>
      <c r="AD223">
        <v>0</v>
      </c>
      <c r="AE223">
        <v>79.88</v>
      </c>
      <c r="AF223">
        <v>0</v>
      </c>
      <c r="AG223">
        <v>0</v>
      </c>
      <c r="AH223">
        <v>0</v>
      </c>
      <c r="AI223">
        <v>1.44</v>
      </c>
      <c r="AJ223">
        <v>1</v>
      </c>
      <c r="AK223">
        <v>1</v>
      </c>
      <c r="AL223">
        <v>1</v>
      </c>
      <c r="AM223">
        <v>2</v>
      </c>
      <c r="AN223">
        <v>0</v>
      </c>
      <c r="AO223">
        <v>0</v>
      </c>
      <c r="AP223">
        <v>1</v>
      </c>
      <c r="AQ223">
        <v>1</v>
      </c>
      <c r="AR223">
        <v>0</v>
      </c>
      <c r="AS223" t="s">
        <v>3</v>
      </c>
      <c r="AT223">
        <v>0</v>
      </c>
      <c r="AU223" t="s">
        <v>3</v>
      </c>
      <c r="AV223">
        <v>0</v>
      </c>
      <c r="AW223">
        <v>2</v>
      </c>
      <c r="AX223">
        <v>87115581</v>
      </c>
      <c r="AY223">
        <v>1</v>
      </c>
      <c r="AZ223">
        <v>6144</v>
      </c>
      <c r="BA223">
        <v>223</v>
      </c>
      <c r="BB223">
        <v>1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0</v>
      </c>
      <c r="BI223">
        <v>0</v>
      </c>
      <c r="BJ223">
        <v>0</v>
      </c>
      <c r="BK223">
        <v>0</v>
      </c>
      <c r="BL223">
        <v>0</v>
      </c>
      <c r="BM223">
        <v>0</v>
      </c>
      <c r="BN223">
        <v>0</v>
      </c>
      <c r="BO223">
        <v>0</v>
      </c>
      <c r="BP223">
        <v>0</v>
      </c>
      <c r="BQ223">
        <v>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CV223">
        <v>0</v>
      </c>
      <c r="CW223">
        <v>0</v>
      </c>
      <c r="CX223">
        <f>ROUND(Y223*Source!I126,7)</f>
        <v>0</v>
      </c>
      <c r="CY223">
        <f>AA223</f>
        <v>115.03</v>
      </c>
      <c r="CZ223">
        <f>AE223</f>
        <v>79.88</v>
      </c>
      <c r="DA223">
        <f>AI223</f>
        <v>1.44</v>
      </c>
      <c r="DB223">
        <f t="shared" si="66"/>
        <v>0</v>
      </c>
      <c r="DC223">
        <f t="shared" si="67"/>
        <v>0</v>
      </c>
      <c r="DD223" t="s">
        <v>3</v>
      </c>
      <c r="DE223" t="s">
        <v>3</v>
      </c>
      <c r="DF223">
        <f>ROUND(ROUND(AE223*AI223,2)*CX223,2)</f>
        <v>0</v>
      </c>
      <c r="DG223">
        <f t="shared" si="73"/>
        <v>0</v>
      </c>
      <c r="DH223">
        <f t="shared" si="68"/>
        <v>0</v>
      </c>
      <c r="DI223">
        <f t="shared" si="69"/>
        <v>0</v>
      </c>
      <c r="DJ223">
        <f>DF223</f>
        <v>0</v>
      </c>
      <c r="DK223">
        <v>0</v>
      </c>
      <c r="DL223" t="s">
        <v>3</v>
      </c>
      <c r="DM223">
        <v>0</v>
      </c>
      <c r="DN223" t="s">
        <v>3</v>
      </c>
      <c r="DO223">
        <v>0</v>
      </c>
    </row>
    <row r="224" spans="1:119" x14ac:dyDescent="0.2">
      <c r="A224">
        <f>ROW(Source!A126)</f>
        <v>126</v>
      </c>
      <c r="B224">
        <v>87105575</v>
      </c>
      <c r="C224">
        <v>87115565</v>
      </c>
      <c r="D224">
        <v>85892798</v>
      </c>
      <c r="E224">
        <v>1</v>
      </c>
      <c r="F224">
        <v>1</v>
      </c>
      <c r="G224">
        <v>1</v>
      </c>
      <c r="H224">
        <v>3</v>
      </c>
      <c r="I224" t="s">
        <v>145</v>
      </c>
      <c r="J224" t="s">
        <v>147</v>
      </c>
      <c r="K224" t="s">
        <v>146</v>
      </c>
      <c r="L224">
        <v>1425</v>
      </c>
      <c r="N224">
        <v>1013</v>
      </c>
      <c r="O224" t="s">
        <v>133</v>
      </c>
      <c r="P224" t="s">
        <v>133</v>
      </c>
      <c r="Q224">
        <v>1</v>
      </c>
      <c r="W224">
        <v>0</v>
      </c>
      <c r="X224">
        <v>-568563229</v>
      </c>
      <c r="Y224">
        <f t="shared" si="65"/>
        <v>-1.02</v>
      </c>
      <c r="AA224">
        <v>896.51</v>
      </c>
      <c r="AB224">
        <v>0</v>
      </c>
      <c r="AC224">
        <v>0</v>
      </c>
      <c r="AD224">
        <v>0</v>
      </c>
      <c r="AE224">
        <v>896.51</v>
      </c>
      <c r="AF224">
        <v>0</v>
      </c>
      <c r="AG224">
        <v>0</v>
      </c>
      <c r="AH224">
        <v>0</v>
      </c>
      <c r="AI224">
        <v>1</v>
      </c>
      <c r="AJ224">
        <v>1</v>
      </c>
      <c r="AK224">
        <v>1</v>
      </c>
      <c r="AL224">
        <v>1</v>
      </c>
      <c r="AM224">
        <v>2</v>
      </c>
      <c r="AN224">
        <v>0</v>
      </c>
      <c r="AO224">
        <v>0</v>
      </c>
      <c r="AP224">
        <v>1</v>
      </c>
      <c r="AQ224">
        <v>0</v>
      </c>
      <c r="AR224">
        <v>0</v>
      </c>
      <c r="AS224" t="s">
        <v>3</v>
      </c>
      <c r="AT224">
        <v>-1.02</v>
      </c>
      <c r="AU224" t="s">
        <v>3</v>
      </c>
      <c r="AV224">
        <v>0</v>
      </c>
      <c r="AW224">
        <v>2</v>
      </c>
      <c r="AX224">
        <v>87115582</v>
      </c>
      <c r="AY224">
        <v>1</v>
      </c>
      <c r="AZ224">
        <v>6144</v>
      </c>
      <c r="BA224">
        <v>224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0</v>
      </c>
      <c r="BI224">
        <v>0</v>
      </c>
      <c r="BJ224">
        <v>0</v>
      </c>
      <c r="BK224">
        <v>0</v>
      </c>
      <c r="BL224">
        <v>0</v>
      </c>
      <c r="BM224">
        <v>0</v>
      </c>
      <c r="BN224">
        <v>0</v>
      </c>
      <c r="BO224">
        <v>0</v>
      </c>
      <c r="BP224">
        <v>0</v>
      </c>
      <c r="BQ224">
        <v>0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CV224">
        <v>0</v>
      </c>
      <c r="CW224">
        <v>0</v>
      </c>
      <c r="CX224">
        <f>ROUND(Y224*Source!I126,7)</f>
        <v>-9.9959999999999993E-2</v>
      </c>
      <c r="CY224">
        <f>AA224</f>
        <v>896.51</v>
      </c>
      <c r="CZ224">
        <f>AE224</f>
        <v>896.51</v>
      </c>
      <c r="DA224">
        <f>AI224</f>
        <v>1</v>
      </c>
      <c r="DB224">
        <f t="shared" si="66"/>
        <v>-914.44</v>
      </c>
      <c r="DC224">
        <f t="shared" si="67"/>
        <v>0</v>
      </c>
      <c r="DD224" t="s">
        <v>3</v>
      </c>
      <c r="DE224" t="s">
        <v>3</v>
      </c>
      <c r="DF224">
        <f t="shared" ref="DF224:DF230" si="74">ROUND(ROUND(AE224,2)*CX224,2)</f>
        <v>-89.62</v>
      </c>
      <c r="DG224">
        <f t="shared" si="73"/>
        <v>0</v>
      </c>
      <c r="DH224">
        <f t="shared" si="68"/>
        <v>0</v>
      </c>
      <c r="DI224">
        <f t="shared" si="69"/>
        <v>0</v>
      </c>
      <c r="DJ224">
        <f>DF224</f>
        <v>-89.62</v>
      </c>
      <c r="DK224">
        <v>0</v>
      </c>
      <c r="DL224" t="s">
        <v>3</v>
      </c>
      <c r="DM224">
        <v>0</v>
      </c>
      <c r="DN224" t="s">
        <v>3</v>
      </c>
      <c r="DO224">
        <v>0</v>
      </c>
    </row>
    <row r="225" spans="1:119" x14ac:dyDescent="0.2">
      <c r="A225">
        <f>ROW(Source!A126)</f>
        <v>126</v>
      </c>
      <c r="B225">
        <v>87105575</v>
      </c>
      <c r="C225">
        <v>87115565</v>
      </c>
      <c r="D225">
        <v>85795082</v>
      </c>
      <c r="E225">
        <v>117</v>
      </c>
      <c r="F225">
        <v>1</v>
      </c>
      <c r="G225">
        <v>1</v>
      </c>
      <c r="H225">
        <v>3</v>
      </c>
      <c r="I225" t="s">
        <v>141</v>
      </c>
      <c r="J225" t="s">
        <v>3</v>
      </c>
      <c r="K225" t="s">
        <v>142</v>
      </c>
      <c r="L225">
        <v>3277935</v>
      </c>
      <c r="N225">
        <v>1013</v>
      </c>
      <c r="O225" t="s">
        <v>143</v>
      </c>
      <c r="P225" t="s">
        <v>143</v>
      </c>
      <c r="Q225">
        <v>1</v>
      </c>
      <c r="W225">
        <v>0</v>
      </c>
      <c r="X225">
        <v>274903907</v>
      </c>
      <c r="Y225">
        <f t="shared" si="65"/>
        <v>2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1</v>
      </c>
      <c r="AJ225">
        <v>1</v>
      </c>
      <c r="AK225">
        <v>1</v>
      </c>
      <c r="AL225">
        <v>1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 t="s">
        <v>3</v>
      </c>
      <c r="AT225">
        <v>2</v>
      </c>
      <c r="AU225" t="s">
        <v>3</v>
      </c>
      <c r="AV225">
        <v>0</v>
      </c>
      <c r="AW225">
        <v>2</v>
      </c>
      <c r="AX225">
        <v>87115583</v>
      </c>
      <c r="AY225">
        <v>1</v>
      </c>
      <c r="AZ225">
        <v>0</v>
      </c>
      <c r="BA225">
        <v>225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0</v>
      </c>
      <c r="BI225">
        <v>0</v>
      </c>
      <c r="BJ225">
        <v>0</v>
      </c>
      <c r="BK225">
        <v>0</v>
      </c>
      <c r="BL225">
        <v>0</v>
      </c>
      <c r="BM225">
        <v>0</v>
      </c>
      <c r="BN225">
        <v>0</v>
      </c>
      <c r="BO225">
        <v>0</v>
      </c>
      <c r="BP225">
        <v>0</v>
      </c>
      <c r="BQ225">
        <v>0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CV225">
        <v>0</v>
      </c>
      <c r="CW225">
        <v>0</v>
      </c>
      <c r="CX225">
        <f>ROUND(Y225*Source!I126,7)</f>
        <v>0.19600000000000001</v>
      </c>
      <c r="CY225">
        <f>AA225</f>
        <v>0</v>
      </c>
      <c r="CZ225">
        <f>AE225</f>
        <v>0</v>
      </c>
      <c r="DA225">
        <f>AI225</f>
        <v>1</v>
      </c>
      <c r="DB225">
        <f t="shared" si="66"/>
        <v>0</v>
      </c>
      <c r="DC225">
        <f t="shared" si="67"/>
        <v>0</v>
      </c>
      <c r="DD225" t="s">
        <v>3</v>
      </c>
      <c r="DE225" t="s">
        <v>3</v>
      </c>
      <c r="DF225">
        <f t="shared" si="74"/>
        <v>0</v>
      </c>
      <c r="DG225">
        <f t="shared" si="73"/>
        <v>0</v>
      </c>
      <c r="DH225">
        <f t="shared" si="68"/>
        <v>0</v>
      </c>
      <c r="DI225">
        <f t="shared" si="69"/>
        <v>0</v>
      </c>
      <c r="DJ225">
        <f>DF225</f>
        <v>0</v>
      </c>
      <c r="DK225">
        <v>0</v>
      </c>
      <c r="DL225" t="s">
        <v>3</v>
      </c>
      <c r="DM225">
        <v>0</v>
      </c>
      <c r="DN225" t="s">
        <v>3</v>
      </c>
      <c r="DO225">
        <v>0</v>
      </c>
    </row>
    <row r="226" spans="1:119" x14ac:dyDescent="0.2">
      <c r="A226">
        <f>ROW(Source!A127)</f>
        <v>127</v>
      </c>
      <c r="B226">
        <v>87105511</v>
      </c>
      <c r="C226">
        <v>87115565</v>
      </c>
      <c r="D226">
        <v>85789078</v>
      </c>
      <c r="E226">
        <v>117</v>
      </c>
      <c r="F226">
        <v>1</v>
      </c>
      <c r="G226">
        <v>1</v>
      </c>
      <c r="H226">
        <v>1</v>
      </c>
      <c r="I226" t="s">
        <v>501</v>
      </c>
      <c r="J226" t="s">
        <v>3</v>
      </c>
      <c r="K226" t="s">
        <v>502</v>
      </c>
      <c r="L226">
        <v>1191</v>
      </c>
      <c r="N226">
        <v>1013</v>
      </c>
      <c r="O226" t="s">
        <v>441</v>
      </c>
      <c r="P226" t="s">
        <v>441</v>
      </c>
      <c r="Q226">
        <v>1</v>
      </c>
      <c r="W226">
        <v>0</v>
      </c>
      <c r="X226">
        <v>888410196</v>
      </c>
      <c r="Y226">
        <f t="shared" si="65"/>
        <v>41.2</v>
      </c>
      <c r="AA226">
        <v>0</v>
      </c>
      <c r="AB226">
        <v>0</v>
      </c>
      <c r="AC226">
        <v>0</v>
      </c>
      <c r="AD226">
        <v>811.79</v>
      </c>
      <c r="AE226">
        <v>0</v>
      </c>
      <c r="AF226">
        <v>0</v>
      </c>
      <c r="AG226">
        <v>0</v>
      </c>
      <c r="AH226">
        <v>811.79</v>
      </c>
      <c r="AI226">
        <v>1</v>
      </c>
      <c r="AJ226">
        <v>1</v>
      </c>
      <c r="AK226">
        <v>1</v>
      </c>
      <c r="AL226">
        <v>1</v>
      </c>
      <c r="AM226">
        <v>-2</v>
      </c>
      <c r="AN226">
        <v>0</v>
      </c>
      <c r="AO226">
        <v>0</v>
      </c>
      <c r="AP226">
        <v>1</v>
      </c>
      <c r="AQ226">
        <v>1</v>
      </c>
      <c r="AR226">
        <v>0</v>
      </c>
      <c r="AS226" t="s">
        <v>3</v>
      </c>
      <c r="AT226">
        <v>41.2</v>
      </c>
      <c r="AU226" t="s">
        <v>3</v>
      </c>
      <c r="AV226">
        <v>1</v>
      </c>
      <c r="AW226">
        <v>2</v>
      </c>
      <c r="AX226">
        <v>87115575</v>
      </c>
      <c r="AY226">
        <v>1</v>
      </c>
      <c r="AZ226">
        <v>0</v>
      </c>
      <c r="BA226">
        <v>226</v>
      </c>
      <c r="BB226">
        <v>1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0</v>
      </c>
      <c r="BI226">
        <v>0</v>
      </c>
      <c r="BJ226">
        <v>0</v>
      </c>
      <c r="BK226">
        <v>0</v>
      </c>
      <c r="BL226">
        <v>0</v>
      </c>
      <c r="BM226">
        <v>33445.748</v>
      </c>
      <c r="BN226">
        <v>41.2</v>
      </c>
      <c r="BO226">
        <v>0</v>
      </c>
      <c r="BP226">
        <v>1</v>
      </c>
      <c r="BQ226">
        <v>0</v>
      </c>
      <c r="BR226">
        <v>0</v>
      </c>
      <c r="BS226">
        <v>0</v>
      </c>
      <c r="BT226">
        <v>33445.748</v>
      </c>
      <c r="BU226">
        <v>41.2</v>
      </c>
      <c r="BV226">
        <v>0</v>
      </c>
      <c r="BW226">
        <v>1</v>
      </c>
      <c r="CU226">
        <f>ROUND(AT226*Source!I127*AH226*AL226,2)</f>
        <v>3277.68</v>
      </c>
      <c r="CV226">
        <f>ROUND(Y226*Source!I127,7)</f>
        <v>4.0376000000000003</v>
      </c>
      <c r="CW226">
        <v>0</v>
      </c>
      <c r="CX226">
        <f>ROUND(Y226*Source!I127,7)</f>
        <v>4.0376000000000003</v>
      </c>
      <c r="CY226">
        <f>AD226</f>
        <v>811.79</v>
      </c>
      <c r="CZ226">
        <f>AH226</f>
        <v>811.79</v>
      </c>
      <c r="DA226">
        <f>AL226</f>
        <v>1</v>
      </c>
      <c r="DB226">
        <f t="shared" si="66"/>
        <v>33445.75</v>
      </c>
      <c r="DC226">
        <f t="shared" si="67"/>
        <v>0</v>
      </c>
      <c r="DD226" t="s">
        <v>3</v>
      </c>
      <c r="DE226" t="s">
        <v>3</v>
      </c>
      <c r="DF226">
        <f t="shared" si="74"/>
        <v>0</v>
      </c>
      <c r="DG226">
        <f t="shared" si="73"/>
        <v>0</v>
      </c>
      <c r="DH226">
        <f t="shared" si="68"/>
        <v>0</v>
      </c>
      <c r="DI226">
        <f t="shared" si="69"/>
        <v>3277.68</v>
      </c>
      <c r="DJ226">
        <f>DI226</f>
        <v>3277.68</v>
      </c>
      <c r="DK226">
        <v>1</v>
      </c>
      <c r="DL226" t="s">
        <v>3</v>
      </c>
      <c r="DM226">
        <v>0</v>
      </c>
      <c r="DN226" t="s">
        <v>3</v>
      </c>
      <c r="DO226">
        <v>0</v>
      </c>
    </row>
    <row r="227" spans="1:119" x14ac:dyDescent="0.2">
      <c r="A227">
        <f>ROW(Source!A127)</f>
        <v>127</v>
      </c>
      <c r="B227">
        <v>87105511</v>
      </c>
      <c r="C227">
        <v>87115565</v>
      </c>
      <c r="D227">
        <v>85789248</v>
      </c>
      <c r="E227">
        <v>117</v>
      </c>
      <c r="F227">
        <v>1</v>
      </c>
      <c r="G227">
        <v>1</v>
      </c>
      <c r="H227">
        <v>1</v>
      </c>
      <c r="I227" t="s">
        <v>442</v>
      </c>
      <c r="J227" t="s">
        <v>3</v>
      </c>
      <c r="K227" t="s">
        <v>443</v>
      </c>
      <c r="L227">
        <v>1191</v>
      </c>
      <c r="N227">
        <v>1013</v>
      </c>
      <c r="O227" t="s">
        <v>441</v>
      </c>
      <c r="P227" t="s">
        <v>441</v>
      </c>
      <c r="Q227">
        <v>1</v>
      </c>
      <c r="W227">
        <v>0</v>
      </c>
      <c r="X227">
        <v>-1417349443</v>
      </c>
      <c r="Y227">
        <f t="shared" si="65"/>
        <v>0.2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1</v>
      </c>
      <c r="AJ227">
        <v>1</v>
      </c>
      <c r="AK227">
        <v>1</v>
      </c>
      <c r="AL227">
        <v>1</v>
      </c>
      <c r="AM227">
        <v>-2</v>
      </c>
      <c r="AN227">
        <v>0</v>
      </c>
      <c r="AO227">
        <v>0</v>
      </c>
      <c r="AP227">
        <v>1</v>
      </c>
      <c r="AQ227">
        <v>1</v>
      </c>
      <c r="AR227">
        <v>0</v>
      </c>
      <c r="AS227" t="s">
        <v>3</v>
      </c>
      <c r="AT227">
        <v>0.2</v>
      </c>
      <c r="AU227" t="s">
        <v>3</v>
      </c>
      <c r="AV227">
        <v>2</v>
      </c>
      <c r="AW227">
        <v>2</v>
      </c>
      <c r="AX227">
        <v>87115576</v>
      </c>
      <c r="AY227">
        <v>1</v>
      </c>
      <c r="AZ227">
        <v>0</v>
      </c>
      <c r="BA227">
        <v>227</v>
      </c>
      <c r="BB227">
        <v>1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0</v>
      </c>
      <c r="BI227">
        <v>0</v>
      </c>
      <c r="BJ227">
        <v>0</v>
      </c>
      <c r="BK227">
        <v>0</v>
      </c>
      <c r="BL227">
        <v>0</v>
      </c>
      <c r="BM227">
        <v>0</v>
      </c>
      <c r="BN227">
        <v>0</v>
      </c>
      <c r="BO227">
        <v>0</v>
      </c>
      <c r="BP227">
        <v>0</v>
      </c>
      <c r="BQ227">
        <v>0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CV227">
        <v>0</v>
      </c>
      <c r="CW227">
        <v>0</v>
      </c>
      <c r="CX227">
        <f>ROUND(Y227*Source!I127,7)</f>
        <v>1.9599999999999999E-2</v>
      </c>
      <c r="CY227">
        <f>AD227</f>
        <v>0</v>
      </c>
      <c r="CZ227">
        <f>AH227</f>
        <v>0</v>
      </c>
      <c r="DA227">
        <f>AL227</f>
        <v>1</v>
      </c>
      <c r="DB227">
        <f t="shared" si="66"/>
        <v>0</v>
      </c>
      <c r="DC227">
        <f t="shared" si="67"/>
        <v>0</v>
      </c>
      <c r="DD227" t="s">
        <v>3</v>
      </c>
      <c r="DE227" t="s">
        <v>3</v>
      </c>
      <c r="DF227">
        <f t="shared" si="74"/>
        <v>0</v>
      </c>
      <c r="DG227">
        <f t="shared" si="73"/>
        <v>0</v>
      </c>
      <c r="DH227">
        <f t="shared" si="68"/>
        <v>0</v>
      </c>
      <c r="DI227">
        <f t="shared" si="69"/>
        <v>0</v>
      </c>
      <c r="DJ227">
        <f>DI227</f>
        <v>0</v>
      </c>
      <c r="DK227">
        <v>0</v>
      </c>
      <c r="DL227" t="s">
        <v>3</v>
      </c>
      <c r="DM227">
        <v>0</v>
      </c>
      <c r="DN227" t="s">
        <v>3</v>
      </c>
      <c r="DO227">
        <v>0</v>
      </c>
    </row>
    <row r="228" spans="1:119" x14ac:dyDescent="0.2">
      <c r="A228">
        <f>ROW(Source!A127)</f>
        <v>127</v>
      </c>
      <c r="B228">
        <v>87105511</v>
      </c>
      <c r="C228">
        <v>87115565</v>
      </c>
      <c r="D228">
        <v>85795737</v>
      </c>
      <c r="E228">
        <v>1</v>
      </c>
      <c r="F228">
        <v>1</v>
      </c>
      <c r="G228">
        <v>1</v>
      </c>
      <c r="H228">
        <v>2</v>
      </c>
      <c r="I228" t="s">
        <v>444</v>
      </c>
      <c r="J228" t="s">
        <v>445</v>
      </c>
      <c r="K228" t="s">
        <v>446</v>
      </c>
      <c r="L228">
        <v>1368</v>
      </c>
      <c r="N228">
        <v>1011</v>
      </c>
      <c r="O228" t="s">
        <v>447</v>
      </c>
      <c r="P228" t="s">
        <v>447</v>
      </c>
      <c r="Q228">
        <v>1</v>
      </c>
      <c r="W228">
        <v>0</v>
      </c>
      <c r="X228">
        <v>639918019</v>
      </c>
      <c r="Y228">
        <f t="shared" si="65"/>
        <v>0.1</v>
      </c>
      <c r="AA228">
        <v>0</v>
      </c>
      <c r="AB228">
        <v>1626.29</v>
      </c>
      <c r="AC228">
        <v>1090.46</v>
      </c>
      <c r="AD228">
        <v>0</v>
      </c>
      <c r="AE228">
        <v>0</v>
      </c>
      <c r="AF228">
        <v>1626.29</v>
      </c>
      <c r="AG228">
        <v>1090.46</v>
      </c>
      <c r="AH228">
        <v>0</v>
      </c>
      <c r="AI228">
        <v>1</v>
      </c>
      <c r="AJ228">
        <v>1</v>
      </c>
      <c r="AK228">
        <v>1</v>
      </c>
      <c r="AL228">
        <v>1</v>
      </c>
      <c r="AM228">
        <v>-2</v>
      </c>
      <c r="AN228">
        <v>0</v>
      </c>
      <c r="AO228">
        <v>0</v>
      </c>
      <c r="AP228">
        <v>1</v>
      </c>
      <c r="AQ228">
        <v>1</v>
      </c>
      <c r="AR228">
        <v>0</v>
      </c>
      <c r="AS228" t="s">
        <v>3</v>
      </c>
      <c r="AT228">
        <v>0.1</v>
      </c>
      <c r="AU228" t="s">
        <v>3</v>
      </c>
      <c r="AV228">
        <v>1</v>
      </c>
      <c r="AW228">
        <v>2</v>
      </c>
      <c r="AX228">
        <v>87115577</v>
      </c>
      <c r="AY228">
        <v>1</v>
      </c>
      <c r="AZ228">
        <v>0</v>
      </c>
      <c r="BA228">
        <v>228</v>
      </c>
      <c r="BB228">
        <v>1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0</v>
      </c>
      <c r="BI228">
        <v>0</v>
      </c>
      <c r="BJ228">
        <v>0</v>
      </c>
      <c r="BK228">
        <v>162.62900000000002</v>
      </c>
      <c r="BL228">
        <v>109.04600000000001</v>
      </c>
      <c r="BM228">
        <v>0</v>
      </c>
      <c r="BN228">
        <v>0</v>
      </c>
      <c r="BO228">
        <v>0.1</v>
      </c>
      <c r="BP228">
        <v>1</v>
      </c>
      <c r="BQ228">
        <v>0</v>
      </c>
      <c r="BR228">
        <v>162.62900000000002</v>
      </c>
      <c r="BS228">
        <v>109.04600000000001</v>
      </c>
      <c r="BT228">
        <v>0</v>
      </c>
      <c r="BU228">
        <v>0</v>
      </c>
      <c r="BV228">
        <v>0.1</v>
      </c>
      <c r="BW228">
        <v>1</v>
      </c>
      <c r="CV228">
        <v>0</v>
      </c>
      <c r="CW228">
        <f>ROUND(Y228*Source!I127*DO228,7)</f>
        <v>9.7999999999999997E-3</v>
      </c>
      <c r="CX228">
        <f>ROUND(Y228*Source!I127,7)</f>
        <v>9.7999999999999997E-3</v>
      </c>
      <c r="CY228">
        <f>AB228</f>
        <v>1626.29</v>
      </c>
      <c r="CZ228">
        <f>AF228</f>
        <v>1626.29</v>
      </c>
      <c r="DA228">
        <f>AJ228</f>
        <v>1</v>
      </c>
      <c r="DB228">
        <f t="shared" si="66"/>
        <v>162.63</v>
      </c>
      <c r="DC228">
        <f t="shared" si="67"/>
        <v>109.05</v>
      </c>
      <c r="DD228" t="s">
        <v>3</v>
      </c>
      <c r="DE228" t="s">
        <v>3</v>
      </c>
      <c r="DF228">
        <f t="shared" si="74"/>
        <v>0</v>
      </c>
      <c r="DG228">
        <f t="shared" si="73"/>
        <v>15.94</v>
      </c>
      <c r="DH228">
        <f t="shared" si="68"/>
        <v>10.69</v>
      </c>
      <c r="DI228">
        <f t="shared" si="69"/>
        <v>0</v>
      </c>
      <c r="DJ228">
        <f>DG228+DH228</f>
        <v>26.63</v>
      </c>
      <c r="DK228">
        <v>1</v>
      </c>
      <c r="DL228" t="s">
        <v>448</v>
      </c>
      <c r="DM228">
        <v>6</v>
      </c>
      <c r="DN228" t="s">
        <v>441</v>
      </c>
      <c r="DO228">
        <v>1</v>
      </c>
    </row>
    <row r="229" spans="1:119" x14ac:dyDescent="0.2">
      <c r="A229">
        <f>ROW(Source!A127)</f>
        <v>127</v>
      </c>
      <c r="B229">
        <v>87105511</v>
      </c>
      <c r="C229">
        <v>87115565</v>
      </c>
      <c r="D229">
        <v>85796632</v>
      </c>
      <c r="E229">
        <v>1</v>
      </c>
      <c r="F229">
        <v>1</v>
      </c>
      <c r="G229">
        <v>1</v>
      </c>
      <c r="H229">
        <v>2</v>
      </c>
      <c r="I229" t="s">
        <v>462</v>
      </c>
      <c r="J229" t="s">
        <v>463</v>
      </c>
      <c r="K229" t="s">
        <v>464</v>
      </c>
      <c r="L229">
        <v>1368</v>
      </c>
      <c r="N229">
        <v>1011</v>
      </c>
      <c r="O229" t="s">
        <v>447</v>
      </c>
      <c r="P229" t="s">
        <v>447</v>
      </c>
      <c r="Q229">
        <v>1</v>
      </c>
      <c r="W229">
        <v>0</v>
      </c>
      <c r="X229">
        <v>-849950259</v>
      </c>
      <c r="Y229">
        <f t="shared" si="65"/>
        <v>0.1</v>
      </c>
      <c r="AA229">
        <v>0</v>
      </c>
      <c r="AB229">
        <v>641.70000000000005</v>
      </c>
      <c r="AC229">
        <v>811.79</v>
      </c>
      <c r="AD229">
        <v>0</v>
      </c>
      <c r="AE229">
        <v>0</v>
      </c>
      <c r="AF229">
        <v>641.70000000000005</v>
      </c>
      <c r="AG229">
        <v>811.79</v>
      </c>
      <c r="AH229">
        <v>0</v>
      </c>
      <c r="AI229">
        <v>1</v>
      </c>
      <c r="AJ229">
        <v>1</v>
      </c>
      <c r="AK229">
        <v>1</v>
      </c>
      <c r="AL229">
        <v>1</v>
      </c>
      <c r="AM229">
        <v>-2</v>
      </c>
      <c r="AN229">
        <v>0</v>
      </c>
      <c r="AO229">
        <v>0</v>
      </c>
      <c r="AP229">
        <v>1</v>
      </c>
      <c r="AQ229">
        <v>1</v>
      </c>
      <c r="AR229">
        <v>0</v>
      </c>
      <c r="AS229" t="s">
        <v>3</v>
      </c>
      <c r="AT229">
        <v>0.1</v>
      </c>
      <c r="AU229" t="s">
        <v>3</v>
      </c>
      <c r="AV229">
        <v>1</v>
      </c>
      <c r="AW229">
        <v>2</v>
      </c>
      <c r="AX229">
        <v>87115578</v>
      </c>
      <c r="AY229">
        <v>1</v>
      </c>
      <c r="AZ229">
        <v>0</v>
      </c>
      <c r="BA229">
        <v>229</v>
      </c>
      <c r="BB229">
        <v>1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0</v>
      </c>
      <c r="BI229">
        <v>0</v>
      </c>
      <c r="BJ229">
        <v>0</v>
      </c>
      <c r="BK229">
        <v>64.17</v>
      </c>
      <c r="BL229">
        <v>81.179000000000002</v>
      </c>
      <c r="BM229">
        <v>0</v>
      </c>
      <c r="BN229">
        <v>0</v>
      </c>
      <c r="BO229">
        <v>0.1</v>
      </c>
      <c r="BP229">
        <v>1</v>
      </c>
      <c r="BQ229">
        <v>0</v>
      </c>
      <c r="BR229">
        <v>64.17</v>
      </c>
      <c r="BS229">
        <v>81.179000000000002</v>
      </c>
      <c r="BT229">
        <v>0</v>
      </c>
      <c r="BU229">
        <v>0</v>
      </c>
      <c r="BV229">
        <v>0.1</v>
      </c>
      <c r="BW229">
        <v>1</v>
      </c>
      <c r="CV229">
        <v>0</v>
      </c>
      <c r="CW229">
        <f>ROUND(Y229*Source!I127*DO229,7)</f>
        <v>9.7999999999999997E-3</v>
      </c>
      <c r="CX229">
        <f>ROUND(Y229*Source!I127,7)</f>
        <v>9.7999999999999997E-3</v>
      </c>
      <c r="CY229">
        <f>AB229</f>
        <v>641.70000000000005</v>
      </c>
      <c r="CZ229">
        <f>AF229</f>
        <v>641.70000000000005</v>
      </c>
      <c r="DA229">
        <f>AJ229</f>
        <v>1</v>
      </c>
      <c r="DB229">
        <f t="shared" si="66"/>
        <v>64.17</v>
      </c>
      <c r="DC229">
        <f t="shared" si="67"/>
        <v>81.180000000000007</v>
      </c>
      <c r="DD229" t="s">
        <v>3</v>
      </c>
      <c r="DE229" t="s">
        <v>3</v>
      </c>
      <c r="DF229">
        <f t="shared" si="74"/>
        <v>0</v>
      </c>
      <c r="DG229">
        <f t="shared" si="73"/>
        <v>6.29</v>
      </c>
      <c r="DH229">
        <f t="shared" si="68"/>
        <v>7.96</v>
      </c>
      <c r="DI229">
        <f t="shared" si="69"/>
        <v>0</v>
      </c>
      <c r="DJ229">
        <f>DG229+DH229</f>
        <v>14.25</v>
      </c>
      <c r="DK229">
        <v>1</v>
      </c>
      <c r="DL229" t="s">
        <v>455</v>
      </c>
      <c r="DM229">
        <v>4</v>
      </c>
      <c r="DN229" t="s">
        <v>441</v>
      </c>
      <c r="DO229">
        <v>1</v>
      </c>
    </row>
    <row r="230" spans="1:119" x14ac:dyDescent="0.2">
      <c r="A230">
        <f>ROW(Source!A127)</f>
        <v>127</v>
      </c>
      <c r="B230">
        <v>87105511</v>
      </c>
      <c r="C230">
        <v>87115565</v>
      </c>
      <c r="D230">
        <v>85796828</v>
      </c>
      <c r="E230">
        <v>1</v>
      </c>
      <c r="F230">
        <v>1</v>
      </c>
      <c r="G230">
        <v>1</v>
      </c>
      <c r="H230">
        <v>2</v>
      </c>
      <c r="I230" t="s">
        <v>503</v>
      </c>
      <c r="J230" t="s">
        <v>504</v>
      </c>
      <c r="K230" t="s">
        <v>505</v>
      </c>
      <c r="L230">
        <v>1368</v>
      </c>
      <c r="N230">
        <v>1011</v>
      </c>
      <c r="O230" t="s">
        <v>447</v>
      </c>
      <c r="P230" t="s">
        <v>447</v>
      </c>
      <c r="Q230">
        <v>1</v>
      </c>
      <c r="W230">
        <v>0</v>
      </c>
      <c r="X230">
        <v>303316554</v>
      </c>
      <c r="Y230">
        <f t="shared" si="65"/>
        <v>0</v>
      </c>
      <c r="AA230">
        <v>0</v>
      </c>
      <c r="AB230">
        <v>34.61</v>
      </c>
      <c r="AC230">
        <v>0</v>
      </c>
      <c r="AD230">
        <v>0</v>
      </c>
      <c r="AE230">
        <v>0</v>
      </c>
      <c r="AF230">
        <v>34.61</v>
      </c>
      <c r="AG230">
        <v>0</v>
      </c>
      <c r="AH230">
        <v>0</v>
      </c>
      <c r="AI230">
        <v>1</v>
      </c>
      <c r="AJ230">
        <v>1</v>
      </c>
      <c r="AK230">
        <v>1</v>
      </c>
      <c r="AL230">
        <v>1</v>
      </c>
      <c r="AM230">
        <v>-2</v>
      </c>
      <c r="AN230">
        <v>0</v>
      </c>
      <c r="AO230">
        <v>0</v>
      </c>
      <c r="AP230">
        <v>1</v>
      </c>
      <c r="AQ230">
        <v>1</v>
      </c>
      <c r="AR230">
        <v>0</v>
      </c>
      <c r="AS230" t="s">
        <v>3</v>
      </c>
      <c r="AT230">
        <v>0</v>
      </c>
      <c r="AU230" t="s">
        <v>3</v>
      </c>
      <c r="AV230">
        <v>1</v>
      </c>
      <c r="AW230">
        <v>2</v>
      </c>
      <c r="AX230">
        <v>87115579</v>
      </c>
      <c r="AY230">
        <v>1</v>
      </c>
      <c r="AZ230">
        <v>6144</v>
      </c>
      <c r="BA230">
        <v>230</v>
      </c>
      <c r="BB230">
        <v>1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0</v>
      </c>
      <c r="BI230">
        <v>0</v>
      </c>
      <c r="BJ230">
        <v>0</v>
      </c>
      <c r="BK230">
        <v>0</v>
      </c>
      <c r="BL230">
        <v>0</v>
      </c>
      <c r="BM230">
        <v>0</v>
      </c>
      <c r="BN230">
        <v>0</v>
      </c>
      <c r="BO230">
        <v>0</v>
      </c>
      <c r="BP230">
        <v>0</v>
      </c>
      <c r="BQ230">
        <v>0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CV230">
        <v>0</v>
      </c>
      <c r="CW230">
        <f>ROUND(Y230*Source!I127*DO230,7)</f>
        <v>0</v>
      </c>
      <c r="CX230">
        <f>ROUND(Y230*Source!I127,7)</f>
        <v>0</v>
      </c>
      <c r="CY230">
        <f>AB230</f>
        <v>34.61</v>
      </c>
      <c r="CZ230">
        <f>AF230</f>
        <v>34.61</v>
      </c>
      <c r="DA230">
        <f>AJ230</f>
        <v>1</v>
      </c>
      <c r="DB230">
        <f t="shared" si="66"/>
        <v>0</v>
      </c>
      <c r="DC230">
        <f t="shared" si="67"/>
        <v>0</v>
      </c>
      <c r="DD230" t="s">
        <v>3</v>
      </c>
      <c r="DE230" t="s">
        <v>3</v>
      </c>
      <c r="DF230">
        <f t="shared" si="74"/>
        <v>0</v>
      </c>
      <c r="DG230">
        <f t="shared" si="73"/>
        <v>0</v>
      </c>
      <c r="DH230">
        <f t="shared" si="68"/>
        <v>0</v>
      </c>
      <c r="DI230">
        <f t="shared" si="69"/>
        <v>0</v>
      </c>
      <c r="DJ230">
        <f>DG230+DH230</f>
        <v>0</v>
      </c>
      <c r="DK230">
        <v>1</v>
      </c>
      <c r="DL230" t="s">
        <v>3</v>
      </c>
      <c r="DM230">
        <v>0</v>
      </c>
      <c r="DN230" t="s">
        <v>3</v>
      </c>
      <c r="DO230">
        <v>0</v>
      </c>
    </row>
    <row r="231" spans="1:119" x14ac:dyDescent="0.2">
      <c r="A231">
        <f>ROW(Source!A127)</f>
        <v>127</v>
      </c>
      <c r="B231">
        <v>87105511</v>
      </c>
      <c r="C231">
        <v>87115565</v>
      </c>
      <c r="D231">
        <v>85872296</v>
      </c>
      <c r="E231">
        <v>1</v>
      </c>
      <c r="F231">
        <v>1</v>
      </c>
      <c r="G231">
        <v>1</v>
      </c>
      <c r="H231">
        <v>3</v>
      </c>
      <c r="I231" t="s">
        <v>506</v>
      </c>
      <c r="J231" t="s">
        <v>507</v>
      </c>
      <c r="K231" t="s">
        <v>508</v>
      </c>
      <c r="L231">
        <v>1348</v>
      </c>
      <c r="N231">
        <v>1009</v>
      </c>
      <c r="O231" t="s">
        <v>54</v>
      </c>
      <c r="P231" t="s">
        <v>54</v>
      </c>
      <c r="Q231">
        <v>1000</v>
      </c>
      <c r="W231">
        <v>0</v>
      </c>
      <c r="X231">
        <v>-560086148</v>
      </c>
      <c r="Y231">
        <f t="shared" si="65"/>
        <v>0</v>
      </c>
      <c r="AA231">
        <v>52029.73</v>
      </c>
      <c r="AB231">
        <v>0</v>
      </c>
      <c r="AC231">
        <v>0</v>
      </c>
      <c r="AD231">
        <v>0</v>
      </c>
      <c r="AE231">
        <v>70310.45</v>
      </c>
      <c r="AF231">
        <v>0</v>
      </c>
      <c r="AG231">
        <v>0</v>
      </c>
      <c r="AH231">
        <v>0</v>
      </c>
      <c r="AI231">
        <v>0.74</v>
      </c>
      <c r="AJ231">
        <v>1</v>
      </c>
      <c r="AK231">
        <v>1</v>
      </c>
      <c r="AL231">
        <v>1</v>
      </c>
      <c r="AM231">
        <v>2</v>
      </c>
      <c r="AN231">
        <v>0</v>
      </c>
      <c r="AO231">
        <v>0</v>
      </c>
      <c r="AP231">
        <v>1</v>
      </c>
      <c r="AQ231">
        <v>1</v>
      </c>
      <c r="AR231">
        <v>0</v>
      </c>
      <c r="AS231" t="s">
        <v>3</v>
      </c>
      <c r="AT231">
        <v>0</v>
      </c>
      <c r="AU231" t="s">
        <v>3</v>
      </c>
      <c r="AV231">
        <v>0</v>
      </c>
      <c r="AW231">
        <v>2</v>
      </c>
      <c r="AX231">
        <v>87115580</v>
      </c>
      <c r="AY231">
        <v>1</v>
      </c>
      <c r="AZ231">
        <v>6144</v>
      </c>
      <c r="BA231">
        <v>231</v>
      </c>
      <c r="BB231">
        <v>1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0</v>
      </c>
      <c r="BI231">
        <v>0</v>
      </c>
      <c r="BJ231">
        <v>0</v>
      </c>
      <c r="BK231">
        <v>0</v>
      </c>
      <c r="BL231">
        <v>0</v>
      </c>
      <c r="BM231">
        <v>0</v>
      </c>
      <c r="BN231">
        <v>0</v>
      </c>
      <c r="BO231">
        <v>0</v>
      </c>
      <c r="BP231">
        <v>0</v>
      </c>
      <c r="BQ231">
        <v>0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CV231">
        <v>0</v>
      </c>
      <c r="CW231">
        <v>0</v>
      </c>
      <c r="CX231">
        <f>ROUND(Y231*Source!I127,7)</f>
        <v>0</v>
      </c>
      <c r="CY231">
        <f>AA231</f>
        <v>52029.73</v>
      </c>
      <c r="CZ231">
        <f>AE231</f>
        <v>70310.45</v>
      </c>
      <c r="DA231">
        <f>AI231</f>
        <v>0.74</v>
      </c>
      <c r="DB231">
        <f t="shared" si="66"/>
        <v>0</v>
      </c>
      <c r="DC231">
        <f t="shared" si="67"/>
        <v>0</v>
      </c>
      <c r="DD231" t="s">
        <v>3</v>
      </c>
      <c r="DE231" t="s">
        <v>3</v>
      </c>
      <c r="DF231">
        <f>ROUND(ROUND(AE231*AI231,2)*CX231,2)</f>
        <v>0</v>
      </c>
      <c r="DG231">
        <f t="shared" si="73"/>
        <v>0</v>
      </c>
      <c r="DH231">
        <f t="shared" si="68"/>
        <v>0</v>
      </c>
      <c r="DI231">
        <f t="shared" si="69"/>
        <v>0</v>
      </c>
      <c r="DJ231">
        <f>DF231</f>
        <v>0</v>
      </c>
      <c r="DK231">
        <v>0</v>
      </c>
      <c r="DL231" t="s">
        <v>3</v>
      </c>
      <c r="DM231">
        <v>0</v>
      </c>
      <c r="DN231" t="s">
        <v>3</v>
      </c>
      <c r="DO231">
        <v>0</v>
      </c>
    </row>
    <row r="232" spans="1:119" x14ac:dyDescent="0.2">
      <c r="A232">
        <f>ROW(Source!A127)</f>
        <v>127</v>
      </c>
      <c r="B232">
        <v>87105511</v>
      </c>
      <c r="C232">
        <v>87115565</v>
      </c>
      <c r="D232">
        <v>85882095</v>
      </c>
      <c r="E232">
        <v>1</v>
      </c>
      <c r="F232">
        <v>1</v>
      </c>
      <c r="G232">
        <v>1</v>
      </c>
      <c r="H232">
        <v>3</v>
      </c>
      <c r="I232" t="s">
        <v>509</v>
      </c>
      <c r="J232" t="s">
        <v>510</v>
      </c>
      <c r="K232" t="s">
        <v>511</v>
      </c>
      <c r="L232">
        <v>1346</v>
      </c>
      <c r="N232">
        <v>1009</v>
      </c>
      <c r="O232" t="s">
        <v>46</v>
      </c>
      <c r="P232" t="s">
        <v>46</v>
      </c>
      <c r="Q232">
        <v>1</v>
      </c>
      <c r="W232">
        <v>0</v>
      </c>
      <c r="X232">
        <v>291254868</v>
      </c>
      <c r="Y232">
        <f t="shared" si="65"/>
        <v>0</v>
      </c>
      <c r="AA232">
        <v>115.03</v>
      </c>
      <c r="AB232">
        <v>0</v>
      </c>
      <c r="AC232">
        <v>0</v>
      </c>
      <c r="AD232">
        <v>0</v>
      </c>
      <c r="AE232">
        <v>79.88</v>
      </c>
      <c r="AF232">
        <v>0</v>
      </c>
      <c r="AG232">
        <v>0</v>
      </c>
      <c r="AH232">
        <v>0</v>
      </c>
      <c r="AI232">
        <v>1.44</v>
      </c>
      <c r="AJ232">
        <v>1</v>
      </c>
      <c r="AK232">
        <v>1</v>
      </c>
      <c r="AL232">
        <v>1</v>
      </c>
      <c r="AM232">
        <v>2</v>
      </c>
      <c r="AN232">
        <v>0</v>
      </c>
      <c r="AO232">
        <v>0</v>
      </c>
      <c r="AP232">
        <v>1</v>
      </c>
      <c r="AQ232">
        <v>1</v>
      </c>
      <c r="AR232">
        <v>0</v>
      </c>
      <c r="AS232" t="s">
        <v>3</v>
      </c>
      <c r="AT232">
        <v>0</v>
      </c>
      <c r="AU232" t="s">
        <v>3</v>
      </c>
      <c r="AV232">
        <v>0</v>
      </c>
      <c r="AW232">
        <v>2</v>
      </c>
      <c r="AX232">
        <v>87115581</v>
      </c>
      <c r="AY232">
        <v>1</v>
      </c>
      <c r="AZ232">
        <v>6144</v>
      </c>
      <c r="BA232">
        <v>232</v>
      </c>
      <c r="BB232">
        <v>1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0</v>
      </c>
      <c r="BI232">
        <v>0</v>
      </c>
      <c r="BJ232">
        <v>0</v>
      </c>
      <c r="BK232">
        <v>0</v>
      </c>
      <c r="BL232">
        <v>0</v>
      </c>
      <c r="BM232">
        <v>0</v>
      </c>
      <c r="BN232">
        <v>0</v>
      </c>
      <c r="BO232">
        <v>0</v>
      </c>
      <c r="BP232">
        <v>0</v>
      </c>
      <c r="BQ232">
        <v>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CV232">
        <v>0</v>
      </c>
      <c r="CW232">
        <v>0</v>
      </c>
      <c r="CX232">
        <f>ROUND(Y232*Source!I127,7)</f>
        <v>0</v>
      </c>
      <c r="CY232">
        <f>AA232</f>
        <v>115.03</v>
      </c>
      <c r="CZ232">
        <f>AE232</f>
        <v>79.88</v>
      </c>
      <c r="DA232">
        <f>AI232</f>
        <v>1.44</v>
      </c>
      <c r="DB232">
        <f t="shared" si="66"/>
        <v>0</v>
      </c>
      <c r="DC232">
        <f t="shared" si="67"/>
        <v>0</v>
      </c>
      <c r="DD232" t="s">
        <v>3</v>
      </c>
      <c r="DE232" t="s">
        <v>3</v>
      </c>
      <c r="DF232">
        <f>ROUND(ROUND(AE232*AI232,2)*CX232,2)</f>
        <v>0</v>
      </c>
      <c r="DG232">
        <f t="shared" si="73"/>
        <v>0</v>
      </c>
      <c r="DH232">
        <f t="shared" si="68"/>
        <v>0</v>
      </c>
      <c r="DI232">
        <f t="shared" si="69"/>
        <v>0</v>
      </c>
      <c r="DJ232">
        <f>DF232</f>
        <v>0</v>
      </c>
      <c r="DK232">
        <v>0</v>
      </c>
      <c r="DL232" t="s">
        <v>3</v>
      </c>
      <c r="DM232">
        <v>0</v>
      </c>
      <c r="DN232" t="s">
        <v>3</v>
      </c>
      <c r="DO232">
        <v>0</v>
      </c>
    </row>
    <row r="233" spans="1:119" x14ac:dyDescent="0.2">
      <c r="A233">
        <f>ROW(Source!A127)</f>
        <v>127</v>
      </c>
      <c r="B233">
        <v>87105511</v>
      </c>
      <c r="C233">
        <v>87115565</v>
      </c>
      <c r="D233">
        <v>85892798</v>
      </c>
      <c r="E233">
        <v>1</v>
      </c>
      <c r="F233">
        <v>1</v>
      </c>
      <c r="G233">
        <v>1</v>
      </c>
      <c r="H233">
        <v>3</v>
      </c>
      <c r="I233" t="s">
        <v>145</v>
      </c>
      <c r="J233" t="s">
        <v>147</v>
      </c>
      <c r="K233" t="s">
        <v>146</v>
      </c>
      <c r="L233">
        <v>1425</v>
      </c>
      <c r="N233">
        <v>1013</v>
      </c>
      <c r="O233" t="s">
        <v>133</v>
      </c>
      <c r="P233" t="s">
        <v>133</v>
      </c>
      <c r="Q233">
        <v>1</v>
      </c>
      <c r="W233">
        <v>0</v>
      </c>
      <c r="X233">
        <v>-568563229</v>
      </c>
      <c r="Y233">
        <f t="shared" si="65"/>
        <v>-1.02</v>
      </c>
      <c r="AA233">
        <v>896.51</v>
      </c>
      <c r="AB233">
        <v>0</v>
      </c>
      <c r="AC233">
        <v>0</v>
      </c>
      <c r="AD233">
        <v>0</v>
      </c>
      <c r="AE233">
        <v>896.51</v>
      </c>
      <c r="AF233">
        <v>0</v>
      </c>
      <c r="AG233">
        <v>0</v>
      </c>
      <c r="AH233">
        <v>0</v>
      </c>
      <c r="AI233">
        <v>1</v>
      </c>
      <c r="AJ233">
        <v>1</v>
      </c>
      <c r="AK233">
        <v>1</v>
      </c>
      <c r="AL233">
        <v>1</v>
      </c>
      <c r="AM233">
        <v>2</v>
      </c>
      <c r="AN233">
        <v>0</v>
      </c>
      <c r="AO233">
        <v>0</v>
      </c>
      <c r="AP233">
        <v>1</v>
      </c>
      <c r="AQ233">
        <v>0</v>
      </c>
      <c r="AR233">
        <v>0</v>
      </c>
      <c r="AS233" t="s">
        <v>3</v>
      </c>
      <c r="AT233">
        <v>-1.02</v>
      </c>
      <c r="AU233" t="s">
        <v>3</v>
      </c>
      <c r="AV233">
        <v>0</v>
      </c>
      <c r="AW233">
        <v>2</v>
      </c>
      <c r="AX233">
        <v>87115582</v>
      </c>
      <c r="AY233">
        <v>1</v>
      </c>
      <c r="AZ233">
        <v>6144</v>
      </c>
      <c r="BA233">
        <v>233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0</v>
      </c>
      <c r="BI233">
        <v>0</v>
      </c>
      <c r="BJ233">
        <v>0</v>
      </c>
      <c r="BK233">
        <v>0</v>
      </c>
      <c r="BL233">
        <v>0</v>
      </c>
      <c r="BM233">
        <v>0</v>
      </c>
      <c r="BN233">
        <v>0</v>
      </c>
      <c r="BO233">
        <v>0</v>
      </c>
      <c r="BP233">
        <v>0</v>
      </c>
      <c r="BQ233">
        <v>0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CV233">
        <v>0</v>
      </c>
      <c r="CW233">
        <v>0</v>
      </c>
      <c r="CX233">
        <f>ROUND(Y233*Source!I127,7)</f>
        <v>-9.9959999999999993E-2</v>
      </c>
      <c r="CY233">
        <f>AA233</f>
        <v>896.51</v>
      </c>
      <c r="CZ233">
        <f>AE233</f>
        <v>896.51</v>
      </c>
      <c r="DA233">
        <f>AI233</f>
        <v>1</v>
      </c>
      <c r="DB233">
        <f t="shared" si="66"/>
        <v>-914.44</v>
      </c>
      <c r="DC233">
        <f t="shared" si="67"/>
        <v>0</v>
      </c>
      <c r="DD233" t="s">
        <v>3</v>
      </c>
      <c r="DE233" t="s">
        <v>3</v>
      </c>
      <c r="DF233">
        <f t="shared" ref="DF233:DF238" si="75">ROUND(ROUND(AE233,2)*CX233,2)</f>
        <v>-89.62</v>
      </c>
      <c r="DG233">
        <f t="shared" si="73"/>
        <v>0</v>
      </c>
      <c r="DH233">
        <f t="shared" si="68"/>
        <v>0</v>
      </c>
      <c r="DI233">
        <f t="shared" si="69"/>
        <v>0</v>
      </c>
      <c r="DJ233">
        <f>DF233</f>
        <v>-89.62</v>
      </c>
      <c r="DK233">
        <v>0</v>
      </c>
      <c r="DL233" t="s">
        <v>3</v>
      </c>
      <c r="DM233">
        <v>0</v>
      </c>
      <c r="DN233" t="s">
        <v>3</v>
      </c>
      <c r="DO233">
        <v>0</v>
      </c>
    </row>
    <row r="234" spans="1:119" x14ac:dyDescent="0.2">
      <c r="A234">
        <f>ROW(Source!A127)</f>
        <v>127</v>
      </c>
      <c r="B234">
        <v>87105511</v>
      </c>
      <c r="C234">
        <v>87115565</v>
      </c>
      <c r="D234">
        <v>85795082</v>
      </c>
      <c r="E234">
        <v>117</v>
      </c>
      <c r="F234">
        <v>1</v>
      </c>
      <c r="G234">
        <v>1</v>
      </c>
      <c r="H234">
        <v>3</v>
      </c>
      <c r="I234" t="s">
        <v>141</v>
      </c>
      <c r="J234" t="s">
        <v>3</v>
      </c>
      <c r="K234" t="s">
        <v>142</v>
      </c>
      <c r="L234">
        <v>3277935</v>
      </c>
      <c r="N234">
        <v>1013</v>
      </c>
      <c r="O234" t="s">
        <v>143</v>
      </c>
      <c r="P234" t="s">
        <v>143</v>
      </c>
      <c r="Q234">
        <v>1</v>
      </c>
      <c r="W234">
        <v>0</v>
      </c>
      <c r="X234">
        <v>274903907</v>
      </c>
      <c r="Y234">
        <f t="shared" si="65"/>
        <v>2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1</v>
      </c>
      <c r="AJ234">
        <v>1</v>
      </c>
      <c r="AK234">
        <v>1</v>
      </c>
      <c r="AL234">
        <v>1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 t="s">
        <v>3</v>
      </c>
      <c r="AT234">
        <v>2</v>
      </c>
      <c r="AU234" t="s">
        <v>3</v>
      </c>
      <c r="AV234">
        <v>0</v>
      </c>
      <c r="AW234">
        <v>2</v>
      </c>
      <c r="AX234">
        <v>87115583</v>
      </c>
      <c r="AY234">
        <v>1</v>
      </c>
      <c r="AZ234">
        <v>0</v>
      </c>
      <c r="BA234">
        <v>234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0</v>
      </c>
      <c r="BI234">
        <v>0</v>
      </c>
      <c r="BJ234">
        <v>0</v>
      </c>
      <c r="BK234">
        <v>0</v>
      </c>
      <c r="BL234">
        <v>0</v>
      </c>
      <c r="BM234">
        <v>0</v>
      </c>
      <c r="BN234">
        <v>0</v>
      </c>
      <c r="BO234">
        <v>0</v>
      </c>
      <c r="BP234">
        <v>0</v>
      </c>
      <c r="BQ234">
        <v>0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CV234">
        <v>0</v>
      </c>
      <c r="CW234">
        <v>0</v>
      </c>
      <c r="CX234">
        <f>ROUND(Y234*Source!I127,7)</f>
        <v>0.19600000000000001</v>
      </c>
      <c r="CY234">
        <f>AA234</f>
        <v>0</v>
      </c>
      <c r="CZ234">
        <f>AE234</f>
        <v>0</v>
      </c>
      <c r="DA234">
        <f>AI234</f>
        <v>1</v>
      </c>
      <c r="DB234">
        <f t="shared" si="66"/>
        <v>0</v>
      </c>
      <c r="DC234">
        <f t="shared" si="67"/>
        <v>0</v>
      </c>
      <c r="DD234" t="s">
        <v>3</v>
      </c>
      <c r="DE234" t="s">
        <v>3</v>
      </c>
      <c r="DF234">
        <f t="shared" si="75"/>
        <v>0</v>
      </c>
      <c r="DG234">
        <f t="shared" si="73"/>
        <v>0</v>
      </c>
      <c r="DH234">
        <f t="shared" si="68"/>
        <v>0</v>
      </c>
      <c r="DI234">
        <f t="shared" si="69"/>
        <v>0</v>
      </c>
      <c r="DJ234">
        <f>DF234</f>
        <v>0</v>
      </c>
      <c r="DK234">
        <v>0</v>
      </c>
      <c r="DL234" t="s">
        <v>3</v>
      </c>
      <c r="DM234">
        <v>0</v>
      </c>
      <c r="DN234" t="s">
        <v>3</v>
      </c>
      <c r="DO234">
        <v>0</v>
      </c>
    </row>
    <row r="235" spans="1:119" x14ac:dyDescent="0.2">
      <c r="A235">
        <f>ROW(Source!A132)</f>
        <v>132</v>
      </c>
      <c r="B235">
        <v>87105575</v>
      </c>
      <c r="C235">
        <v>87115586</v>
      </c>
      <c r="D235">
        <v>84136622</v>
      </c>
      <c r="E235">
        <v>116</v>
      </c>
      <c r="F235">
        <v>1</v>
      </c>
      <c r="G235">
        <v>1</v>
      </c>
      <c r="H235">
        <v>1</v>
      </c>
      <c r="I235" t="s">
        <v>512</v>
      </c>
      <c r="J235" t="s">
        <v>3</v>
      </c>
      <c r="K235" t="s">
        <v>513</v>
      </c>
      <c r="L235">
        <v>1191</v>
      </c>
      <c r="N235">
        <v>1013</v>
      </c>
      <c r="O235" t="s">
        <v>441</v>
      </c>
      <c r="P235" t="s">
        <v>441</v>
      </c>
      <c r="Q235">
        <v>1</v>
      </c>
      <c r="W235">
        <v>0</v>
      </c>
      <c r="X235">
        <v>1958912953</v>
      </c>
      <c r="Y235">
        <f t="shared" si="65"/>
        <v>19.2</v>
      </c>
      <c r="AA235">
        <v>0</v>
      </c>
      <c r="AB235">
        <v>0</v>
      </c>
      <c r="AC235">
        <v>0</v>
      </c>
      <c r="AD235">
        <v>739.09</v>
      </c>
      <c r="AE235">
        <v>0</v>
      </c>
      <c r="AF235">
        <v>0</v>
      </c>
      <c r="AG235">
        <v>0</v>
      </c>
      <c r="AH235">
        <v>739.09</v>
      </c>
      <c r="AI235">
        <v>1</v>
      </c>
      <c r="AJ235">
        <v>1</v>
      </c>
      <c r="AK235">
        <v>1</v>
      </c>
      <c r="AL235">
        <v>1</v>
      </c>
      <c r="AM235">
        <v>-2</v>
      </c>
      <c r="AN235">
        <v>0</v>
      </c>
      <c r="AO235">
        <v>0</v>
      </c>
      <c r="AP235">
        <v>1</v>
      </c>
      <c r="AQ235">
        <v>1</v>
      </c>
      <c r="AR235">
        <v>0</v>
      </c>
      <c r="AS235" t="s">
        <v>3</v>
      </c>
      <c r="AT235">
        <v>19.2</v>
      </c>
      <c r="AU235" t="s">
        <v>3</v>
      </c>
      <c r="AV235">
        <v>1</v>
      </c>
      <c r="AW235">
        <v>2</v>
      </c>
      <c r="AX235">
        <v>87115597</v>
      </c>
      <c r="AY235">
        <v>1</v>
      </c>
      <c r="AZ235">
        <v>0</v>
      </c>
      <c r="BA235">
        <v>235</v>
      </c>
      <c r="BB235">
        <v>1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0</v>
      </c>
      <c r="BI235">
        <v>0</v>
      </c>
      <c r="BJ235">
        <v>0</v>
      </c>
      <c r="BK235">
        <v>0</v>
      </c>
      <c r="BL235">
        <v>0</v>
      </c>
      <c r="BM235">
        <v>14190.528</v>
      </c>
      <c r="BN235">
        <v>19.2</v>
      </c>
      <c r="BO235">
        <v>0</v>
      </c>
      <c r="BP235">
        <v>1</v>
      </c>
      <c r="BQ235">
        <v>0</v>
      </c>
      <c r="BR235">
        <v>0</v>
      </c>
      <c r="BS235">
        <v>0</v>
      </c>
      <c r="BT235">
        <v>14190.528</v>
      </c>
      <c r="BU235">
        <v>19.2</v>
      </c>
      <c r="BV235">
        <v>0</v>
      </c>
      <c r="BW235">
        <v>1</v>
      </c>
      <c r="CU235">
        <f>ROUND(AT235*Source!I132*AH235*AL235,2)</f>
        <v>0</v>
      </c>
      <c r="CV235">
        <f>ROUND(Y235*Source!I132,7)</f>
        <v>0</v>
      </c>
      <c r="CW235">
        <v>0</v>
      </c>
      <c r="CX235">
        <f>ROUND(Y235*Source!I132,7)</f>
        <v>0</v>
      </c>
      <c r="CY235">
        <f>AD235</f>
        <v>739.09</v>
      </c>
      <c r="CZ235">
        <f>AH235</f>
        <v>739.09</v>
      </c>
      <c r="DA235">
        <f>AL235</f>
        <v>1</v>
      </c>
      <c r="DB235">
        <f t="shared" si="66"/>
        <v>14190.53</v>
      </c>
      <c r="DC235">
        <f t="shared" si="67"/>
        <v>0</v>
      </c>
      <c r="DD235" t="s">
        <v>3</v>
      </c>
      <c r="DE235" t="s">
        <v>3</v>
      </c>
      <c r="DF235">
        <f t="shared" si="75"/>
        <v>0</v>
      </c>
      <c r="DG235">
        <f t="shared" si="73"/>
        <v>0</v>
      </c>
      <c r="DH235">
        <f t="shared" si="68"/>
        <v>0</v>
      </c>
      <c r="DI235">
        <f t="shared" si="69"/>
        <v>0</v>
      </c>
      <c r="DJ235">
        <f>DI235</f>
        <v>0</v>
      </c>
      <c r="DK235">
        <v>1</v>
      </c>
      <c r="DL235" t="s">
        <v>3</v>
      </c>
      <c r="DM235">
        <v>0</v>
      </c>
      <c r="DN235" t="s">
        <v>3</v>
      </c>
      <c r="DO235">
        <v>0</v>
      </c>
    </row>
    <row r="236" spans="1:119" x14ac:dyDescent="0.2">
      <c r="A236">
        <f>ROW(Source!A132)</f>
        <v>132</v>
      </c>
      <c r="B236">
        <v>87105575</v>
      </c>
      <c r="C236">
        <v>87115586</v>
      </c>
      <c r="D236">
        <v>84136813</v>
      </c>
      <c r="E236">
        <v>116</v>
      </c>
      <c r="F236">
        <v>1</v>
      </c>
      <c r="G236">
        <v>1</v>
      </c>
      <c r="H236">
        <v>1</v>
      </c>
      <c r="I236" t="s">
        <v>442</v>
      </c>
      <c r="J236" t="s">
        <v>3</v>
      </c>
      <c r="K236" t="s">
        <v>443</v>
      </c>
      <c r="L236">
        <v>1191</v>
      </c>
      <c r="N236">
        <v>1013</v>
      </c>
      <c r="O236" t="s">
        <v>441</v>
      </c>
      <c r="P236" t="s">
        <v>441</v>
      </c>
      <c r="Q236">
        <v>1</v>
      </c>
      <c r="W236">
        <v>0</v>
      </c>
      <c r="X236">
        <v>-1417349443</v>
      </c>
      <c r="Y236">
        <f t="shared" si="65"/>
        <v>0.06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1</v>
      </c>
      <c r="AJ236">
        <v>1</v>
      </c>
      <c r="AK236">
        <v>1</v>
      </c>
      <c r="AL236">
        <v>1</v>
      </c>
      <c r="AM236">
        <v>-2</v>
      </c>
      <c r="AN236">
        <v>0</v>
      </c>
      <c r="AO236">
        <v>0</v>
      </c>
      <c r="AP236">
        <v>1</v>
      </c>
      <c r="AQ236">
        <v>1</v>
      </c>
      <c r="AR236">
        <v>0</v>
      </c>
      <c r="AS236" t="s">
        <v>3</v>
      </c>
      <c r="AT236">
        <v>0.06</v>
      </c>
      <c r="AU236" t="s">
        <v>3</v>
      </c>
      <c r="AV236">
        <v>2</v>
      </c>
      <c r="AW236">
        <v>2</v>
      </c>
      <c r="AX236">
        <v>87115598</v>
      </c>
      <c r="AY236">
        <v>1</v>
      </c>
      <c r="AZ236">
        <v>0</v>
      </c>
      <c r="BA236">
        <v>236</v>
      </c>
      <c r="BB236">
        <v>1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0</v>
      </c>
      <c r="BI236">
        <v>0</v>
      </c>
      <c r="BJ236">
        <v>0</v>
      </c>
      <c r="BK236">
        <v>0</v>
      </c>
      <c r="BL236">
        <v>0</v>
      </c>
      <c r="BM236">
        <v>0</v>
      </c>
      <c r="BN236">
        <v>0</v>
      </c>
      <c r="BO236">
        <v>0</v>
      </c>
      <c r="BP236">
        <v>0</v>
      </c>
      <c r="BQ236">
        <v>0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CV236">
        <v>0</v>
      </c>
      <c r="CW236">
        <v>0</v>
      </c>
      <c r="CX236">
        <f>ROUND(Y236*Source!I132,7)</f>
        <v>0</v>
      </c>
      <c r="CY236">
        <f>AD236</f>
        <v>0</v>
      </c>
      <c r="CZ236">
        <f>AH236</f>
        <v>0</v>
      </c>
      <c r="DA236">
        <f>AL236</f>
        <v>1</v>
      </c>
      <c r="DB236">
        <f t="shared" si="66"/>
        <v>0</v>
      </c>
      <c r="DC236">
        <f t="shared" si="67"/>
        <v>0</v>
      </c>
      <c r="DD236" t="s">
        <v>3</v>
      </c>
      <c r="DE236" t="s">
        <v>3</v>
      </c>
      <c r="DF236">
        <f t="shared" si="75"/>
        <v>0</v>
      </c>
      <c r="DG236">
        <f t="shared" si="73"/>
        <v>0</v>
      </c>
      <c r="DH236">
        <f t="shared" si="68"/>
        <v>0</v>
      </c>
      <c r="DI236">
        <f t="shared" si="69"/>
        <v>0</v>
      </c>
      <c r="DJ236">
        <f>DI236</f>
        <v>0</v>
      </c>
      <c r="DK236">
        <v>0</v>
      </c>
      <c r="DL236" t="s">
        <v>3</v>
      </c>
      <c r="DM236">
        <v>0</v>
      </c>
      <c r="DN236" t="s">
        <v>3</v>
      </c>
      <c r="DO236">
        <v>0</v>
      </c>
    </row>
    <row r="237" spans="1:119" x14ac:dyDescent="0.2">
      <c r="A237">
        <f>ROW(Source!A132)</f>
        <v>132</v>
      </c>
      <c r="B237">
        <v>87105575</v>
      </c>
      <c r="C237">
        <v>87115586</v>
      </c>
      <c r="D237">
        <v>84257990</v>
      </c>
      <c r="E237">
        <v>1</v>
      </c>
      <c r="F237">
        <v>1</v>
      </c>
      <c r="G237">
        <v>1</v>
      </c>
      <c r="H237">
        <v>2</v>
      </c>
      <c r="I237" t="s">
        <v>514</v>
      </c>
      <c r="J237" t="s">
        <v>515</v>
      </c>
      <c r="K237" t="s">
        <v>516</v>
      </c>
      <c r="L237">
        <v>1368</v>
      </c>
      <c r="N237">
        <v>1011</v>
      </c>
      <c r="O237" t="s">
        <v>447</v>
      </c>
      <c r="P237" t="s">
        <v>447</v>
      </c>
      <c r="Q237">
        <v>1</v>
      </c>
      <c r="W237">
        <v>0</v>
      </c>
      <c r="X237">
        <v>750870934</v>
      </c>
      <c r="Y237">
        <f t="shared" si="65"/>
        <v>0.01</v>
      </c>
      <c r="AA237">
        <v>0</v>
      </c>
      <c r="AB237">
        <v>57.85</v>
      </c>
      <c r="AC237">
        <v>712</v>
      </c>
      <c r="AD237">
        <v>0</v>
      </c>
      <c r="AE237">
        <v>0</v>
      </c>
      <c r="AF237">
        <v>37.32</v>
      </c>
      <c r="AG237">
        <v>712</v>
      </c>
      <c r="AH237">
        <v>0</v>
      </c>
      <c r="AI237">
        <v>1</v>
      </c>
      <c r="AJ237">
        <v>1.55</v>
      </c>
      <c r="AK237">
        <v>1</v>
      </c>
      <c r="AL237">
        <v>1</v>
      </c>
      <c r="AM237">
        <v>2</v>
      </c>
      <c r="AN237">
        <v>0</v>
      </c>
      <c r="AO237">
        <v>0</v>
      </c>
      <c r="AP237">
        <v>1</v>
      </c>
      <c r="AQ237">
        <v>1</v>
      </c>
      <c r="AR237">
        <v>0</v>
      </c>
      <c r="AS237" t="s">
        <v>3</v>
      </c>
      <c r="AT237">
        <v>0.01</v>
      </c>
      <c r="AU237" t="s">
        <v>3</v>
      </c>
      <c r="AV237">
        <v>1</v>
      </c>
      <c r="AW237">
        <v>2</v>
      </c>
      <c r="AX237">
        <v>87115599</v>
      </c>
      <c r="AY237">
        <v>1</v>
      </c>
      <c r="AZ237">
        <v>0</v>
      </c>
      <c r="BA237">
        <v>237</v>
      </c>
      <c r="BB237">
        <v>1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0</v>
      </c>
      <c r="BI237">
        <v>0</v>
      </c>
      <c r="BJ237">
        <v>0</v>
      </c>
      <c r="BK237">
        <v>0.37320000000000003</v>
      </c>
      <c r="BL237">
        <v>7.12</v>
      </c>
      <c r="BM237">
        <v>0</v>
      </c>
      <c r="BN237">
        <v>0</v>
      </c>
      <c r="BO237">
        <v>0.01</v>
      </c>
      <c r="BP237">
        <v>1</v>
      </c>
      <c r="BQ237">
        <v>0</v>
      </c>
      <c r="BR237">
        <v>0.37320000000000003</v>
      </c>
      <c r="BS237">
        <v>7.12</v>
      </c>
      <c r="BT237">
        <v>0</v>
      </c>
      <c r="BU237">
        <v>0</v>
      </c>
      <c r="BV237">
        <v>0.01</v>
      </c>
      <c r="BW237">
        <v>1</v>
      </c>
      <c r="CV237">
        <v>0</v>
      </c>
      <c r="CW237">
        <f>ROUND(Y237*Source!I132*DO237,7)</f>
        <v>0</v>
      </c>
      <c r="CX237">
        <f>ROUND(Y237*Source!I132,7)</f>
        <v>0</v>
      </c>
      <c r="CY237">
        <f>AB237</f>
        <v>57.85</v>
      </c>
      <c r="CZ237">
        <f>AF237</f>
        <v>37.32</v>
      </c>
      <c r="DA237">
        <f>AJ237</f>
        <v>1.55</v>
      </c>
      <c r="DB237">
        <f t="shared" si="66"/>
        <v>0.37</v>
      </c>
      <c r="DC237">
        <f t="shared" si="67"/>
        <v>7.12</v>
      </c>
      <c r="DD237" t="s">
        <v>3</v>
      </c>
      <c r="DE237" t="s">
        <v>3</v>
      </c>
      <c r="DF237">
        <f t="shared" si="75"/>
        <v>0</v>
      </c>
      <c r="DG237">
        <f>ROUND(ROUND(AF237*AJ237,2)*CX237,2)</f>
        <v>0</v>
      </c>
      <c r="DH237">
        <f t="shared" si="68"/>
        <v>0</v>
      </c>
      <c r="DI237">
        <f t="shared" si="69"/>
        <v>0</v>
      </c>
      <c r="DJ237">
        <f>DG237+DH237</f>
        <v>0</v>
      </c>
      <c r="DK237">
        <v>0</v>
      </c>
      <c r="DL237" t="s">
        <v>517</v>
      </c>
      <c r="DM237">
        <v>3</v>
      </c>
      <c r="DN237" t="s">
        <v>441</v>
      </c>
      <c r="DO237">
        <v>1</v>
      </c>
    </row>
    <row r="238" spans="1:119" x14ac:dyDescent="0.2">
      <c r="A238">
        <f>ROW(Source!A132)</f>
        <v>132</v>
      </c>
      <c r="B238">
        <v>87105575</v>
      </c>
      <c r="C238">
        <v>87115586</v>
      </c>
      <c r="D238">
        <v>84258695</v>
      </c>
      <c r="E238">
        <v>1</v>
      </c>
      <c r="F238">
        <v>1</v>
      </c>
      <c r="G238">
        <v>1</v>
      </c>
      <c r="H238">
        <v>2</v>
      </c>
      <c r="I238" t="s">
        <v>462</v>
      </c>
      <c r="J238" t="s">
        <v>463</v>
      </c>
      <c r="K238" t="s">
        <v>464</v>
      </c>
      <c r="L238">
        <v>1368</v>
      </c>
      <c r="N238">
        <v>1011</v>
      </c>
      <c r="O238" t="s">
        <v>447</v>
      </c>
      <c r="P238" t="s">
        <v>447</v>
      </c>
      <c r="Q238">
        <v>1</v>
      </c>
      <c r="W238">
        <v>0</v>
      </c>
      <c r="X238">
        <v>-950105757</v>
      </c>
      <c r="Y238">
        <f t="shared" si="65"/>
        <v>0.05</v>
      </c>
      <c r="AA238">
        <v>0</v>
      </c>
      <c r="AB238">
        <v>641.70000000000005</v>
      </c>
      <c r="AC238">
        <v>811.79</v>
      </c>
      <c r="AD238">
        <v>0</v>
      </c>
      <c r="AE238">
        <v>0</v>
      </c>
      <c r="AF238">
        <v>641.70000000000005</v>
      </c>
      <c r="AG238">
        <v>811.79</v>
      </c>
      <c r="AH238">
        <v>0</v>
      </c>
      <c r="AI238">
        <v>1</v>
      </c>
      <c r="AJ238">
        <v>1</v>
      </c>
      <c r="AK238">
        <v>1</v>
      </c>
      <c r="AL238">
        <v>1</v>
      </c>
      <c r="AM238">
        <v>-2</v>
      </c>
      <c r="AN238">
        <v>0</v>
      </c>
      <c r="AO238">
        <v>0</v>
      </c>
      <c r="AP238">
        <v>1</v>
      </c>
      <c r="AQ238">
        <v>1</v>
      </c>
      <c r="AR238">
        <v>0</v>
      </c>
      <c r="AS238" t="s">
        <v>3</v>
      </c>
      <c r="AT238">
        <v>0.05</v>
      </c>
      <c r="AU238" t="s">
        <v>3</v>
      </c>
      <c r="AV238">
        <v>1</v>
      </c>
      <c r="AW238">
        <v>2</v>
      </c>
      <c r="AX238">
        <v>87115600</v>
      </c>
      <c r="AY238">
        <v>1</v>
      </c>
      <c r="AZ238">
        <v>0</v>
      </c>
      <c r="BA238">
        <v>238</v>
      </c>
      <c r="BB238">
        <v>1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0</v>
      </c>
      <c r="BI238">
        <v>0</v>
      </c>
      <c r="BJ238">
        <v>0</v>
      </c>
      <c r="BK238">
        <v>32.085000000000001</v>
      </c>
      <c r="BL238">
        <v>40.589500000000001</v>
      </c>
      <c r="BM238">
        <v>0</v>
      </c>
      <c r="BN238">
        <v>0</v>
      </c>
      <c r="BO238">
        <v>0.05</v>
      </c>
      <c r="BP238">
        <v>1</v>
      </c>
      <c r="BQ238">
        <v>0</v>
      </c>
      <c r="BR238">
        <v>32.085000000000001</v>
      </c>
      <c r="BS238">
        <v>40.589500000000001</v>
      </c>
      <c r="BT238">
        <v>0</v>
      </c>
      <c r="BU238">
        <v>0</v>
      </c>
      <c r="BV238">
        <v>0.05</v>
      </c>
      <c r="BW238">
        <v>1</v>
      </c>
      <c r="CV238">
        <v>0</v>
      </c>
      <c r="CW238">
        <f>ROUND(Y238*Source!I132*DO238,7)</f>
        <v>0</v>
      </c>
      <c r="CX238">
        <f>ROUND(Y238*Source!I132,7)</f>
        <v>0</v>
      </c>
      <c r="CY238">
        <f>AB238</f>
        <v>641.70000000000005</v>
      </c>
      <c r="CZ238">
        <f>AF238</f>
        <v>641.70000000000005</v>
      </c>
      <c r="DA238">
        <f>AJ238</f>
        <v>1</v>
      </c>
      <c r="DB238">
        <f t="shared" si="66"/>
        <v>32.090000000000003</v>
      </c>
      <c r="DC238">
        <f t="shared" si="67"/>
        <v>40.590000000000003</v>
      </c>
      <c r="DD238" t="s">
        <v>3</v>
      </c>
      <c r="DE238" t="s">
        <v>3</v>
      </c>
      <c r="DF238">
        <f t="shared" si="75"/>
        <v>0</v>
      </c>
      <c r="DG238">
        <f t="shared" ref="DG238:DG246" si="76">ROUND(ROUND(AF238,2)*CX238,2)</f>
        <v>0</v>
      </c>
      <c r="DH238">
        <f t="shared" si="68"/>
        <v>0</v>
      </c>
      <c r="DI238">
        <f t="shared" si="69"/>
        <v>0</v>
      </c>
      <c r="DJ238">
        <f>DG238+DH238</f>
        <v>0</v>
      </c>
      <c r="DK238">
        <v>1</v>
      </c>
      <c r="DL238" t="s">
        <v>455</v>
      </c>
      <c r="DM238">
        <v>4</v>
      </c>
      <c r="DN238" t="s">
        <v>441</v>
      </c>
      <c r="DO238">
        <v>1</v>
      </c>
    </row>
    <row r="239" spans="1:119" x14ac:dyDescent="0.2">
      <c r="A239">
        <f>ROW(Source!A132)</f>
        <v>132</v>
      </c>
      <c r="B239">
        <v>87105575</v>
      </c>
      <c r="C239">
        <v>87115586</v>
      </c>
      <c r="D239">
        <v>84209175</v>
      </c>
      <c r="E239">
        <v>1</v>
      </c>
      <c r="F239">
        <v>1</v>
      </c>
      <c r="G239">
        <v>1</v>
      </c>
      <c r="H239">
        <v>3</v>
      </c>
      <c r="I239" t="s">
        <v>518</v>
      </c>
      <c r="J239" t="s">
        <v>519</v>
      </c>
      <c r="K239" t="s">
        <v>520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W239">
        <v>0</v>
      </c>
      <c r="X239">
        <v>1251818156</v>
      </c>
      <c r="Y239">
        <f t="shared" si="65"/>
        <v>0.24</v>
      </c>
      <c r="AA239">
        <v>3310.06</v>
      </c>
      <c r="AB239">
        <v>0</v>
      </c>
      <c r="AC239">
        <v>0</v>
      </c>
      <c r="AD239">
        <v>0</v>
      </c>
      <c r="AE239">
        <v>2507.62</v>
      </c>
      <c r="AF239">
        <v>0</v>
      </c>
      <c r="AG239">
        <v>0</v>
      </c>
      <c r="AH239">
        <v>0</v>
      </c>
      <c r="AI239">
        <v>1.32</v>
      </c>
      <c r="AJ239">
        <v>1</v>
      </c>
      <c r="AK239">
        <v>1</v>
      </c>
      <c r="AL239">
        <v>1</v>
      </c>
      <c r="AM239">
        <v>2</v>
      </c>
      <c r="AN239">
        <v>0</v>
      </c>
      <c r="AO239">
        <v>0</v>
      </c>
      <c r="AP239">
        <v>1</v>
      </c>
      <c r="AQ239">
        <v>1</v>
      </c>
      <c r="AR239">
        <v>0</v>
      </c>
      <c r="AS239" t="s">
        <v>3</v>
      </c>
      <c r="AT239">
        <v>0.24</v>
      </c>
      <c r="AU239" t="s">
        <v>3</v>
      </c>
      <c r="AV239">
        <v>0</v>
      </c>
      <c r="AW239">
        <v>2</v>
      </c>
      <c r="AX239">
        <v>87115601</v>
      </c>
      <c r="AY239">
        <v>1</v>
      </c>
      <c r="AZ239">
        <v>0</v>
      </c>
      <c r="BA239">
        <v>239</v>
      </c>
      <c r="BB239">
        <v>1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0</v>
      </c>
      <c r="BI239">
        <v>0</v>
      </c>
      <c r="BJ239">
        <v>601.8288</v>
      </c>
      <c r="BK239">
        <v>0</v>
      </c>
      <c r="BL239">
        <v>0</v>
      </c>
      <c r="BM239">
        <v>0</v>
      </c>
      <c r="BN239">
        <v>0</v>
      </c>
      <c r="BO239">
        <v>0</v>
      </c>
      <c r="BP239">
        <v>1</v>
      </c>
      <c r="BQ239">
        <v>601.8288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1</v>
      </c>
      <c r="CV239">
        <v>0</v>
      </c>
      <c r="CW239">
        <v>0</v>
      </c>
      <c r="CX239">
        <f>ROUND(Y239*Source!I132,7)</f>
        <v>0</v>
      </c>
      <c r="CY239">
        <f t="shared" ref="CY239:CY244" si="77">AA239</f>
        <v>3310.06</v>
      </c>
      <c r="CZ239">
        <f t="shared" ref="CZ239:CZ244" si="78">AE239</f>
        <v>2507.62</v>
      </c>
      <c r="DA239">
        <f t="shared" ref="DA239:DA244" si="79">AI239</f>
        <v>1.32</v>
      </c>
      <c r="DB239">
        <f t="shared" si="66"/>
        <v>601.83000000000004</v>
      </c>
      <c r="DC239">
        <f t="shared" si="67"/>
        <v>0</v>
      </c>
      <c r="DD239" t="s">
        <v>3</v>
      </c>
      <c r="DE239" t="s">
        <v>3</v>
      </c>
      <c r="DF239">
        <f>ROUND(ROUND(AE239*AI239,2)*CX239,2)</f>
        <v>0</v>
      </c>
      <c r="DG239">
        <f t="shared" si="76"/>
        <v>0</v>
      </c>
      <c r="DH239">
        <f t="shared" si="68"/>
        <v>0</v>
      </c>
      <c r="DI239">
        <f t="shared" si="69"/>
        <v>0</v>
      </c>
      <c r="DJ239">
        <f t="shared" ref="DJ239:DJ244" si="80">DF239</f>
        <v>0</v>
      </c>
      <c r="DK239">
        <v>0</v>
      </c>
      <c r="DL239" t="s">
        <v>3</v>
      </c>
      <c r="DM239">
        <v>0</v>
      </c>
      <c r="DN239" t="s">
        <v>3</v>
      </c>
      <c r="DO239">
        <v>0</v>
      </c>
    </row>
    <row r="240" spans="1:119" x14ac:dyDescent="0.2">
      <c r="A240">
        <f>ROW(Source!A132)</f>
        <v>132</v>
      </c>
      <c r="B240">
        <v>87105575</v>
      </c>
      <c r="C240">
        <v>87115586</v>
      </c>
      <c r="D240">
        <v>84210819</v>
      </c>
      <c r="E240">
        <v>1</v>
      </c>
      <c r="F240">
        <v>1</v>
      </c>
      <c r="G240">
        <v>1</v>
      </c>
      <c r="H240">
        <v>3</v>
      </c>
      <c r="I240" t="s">
        <v>521</v>
      </c>
      <c r="J240" t="s">
        <v>522</v>
      </c>
      <c r="K240" t="s">
        <v>523</v>
      </c>
      <c r="L240">
        <v>1327</v>
      </c>
      <c r="N240">
        <v>1005</v>
      </c>
      <c r="O240" t="s">
        <v>524</v>
      </c>
      <c r="P240" t="s">
        <v>524</v>
      </c>
      <c r="Q240">
        <v>1</v>
      </c>
      <c r="W240">
        <v>0</v>
      </c>
      <c r="X240">
        <v>-881178476</v>
      </c>
      <c r="Y240">
        <f t="shared" si="65"/>
        <v>0.8</v>
      </c>
      <c r="AA240">
        <v>701.5</v>
      </c>
      <c r="AB240">
        <v>0</v>
      </c>
      <c r="AC240">
        <v>0</v>
      </c>
      <c r="AD240">
        <v>0</v>
      </c>
      <c r="AE240">
        <v>531.44000000000005</v>
      </c>
      <c r="AF240">
        <v>0</v>
      </c>
      <c r="AG240">
        <v>0</v>
      </c>
      <c r="AH240">
        <v>0</v>
      </c>
      <c r="AI240">
        <v>1.32</v>
      </c>
      <c r="AJ240">
        <v>1</v>
      </c>
      <c r="AK240">
        <v>1</v>
      </c>
      <c r="AL240">
        <v>1</v>
      </c>
      <c r="AM240">
        <v>2</v>
      </c>
      <c r="AN240">
        <v>0</v>
      </c>
      <c r="AO240">
        <v>0</v>
      </c>
      <c r="AP240">
        <v>1</v>
      </c>
      <c r="AQ240">
        <v>1</v>
      </c>
      <c r="AR240">
        <v>0</v>
      </c>
      <c r="AS240" t="s">
        <v>3</v>
      </c>
      <c r="AT240">
        <v>0.8</v>
      </c>
      <c r="AU240" t="s">
        <v>3</v>
      </c>
      <c r="AV240">
        <v>0</v>
      </c>
      <c r="AW240">
        <v>2</v>
      </c>
      <c r="AX240">
        <v>87115602</v>
      </c>
      <c r="AY240">
        <v>1</v>
      </c>
      <c r="AZ240">
        <v>0</v>
      </c>
      <c r="BA240">
        <v>240</v>
      </c>
      <c r="BB240">
        <v>1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0</v>
      </c>
      <c r="BI240">
        <v>0</v>
      </c>
      <c r="BJ240">
        <v>425.15200000000004</v>
      </c>
      <c r="BK240">
        <v>0</v>
      </c>
      <c r="BL240">
        <v>0</v>
      </c>
      <c r="BM240">
        <v>0</v>
      </c>
      <c r="BN240">
        <v>0</v>
      </c>
      <c r="BO240">
        <v>0</v>
      </c>
      <c r="BP240">
        <v>1</v>
      </c>
      <c r="BQ240">
        <v>425.15200000000004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1</v>
      </c>
      <c r="CV240">
        <v>0</v>
      </c>
      <c r="CW240">
        <v>0</v>
      </c>
      <c r="CX240">
        <f>ROUND(Y240*Source!I132,7)</f>
        <v>0</v>
      </c>
      <c r="CY240">
        <f t="shared" si="77"/>
        <v>701.5</v>
      </c>
      <c r="CZ240">
        <f t="shared" si="78"/>
        <v>531.44000000000005</v>
      </c>
      <c r="DA240">
        <f t="shared" si="79"/>
        <v>1.32</v>
      </c>
      <c r="DB240">
        <f t="shared" si="66"/>
        <v>425.15</v>
      </c>
      <c r="DC240">
        <f t="shared" si="67"/>
        <v>0</v>
      </c>
      <c r="DD240" t="s">
        <v>3</v>
      </c>
      <c r="DE240" t="s">
        <v>3</v>
      </c>
      <c r="DF240">
        <f>ROUND(ROUND(AE240*AI240,2)*CX240,2)</f>
        <v>0</v>
      </c>
      <c r="DG240">
        <f t="shared" si="76"/>
        <v>0</v>
      </c>
      <c r="DH240">
        <f t="shared" si="68"/>
        <v>0</v>
      </c>
      <c r="DI240">
        <f t="shared" si="69"/>
        <v>0</v>
      </c>
      <c r="DJ240">
        <f t="shared" si="80"/>
        <v>0</v>
      </c>
      <c r="DK240">
        <v>0</v>
      </c>
      <c r="DL240" t="s">
        <v>3</v>
      </c>
      <c r="DM240">
        <v>0</v>
      </c>
      <c r="DN240" t="s">
        <v>3</v>
      </c>
      <c r="DO240">
        <v>0</v>
      </c>
    </row>
    <row r="241" spans="1:119" x14ac:dyDescent="0.2">
      <c r="A241">
        <f>ROW(Source!A132)</f>
        <v>132</v>
      </c>
      <c r="B241">
        <v>87105575</v>
      </c>
      <c r="C241">
        <v>87115586</v>
      </c>
      <c r="D241">
        <v>84211175</v>
      </c>
      <c r="E241">
        <v>1</v>
      </c>
      <c r="F241">
        <v>1</v>
      </c>
      <c r="G241">
        <v>1</v>
      </c>
      <c r="H241">
        <v>3</v>
      </c>
      <c r="I241" t="s">
        <v>471</v>
      </c>
      <c r="J241" t="s">
        <v>472</v>
      </c>
      <c r="K241" t="s">
        <v>473</v>
      </c>
      <c r="L241">
        <v>1346</v>
      </c>
      <c r="N241">
        <v>1009</v>
      </c>
      <c r="O241" t="s">
        <v>46</v>
      </c>
      <c r="P241" t="s">
        <v>46</v>
      </c>
      <c r="Q241">
        <v>1</v>
      </c>
      <c r="W241">
        <v>0</v>
      </c>
      <c r="X241">
        <v>447926158</v>
      </c>
      <c r="Y241">
        <f t="shared" si="65"/>
        <v>0.21</v>
      </c>
      <c r="AA241">
        <v>86.41</v>
      </c>
      <c r="AB241">
        <v>0</v>
      </c>
      <c r="AC241">
        <v>0</v>
      </c>
      <c r="AD241">
        <v>0</v>
      </c>
      <c r="AE241">
        <v>56.11</v>
      </c>
      <c r="AF241">
        <v>0</v>
      </c>
      <c r="AG241">
        <v>0</v>
      </c>
      <c r="AH241">
        <v>0</v>
      </c>
      <c r="AI241">
        <v>1.54</v>
      </c>
      <c r="AJ241">
        <v>1</v>
      </c>
      <c r="AK241">
        <v>1</v>
      </c>
      <c r="AL241">
        <v>1</v>
      </c>
      <c r="AM241">
        <v>2</v>
      </c>
      <c r="AN241">
        <v>0</v>
      </c>
      <c r="AO241">
        <v>0</v>
      </c>
      <c r="AP241">
        <v>1</v>
      </c>
      <c r="AQ241">
        <v>1</v>
      </c>
      <c r="AR241">
        <v>0</v>
      </c>
      <c r="AS241" t="s">
        <v>3</v>
      </c>
      <c r="AT241">
        <v>0.21</v>
      </c>
      <c r="AU241" t="s">
        <v>3</v>
      </c>
      <c r="AV241">
        <v>0</v>
      </c>
      <c r="AW241">
        <v>2</v>
      </c>
      <c r="AX241">
        <v>87115603</v>
      </c>
      <c r="AY241">
        <v>1</v>
      </c>
      <c r="AZ241">
        <v>0</v>
      </c>
      <c r="BA241">
        <v>241</v>
      </c>
      <c r="BB241">
        <v>1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0</v>
      </c>
      <c r="BI241">
        <v>0</v>
      </c>
      <c r="BJ241">
        <v>11.783099999999999</v>
      </c>
      <c r="BK241">
        <v>0</v>
      </c>
      <c r="BL241">
        <v>0</v>
      </c>
      <c r="BM241">
        <v>0</v>
      </c>
      <c r="BN241">
        <v>0</v>
      </c>
      <c r="BO241">
        <v>0</v>
      </c>
      <c r="BP241">
        <v>1</v>
      </c>
      <c r="BQ241">
        <v>11.783099999999999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1</v>
      </c>
      <c r="CV241">
        <v>0</v>
      </c>
      <c r="CW241">
        <v>0</v>
      </c>
      <c r="CX241">
        <f>ROUND(Y241*Source!I132,7)</f>
        <v>0</v>
      </c>
      <c r="CY241">
        <f t="shared" si="77"/>
        <v>86.41</v>
      </c>
      <c r="CZ241">
        <f t="shared" si="78"/>
        <v>56.11</v>
      </c>
      <c r="DA241">
        <f t="shared" si="79"/>
        <v>1.54</v>
      </c>
      <c r="DB241">
        <f t="shared" si="66"/>
        <v>11.78</v>
      </c>
      <c r="DC241">
        <f t="shared" si="67"/>
        <v>0</v>
      </c>
      <c r="DD241" t="s">
        <v>3</v>
      </c>
      <c r="DE241" t="s">
        <v>3</v>
      </c>
      <c r="DF241">
        <f>ROUND(ROUND(AE241*AI241,2)*CX241,2)</f>
        <v>0</v>
      </c>
      <c r="DG241">
        <f t="shared" si="76"/>
        <v>0</v>
      </c>
      <c r="DH241">
        <f t="shared" si="68"/>
        <v>0</v>
      </c>
      <c r="DI241">
        <f t="shared" si="69"/>
        <v>0</v>
      </c>
      <c r="DJ241">
        <f t="shared" si="80"/>
        <v>0</v>
      </c>
      <c r="DK241">
        <v>0</v>
      </c>
      <c r="DL241" t="s">
        <v>3</v>
      </c>
      <c r="DM241">
        <v>0</v>
      </c>
      <c r="DN241" t="s">
        <v>3</v>
      </c>
      <c r="DO241">
        <v>0</v>
      </c>
    </row>
    <row r="242" spans="1:119" x14ac:dyDescent="0.2">
      <c r="A242">
        <f>ROW(Source!A132)</f>
        <v>132</v>
      </c>
      <c r="B242">
        <v>87105575</v>
      </c>
      <c r="C242">
        <v>87115586</v>
      </c>
      <c r="D242">
        <v>84140523</v>
      </c>
      <c r="E242">
        <v>116</v>
      </c>
      <c r="F242">
        <v>1</v>
      </c>
      <c r="G242">
        <v>1</v>
      </c>
      <c r="H242">
        <v>3</v>
      </c>
      <c r="I242" t="s">
        <v>158</v>
      </c>
      <c r="J242" t="s">
        <v>3</v>
      </c>
      <c r="K242" t="s">
        <v>159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W242">
        <v>0</v>
      </c>
      <c r="X242">
        <v>84301199</v>
      </c>
      <c r="Y242">
        <f t="shared" si="65"/>
        <v>2.6700000000000002E-2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1</v>
      </c>
      <c r="AJ242">
        <v>1</v>
      </c>
      <c r="AK242">
        <v>1</v>
      </c>
      <c r="AL242">
        <v>1</v>
      </c>
      <c r="AM242">
        <v>0</v>
      </c>
      <c r="AN242">
        <v>0</v>
      </c>
      <c r="AO242">
        <v>0</v>
      </c>
      <c r="AP242">
        <v>1</v>
      </c>
      <c r="AQ242">
        <v>0</v>
      </c>
      <c r="AR242">
        <v>0</v>
      </c>
      <c r="AS242" t="s">
        <v>3</v>
      </c>
      <c r="AT242">
        <v>2.6700000000000002E-2</v>
      </c>
      <c r="AU242" t="s">
        <v>3</v>
      </c>
      <c r="AV242">
        <v>0</v>
      </c>
      <c r="AW242">
        <v>2</v>
      </c>
      <c r="AX242">
        <v>87115604</v>
      </c>
      <c r="AY242">
        <v>1</v>
      </c>
      <c r="AZ242">
        <v>0</v>
      </c>
      <c r="BA242">
        <v>242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0</v>
      </c>
      <c r="BI242">
        <v>0</v>
      </c>
      <c r="BJ242">
        <v>0</v>
      </c>
      <c r="BK242">
        <v>0</v>
      </c>
      <c r="BL242">
        <v>0</v>
      </c>
      <c r="BM242">
        <v>0</v>
      </c>
      <c r="BN242">
        <v>0</v>
      </c>
      <c r="BO242">
        <v>0</v>
      </c>
      <c r="BP242">
        <v>0</v>
      </c>
      <c r="BQ242">
        <v>0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CV242">
        <v>0</v>
      </c>
      <c r="CW242">
        <v>0</v>
      </c>
      <c r="CX242">
        <f>ROUND(Y242*Source!I132,7)</f>
        <v>0</v>
      </c>
      <c r="CY242">
        <f t="shared" si="77"/>
        <v>0</v>
      </c>
      <c r="CZ242">
        <f t="shared" si="78"/>
        <v>0</v>
      </c>
      <c r="DA242">
        <f t="shared" si="79"/>
        <v>1</v>
      </c>
      <c r="DB242">
        <f t="shared" si="66"/>
        <v>0</v>
      </c>
      <c r="DC242">
        <f t="shared" si="67"/>
        <v>0</v>
      </c>
      <c r="DD242" t="s">
        <v>3</v>
      </c>
      <c r="DE242" t="s">
        <v>3</v>
      </c>
      <c r="DF242">
        <f>ROUND(ROUND(AE242,2)*CX242,2)</f>
        <v>0</v>
      </c>
      <c r="DG242">
        <f t="shared" si="76"/>
        <v>0</v>
      </c>
      <c r="DH242">
        <f t="shared" si="68"/>
        <v>0</v>
      </c>
      <c r="DI242">
        <f t="shared" si="69"/>
        <v>0</v>
      </c>
      <c r="DJ242">
        <f t="shared" si="80"/>
        <v>0</v>
      </c>
      <c r="DK242">
        <v>0</v>
      </c>
      <c r="DL242" t="s">
        <v>3</v>
      </c>
      <c r="DM242">
        <v>0</v>
      </c>
      <c r="DN242" t="s">
        <v>3</v>
      </c>
      <c r="DO242">
        <v>0</v>
      </c>
    </row>
    <row r="243" spans="1:119" x14ac:dyDescent="0.2">
      <c r="A243">
        <f>ROW(Source!A132)</f>
        <v>132</v>
      </c>
      <c r="B243">
        <v>87105575</v>
      </c>
      <c r="C243">
        <v>87115586</v>
      </c>
      <c r="D243">
        <v>84140629</v>
      </c>
      <c r="E243">
        <v>116</v>
      </c>
      <c r="F243">
        <v>1</v>
      </c>
      <c r="G243">
        <v>1</v>
      </c>
      <c r="H243">
        <v>3</v>
      </c>
      <c r="I243" t="s">
        <v>161</v>
      </c>
      <c r="J243" t="s">
        <v>3</v>
      </c>
      <c r="K243" t="s">
        <v>162</v>
      </c>
      <c r="L243">
        <v>1348</v>
      </c>
      <c r="N243">
        <v>1009</v>
      </c>
      <c r="O243" t="s">
        <v>54</v>
      </c>
      <c r="P243" t="s">
        <v>54</v>
      </c>
      <c r="Q243">
        <v>1000</v>
      </c>
      <c r="W243">
        <v>0</v>
      </c>
      <c r="X243">
        <v>-827349247</v>
      </c>
      <c r="Y243">
        <f t="shared" si="65"/>
        <v>1.03E-2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1</v>
      </c>
      <c r="AJ243">
        <v>1</v>
      </c>
      <c r="AK243">
        <v>1</v>
      </c>
      <c r="AL243">
        <v>1</v>
      </c>
      <c r="AM243">
        <v>0</v>
      </c>
      <c r="AN243">
        <v>0</v>
      </c>
      <c r="AO243">
        <v>0</v>
      </c>
      <c r="AP243">
        <v>1</v>
      </c>
      <c r="AQ243">
        <v>0</v>
      </c>
      <c r="AR243">
        <v>0</v>
      </c>
      <c r="AS243" t="s">
        <v>3</v>
      </c>
      <c r="AT243">
        <v>1.03E-2</v>
      </c>
      <c r="AU243" t="s">
        <v>3</v>
      </c>
      <c r="AV243">
        <v>0</v>
      </c>
      <c r="AW243">
        <v>2</v>
      </c>
      <c r="AX243">
        <v>87115605</v>
      </c>
      <c r="AY243">
        <v>1</v>
      </c>
      <c r="AZ243">
        <v>0</v>
      </c>
      <c r="BA243">
        <v>243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0</v>
      </c>
      <c r="BI243">
        <v>0</v>
      </c>
      <c r="BJ243">
        <v>0</v>
      </c>
      <c r="BK243">
        <v>0</v>
      </c>
      <c r="BL243">
        <v>0</v>
      </c>
      <c r="BM243">
        <v>0</v>
      </c>
      <c r="BN243">
        <v>0</v>
      </c>
      <c r="BO243">
        <v>0</v>
      </c>
      <c r="BP243">
        <v>0</v>
      </c>
      <c r="BQ243">
        <v>0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CV243">
        <v>0</v>
      </c>
      <c r="CW243">
        <v>0</v>
      </c>
      <c r="CX243">
        <f>ROUND(Y243*Source!I132,7)</f>
        <v>0</v>
      </c>
      <c r="CY243">
        <f t="shared" si="77"/>
        <v>0</v>
      </c>
      <c r="CZ243">
        <f t="shared" si="78"/>
        <v>0</v>
      </c>
      <c r="DA243">
        <f t="shared" si="79"/>
        <v>1</v>
      </c>
      <c r="DB243">
        <f t="shared" si="66"/>
        <v>0</v>
      </c>
      <c r="DC243">
        <f t="shared" si="67"/>
        <v>0</v>
      </c>
      <c r="DD243" t="s">
        <v>3</v>
      </c>
      <c r="DE243" t="s">
        <v>3</v>
      </c>
      <c r="DF243">
        <f>ROUND(ROUND(AE243,2)*CX243,2)</f>
        <v>0</v>
      </c>
      <c r="DG243">
        <f t="shared" si="76"/>
        <v>0</v>
      </c>
      <c r="DH243">
        <f t="shared" si="68"/>
        <v>0</v>
      </c>
      <c r="DI243">
        <f t="shared" si="69"/>
        <v>0</v>
      </c>
      <c r="DJ243">
        <f t="shared" si="80"/>
        <v>0</v>
      </c>
      <c r="DK243">
        <v>0</v>
      </c>
      <c r="DL243" t="s">
        <v>3</v>
      </c>
      <c r="DM243">
        <v>0</v>
      </c>
      <c r="DN243" t="s">
        <v>3</v>
      </c>
      <c r="DO243">
        <v>0</v>
      </c>
    </row>
    <row r="244" spans="1:119" x14ac:dyDescent="0.2">
      <c r="A244">
        <f>ROW(Source!A132)</f>
        <v>132</v>
      </c>
      <c r="B244">
        <v>87105575</v>
      </c>
      <c r="C244">
        <v>87115586</v>
      </c>
      <c r="D244">
        <v>84227888</v>
      </c>
      <c r="E244">
        <v>1</v>
      </c>
      <c r="F244">
        <v>1</v>
      </c>
      <c r="G244">
        <v>1</v>
      </c>
      <c r="H244">
        <v>3</v>
      </c>
      <c r="I244" t="s">
        <v>525</v>
      </c>
      <c r="J244" t="s">
        <v>526</v>
      </c>
      <c r="K244" t="s">
        <v>527</v>
      </c>
      <c r="L244">
        <v>1348</v>
      </c>
      <c r="N244">
        <v>1009</v>
      </c>
      <c r="O244" t="s">
        <v>54</v>
      </c>
      <c r="P244" t="s">
        <v>54</v>
      </c>
      <c r="Q244">
        <v>1000</v>
      </c>
      <c r="W244">
        <v>0</v>
      </c>
      <c r="X244">
        <v>-1703490977</v>
      </c>
      <c r="Y244">
        <f t="shared" si="65"/>
        <v>5.0000000000000001E-3</v>
      </c>
      <c r="AA244">
        <v>36493.18</v>
      </c>
      <c r="AB244">
        <v>0</v>
      </c>
      <c r="AC244">
        <v>0</v>
      </c>
      <c r="AD244">
        <v>0</v>
      </c>
      <c r="AE244">
        <v>24995.33</v>
      </c>
      <c r="AF244">
        <v>0</v>
      </c>
      <c r="AG244">
        <v>0</v>
      </c>
      <c r="AH244">
        <v>0</v>
      </c>
      <c r="AI244">
        <v>1.46</v>
      </c>
      <c r="AJ244">
        <v>1</v>
      </c>
      <c r="AK244">
        <v>1</v>
      </c>
      <c r="AL244">
        <v>1</v>
      </c>
      <c r="AM244">
        <v>2</v>
      </c>
      <c r="AN244">
        <v>0</v>
      </c>
      <c r="AO244">
        <v>0</v>
      </c>
      <c r="AP244">
        <v>1</v>
      </c>
      <c r="AQ244">
        <v>1</v>
      </c>
      <c r="AR244">
        <v>0</v>
      </c>
      <c r="AS244" t="s">
        <v>3</v>
      </c>
      <c r="AT244">
        <v>5.0000000000000001E-3</v>
      </c>
      <c r="AU244" t="s">
        <v>3</v>
      </c>
      <c r="AV244">
        <v>0</v>
      </c>
      <c r="AW244">
        <v>2</v>
      </c>
      <c r="AX244">
        <v>87115606</v>
      </c>
      <c r="AY244">
        <v>1</v>
      </c>
      <c r="AZ244">
        <v>0</v>
      </c>
      <c r="BA244">
        <v>244</v>
      </c>
      <c r="BB244">
        <v>1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0</v>
      </c>
      <c r="BI244">
        <v>0</v>
      </c>
      <c r="BJ244">
        <v>124.97665000000001</v>
      </c>
      <c r="BK244">
        <v>0</v>
      </c>
      <c r="BL244">
        <v>0</v>
      </c>
      <c r="BM244">
        <v>0</v>
      </c>
      <c r="BN244">
        <v>0</v>
      </c>
      <c r="BO244">
        <v>0</v>
      </c>
      <c r="BP244">
        <v>1</v>
      </c>
      <c r="BQ244">
        <v>124.97665000000001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1</v>
      </c>
      <c r="CV244">
        <v>0</v>
      </c>
      <c r="CW244">
        <v>0</v>
      </c>
      <c r="CX244">
        <f>ROUND(Y244*Source!I132,7)</f>
        <v>0</v>
      </c>
      <c r="CY244">
        <f t="shared" si="77"/>
        <v>36493.18</v>
      </c>
      <c r="CZ244">
        <f t="shared" si="78"/>
        <v>24995.33</v>
      </c>
      <c r="DA244">
        <f t="shared" si="79"/>
        <v>1.46</v>
      </c>
      <c r="DB244">
        <f t="shared" si="66"/>
        <v>124.98</v>
      </c>
      <c r="DC244">
        <f t="shared" si="67"/>
        <v>0</v>
      </c>
      <c r="DD244" t="s">
        <v>3</v>
      </c>
      <c r="DE244" t="s">
        <v>3</v>
      </c>
      <c r="DF244">
        <f>ROUND(ROUND(AE244*AI244,2)*CX244,2)</f>
        <v>0</v>
      </c>
      <c r="DG244">
        <f t="shared" si="76"/>
        <v>0</v>
      </c>
      <c r="DH244">
        <f t="shared" si="68"/>
        <v>0</v>
      </c>
      <c r="DI244">
        <f t="shared" si="69"/>
        <v>0</v>
      </c>
      <c r="DJ244">
        <f t="shared" si="80"/>
        <v>0</v>
      </c>
      <c r="DK244">
        <v>0</v>
      </c>
      <c r="DL244" t="s">
        <v>3</v>
      </c>
      <c r="DM244">
        <v>0</v>
      </c>
      <c r="DN244" t="s">
        <v>3</v>
      </c>
      <c r="DO244">
        <v>0</v>
      </c>
    </row>
    <row r="245" spans="1:119" x14ac:dyDescent="0.2">
      <c r="A245">
        <f>ROW(Source!A133)</f>
        <v>133</v>
      </c>
      <c r="B245">
        <v>87105511</v>
      </c>
      <c r="C245">
        <v>87115586</v>
      </c>
      <c r="D245">
        <v>84136622</v>
      </c>
      <c r="E245">
        <v>116</v>
      </c>
      <c r="F245">
        <v>1</v>
      </c>
      <c r="G245">
        <v>1</v>
      </c>
      <c r="H245">
        <v>1</v>
      </c>
      <c r="I245" t="s">
        <v>512</v>
      </c>
      <c r="J245" t="s">
        <v>3</v>
      </c>
      <c r="K245" t="s">
        <v>513</v>
      </c>
      <c r="L245">
        <v>1191</v>
      </c>
      <c r="N245">
        <v>1013</v>
      </c>
      <c r="O245" t="s">
        <v>441</v>
      </c>
      <c r="P245" t="s">
        <v>441</v>
      </c>
      <c r="Q245">
        <v>1</v>
      </c>
      <c r="W245">
        <v>0</v>
      </c>
      <c r="X245">
        <v>1958912953</v>
      </c>
      <c r="Y245">
        <f t="shared" si="65"/>
        <v>19.2</v>
      </c>
      <c r="AA245">
        <v>0</v>
      </c>
      <c r="AB245">
        <v>0</v>
      </c>
      <c r="AC245">
        <v>0</v>
      </c>
      <c r="AD245">
        <v>739.09</v>
      </c>
      <c r="AE245">
        <v>0</v>
      </c>
      <c r="AF245">
        <v>0</v>
      </c>
      <c r="AG245">
        <v>0</v>
      </c>
      <c r="AH245">
        <v>739.09</v>
      </c>
      <c r="AI245">
        <v>1</v>
      </c>
      <c r="AJ245">
        <v>1</v>
      </c>
      <c r="AK245">
        <v>1</v>
      </c>
      <c r="AL245">
        <v>1</v>
      </c>
      <c r="AM245">
        <v>-2</v>
      </c>
      <c r="AN245">
        <v>0</v>
      </c>
      <c r="AO245">
        <v>0</v>
      </c>
      <c r="AP245">
        <v>1</v>
      </c>
      <c r="AQ245">
        <v>1</v>
      </c>
      <c r="AR245">
        <v>0</v>
      </c>
      <c r="AS245" t="s">
        <v>3</v>
      </c>
      <c r="AT245">
        <v>19.2</v>
      </c>
      <c r="AU245" t="s">
        <v>3</v>
      </c>
      <c r="AV245">
        <v>1</v>
      </c>
      <c r="AW245">
        <v>2</v>
      </c>
      <c r="AX245">
        <v>87115597</v>
      </c>
      <c r="AY245">
        <v>1</v>
      </c>
      <c r="AZ245">
        <v>0</v>
      </c>
      <c r="BA245">
        <v>245</v>
      </c>
      <c r="BB245">
        <v>1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0</v>
      </c>
      <c r="BI245">
        <v>0</v>
      </c>
      <c r="BJ245">
        <v>0</v>
      </c>
      <c r="BK245">
        <v>0</v>
      </c>
      <c r="BL245">
        <v>0</v>
      </c>
      <c r="BM245">
        <v>14190.528</v>
      </c>
      <c r="BN245">
        <v>19.2</v>
      </c>
      <c r="BO245">
        <v>0</v>
      </c>
      <c r="BP245">
        <v>1</v>
      </c>
      <c r="BQ245">
        <v>0</v>
      </c>
      <c r="BR245">
        <v>0</v>
      </c>
      <c r="BS245">
        <v>0</v>
      </c>
      <c r="BT245">
        <v>14190.528</v>
      </c>
      <c r="BU245">
        <v>19.2</v>
      </c>
      <c r="BV245">
        <v>0</v>
      </c>
      <c r="BW245">
        <v>1</v>
      </c>
      <c r="CU245">
        <f>ROUND(AT245*Source!I133*AH245*AL245,2)</f>
        <v>0</v>
      </c>
      <c r="CV245">
        <f>ROUND(Y245*Source!I133,7)</f>
        <v>0</v>
      </c>
      <c r="CW245">
        <v>0</v>
      </c>
      <c r="CX245">
        <f>ROUND(Y245*Source!I133,7)</f>
        <v>0</v>
      </c>
      <c r="CY245">
        <f>AD245</f>
        <v>739.09</v>
      </c>
      <c r="CZ245">
        <f>AH245</f>
        <v>739.09</v>
      </c>
      <c r="DA245">
        <f>AL245</f>
        <v>1</v>
      </c>
      <c r="DB245">
        <f t="shared" si="66"/>
        <v>14190.53</v>
      </c>
      <c r="DC245">
        <f t="shared" si="67"/>
        <v>0</v>
      </c>
      <c r="DD245" t="s">
        <v>3</v>
      </c>
      <c r="DE245" t="s">
        <v>3</v>
      </c>
      <c r="DF245">
        <f>ROUND(ROUND(AE245,2)*CX245,2)</f>
        <v>0</v>
      </c>
      <c r="DG245">
        <f t="shared" si="76"/>
        <v>0</v>
      </c>
      <c r="DH245">
        <f t="shared" si="68"/>
        <v>0</v>
      </c>
      <c r="DI245">
        <f t="shared" si="69"/>
        <v>0</v>
      </c>
      <c r="DJ245">
        <f>DI245</f>
        <v>0</v>
      </c>
      <c r="DK245">
        <v>1</v>
      </c>
      <c r="DL245" t="s">
        <v>3</v>
      </c>
      <c r="DM245">
        <v>0</v>
      </c>
      <c r="DN245" t="s">
        <v>3</v>
      </c>
      <c r="DO245">
        <v>0</v>
      </c>
    </row>
    <row r="246" spans="1:119" x14ac:dyDescent="0.2">
      <c r="A246">
        <f>ROW(Source!A133)</f>
        <v>133</v>
      </c>
      <c r="B246">
        <v>87105511</v>
      </c>
      <c r="C246">
        <v>87115586</v>
      </c>
      <c r="D246">
        <v>84136813</v>
      </c>
      <c r="E246">
        <v>116</v>
      </c>
      <c r="F246">
        <v>1</v>
      </c>
      <c r="G246">
        <v>1</v>
      </c>
      <c r="H246">
        <v>1</v>
      </c>
      <c r="I246" t="s">
        <v>442</v>
      </c>
      <c r="J246" t="s">
        <v>3</v>
      </c>
      <c r="K246" t="s">
        <v>443</v>
      </c>
      <c r="L246">
        <v>1191</v>
      </c>
      <c r="N246">
        <v>1013</v>
      </c>
      <c r="O246" t="s">
        <v>441</v>
      </c>
      <c r="P246" t="s">
        <v>441</v>
      </c>
      <c r="Q246">
        <v>1</v>
      </c>
      <c r="W246">
        <v>0</v>
      </c>
      <c r="X246">
        <v>-1417349443</v>
      </c>
      <c r="Y246">
        <f t="shared" si="65"/>
        <v>0.06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1</v>
      </c>
      <c r="AJ246">
        <v>1</v>
      </c>
      <c r="AK246">
        <v>1</v>
      </c>
      <c r="AL246">
        <v>1</v>
      </c>
      <c r="AM246">
        <v>-2</v>
      </c>
      <c r="AN246">
        <v>0</v>
      </c>
      <c r="AO246">
        <v>0</v>
      </c>
      <c r="AP246">
        <v>1</v>
      </c>
      <c r="AQ246">
        <v>1</v>
      </c>
      <c r="AR246">
        <v>0</v>
      </c>
      <c r="AS246" t="s">
        <v>3</v>
      </c>
      <c r="AT246">
        <v>0.06</v>
      </c>
      <c r="AU246" t="s">
        <v>3</v>
      </c>
      <c r="AV246">
        <v>2</v>
      </c>
      <c r="AW246">
        <v>2</v>
      </c>
      <c r="AX246">
        <v>87115598</v>
      </c>
      <c r="AY246">
        <v>1</v>
      </c>
      <c r="AZ246">
        <v>0</v>
      </c>
      <c r="BA246">
        <v>246</v>
      </c>
      <c r="BB246">
        <v>1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0</v>
      </c>
      <c r="BI246">
        <v>0</v>
      </c>
      <c r="BJ246">
        <v>0</v>
      </c>
      <c r="BK246">
        <v>0</v>
      </c>
      <c r="BL246">
        <v>0</v>
      </c>
      <c r="BM246">
        <v>0</v>
      </c>
      <c r="BN246">
        <v>0</v>
      </c>
      <c r="BO246">
        <v>0</v>
      </c>
      <c r="BP246">
        <v>0</v>
      </c>
      <c r="BQ246">
        <v>0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CV246">
        <v>0</v>
      </c>
      <c r="CW246">
        <v>0</v>
      </c>
      <c r="CX246">
        <f>ROUND(Y246*Source!I133,7)</f>
        <v>0</v>
      </c>
      <c r="CY246">
        <f>AD246</f>
        <v>0</v>
      </c>
      <c r="CZ246">
        <f>AH246</f>
        <v>0</v>
      </c>
      <c r="DA246">
        <f>AL246</f>
        <v>1</v>
      </c>
      <c r="DB246">
        <f t="shared" si="66"/>
        <v>0</v>
      </c>
      <c r="DC246">
        <f t="shared" si="67"/>
        <v>0</v>
      </c>
      <c r="DD246" t="s">
        <v>3</v>
      </c>
      <c r="DE246" t="s">
        <v>3</v>
      </c>
      <c r="DF246">
        <f>ROUND(ROUND(AE246,2)*CX246,2)</f>
        <v>0</v>
      </c>
      <c r="DG246">
        <f t="shared" si="76"/>
        <v>0</v>
      </c>
      <c r="DH246">
        <f t="shared" si="68"/>
        <v>0</v>
      </c>
      <c r="DI246">
        <f t="shared" si="69"/>
        <v>0</v>
      </c>
      <c r="DJ246">
        <f>DI246</f>
        <v>0</v>
      </c>
      <c r="DK246">
        <v>0</v>
      </c>
      <c r="DL246" t="s">
        <v>3</v>
      </c>
      <c r="DM246">
        <v>0</v>
      </c>
      <c r="DN246" t="s">
        <v>3</v>
      </c>
      <c r="DO246">
        <v>0</v>
      </c>
    </row>
    <row r="247" spans="1:119" x14ac:dyDescent="0.2">
      <c r="A247">
        <f>ROW(Source!A133)</f>
        <v>133</v>
      </c>
      <c r="B247">
        <v>87105511</v>
      </c>
      <c r="C247">
        <v>87115586</v>
      </c>
      <c r="D247">
        <v>84257990</v>
      </c>
      <c r="E247">
        <v>1</v>
      </c>
      <c r="F247">
        <v>1</v>
      </c>
      <c r="G247">
        <v>1</v>
      </c>
      <c r="H247">
        <v>2</v>
      </c>
      <c r="I247" t="s">
        <v>514</v>
      </c>
      <c r="J247" t="s">
        <v>515</v>
      </c>
      <c r="K247" t="s">
        <v>516</v>
      </c>
      <c r="L247">
        <v>1368</v>
      </c>
      <c r="N247">
        <v>1011</v>
      </c>
      <c r="O247" t="s">
        <v>447</v>
      </c>
      <c r="P247" t="s">
        <v>447</v>
      </c>
      <c r="Q247">
        <v>1</v>
      </c>
      <c r="W247">
        <v>0</v>
      </c>
      <c r="X247">
        <v>750870934</v>
      </c>
      <c r="Y247">
        <f t="shared" si="65"/>
        <v>0.01</v>
      </c>
      <c r="AA247">
        <v>0</v>
      </c>
      <c r="AB247">
        <v>57.85</v>
      </c>
      <c r="AC247">
        <v>712</v>
      </c>
      <c r="AD247">
        <v>0</v>
      </c>
      <c r="AE247">
        <v>0</v>
      </c>
      <c r="AF247">
        <v>37.32</v>
      </c>
      <c r="AG247">
        <v>712</v>
      </c>
      <c r="AH247">
        <v>0</v>
      </c>
      <c r="AI247">
        <v>1</v>
      </c>
      <c r="AJ247">
        <v>1.55</v>
      </c>
      <c r="AK247">
        <v>1</v>
      </c>
      <c r="AL247">
        <v>1</v>
      </c>
      <c r="AM247">
        <v>2</v>
      </c>
      <c r="AN247">
        <v>0</v>
      </c>
      <c r="AO247">
        <v>0</v>
      </c>
      <c r="AP247">
        <v>1</v>
      </c>
      <c r="AQ247">
        <v>1</v>
      </c>
      <c r="AR247">
        <v>0</v>
      </c>
      <c r="AS247" t="s">
        <v>3</v>
      </c>
      <c r="AT247">
        <v>0.01</v>
      </c>
      <c r="AU247" t="s">
        <v>3</v>
      </c>
      <c r="AV247">
        <v>1</v>
      </c>
      <c r="AW247">
        <v>2</v>
      </c>
      <c r="AX247">
        <v>87115599</v>
      </c>
      <c r="AY247">
        <v>1</v>
      </c>
      <c r="AZ247">
        <v>0</v>
      </c>
      <c r="BA247">
        <v>247</v>
      </c>
      <c r="BB247">
        <v>1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0</v>
      </c>
      <c r="BI247">
        <v>0</v>
      </c>
      <c r="BJ247">
        <v>0</v>
      </c>
      <c r="BK247">
        <v>0.37320000000000003</v>
      </c>
      <c r="BL247">
        <v>7.12</v>
      </c>
      <c r="BM247">
        <v>0</v>
      </c>
      <c r="BN247">
        <v>0</v>
      </c>
      <c r="BO247">
        <v>0.01</v>
      </c>
      <c r="BP247">
        <v>1</v>
      </c>
      <c r="BQ247">
        <v>0</v>
      </c>
      <c r="BR247">
        <v>0.37320000000000003</v>
      </c>
      <c r="BS247">
        <v>7.12</v>
      </c>
      <c r="BT247">
        <v>0</v>
      </c>
      <c r="BU247">
        <v>0</v>
      </c>
      <c r="BV247">
        <v>0.01</v>
      </c>
      <c r="BW247">
        <v>1</v>
      </c>
      <c r="CV247">
        <v>0</v>
      </c>
      <c r="CW247">
        <f>ROUND(Y247*Source!I133*DO247,7)</f>
        <v>0</v>
      </c>
      <c r="CX247">
        <f>ROUND(Y247*Source!I133,7)</f>
        <v>0</v>
      </c>
      <c r="CY247">
        <f>AB247</f>
        <v>57.85</v>
      </c>
      <c r="CZ247">
        <f>AF247</f>
        <v>37.32</v>
      </c>
      <c r="DA247">
        <f>AJ247</f>
        <v>1.55</v>
      </c>
      <c r="DB247">
        <f t="shared" si="66"/>
        <v>0.37</v>
      </c>
      <c r="DC247">
        <f t="shared" si="67"/>
        <v>7.12</v>
      </c>
      <c r="DD247" t="s">
        <v>3</v>
      </c>
      <c r="DE247" t="s">
        <v>3</v>
      </c>
      <c r="DF247">
        <f>ROUND(ROUND(AE247,2)*CX247,2)</f>
        <v>0</v>
      </c>
      <c r="DG247">
        <f>ROUND(ROUND(AF247*AJ247,2)*CX247,2)</f>
        <v>0</v>
      </c>
      <c r="DH247">
        <f t="shared" si="68"/>
        <v>0</v>
      </c>
      <c r="DI247">
        <f t="shared" si="69"/>
        <v>0</v>
      </c>
      <c r="DJ247">
        <f>DG247+DH247</f>
        <v>0</v>
      </c>
      <c r="DK247">
        <v>0</v>
      </c>
      <c r="DL247" t="s">
        <v>517</v>
      </c>
      <c r="DM247">
        <v>3</v>
      </c>
      <c r="DN247" t="s">
        <v>441</v>
      </c>
      <c r="DO247">
        <v>1</v>
      </c>
    </row>
    <row r="248" spans="1:119" x14ac:dyDescent="0.2">
      <c r="A248">
        <f>ROW(Source!A133)</f>
        <v>133</v>
      </c>
      <c r="B248">
        <v>87105511</v>
      </c>
      <c r="C248">
        <v>87115586</v>
      </c>
      <c r="D248">
        <v>84258695</v>
      </c>
      <c r="E248">
        <v>1</v>
      </c>
      <c r="F248">
        <v>1</v>
      </c>
      <c r="G248">
        <v>1</v>
      </c>
      <c r="H248">
        <v>2</v>
      </c>
      <c r="I248" t="s">
        <v>462</v>
      </c>
      <c r="J248" t="s">
        <v>463</v>
      </c>
      <c r="K248" t="s">
        <v>464</v>
      </c>
      <c r="L248">
        <v>1368</v>
      </c>
      <c r="N248">
        <v>1011</v>
      </c>
      <c r="O248" t="s">
        <v>447</v>
      </c>
      <c r="P248" t="s">
        <v>447</v>
      </c>
      <c r="Q248">
        <v>1</v>
      </c>
      <c r="W248">
        <v>0</v>
      </c>
      <c r="X248">
        <v>-950105757</v>
      </c>
      <c r="Y248">
        <f t="shared" si="65"/>
        <v>0.05</v>
      </c>
      <c r="AA248">
        <v>0</v>
      </c>
      <c r="AB248">
        <v>641.70000000000005</v>
      </c>
      <c r="AC248">
        <v>811.79</v>
      </c>
      <c r="AD248">
        <v>0</v>
      </c>
      <c r="AE248">
        <v>0</v>
      </c>
      <c r="AF248">
        <v>641.70000000000005</v>
      </c>
      <c r="AG248">
        <v>811.79</v>
      </c>
      <c r="AH248">
        <v>0</v>
      </c>
      <c r="AI248">
        <v>1</v>
      </c>
      <c r="AJ248">
        <v>1</v>
      </c>
      <c r="AK248">
        <v>1</v>
      </c>
      <c r="AL248">
        <v>1</v>
      </c>
      <c r="AM248">
        <v>-2</v>
      </c>
      <c r="AN248">
        <v>0</v>
      </c>
      <c r="AO248">
        <v>0</v>
      </c>
      <c r="AP248">
        <v>1</v>
      </c>
      <c r="AQ248">
        <v>1</v>
      </c>
      <c r="AR248">
        <v>0</v>
      </c>
      <c r="AS248" t="s">
        <v>3</v>
      </c>
      <c r="AT248">
        <v>0.05</v>
      </c>
      <c r="AU248" t="s">
        <v>3</v>
      </c>
      <c r="AV248">
        <v>1</v>
      </c>
      <c r="AW248">
        <v>2</v>
      </c>
      <c r="AX248">
        <v>87115600</v>
      </c>
      <c r="AY248">
        <v>1</v>
      </c>
      <c r="AZ248">
        <v>0</v>
      </c>
      <c r="BA248">
        <v>248</v>
      </c>
      <c r="BB248">
        <v>1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0</v>
      </c>
      <c r="BI248">
        <v>0</v>
      </c>
      <c r="BJ248">
        <v>0</v>
      </c>
      <c r="BK248">
        <v>32.085000000000001</v>
      </c>
      <c r="BL248">
        <v>40.589500000000001</v>
      </c>
      <c r="BM248">
        <v>0</v>
      </c>
      <c r="BN248">
        <v>0</v>
      </c>
      <c r="BO248">
        <v>0.05</v>
      </c>
      <c r="BP248">
        <v>1</v>
      </c>
      <c r="BQ248">
        <v>0</v>
      </c>
      <c r="BR248">
        <v>32.085000000000001</v>
      </c>
      <c r="BS248">
        <v>40.589500000000001</v>
      </c>
      <c r="BT248">
        <v>0</v>
      </c>
      <c r="BU248">
        <v>0</v>
      </c>
      <c r="BV248">
        <v>0.05</v>
      </c>
      <c r="BW248">
        <v>1</v>
      </c>
      <c r="CV248">
        <v>0</v>
      </c>
      <c r="CW248">
        <f>ROUND(Y248*Source!I133*DO248,7)</f>
        <v>0</v>
      </c>
      <c r="CX248">
        <f>ROUND(Y248*Source!I133,7)</f>
        <v>0</v>
      </c>
      <c r="CY248">
        <f>AB248</f>
        <v>641.70000000000005</v>
      </c>
      <c r="CZ248">
        <f>AF248</f>
        <v>641.70000000000005</v>
      </c>
      <c r="DA248">
        <f>AJ248</f>
        <v>1</v>
      </c>
      <c r="DB248">
        <f t="shared" si="66"/>
        <v>32.090000000000003</v>
      </c>
      <c r="DC248">
        <f t="shared" si="67"/>
        <v>40.590000000000003</v>
      </c>
      <c r="DD248" t="s">
        <v>3</v>
      </c>
      <c r="DE248" t="s">
        <v>3</v>
      </c>
      <c r="DF248">
        <f>ROUND(ROUND(AE248,2)*CX248,2)</f>
        <v>0</v>
      </c>
      <c r="DG248">
        <f t="shared" ref="DG248:DG279" si="81">ROUND(ROUND(AF248,2)*CX248,2)</f>
        <v>0</v>
      </c>
      <c r="DH248">
        <f t="shared" si="68"/>
        <v>0</v>
      </c>
      <c r="DI248">
        <f t="shared" si="69"/>
        <v>0</v>
      </c>
      <c r="DJ248">
        <f>DG248+DH248</f>
        <v>0</v>
      </c>
      <c r="DK248">
        <v>1</v>
      </c>
      <c r="DL248" t="s">
        <v>455</v>
      </c>
      <c r="DM248">
        <v>4</v>
      </c>
      <c r="DN248" t="s">
        <v>441</v>
      </c>
      <c r="DO248">
        <v>1</v>
      </c>
    </row>
    <row r="249" spans="1:119" x14ac:dyDescent="0.2">
      <c r="A249">
        <f>ROW(Source!A133)</f>
        <v>133</v>
      </c>
      <c r="B249">
        <v>87105511</v>
      </c>
      <c r="C249">
        <v>87115586</v>
      </c>
      <c r="D249">
        <v>84209175</v>
      </c>
      <c r="E249">
        <v>1</v>
      </c>
      <c r="F249">
        <v>1</v>
      </c>
      <c r="G249">
        <v>1</v>
      </c>
      <c r="H249">
        <v>3</v>
      </c>
      <c r="I249" t="s">
        <v>518</v>
      </c>
      <c r="J249" t="s">
        <v>519</v>
      </c>
      <c r="K249" t="s">
        <v>520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W249">
        <v>0</v>
      </c>
      <c r="X249">
        <v>1251818156</v>
      </c>
      <c r="Y249">
        <f t="shared" si="65"/>
        <v>0.24</v>
      </c>
      <c r="AA249">
        <v>3310.06</v>
      </c>
      <c r="AB249">
        <v>0</v>
      </c>
      <c r="AC249">
        <v>0</v>
      </c>
      <c r="AD249">
        <v>0</v>
      </c>
      <c r="AE249">
        <v>2507.62</v>
      </c>
      <c r="AF249">
        <v>0</v>
      </c>
      <c r="AG249">
        <v>0</v>
      </c>
      <c r="AH249">
        <v>0</v>
      </c>
      <c r="AI249">
        <v>1.32</v>
      </c>
      <c r="AJ249">
        <v>1</v>
      </c>
      <c r="AK249">
        <v>1</v>
      </c>
      <c r="AL249">
        <v>1</v>
      </c>
      <c r="AM249">
        <v>2</v>
      </c>
      <c r="AN249">
        <v>0</v>
      </c>
      <c r="AO249">
        <v>0</v>
      </c>
      <c r="AP249">
        <v>1</v>
      </c>
      <c r="AQ249">
        <v>1</v>
      </c>
      <c r="AR249">
        <v>0</v>
      </c>
      <c r="AS249" t="s">
        <v>3</v>
      </c>
      <c r="AT249">
        <v>0.24</v>
      </c>
      <c r="AU249" t="s">
        <v>3</v>
      </c>
      <c r="AV249">
        <v>0</v>
      </c>
      <c r="AW249">
        <v>2</v>
      </c>
      <c r="AX249">
        <v>87115601</v>
      </c>
      <c r="AY249">
        <v>1</v>
      </c>
      <c r="AZ249">
        <v>0</v>
      </c>
      <c r="BA249">
        <v>249</v>
      </c>
      <c r="BB249">
        <v>1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0</v>
      </c>
      <c r="BI249">
        <v>0</v>
      </c>
      <c r="BJ249">
        <v>601.8288</v>
      </c>
      <c r="BK249">
        <v>0</v>
      </c>
      <c r="BL249">
        <v>0</v>
      </c>
      <c r="BM249">
        <v>0</v>
      </c>
      <c r="BN249">
        <v>0</v>
      </c>
      <c r="BO249">
        <v>0</v>
      </c>
      <c r="BP249">
        <v>1</v>
      </c>
      <c r="BQ249">
        <v>601.8288</v>
      </c>
      <c r="BR249">
        <v>0</v>
      </c>
      <c r="BS249">
        <v>0</v>
      </c>
      <c r="BT249">
        <v>0</v>
      </c>
      <c r="BU249">
        <v>0</v>
      </c>
      <c r="BV249">
        <v>0</v>
      </c>
      <c r="BW249">
        <v>1</v>
      </c>
      <c r="CV249">
        <v>0</v>
      </c>
      <c r="CW249">
        <v>0</v>
      </c>
      <c r="CX249">
        <f>ROUND(Y249*Source!I133,7)</f>
        <v>0</v>
      </c>
      <c r="CY249">
        <f t="shared" ref="CY249:CY254" si="82">AA249</f>
        <v>3310.06</v>
      </c>
      <c r="CZ249">
        <f t="shared" ref="CZ249:CZ254" si="83">AE249</f>
        <v>2507.62</v>
      </c>
      <c r="DA249">
        <f t="shared" ref="DA249:DA254" si="84">AI249</f>
        <v>1.32</v>
      </c>
      <c r="DB249">
        <f t="shared" si="66"/>
        <v>601.83000000000004</v>
      </c>
      <c r="DC249">
        <f t="shared" si="67"/>
        <v>0</v>
      </c>
      <c r="DD249" t="s">
        <v>3</v>
      </c>
      <c r="DE249" t="s">
        <v>3</v>
      </c>
      <c r="DF249">
        <f>ROUND(ROUND(AE249*AI249,2)*CX249,2)</f>
        <v>0</v>
      </c>
      <c r="DG249">
        <f t="shared" si="81"/>
        <v>0</v>
      </c>
      <c r="DH249">
        <f t="shared" si="68"/>
        <v>0</v>
      </c>
      <c r="DI249">
        <f t="shared" si="69"/>
        <v>0</v>
      </c>
      <c r="DJ249">
        <f t="shared" ref="DJ249:DJ254" si="85">DF249</f>
        <v>0</v>
      </c>
      <c r="DK249">
        <v>0</v>
      </c>
      <c r="DL249" t="s">
        <v>3</v>
      </c>
      <c r="DM249">
        <v>0</v>
      </c>
      <c r="DN249" t="s">
        <v>3</v>
      </c>
      <c r="DO249">
        <v>0</v>
      </c>
    </row>
    <row r="250" spans="1:119" x14ac:dyDescent="0.2">
      <c r="A250">
        <f>ROW(Source!A133)</f>
        <v>133</v>
      </c>
      <c r="B250">
        <v>87105511</v>
      </c>
      <c r="C250">
        <v>87115586</v>
      </c>
      <c r="D250">
        <v>84210819</v>
      </c>
      <c r="E250">
        <v>1</v>
      </c>
      <c r="F250">
        <v>1</v>
      </c>
      <c r="G250">
        <v>1</v>
      </c>
      <c r="H250">
        <v>3</v>
      </c>
      <c r="I250" t="s">
        <v>521</v>
      </c>
      <c r="J250" t="s">
        <v>522</v>
      </c>
      <c r="K250" t="s">
        <v>523</v>
      </c>
      <c r="L250">
        <v>1327</v>
      </c>
      <c r="N250">
        <v>1005</v>
      </c>
      <c r="O250" t="s">
        <v>524</v>
      </c>
      <c r="P250" t="s">
        <v>524</v>
      </c>
      <c r="Q250">
        <v>1</v>
      </c>
      <c r="W250">
        <v>0</v>
      </c>
      <c r="X250">
        <v>-881178476</v>
      </c>
      <c r="Y250">
        <f t="shared" si="65"/>
        <v>0.8</v>
      </c>
      <c r="AA250">
        <v>701.5</v>
      </c>
      <c r="AB250">
        <v>0</v>
      </c>
      <c r="AC250">
        <v>0</v>
      </c>
      <c r="AD250">
        <v>0</v>
      </c>
      <c r="AE250">
        <v>531.44000000000005</v>
      </c>
      <c r="AF250">
        <v>0</v>
      </c>
      <c r="AG250">
        <v>0</v>
      </c>
      <c r="AH250">
        <v>0</v>
      </c>
      <c r="AI250">
        <v>1.32</v>
      </c>
      <c r="AJ250">
        <v>1</v>
      </c>
      <c r="AK250">
        <v>1</v>
      </c>
      <c r="AL250">
        <v>1</v>
      </c>
      <c r="AM250">
        <v>2</v>
      </c>
      <c r="AN250">
        <v>0</v>
      </c>
      <c r="AO250">
        <v>0</v>
      </c>
      <c r="AP250">
        <v>1</v>
      </c>
      <c r="AQ250">
        <v>1</v>
      </c>
      <c r="AR250">
        <v>0</v>
      </c>
      <c r="AS250" t="s">
        <v>3</v>
      </c>
      <c r="AT250">
        <v>0.8</v>
      </c>
      <c r="AU250" t="s">
        <v>3</v>
      </c>
      <c r="AV250">
        <v>0</v>
      </c>
      <c r="AW250">
        <v>2</v>
      </c>
      <c r="AX250">
        <v>87115602</v>
      </c>
      <c r="AY250">
        <v>1</v>
      </c>
      <c r="AZ250">
        <v>0</v>
      </c>
      <c r="BA250">
        <v>250</v>
      </c>
      <c r="BB250">
        <v>1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0</v>
      </c>
      <c r="BI250">
        <v>0</v>
      </c>
      <c r="BJ250">
        <v>425.15200000000004</v>
      </c>
      <c r="BK250">
        <v>0</v>
      </c>
      <c r="BL250">
        <v>0</v>
      </c>
      <c r="BM250">
        <v>0</v>
      </c>
      <c r="BN250">
        <v>0</v>
      </c>
      <c r="BO250">
        <v>0</v>
      </c>
      <c r="BP250">
        <v>1</v>
      </c>
      <c r="BQ250">
        <v>425.15200000000004</v>
      </c>
      <c r="BR250">
        <v>0</v>
      </c>
      <c r="BS250">
        <v>0</v>
      </c>
      <c r="BT250">
        <v>0</v>
      </c>
      <c r="BU250">
        <v>0</v>
      </c>
      <c r="BV250">
        <v>0</v>
      </c>
      <c r="BW250">
        <v>1</v>
      </c>
      <c r="CV250">
        <v>0</v>
      </c>
      <c r="CW250">
        <v>0</v>
      </c>
      <c r="CX250">
        <f>ROUND(Y250*Source!I133,7)</f>
        <v>0</v>
      </c>
      <c r="CY250">
        <f t="shared" si="82"/>
        <v>701.5</v>
      </c>
      <c r="CZ250">
        <f t="shared" si="83"/>
        <v>531.44000000000005</v>
      </c>
      <c r="DA250">
        <f t="shared" si="84"/>
        <v>1.32</v>
      </c>
      <c r="DB250">
        <f t="shared" si="66"/>
        <v>425.15</v>
      </c>
      <c r="DC250">
        <f t="shared" si="67"/>
        <v>0</v>
      </c>
      <c r="DD250" t="s">
        <v>3</v>
      </c>
      <c r="DE250" t="s">
        <v>3</v>
      </c>
      <c r="DF250">
        <f>ROUND(ROUND(AE250*AI250,2)*CX250,2)</f>
        <v>0</v>
      </c>
      <c r="DG250">
        <f t="shared" si="81"/>
        <v>0</v>
      </c>
      <c r="DH250">
        <f t="shared" si="68"/>
        <v>0</v>
      </c>
      <c r="DI250">
        <f t="shared" si="69"/>
        <v>0</v>
      </c>
      <c r="DJ250">
        <f t="shared" si="85"/>
        <v>0</v>
      </c>
      <c r="DK250">
        <v>0</v>
      </c>
      <c r="DL250" t="s">
        <v>3</v>
      </c>
      <c r="DM250">
        <v>0</v>
      </c>
      <c r="DN250" t="s">
        <v>3</v>
      </c>
      <c r="DO250">
        <v>0</v>
      </c>
    </row>
    <row r="251" spans="1:119" x14ac:dyDescent="0.2">
      <c r="A251">
        <f>ROW(Source!A133)</f>
        <v>133</v>
      </c>
      <c r="B251">
        <v>87105511</v>
      </c>
      <c r="C251">
        <v>87115586</v>
      </c>
      <c r="D251">
        <v>84211175</v>
      </c>
      <c r="E251">
        <v>1</v>
      </c>
      <c r="F251">
        <v>1</v>
      </c>
      <c r="G251">
        <v>1</v>
      </c>
      <c r="H251">
        <v>3</v>
      </c>
      <c r="I251" t="s">
        <v>471</v>
      </c>
      <c r="J251" t="s">
        <v>472</v>
      </c>
      <c r="K251" t="s">
        <v>473</v>
      </c>
      <c r="L251">
        <v>1346</v>
      </c>
      <c r="N251">
        <v>1009</v>
      </c>
      <c r="O251" t="s">
        <v>46</v>
      </c>
      <c r="P251" t="s">
        <v>46</v>
      </c>
      <c r="Q251">
        <v>1</v>
      </c>
      <c r="W251">
        <v>0</v>
      </c>
      <c r="X251">
        <v>447926158</v>
      </c>
      <c r="Y251">
        <f t="shared" si="65"/>
        <v>0.21</v>
      </c>
      <c r="AA251">
        <v>86.41</v>
      </c>
      <c r="AB251">
        <v>0</v>
      </c>
      <c r="AC251">
        <v>0</v>
      </c>
      <c r="AD251">
        <v>0</v>
      </c>
      <c r="AE251">
        <v>56.11</v>
      </c>
      <c r="AF251">
        <v>0</v>
      </c>
      <c r="AG251">
        <v>0</v>
      </c>
      <c r="AH251">
        <v>0</v>
      </c>
      <c r="AI251">
        <v>1.54</v>
      </c>
      <c r="AJ251">
        <v>1</v>
      </c>
      <c r="AK251">
        <v>1</v>
      </c>
      <c r="AL251">
        <v>1</v>
      </c>
      <c r="AM251">
        <v>2</v>
      </c>
      <c r="AN251">
        <v>0</v>
      </c>
      <c r="AO251">
        <v>0</v>
      </c>
      <c r="AP251">
        <v>1</v>
      </c>
      <c r="AQ251">
        <v>1</v>
      </c>
      <c r="AR251">
        <v>0</v>
      </c>
      <c r="AS251" t="s">
        <v>3</v>
      </c>
      <c r="AT251">
        <v>0.21</v>
      </c>
      <c r="AU251" t="s">
        <v>3</v>
      </c>
      <c r="AV251">
        <v>0</v>
      </c>
      <c r="AW251">
        <v>2</v>
      </c>
      <c r="AX251">
        <v>87115603</v>
      </c>
      <c r="AY251">
        <v>1</v>
      </c>
      <c r="AZ251">
        <v>0</v>
      </c>
      <c r="BA251">
        <v>251</v>
      </c>
      <c r="BB251">
        <v>1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0</v>
      </c>
      <c r="BI251">
        <v>0</v>
      </c>
      <c r="BJ251">
        <v>11.783099999999999</v>
      </c>
      <c r="BK251">
        <v>0</v>
      </c>
      <c r="BL251">
        <v>0</v>
      </c>
      <c r="BM251">
        <v>0</v>
      </c>
      <c r="BN251">
        <v>0</v>
      </c>
      <c r="BO251">
        <v>0</v>
      </c>
      <c r="BP251">
        <v>1</v>
      </c>
      <c r="BQ251">
        <v>11.783099999999999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1</v>
      </c>
      <c r="CV251">
        <v>0</v>
      </c>
      <c r="CW251">
        <v>0</v>
      </c>
      <c r="CX251">
        <f>ROUND(Y251*Source!I133,7)</f>
        <v>0</v>
      </c>
      <c r="CY251">
        <f t="shared" si="82"/>
        <v>86.41</v>
      </c>
      <c r="CZ251">
        <f t="shared" si="83"/>
        <v>56.11</v>
      </c>
      <c r="DA251">
        <f t="shared" si="84"/>
        <v>1.54</v>
      </c>
      <c r="DB251">
        <f t="shared" si="66"/>
        <v>11.78</v>
      </c>
      <c r="DC251">
        <f t="shared" si="67"/>
        <v>0</v>
      </c>
      <c r="DD251" t="s">
        <v>3</v>
      </c>
      <c r="DE251" t="s">
        <v>3</v>
      </c>
      <c r="DF251">
        <f>ROUND(ROUND(AE251*AI251,2)*CX251,2)</f>
        <v>0</v>
      </c>
      <c r="DG251">
        <f t="shared" si="81"/>
        <v>0</v>
      </c>
      <c r="DH251">
        <f t="shared" si="68"/>
        <v>0</v>
      </c>
      <c r="DI251">
        <f t="shared" si="69"/>
        <v>0</v>
      </c>
      <c r="DJ251">
        <f t="shared" si="85"/>
        <v>0</v>
      </c>
      <c r="DK251">
        <v>0</v>
      </c>
      <c r="DL251" t="s">
        <v>3</v>
      </c>
      <c r="DM251">
        <v>0</v>
      </c>
      <c r="DN251" t="s">
        <v>3</v>
      </c>
      <c r="DO251">
        <v>0</v>
      </c>
    </row>
    <row r="252" spans="1:119" x14ac:dyDescent="0.2">
      <c r="A252">
        <f>ROW(Source!A133)</f>
        <v>133</v>
      </c>
      <c r="B252">
        <v>87105511</v>
      </c>
      <c r="C252">
        <v>87115586</v>
      </c>
      <c r="D252">
        <v>84140523</v>
      </c>
      <c r="E252">
        <v>116</v>
      </c>
      <c r="F252">
        <v>1</v>
      </c>
      <c r="G252">
        <v>1</v>
      </c>
      <c r="H252">
        <v>3</v>
      </c>
      <c r="I252" t="s">
        <v>158</v>
      </c>
      <c r="J252" t="s">
        <v>3</v>
      </c>
      <c r="K252" t="s">
        <v>159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W252">
        <v>0</v>
      </c>
      <c r="X252">
        <v>84301199</v>
      </c>
      <c r="Y252">
        <f t="shared" si="65"/>
        <v>2.6700000000000002E-2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1</v>
      </c>
      <c r="AJ252">
        <v>1</v>
      </c>
      <c r="AK252">
        <v>1</v>
      </c>
      <c r="AL252">
        <v>1</v>
      </c>
      <c r="AM252">
        <v>0</v>
      </c>
      <c r="AN252">
        <v>0</v>
      </c>
      <c r="AO252">
        <v>0</v>
      </c>
      <c r="AP252">
        <v>1</v>
      </c>
      <c r="AQ252">
        <v>0</v>
      </c>
      <c r="AR252">
        <v>0</v>
      </c>
      <c r="AS252" t="s">
        <v>3</v>
      </c>
      <c r="AT252">
        <v>2.6700000000000002E-2</v>
      </c>
      <c r="AU252" t="s">
        <v>3</v>
      </c>
      <c r="AV252">
        <v>0</v>
      </c>
      <c r="AW252">
        <v>2</v>
      </c>
      <c r="AX252">
        <v>87115604</v>
      </c>
      <c r="AY252">
        <v>1</v>
      </c>
      <c r="AZ252">
        <v>0</v>
      </c>
      <c r="BA252">
        <v>252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0</v>
      </c>
      <c r="BI252">
        <v>0</v>
      </c>
      <c r="BJ252">
        <v>0</v>
      </c>
      <c r="BK252">
        <v>0</v>
      </c>
      <c r="BL252">
        <v>0</v>
      </c>
      <c r="BM252">
        <v>0</v>
      </c>
      <c r="BN252">
        <v>0</v>
      </c>
      <c r="BO252">
        <v>0</v>
      </c>
      <c r="BP252">
        <v>0</v>
      </c>
      <c r="BQ252">
        <v>0</v>
      </c>
      <c r="BR252">
        <v>0</v>
      </c>
      <c r="BS252">
        <v>0</v>
      </c>
      <c r="BT252">
        <v>0</v>
      </c>
      <c r="BU252">
        <v>0</v>
      </c>
      <c r="BV252">
        <v>0</v>
      </c>
      <c r="BW252">
        <v>0</v>
      </c>
      <c r="CV252">
        <v>0</v>
      </c>
      <c r="CW252">
        <v>0</v>
      </c>
      <c r="CX252">
        <f>ROUND(Y252*Source!I133,7)</f>
        <v>0</v>
      </c>
      <c r="CY252">
        <f t="shared" si="82"/>
        <v>0</v>
      </c>
      <c r="CZ252">
        <f t="shared" si="83"/>
        <v>0</v>
      </c>
      <c r="DA252">
        <f t="shared" si="84"/>
        <v>1</v>
      </c>
      <c r="DB252">
        <f t="shared" si="66"/>
        <v>0</v>
      </c>
      <c r="DC252">
        <f t="shared" si="67"/>
        <v>0</v>
      </c>
      <c r="DD252" t="s">
        <v>3</v>
      </c>
      <c r="DE252" t="s">
        <v>3</v>
      </c>
      <c r="DF252">
        <f>ROUND(ROUND(AE252,2)*CX252,2)</f>
        <v>0</v>
      </c>
      <c r="DG252">
        <f t="shared" si="81"/>
        <v>0</v>
      </c>
      <c r="DH252">
        <f t="shared" si="68"/>
        <v>0</v>
      </c>
      <c r="DI252">
        <f t="shared" si="69"/>
        <v>0</v>
      </c>
      <c r="DJ252">
        <f t="shared" si="85"/>
        <v>0</v>
      </c>
      <c r="DK252">
        <v>0</v>
      </c>
      <c r="DL252" t="s">
        <v>3</v>
      </c>
      <c r="DM252">
        <v>0</v>
      </c>
      <c r="DN252" t="s">
        <v>3</v>
      </c>
      <c r="DO252">
        <v>0</v>
      </c>
    </row>
    <row r="253" spans="1:119" x14ac:dyDescent="0.2">
      <c r="A253">
        <f>ROW(Source!A133)</f>
        <v>133</v>
      </c>
      <c r="B253">
        <v>87105511</v>
      </c>
      <c r="C253">
        <v>87115586</v>
      </c>
      <c r="D253">
        <v>84140629</v>
      </c>
      <c r="E253">
        <v>116</v>
      </c>
      <c r="F253">
        <v>1</v>
      </c>
      <c r="G253">
        <v>1</v>
      </c>
      <c r="H253">
        <v>3</v>
      </c>
      <c r="I253" t="s">
        <v>161</v>
      </c>
      <c r="J253" t="s">
        <v>3</v>
      </c>
      <c r="K253" t="s">
        <v>162</v>
      </c>
      <c r="L253">
        <v>1348</v>
      </c>
      <c r="N253">
        <v>1009</v>
      </c>
      <c r="O253" t="s">
        <v>54</v>
      </c>
      <c r="P253" t="s">
        <v>54</v>
      </c>
      <c r="Q253">
        <v>1000</v>
      </c>
      <c r="W253">
        <v>0</v>
      </c>
      <c r="X253">
        <v>-827349247</v>
      </c>
      <c r="Y253">
        <f t="shared" si="65"/>
        <v>1.03E-2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1</v>
      </c>
      <c r="AJ253">
        <v>1</v>
      </c>
      <c r="AK253">
        <v>1</v>
      </c>
      <c r="AL253">
        <v>1</v>
      </c>
      <c r="AM253">
        <v>0</v>
      </c>
      <c r="AN253">
        <v>0</v>
      </c>
      <c r="AO253">
        <v>0</v>
      </c>
      <c r="AP253">
        <v>1</v>
      </c>
      <c r="AQ253">
        <v>0</v>
      </c>
      <c r="AR253">
        <v>0</v>
      </c>
      <c r="AS253" t="s">
        <v>3</v>
      </c>
      <c r="AT253">
        <v>1.03E-2</v>
      </c>
      <c r="AU253" t="s">
        <v>3</v>
      </c>
      <c r="AV253">
        <v>0</v>
      </c>
      <c r="AW253">
        <v>2</v>
      </c>
      <c r="AX253">
        <v>87115605</v>
      </c>
      <c r="AY253">
        <v>1</v>
      </c>
      <c r="AZ253">
        <v>0</v>
      </c>
      <c r="BA253">
        <v>253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0</v>
      </c>
      <c r="BI253">
        <v>0</v>
      </c>
      <c r="BJ253">
        <v>0</v>
      </c>
      <c r="BK253">
        <v>0</v>
      </c>
      <c r="BL253">
        <v>0</v>
      </c>
      <c r="BM253">
        <v>0</v>
      </c>
      <c r="BN253">
        <v>0</v>
      </c>
      <c r="BO253">
        <v>0</v>
      </c>
      <c r="BP253">
        <v>0</v>
      </c>
      <c r="BQ253">
        <v>0</v>
      </c>
      <c r="BR253">
        <v>0</v>
      </c>
      <c r="BS253">
        <v>0</v>
      </c>
      <c r="BT253">
        <v>0</v>
      </c>
      <c r="BU253">
        <v>0</v>
      </c>
      <c r="BV253">
        <v>0</v>
      </c>
      <c r="BW253">
        <v>0</v>
      </c>
      <c r="CV253">
        <v>0</v>
      </c>
      <c r="CW253">
        <v>0</v>
      </c>
      <c r="CX253">
        <f>ROUND(Y253*Source!I133,7)</f>
        <v>0</v>
      </c>
      <c r="CY253">
        <f t="shared" si="82"/>
        <v>0</v>
      </c>
      <c r="CZ253">
        <f t="shared" si="83"/>
        <v>0</v>
      </c>
      <c r="DA253">
        <f t="shared" si="84"/>
        <v>1</v>
      </c>
      <c r="DB253">
        <f t="shared" si="66"/>
        <v>0</v>
      </c>
      <c r="DC253">
        <f t="shared" si="67"/>
        <v>0</v>
      </c>
      <c r="DD253" t="s">
        <v>3</v>
      </c>
      <c r="DE253" t="s">
        <v>3</v>
      </c>
      <c r="DF253">
        <f>ROUND(ROUND(AE253,2)*CX253,2)</f>
        <v>0</v>
      </c>
      <c r="DG253">
        <f t="shared" si="81"/>
        <v>0</v>
      </c>
      <c r="DH253">
        <f t="shared" si="68"/>
        <v>0</v>
      </c>
      <c r="DI253">
        <f t="shared" si="69"/>
        <v>0</v>
      </c>
      <c r="DJ253">
        <f t="shared" si="85"/>
        <v>0</v>
      </c>
      <c r="DK253">
        <v>0</v>
      </c>
      <c r="DL253" t="s">
        <v>3</v>
      </c>
      <c r="DM253">
        <v>0</v>
      </c>
      <c r="DN253" t="s">
        <v>3</v>
      </c>
      <c r="DO253">
        <v>0</v>
      </c>
    </row>
    <row r="254" spans="1:119" x14ac:dyDescent="0.2">
      <c r="A254">
        <f>ROW(Source!A133)</f>
        <v>133</v>
      </c>
      <c r="B254">
        <v>87105511</v>
      </c>
      <c r="C254">
        <v>87115586</v>
      </c>
      <c r="D254">
        <v>84227888</v>
      </c>
      <c r="E254">
        <v>1</v>
      </c>
      <c r="F254">
        <v>1</v>
      </c>
      <c r="G254">
        <v>1</v>
      </c>
      <c r="H254">
        <v>3</v>
      </c>
      <c r="I254" t="s">
        <v>525</v>
      </c>
      <c r="J254" t="s">
        <v>526</v>
      </c>
      <c r="K254" t="s">
        <v>527</v>
      </c>
      <c r="L254">
        <v>1348</v>
      </c>
      <c r="N254">
        <v>1009</v>
      </c>
      <c r="O254" t="s">
        <v>54</v>
      </c>
      <c r="P254" t="s">
        <v>54</v>
      </c>
      <c r="Q254">
        <v>1000</v>
      </c>
      <c r="W254">
        <v>0</v>
      </c>
      <c r="X254">
        <v>-1703490977</v>
      </c>
      <c r="Y254">
        <f t="shared" si="65"/>
        <v>5.0000000000000001E-3</v>
      </c>
      <c r="AA254">
        <v>36493.18</v>
      </c>
      <c r="AB254">
        <v>0</v>
      </c>
      <c r="AC254">
        <v>0</v>
      </c>
      <c r="AD254">
        <v>0</v>
      </c>
      <c r="AE254">
        <v>24995.33</v>
      </c>
      <c r="AF254">
        <v>0</v>
      </c>
      <c r="AG254">
        <v>0</v>
      </c>
      <c r="AH254">
        <v>0</v>
      </c>
      <c r="AI254">
        <v>1.46</v>
      </c>
      <c r="AJ254">
        <v>1</v>
      </c>
      <c r="AK254">
        <v>1</v>
      </c>
      <c r="AL254">
        <v>1</v>
      </c>
      <c r="AM254">
        <v>2</v>
      </c>
      <c r="AN254">
        <v>0</v>
      </c>
      <c r="AO254">
        <v>0</v>
      </c>
      <c r="AP254">
        <v>1</v>
      </c>
      <c r="AQ254">
        <v>1</v>
      </c>
      <c r="AR254">
        <v>0</v>
      </c>
      <c r="AS254" t="s">
        <v>3</v>
      </c>
      <c r="AT254">
        <v>5.0000000000000001E-3</v>
      </c>
      <c r="AU254" t="s">
        <v>3</v>
      </c>
      <c r="AV254">
        <v>0</v>
      </c>
      <c r="AW254">
        <v>2</v>
      </c>
      <c r="AX254">
        <v>87115606</v>
      </c>
      <c r="AY254">
        <v>1</v>
      </c>
      <c r="AZ254">
        <v>0</v>
      </c>
      <c r="BA254">
        <v>254</v>
      </c>
      <c r="BB254">
        <v>1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0</v>
      </c>
      <c r="BI254">
        <v>0</v>
      </c>
      <c r="BJ254">
        <v>124.97665000000001</v>
      </c>
      <c r="BK254">
        <v>0</v>
      </c>
      <c r="BL254">
        <v>0</v>
      </c>
      <c r="BM254">
        <v>0</v>
      </c>
      <c r="BN254">
        <v>0</v>
      </c>
      <c r="BO254">
        <v>0</v>
      </c>
      <c r="BP254">
        <v>1</v>
      </c>
      <c r="BQ254">
        <v>124.97665000000001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1</v>
      </c>
      <c r="CV254">
        <v>0</v>
      </c>
      <c r="CW254">
        <v>0</v>
      </c>
      <c r="CX254">
        <f>ROUND(Y254*Source!I133,7)</f>
        <v>0</v>
      </c>
      <c r="CY254">
        <f t="shared" si="82"/>
        <v>36493.18</v>
      </c>
      <c r="CZ254">
        <f t="shared" si="83"/>
        <v>24995.33</v>
      </c>
      <c r="DA254">
        <f t="shared" si="84"/>
        <v>1.46</v>
      </c>
      <c r="DB254">
        <f t="shared" si="66"/>
        <v>124.98</v>
      </c>
      <c r="DC254">
        <f t="shared" si="67"/>
        <v>0</v>
      </c>
      <c r="DD254" t="s">
        <v>3</v>
      </c>
      <c r="DE254" t="s">
        <v>3</v>
      </c>
      <c r="DF254">
        <f>ROUND(ROUND(AE254*AI254,2)*CX254,2)</f>
        <v>0</v>
      </c>
      <c r="DG254">
        <f t="shared" si="81"/>
        <v>0</v>
      </c>
      <c r="DH254">
        <f t="shared" si="68"/>
        <v>0</v>
      </c>
      <c r="DI254">
        <f t="shared" si="69"/>
        <v>0</v>
      </c>
      <c r="DJ254">
        <f t="shared" si="85"/>
        <v>0</v>
      </c>
      <c r="DK254">
        <v>0</v>
      </c>
      <c r="DL254" t="s">
        <v>3</v>
      </c>
      <c r="DM254">
        <v>0</v>
      </c>
      <c r="DN254" t="s">
        <v>3</v>
      </c>
      <c r="DO254">
        <v>0</v>
      </c>
    </row>
    <row r="255" spans="1:119" x14ac:dyDescent="0.2">
      <c r="A255">
        <f>ROW(Source!A173)</f>
        <v>173</v>
      </c>
      <c r="B255">
        <v>87105575</v>
      </c>
      <c r="C255">
        <v>87115609</v>
      </c>
      <c r="D255">
        <v>85789014</v>
      </c>
      <c r="E255">
        <v>117</v>
      </c>
      <c r="F255">
        <v>1</v>
      </c>
      <c r="G255">
        <v>1</v>
      </c>
      <c r="H255">
        <v>1</v>
      </c>
      <c r="I255" t="s">
        <v>528</v>
      </c>
      <c r="J255" t="s">
        <v>3</v>
      </c>
      <c r="K255" t="s">
        <v>529</v>
      </c>
      <c r="L255">
        <v>1191</v>
      </c>
      <c r="N255">
        <v>1013</v>
      </c>
      <c r="O255" t="s">
        <v>441</v>
      </c>
      <c r="P255" t="s">
        <v>441</v>
      </c>
      <c r="Q255">
        <v>1</v>
      </c>
      <c r="W255">
        <v>0</v>
      </c>
      <c r="X255">
        <v>370475345</v>
      </c>
      <c r="Y255">
        <f t="shared" si="65"/>
        <v>154</v>
      </c>
      <c r="AA255">
        <v>0</v>
      </c>
      <c r="AB255">
        <v>0</v>
      </c>
      <c r="AC255">
        <v>0</v>
      </c>
      <c r="AD255">
        <v>660.33</v>
      </c>
      <c r="AE255">
        <v>0</v>
      </c>
      <c r="AF255">
        <v>0</v>
      </c>
      <c r="AG255">
        <v>0</v>
      </c>
      <c r="AH255">
        <v>660.33</v>
      </c>
      <c r="AI255">
        <v>1</v>
      </c>
      <c r="AJ255">
        <v>1</v>
      </c>
      <c r="AK255">
        <v>1</v>
      </c>
      <c r="AL255">
        <v>1</v>
      </c>
      <c r="AM255">
        <v>-2</v>
      </c>
      <c r="AN255">
        <v>0</v>
      </c>
      <c r="AO255">
        <v>0</v>
      </c>
      <c r="AP255">
        <v>1</v>
      </c>
      <c r="AQ255">
        <v>1</v>
      </c>
      <c r="AR255">
        <v>0</v>
      </c>
      <c r="AS255" t="s">
        <v>3</v>
      </c>
      <c r="AT255">
        <v>154</v>
      </c>
      <c r="AU255" t="s">
        <v>3</v>
      </c>
      <c r="AV255">
        <v>1</v>
      </c>
      <c r="AW255">
        <v>2</v>
      </c>
      <c r="AX255">
        <v>87115611</v>
      </c>
      <c r="AY255">
        <v>1</v>
      </c>
      <c r="AZ255">
        <v>0</v>
      </c>
      <c r="BA255">
        <v>255</v>
      </c>
      <c r="BB255">
        <v>1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0</v>
      </c>
      <c r="BI255">
        <v>0</v>
      </c>
      <c r="BJ255">
        <v>0</v>
      </c>
      <c r="BK255">
        <v>0</v>
      </c>
      <c r="BL255">
        <v>0</v>
      </c>
      <c r="BM255">
        <v>101690.82</v>
      </c>
      <c r="BN255">
        <v>154</v>
      </c>
      <c r="BO255">
        <v>0</v>
      </c>
      <c r="BP255">
        <v>1</v>
      </c>
      <c r="BQ255">
        <v>0</v>
      </c>
      <c r="BR255">
        <v>0</v>
      </c>
      <c r="BS255">
        <v>0</v>
      </c>
      <c r="BT255">
        <v>101690.82</v>
      </c>
      <c r="BU255">
        <v>154</v>
      </c>
      <c r="BV255">
        <v>0</v>
      </c>
      <c r="BW255">
        <v>1</v>
      </c>
      <c r="CU255">
        <f>ROUND(AT255*Source!I173*AH255*AL255,2)</f>
        <v>0</v>
      </c>
      <c r="CV255">
        <f>ROUND(Y255*Source!I173,7)</f>
        <v>0</v>
      </c>
      <c r="CW255">
        <v>0</v>
      </c>
      <c r="CX255">
        <f>ROUND(Y255*Source!I173,7)</f>
        <v>0</v>
      </c>
      <c r="CY255">
        <f t="shared" ref="CY255:CY260" si="86">AD255</f>
        <v>660.33</v>
      </c>
      <c r="CZ255">
        <f t="shared" ref="CZ255:CZ260" si="87">AH255</f>
        <v>660.33</v>
      </c>
      <c r="DA255">
        <f t="shared" ref="DA255:DA260" si="88">AL255</f>
        <v>1</v>
      </c>
      <c r="DB255">
        <f t="shared" si="66"/>
        <v>101690.82</v>
      </c>
      <c r="DC255">
        <f t="shared" si="67"/>
        <v>0</v>
      </c>
      <c r="DD255" t="s">
        <v>3</v>
      </c>
      <c r="DE255" t="s">
        <v>3</v>
      </c>
      <c r="DF255">
        <f t="shared" ref="DF255:DF263" si="89">ROUND(ROUND(AE255,2)*CX255,2)</f>
        <v>0</v>
      </c>
      <c r="DG255">
        <f t="shared" si="81"/>
        <v>0</v>
      </c>
      <c r="DH255">
        <f t="shared" si="68"/>
        <v>0</v>
      </c>
      <c r="DI255">
        <f t="shared" si="69"/>
        <v>0</v>
      </c>
      <c r="DJ255">
        <f t="shared" ref="DJ255:DJ260" si="90">DI255</f>
        <v>0</v>
      </c>
      <c r="DK255">
        <v>1</v>
      </c>
      <c r="DL255" t="s">
        <v>3</v>
      </c>
      <c r="DM255">
        <v>0</v>
      </c>
      <c r="DN255" t="s">
        <v>3</v>
      </c>
      <c r="DO255">
        <v>0</v>
      </c>
    </row>
    <row r="256" spans="1:119" x14ac:dyDescent="0.2">
      <c r="A256">
        <f>ROW(Source!A174)</f>
        <v>174</v>
      </c>
      <c r="B256">
        <v>87105511</v>
      </c>
      <c r="C256">
        <v>87115609</v>
      </c>
      <c r="D256">
        <v>85789014</v>
      </c>
      <c r="E256">
        <v>117</v>
      </c>
      <c r="F256">
        <v>1</v>
      </c>
      <c r="G256">
        <v>1</v>
      </c>
      <c r="H256">
        <v>1</v>
      </c>
      <c r="I256" t="s">
        <v>528</v>
      </c>
      <c r="J256" t="s">
        <v>3</v>
      </c>
      <c r="K256" t="s">
        <v>529</v>
      </c>
      <c r="L256">
        <v>1191</v>
      </c>
      <c r="N256">
        <v>1013</v>
      </c>
      <c r="O256" t="s">
        <v>441</v>
      </c>
      <c r="P256" t="s">
        <v>441</v>
      </c>
      <c r="Q256">
        <v>1</v>
      </c>
      <c r="W256">
        <v>0</v>
      </c>
      <c r="X256">
        <v>370475345</v>
      </c>
      <c r="Y256">
        <f t="shared" si="65"/>
        <v>154</v>
      </c>
      <c r="AA256">
        <v>0</v>
      </c>
      <c r="AB256">
        <v>0</v>
      </c>
      <c r="AC256">
        <v>0</v>
      </c>
      <c r="AD256">
        <v>660.33</v>
      </c>
      <c r="AE256">
        <v>0</v>
      </c>
      <c r="AF256">
        <v>0</v>
      </c>
      <c r="AG256">
        <v>0</v>
      </c>
      <c r="AH256">
        <v>660.33</v>
      </c>
      <c r="AI256">
        <v>1</v>
      </c>
      <c r="AJ256">
        <v>1</v>
      </c>
      <c r="AK256">
        <v>1</v>
      </c>
      <c r="AL256">
        <v>1</v>
      </c>
      <c r="AM256">
        <v>-2</v>
      </c>
      <c r="AN256">
        <v>0</v>
      </c>
      <c r="AO256">
        <v>0</v>
      </c>
      <c r="AP256">
        <v>1</v>
      </c>
      <c r="AQ256">
        <v>1</v>
      </c>
      <c r="AR256">
        <v>0</v>
      </c>
      <c r="AS256" t="s">
        <v>3</v>
      </c>
      <c r="AT256">
        <v>154</v>
      </c>
      <c r="AU256" t="s">
        <v>3</v>
      </c>
      <c r="AV256">
        <v>1</v>
      </c>
      <c r="AW256">
        <v>2</v>
      </c>
      <c r="AX256">
        <v>87115611</v>
      </c>
      <c r="AY256">
        <v>1</v>
      </c>
      <c r="AZ256">
        <v>0</v>
      </c>
      <c r="BA256">
        <v>256</v>
      </c>
      <c r="BB256">
        <v>1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0</v>
      </c>
      <c r="BI256">
        <v>0</v>
      </c>
      <c r="BJ256">
        <v>0</v>
      </c>
      <c r="BK256">
        <v>0</v>
      </c>
      <c r="BL256">
        <v>0</v>
      </c>
      <c r="BM256">
        <v>101690.82</v>
      </c>
      <c r="BN256">
        <v>154</v>
      </c>
      <c r="BO256">
        <v>0</v>
      </c>
      <c r="BP256">
        <v>1</v>
      </c>
      <c r="BQ256">
        <v>0</v>
      </c>
      <c r="BR256">
        <v>0</v>
      </c>
      <c r="BS256">
        <v>0</v>
      </c>
      <c r="BT256">
        <v>101690.82</v>
      </c>
      <c r="BU256">
        <v>154</v>
      </c>
      <c r="BV256">
        <v>0</v>
      </c>
      <c r="BW256">
        <v>1</v>
      </c>
      <c r="CU256">
        <f>ROUND(AT256*Source!I174*AH256*AL256,2)</f>
        <v>0</v>
      </c>
      <c r="CV256">
        <f>ROUND(Y256*Source!I174,7)</f>
        <v>0</v>
      </c>
      <c r="CW256">
        <v>0</v>
      </c>
      <c r="CX256">
        <f>ROUND(Y256*Source!I174,7)</f>
        <v>0</v>
      </c>
      <c r="CY256">
        <f t="shared" si="86"/>
        <v>660.33</v>
      </c>
      <c r="CZ256">
        <f t="shared" si="87"/>
        <v>660.33</v>
      </c>
      <c r="DA256">
        <f t="shared" si="88"/>
        <v>1</v>
      </c>
      <c r="DB256">
        <f t="shared" si="66"/>
        <v>101690.82</v>
      </c>
      <c r="DC256">
        <f t="shared" si="67"/>
        <v>0</v>
      </c>
      <c r="DD256" t="s">
        <v>3</v>
      </c>
      <c r="DE256" t="s">
        <v>3</v>
      </c>
      <c r="DF256">
        <f t="shared" si="89"/>
        <v>0</v>
      </c>
      <c r="DG256">
        <f t="shared" si="81"/>
        <v>0</v>
      </c>
      <c r="DH256">
        <f t="shared" si="68"/>
        <v>0</v>
      </c>
      <c r="DI256">
        <f t="shared" si="69"/>
        <v>0</v>
      </c>
      <c r="DJ256">
        <f t="shared" si="90"/>
        <v>0</v>
      </c>
      <c r="DK256">
        <v>1</v>
      </c>
      <c r="DL256" t="s">
        <v>3</v>
      </c>
      <c r="DM256">
        <v>0</v>
      </c>
      <c r="DN256" t="s">
        <v>3</v>
      </c>
      <c r="DO256">
        <v>0</v>
      </c>
    </row>
    <row r="257" spans="1:119" x14ac:dyDescent="0.2">
      <c r="A257">
        <f>ROW(Source!A175)</f>
        <v>175</v>
      </c>
      <c r="B257">
        <v>87105575</v>
      </c>
      <c r="C257">
        <v>87115612</v>
      </c>
      <c r="D257">
        <v>85789004</v>
      </c>
      <c r="E257">
        <v>117</v>
      </c>
      <c r="F257">
        <v>1</v>
      </c>
      <c r="G257">
        <v>1</v>
      </c>
      <c r="H257">
        <v>1</v>
      </c>
      <c r="I257" t="s">
        <v>530</v>
      </c>
      <c r="J257" t="s">
        <v>3</v>
      </c>
      <c r="K257" t="s">
        <v>531</v>
      </c>
      <c r="L257">
        <v>1191</v>
      </c>
      <c r="N257">
        <v>1013</v>
      </c>
      <c r="O257" t="s">
        <v>441</v>
      </c>
      <c r="P257" t="s">
        <v>441</v>
      </c>
      <c r="Q257">
        <v>1</v>
      </c>
      <c r="W257">
        <v>0</v>
      </c>
      <c r="X257">
        <v>-267883188</v>
      </c>
      <c r="Y257">
        <f t="shared" ref="Y257:Y320" si="91">AT257</f>
        <v>88.5</v>
      </c>
      <c r="AA257">
        <v>0</v>
      </c>
      <c r="AB257">
        <v>0</v>
      </c>
      <c r="AC257">
        <v>0</v>
      </c>
      <c r="AD257">
        <v>633.07000000000005</v>
      </c>
      <c r="AE257">
        <v>0</v>
      </c>
      <c r="AF257">
        <v>0</v>
      </c>
      <c r="AG257">
        <v>0</v>
      </c>
      <c r="AH257">
        <v>633.07000000000005</v>
      </c>
      <c r="AI257">
        <v>1</v>
      </c>
      <c r="AJ257">
        <v>1</v>
      </c>
      <c r="AK257">
        <v>1</v>
      </c>
      <c r="AL257">
        <v>1</v>
      </c>
      <c r="AM257">
        <v>-2</v>
      </c>
      <c r="AN257">
        <v>0</v>
      </c>
      <c r="AO257">
        <v>0</v>
      </c>
      <c r="AP257">
        <v>1</v>
      </c>
      <c r="AQ257">
        <v>1</v>
      </c>
      <c r="AR257">
        <v>0</v>
      </c>
      <c r="AS257" t="s">
        <v>3</v>
      </c>
      <c r="AT257">
        <v>88.5</v>
      </c>
      <c r="AU257" t="s">
        <v>3</v>
      </c>
      <c r="AV257">
        <v>1</v>
      </c>
      <c r="AW257">
        <v>2</v>
      </c>
      <c r="AX257">
        <v>87115614</v>
      </c>
      <c r="AY257">
        <v>1</v>
      </c>
      <c r="AZ257">
        <v>0</v>
      </c>
      <c r="BA257">
        <v>257</v>
      </c>
      <c r="BB257">
        <v>1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0</v>
      </c>
      <c r="BI257">
        <v>0</v>
      </c>
      <c r="BJ257">
        <v>0</v>
      </c>
      <c r="BK257">
        <v>0</v>
      </c>
      <c r="BL257">
        <v>0</v>
      </c>
      <c r="BM257">
        <v>56026.695000000007</v>
      </c>
      <c r="BN257">
        <v>88.5</v>
      </c>
      <c r="BO257">
        <v>0</v>
      </c>
      <c r="BP257">
        <v>1</v>
      </c>
      <c r="BQ257">
        <v>0</v>
      </c>
      <c r="BR257">
        <v>0</v>
      </c>
      <c r="BS257">
        <v>0</v>
      </c>
      <c r="BT257">
        <v>56026.695000000007</v>
      </c>
      <c r="BU257">
        <v>88.5</v>
      </c>
      <c r="BV257">
        <v>0</v>
      </c>
      <c r="BW257">
        <v>1</v>
      </c>
      <c r="CU257">
        <f>ROUND(AT257*Source!I175*AH257*AL257,2)</f>
        <v>0</v>
      </c>
      <c r="CV257">
        <f>ROUND(Y257*Source!I175,7)</f>
        <v>0</v>
      </c>
      <c r="CW257">
        <v>0</v>
      </c>
      <c r="CX257">
        <f>ROUND(Y257*Source!I175,7)</f>
        <v>0</v>
      </c>
      <c r="CY257">
        <f t="shared" si="86"/>
        <v>633.07000000000005</v>
      </c>
      <c r="CZ257">
        <f t="shared" si="87"/>
        <v>633.07000000000005</v>
      </c>
      <c r="DA257">
        <f t="shared" si="88"/>
        <v>1</v>
      </c>
      <c r="DB257">
        <f t="shared" ref="DB257:DB320" si="92">ROUND(ROUND(AT257*CZ257,2),2)</f>
        <v>56026.7</v>
      </c>
      <c r="DC257">
        <f t="shared" ref="DC257:DC320" si="93">ROUND(ROUND(AT257*AG257,2),2)</f>
        <v>0</v>
      </c>
      <c r="DD257" t="s">
        <v>3</v>
      </c>
      <c r="DE257" t="s">
        <v>3</v>
      </c>
      <c r="DF257">
        <f t="shared" si="89"/>
        <v>0</v>
      </c>
      <c r="DG257">
        <f t="shared" si="81"/>
        <v>0</v>
      </c>
      <c r="DH257">
        <f t="shared" ref="DH257:DH320" si="94">ROUND(ROUND(AG257,2)*CX257,2)</f>
        <v>0</v>
      </c>
      <c r="DI257">
        <f t="shared" ref="DI257:DI320" si="95">ROUND(ROUND(AH257,2)*CX257,2)</f>
        <v>0</v>
      </c>
      <c r="DJ257">
        <f t="shared" si="90"/>
        <v>0</v>
      </c>
      <c r="DK257">
        <v>1</v>
      </c>
      <c r="DL257" t="s">
        <v>3</v>
      </c>
      <c r="DM257">
        <v>0</v>
      </c>
      <c r="DN257" t="s">
        <v>3</v>
      </c>
      <c r="DO257">
        <v>0</v>
      </c>
    </row>
    <row r="258" spans="1:119" x14ac:dyDescent="0.2">
      <c r="A258">
        <f>ROW(Source!A176)</f>
        <v>176</v>
      </c>
      <c r="B258">
        <v>87105511</v>
      </c>
      <c r="C258">
        <v>87115612</v>
      </c>
      <c r="D258">
        <v>85789004</v>
      </c>
      <c r="E258">
        <v>117</v>
      </c>
      <c r="F258">
        <v>1</v>
      </c>
      <c r="G258">
        <v>1</v>
      </c>
      <c r="H258">
        <v>1</v>
      </c>
      <c r="I258" t="s">
        <v>530</v>
      </c>
      <c r="J258" t="s">
        <v>3</v>
      </c>
      <c r="K258" t="s">
        <v>531</v>
      </c>
      <c r="L258">
        <v>1191</v>
      </c>
      <c r="N258">
        <v>1013</v>
      </c>
      <c r="O258" t="s">
        <v>441</v>
      </c>
      <c r="P258" t="s">
        <v>441</v>
      </c>
      <c r="Q258">
        <v>1</v>
      </c>
      <c r="W258">
        <v>0</v>
      </c>
      <c r="X258">
        <v>-267883188</v>
      </c>
      <c r="Y258">
        <f t="shared" si="91"/>
        <v>88.5</v>
      </c>
      <c r="AA258">
        <v>0</v>
      </c>
      <c r="AB258">
        <v>0</v>
      </c>
      <c r="AC258">
        <v>0</v>
      </c>
      <c r="AD258">
        <v>633.07000000000005</v>
      </c>
      <c r="AE258">
        <v>0</v>
      </c>
      <c r="AF258">
        <v>0</v>
      </c>
      <c r="AG258">
        <v>0</v>
      </c>
      <c r="AH258">
        <v>633.07000000000005</v>
      </c>
      <c r="AI258">
        <v>1</v>
      </c>
      <c r="AJ258">
        <v>1</v>
      </c>
      <c r="AK258">
        <v>1</v>
      </c>
      <c r="AL258">
        <v>1</v>
      </c>
      <c r="AM258">
        <v>-2</v>
      </c>
      <c r="AN258">
        <v>0</v>
      </c>
      <c r="AO258">
        <v>0</v>
      </c>
      <c r="AP258">
        <v>1</v>
      </c>
      <c r="AQ258">
        <v>1</v>
      </c>
      <c r="AR258">
        <v>0</v>
      </c>
      <c r="AS258" t="s">
        <v>3</v>
      </c>
      <c r="AT258">
        <v>88.5</v>
      </c>
      <c r="AU258" t="s">
        <v>3</v>
      </c>
      <c r="AV258">
        <v>1</v>
      </c>
      <c r="AW258">
        <v>2</v>
      </c>
      <c r="AX258">
        <v>87115614</v>
      </c>
      <c r="AY258">
        <v>1</v>
      </c>
      <c r="AZ258">
        <v>0</v>
      </c>
      <c r="BA258">
        <v>258</v>
      </c>
      <c r="BB258">
        <v>1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0</v>
      </c>
      <c r="BI258">
        <v>0</v>
      </c>
      <c r="BJ258">
        <v>0</v>
      </c>
      <c r="BK258">
        <v>0</v>
      </c>
      <c r="BL258">
        <v>0</v>
      </c>
      <c r="BM258">
        <v>56026.695000000007</v>
      </c>
      <c r="BN258">
        <v>88.5</v>
      </c>
      <c r="BO258">
        <v>0</v>
      </c>
      <c r="BP258">
        <v>1</v>
      </c>
      <c r="BQ258">
        <v>0</v>
      </c>
      <c r="BR258">
        <v>0</v>
      </c>
      <c r="BS258">
        <v>0</v>
      </c>
      <c r="BT258">
        <v>56026.695000000007</v>
      </c>
      <c r="BU258">
        <v>88.5</v>
      </c>
      <c r="BV258">
        <v>0</v>
      </c>
      <c r="BW258">
        <v>1</v>
      </c>
      <c r="CU258">
        <f>ROUND(AT258*Source!I176*AH258*AL258,2)</f>
        <v>0</v>
      </c>
      <c r="CV258">
        <f>ROUND(Y258*Source!I176,7)</f>
        <v>0</v>
      </c>
      <c r="CW258">
        <v>0</v>
      </c>
      <c r="CX258">
        <f>ROUND(Y258*Source!I176,7)</f>
        <v>0</v>
      </c>
      <c r="CY258">
        <f t="shared" si="86"/>
        <v>633.07000000000005</v>
      </c>
      <c r="CZ258">
        <f t="shared" si="87"/>
        <v>633.07000000000005</v>
      </c>
      <c r="DA258">
        <f t="shared" si="88"/>
        <v>1</v>
      </c>
      <c r="DB258">
        <f t="shared" si="92"/>
        <v>56026.7</v>
      </c>
      <c r="DC258">
        <f t="shared" si="93"/>
        <v>0</v>
      </c>
      <c r="DD258" t="s">
        <v>3</v>
      </c>
      <c r="DE258" t="s">
        <v>3</v>
      </c>
      <c r="DF258">
        <f t="shared" si="89"/>
        <v>0</v>
      </c>
      <c r="DG258">
        <f t="shared" si="81"/>
        <v>0</v>
      </c>
      <c r="DH258">
        <f t="shared" si="94"/>
        <v>0</v>
      </c>
      <c r="DI258">
        <f t="shared" si="95"/>
        <v>0</v>
      </c>
      <c r="DJ258">
        <f t="shared" si="90"/>
        <v>0</v>
      </c>
      <c r="DK258">
        <v>1</v>
      </c>
      <c r="DL258" t="s">
        <v>3</v>
      </c>
      <c r="DM258">
        <v>0</v>
      </c>
      <c r="DN258" t="s">
        <v>3</v>
      </c>
      <c r="DO258">
        <v>0</v>
      </c>
    </row>
    <row r="259" spans="1:119" x14ac:dyDescent="0.2">
      <c r="A259">
        <f>ROW(Source!A177)</f>
        <v>177</v>
      </c>
      <c r="B259">
        <v>87105575</v>
      </c>
      <c r="C259">
        <v>87115615</v>
      </c>
      <c r="D259">
        <v>85789072</v>
      </c>
      <c r="E259">
        <v>117</v>
      </c>
      <c r="F259">
        <v>1</v>
      </c>
      <c r="G259">
        <v>1</v>
      </c>
      <c r="H259">
        <v>1</v>
      </c>
      <c r="I259" t="s">
        <v>532</v>
      </c>
      <c r="J259" t="s">
        <v>3</v>
      </c>
      <c r="K259" t="s">
        <v>533</v>
      </c>
      <c r="L259">
        <v>1191</v>
      </c>
      <c r="N259">
        <v>1013</v>
      </c>
      <c r="O259" t="s">
        <v>441</v>
      </c>
      <c r="P259" t="s">
        <v>441</v>
      </c>
      <c r="Q259">
        <v>1</v>
      </c>
      <c r="W259">
        <v>0</v>
      </c>
      <c r="X259">
        <v>44848675</v>
      </c>
      <c r="Y259">
        <f t="shared" si="91"/>
        <v>9.27</v>
      </c>
      <c r="AA259">
        <v>0</v>
      </c>
      <c r="AB259">
        <v>0</v>
      </c>
      <c r="AC259">
        <v>0</v>
      </c>
      <c r="AD259">
        <v>793.61</v>
      </c>
      <c r="AE259">
        <v>0</v>
      </c>
      <c r="AF259">
        <v>0</v>
      </c>
      <c r="AG259">
        <v>0</v>
      </c>
      <c r="AH259">
        <v>793.61</v>
      </c>
      <c r="AI259">
        <v>1</v>
      </c>
      <c r="AJ259">
        <v>1</v>
      </c>
      <c r="AK259">
        <v>1</v>
      </c>
      <c r="AL259">
        <v>1</v>
      </c>
      <c r="AM259">
        <v>-2</v>
      </c>
      <c r="AN259">
        <v>0</v>
      </c>
      <c r="AO259">
        <v>0</v>
      </c>
      <c r="AP259">
        <v>1</v>
      </c>
      <c r="AQ259">
        <v>1</v>
      </c>
      <c r="AR259">
        <v>0</v>
      </c>
      <c r="AS259" t="s">
        <v>3</v>
      </c>
      <c r="AT259">
        <v>9.27</v>
      </c>
      <c r="AU259" t="s">
        <v>3</v>
      </c>
      <c r="AV259">
        <v>1</v>
      </c>
      <c r="AW259">
        <v>2</v>
      </c>
      <c r="AX259">
        <v>87115624</v>
      </c>
      <c r="AY259">
        <v>1</v>
      </c>
      <c r="AZ259">
        <v>0</v>
      </c>
      <c r="BA259">
        <v>259</v>
      </c>
      <c r="BB259">
        <v>1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0</v>
      </c>
      <c r="BI259">
        <v>0</v>
      </c>
      <c r="BJ259">
        <v>0</v>
      </c>
      <c r="BK259">
        <v>0</v>
      </c>
      <c r="BL259">
        <v>0</v>
      </c>
      <c r="BM259">
        <v>7356.7646999999997</v>
      </c>
      <c r="BN259">
        <v>9.27</v>
      </c>
      <c r="BO259">
        <v>0</v>
      </c>
      <c r="BP259">
        <v>1</v>
      </c>
      <c r="BQ259">
        <v>0</v>
      </c>
      <c r="BR259">
        <v>0</v>
      </c>
      <c r="BS259">
        <v>0</v>
      </c>
      <c r="BT259">
        <v>7356.7646999999997</v>
      </c>
      <c r="BU259">
        <v>9.27</v>
      </c>
      <c r="BV259">
        <v>0</v>
      </c>
      <c r="BW259">
        <v>1</v>
      </c>
      <c r="CU259">
        <f>ROUND(AT259*Source!I177*AH259*AL259,2)</f>
        <v>0</v>
      </c>
      <c r="CV259">
        <f>ROUND(Y259*Source!I177,7)</f>
        <v>0</v>
      </c>
      <c r="CW259">
        <v>0</v>
      </c>
      <c r="CX259">
        <f>ROUND(Y259*Source!I177,7)</f>
        <v>0</v>
      </c>
      <c r="CY259">
        <f t="shared" si="86"/>
        <v>793.61</v>
      </c>
      <c r="CZ259">
        <f t="shared" si="87"/>
        <v>793.61</v>
      </c>
      <c r="DA259">
        <f t="shared" si="88"/>
        <v>1</v>
      </c>
      <c r="DB259">
        <f t="shared" si="92"/>
        <v>7356.76</v>
      </c>
      <c r="DC259">
        <f t="shared" si="93"/>
        <v>0</v>
      </c>
      <c r="DD259" t="s">
        <v>3</v>
      </c>
      <c r="DE259" t="s">
        <v>3</v>
      </c>
      <c r="DF259">
        <f t="shared" si="89"/>
        <v>0</v>
      </c>
      <c r="DG259">
        <f t="shared" si="81"/>
        <v>0</v>
      </c>
      <c r="DH259">
        <f t="shared" si="94"/>
        <v>0</v>
      </c>
      <c r="DI259">
        <f t="shared" si="95"/>
        <v>0</v>
      </c>
      <c r="DJ259">
        <f t="shared" si="90"/>
        <v>0</v>
      </c>
      <c r="DK259">
        <v>1</v>
      </c>
      <c r="DL259" t="s">
        <v>3</v>
      </c>
      <c r="DM259">
        <v>0</v>
      </c>
      <c r="DN259" t="s">
        <v>3</v>
      </c>
      <c r="DO259">
        <v>0</v>
      </c>
    </row>
    <row r="260" spans="1:119" x14ac:dyDescent="0.2">
      <c r="A260">
        <f>ROW(Source!A177)</f>
        <v>177</v>
      </c>
      <c r="B260">
        <v>87105575</v>
      </c>
      <c r="C260">
        <v>87115615</v>
      </c>
      <c r="D260">
        <v>85789248</v>
      </c>
      <c r="E260">
        <v>117</v>
      </c>
      <c r="F260">
        <v>1</v>
      </c>
      <c r="G260">
        <v>1</v>
      </c>
      <c r="H260">
        <v>1</v>
      </c>
      <c r="I260" t="s">
        <v>442</v>
      </c>
      <c r="J260" t="s">
        <v>3</v>
      </c>
      <c r="K260" t="s">
        <v>443</v>
      </c>
      <c r="L260">
        <v>1191</v>
      </c>
      <c r="N260">
        <v>1013</v>
      </c>
      <c r="O260" t="s">
        <v>441</v>
      </c>
      <c r="P260" t="s">
        <v>441</v>
      </c>
      <c r="Q260">
        <v>1</v>
      </c>
      <c r="W260">
        <v>0</v>
      </c>
      <c r="X260">
        <v>-1417349443</v>
      </c>
      <c r="Y260">
        <f t="shared" si="91"/>
        <v>0.34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1</v>
      </c>
      <c r="AJ260">
        <v>1</v>
      </c>
      <c r="AK260">
        <v>1</v>
      </c>
      <c r="AL260">
        <v>1</v>
      </c>
      <c r="AM260">
        <v>-2</v>
      </c>
      <c r="AN260">
        <v>0</v>
      </c>
      <c r="AO260">
        <v>0</v>
      </c>
      <c r="AP260">
        <v>1</v>
      </c>
      <c r="AQ260">
        <v>1</v>
      </c>
      <c r="AR260">
        <v>0</v>
      </c>
      <c r="AS260" t="s">
        <v>3</v>
      </c>
      <c r="AT260">
        <v>0.34</v>
      </c>
      <c r="AU260" t="s">
        <v>3</v>
      </c>
      <c r="AV260">
        <v>2</v>
      </c>
      <c r="AW260">
        <v>2</v>
      </c>
      <c r="AX260">
        <v>87115625</v>
      </c>
      <c r="AY260">
        <v>1</v>
      </c>
      <c r="AZ260">
        <v>0</v>
      </c>
      <c r="BA260">
        <v>260</v>
      </c>
      <c r="BB260">
        <v>1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0</v>
      </c>
      <c r="BI260">
        <v>0</v>
      </c>
      <c r="BJ260">
        <v>0</v>
      </c>
      <c r="BK260">
        <v>0</v>
      </c>
      <c r="BL260">
        <v>0</v>
      </c>
      <c r="BM260">
        <v>0</v>
      </c>
      <c r="BN260">
        <v>0</v>
      </c>
      <c r="BO260">
        <v>0</v>
      </c>
      <c r="BP260">
        <v>0</v>
      </c>
      <c r="BQ260">
        <v>0</v>
      </c>
      <c r="BR260">
        <v>0</v>
      </c>
      <c r="BS260">
        <v>0</v>
      </c>
      <c r="BT260">
        <v>0</v>
      </c>
      <c r="BU260">
        <v>0</v>
      </c>
      <c r="BV260">
        <v>0</v>
      </c>
      <c r="BW260">
        <v>0</v>
      </c>
      <c r="CV260">
        <v>0</v>
      </c>
      <c r="CW260">
        <v>0</v>
      </c>
      <c r="CX260">
        <f>ROUND(Y260*Source!I177,7)</f>
        <v>0</v>
      </c>
      <c r="CY260">
        <f t="shared" si="86"/>
        <v>0</v>
      </c>
      <c r="CZ260">
        <f t="shared" si="87"/>
        <v>0</v>
      </c>
      <c r="DA260">
        <f t="shared" si="88"/>
        <v>1</v>
      </c>
      <c r="DB260">
        <f t="shared" si="92"/>
        <v>0</v>
      </c>
      <c r="DC260">
        <f t="shared" si="93"/>
        <v>0</v>
      </c>
      <c r="DD260" t="s">
        <v>3</v>
      </c>
      <c r="DE260" t="s">
        <v>3</v>
      </c>
      <c r="DF260">
        <f t="shared" si="89"/>
        <v>0</v>
      </c>
      <c r="DG260">
        <f t="shared" si="81"/>
        <v>0</v>
      </c>
      <c r="DH260">
        <f t="shared" si="94"/>
        <v>0</v>
      </c>
      <c r="DI260">
        <f t="shared" si="95"/>
        <v>0</v>
      </c>
      <c r="DJ260">
        <f t="shared" si="90"/>
        <v>0</v>
      </c>
      <c r="DK260">
        <v>0</v>
      </c>
      <c r="DL260" t="s">
        <v>3</v>
      </c>
      <c r="DM260">
        <v>0</v>
      </c>
      <c r="DN260" t="s">
        <v>3</v>
      </c>
      <c r="DO260">
        <v>0</v>
      </c>
    </row>
    <row r="261" spans="1:119" x14ac:dyDescent="0.2">
      <c r="A261">
        <f>ROW(Source!A177)</f>
        <v>177</v>
      </c>
      <c r="B261">
        <v>87105575</v>
      </c>
      <c r="C261">
        <v>87115615</v>
      </c>
      <c r="D261">
        <v>85795737</v>
      </c>
      <c r="E261">
        <v>1</v>
      </c>
      <c r="F261">
        <v>1</v>
      </c>
      <c r="G261">
        <v>1</v>
      </c>
      <c r="H261">
        <v>2</v>
      </c>
      <c r="I261" t="s">
        <v>444</v>
      </c>
      <c r="J261" t="s">
        <v>445</v>
      </c>
      <c r="K261" t="s">
        <v>446</v>
      </c>
      <c r="L261">
        <v>1368</v>
      </c>
      <c r="N261">
        <v>1011</v>
      </c>
      <c r="O261" t="s">
        <v>447</v>
      </c>
      <c r="P261" t="s">
        <v>447</v>
      </c>
      <c r="Q261">
        <v>1</v>
      </c>
      <c r="W261">
        <v>0</v>
      </c>
      <c r="X261">
        <v>639918019</v>
      </c>
      <c r="Y261">
        <f t="shared" si="91"/>
        <v>0.17</v>
      </c>
      <c r="AA261">
        <v>0</v>
      </c>
      <c r="AB261">
        <v>1626.29</v>
      </c>
      <c r="AC261">
        <v>1090.46</v>
      </c>
      <c r="AD261">
        <v>0</v>
      </c>
      <c r="AE261">
        <v>0</v>
      </c>
      <c r="AF261">
        <v>1626.29</v>
      </c>
      <c r="AG261">
        <v>1090.46</v>
      </c>
      <c r="AH261">
        <v>0</v>
      </c>
      <c r="AI261">
        <v>1</v>
      </c>
      <c r="AJ261">
        <v>1</v>
      </c>
      <c r="AK261">
        <v>1</v>
      </c>
      <c r="AL261">
        <v>1</v>
      </c>
      <c r="AM261">
        <v>-2</v>
      </c>
      <c r="AN261">
        <v>0</v>
      </c>
      <c r="AO261">
        <v>0</v>
      </c>
      <c r="AP261">
        <v>1</v>
      </c>
      <c r="AQ261">
        <v>1</v>
      </c>
      <c r="AR261">
        <v>0</v>
      </c>
      <c r="AS261" t="s">
        <v>3</v>
      </c>
      <c r="AT261">
        <v>0.17</v>
      </c>
      <c r="AU261" t="s">
        <v>3</v>
      </c>
      <c r="AV261">
        <v>1</v>
      </c>
      <c r="AW261">
        <v>2</v>
      </c>
      <c r="AX261">
        <v>87115626</v>
      </c>
      <c r="AY261">
        <v>1</v>
      </c>
      <c r="AZ261">
        <v>0</v>
      </c>
      <c r="BA261">
        <v>261</v>
      </c>
      <c r="BB261">
        <v>1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0</v>
      </c>
      <c r="BI261">
        <v>0</v>
      </c>
      <c r="BJ261">
        <v>0</v>
      </c>
      <c r="BK261">
        <v>276.46930000000003</v>
      </c>
      <c r="BL261">
        <v>185.37820000000002</v>
      </c>
      <c r="BM261">
        <v>0</v>
      </c>
      <c r="BN261">
        <v>0</v>
      </c>
      <c r="BO261">
        <v>0.17</v>
      </c>
      <c r="BP261">
        <v>1</v>
      </c>
      <c r="BQ261">
        <v>0</v>
      </c>
      <c r="BR261">
        <v>276.46930000000003</v>
      </c>
      <c r="BS261">
        <v>185.37820000000002</v>
      </c>
      <c r="BT261">
        <v>0</v>
      </c>
      <c r="BU261">
        <v>0</v>
      </c>
      <c r="BV261">
        <v>0.17</v>
      </c>
      <c r="BW261">
        <v>1</v>
      </c>
      <c r="CV261">
        <v>0</v>
      </c>
      <c r="CW261">
        <f>ROUND(Y261*Source!I177*DO261,7)</f>
        <v>0</v>
      </c>
      <c r="CX261">
        <f>ROUND(Y261*Source!I177,7)</f>
        <v>0</v>
      </c>
      <c r="CY261">
        <f>AB261</f>
        <v>1626.29</v>
      </c>
      <c r="CZ261">
        <f>AF261</f>
        <v>1626.29</v>
      </c>
      <c r="DA261">
        <f>AJ261</f>
        <v>1</v>
      </c>
      <c r="DB261">
        <f t="shared" si="92"/>
        <v>276.47000000000003</v>
      </c>
      <c r="DC261">
        <f t="shared" si="93"/>
        <v>185.38</v>
      </c>
      <c r="DD261" t="s">
        <v>3</v>
      </c>
      <c r="DE261" t="s">
        <v>3</v>
      </c>
      <c r="DF261">
        <f t="shared" si="89"/>
        <v>0</v>
      </c>
      <c r="DG261">
        <f t="shared" si="81"/>
        <v>0</v>
      </c>
      <c r="DH261">
        <f t="shared" si="94"/>
        <v>0</v>
      </c>
      <c r="DI261">
        <f t="shared" si="95"/>
        <v>0</v>
      </c>
      <c r="DJ261">
        <f>DG261+DH261</f>
        <v>0</v>
      </c>
      <c r="DK261">
        <v>1</v>
      </c>
      <c r="DL261" t="s">
        <v>448</v>
      </c>
      <c r="DM261">
        <v>6</v>
      </c>
      <c r="DN261" t="s">
        <v>441</v>
      </c>
      <c r="DO261">
        <v>1</v>
      </c>
    </row>
    <row r="262" spans="1:119" x14ac:dyDescent="0.2">
      <c r="A262">
        <f>ROW(Source!A177)</f>
        <v>177</v>
      </c>
      <c r="B262">
        <v>87105575</v>
      </c>
      <c r="C262">
        <v>87115615</v>
      </c>
      <c r="D262">
        <v>85796632</v>
      </c>
      <c r="E262">
        <v>1</v>
      </c>
      <c r="F262">
        <v>1</v>
      </c>
      <c r="G262">
        <v>1</v>
      </c>
      <c r="H262">
        <v>2</v>
      </c>
      <c r="I262" t="s">
        <v>462</v>
      </c>
      <c r="J262" t="s">
        <v>463</v>
      </c>
      <c r="K262" t="s">
        <v>464</v>
      </c>
      <c r="L262">
        <v>1368</v>
      </c>
      <c r="N262">
        <v>1011</v>
      </c>
      <c r="O262" t="s">
        <v>447</v>
      </c>
      <c r="P262" t="s">
        <v>447</v>
      </c>
      <c r="Q262">
        <v>1</v>
      </c>
      <c r="W262">
        <v>0</v>
      </c>
      <c r="X262">
        <v>-849950259</v>
      </c>
      <c r="Y262">
        <f t="shared" si="91"/>
        <v>0.17</v>
      </c>
      <c r="AA262">
        <v>0</v>
      </c>
      <c r="AB262">
        <v>641.70000000000005</v>
      </c>
      <c r="AC262">
        <v>811.79</v>
      </c>
      <c r="AD262">
        <v>0</v>
      </c>
      <c r="AE262">
        <v>0</v>
      </c>
      <c r="AF262">
        <v>641.70000000000005</v>
      </c>
      <c r="AG262">
        <v>811.79</v>
      </c>
      <c r="AH262">
        <v>0</v>
      </c>
      <c r="AI262">
        <v>1</v>
      </c>
      <c r="AJ262">
        <v>1</v>
      </c>
      <c r="AK262">
        <v>1</v>
      </c>
      <c r="AL262">
        <v>1</v>
      </c>
      <c r="AM262">
        <v>-2</v>
      </c>
      <c r="AN262">
        <v>0</v>
      </c>
      <c r="AO262">
        <v>0</v>
      </c>
      <c r="AP262">
        <v>1</v>
      </c>
      <c r="AQ262">
        <v>1</v>
      </c>
      <c r="AR262">
        <v>0</v>
      </c>
      <c r="AS262" t="s">
        <v>3</v>
      </c>
      <c r="AT262">
        <v>0.17</v>
      </c>
      <c r="AU262" t="s">
        <v>3</v>
      </c>
      <c r="AV262">
        <v>1</v>
      </c>
      <c r="AW262">
        <v>2</v>
      </c>
      <c r="AX262">
        <v>87115627</v>
      </c>
      <c r="AY262">
        <v>1</v>
      </c>
      <c r="AZ262">
        <v>0</v>
      </c>
      <c r="BA262">
        <v>262</v>
      </c>
      <c r="BB262">
        <v>1</v>
      </c>
      <c r="BC262">
        <v>0</v>
      </c>
      <c r="BD262">
        <v>0</v>
      </c>
      <c r="BE262">
        <v>0</v>
      </c>
      <c r="BF262">
        <v>0</v>
      </c>
      <c r="BG262">
        <v>0</v>
      </c>
      <c r="BH262">
        <v>0</v>
      </c>
      <c r="BI262">
        <v>0</v>
      </c>
      <c r="BJ262">
        <v>0</v>
      </c>
      <c r="BK262">
        <v>109.08900000000001</v>
      </c>
      <c r="BL262">
        <v>138.0043</v>
      </c>
      <c r="BM262">
        <v>0</v>
      </c>
      <c r="BN262">
        <v>0</v>
      </c>
      <c r="BO262">
        <v>0.17</v>
      </c>
      <c r="BP262">
        <v>1</v>
      </c>
      <c r="BQ262">
        <v>0</v>
      </c>
      <c r="BR262">
        <v>109.08900000000001</v>
      </c>
      <c r="BS262">
        <v>138.0043</v>
      </c>
      <c r="BT262">
        <v>0</v>
      </c>
      <c r="BU262">
        <v>0</v>
      </c>
      <c r="BV262">
        <v>0.17</v>
      </c>
      <c r="BW262">
        <v>1</v>
      </c>
      <c r="CV262">
        <v>0</v>
      </c>
      <c r="CW262">
        <f>ROUND(Y262*Source!I177*DO262,7)</f>
        <v>0</v>
      </c>
      <c r="CX262">
        <f>ROUND(Y262*Source!I177,7)</f>
        <v>0</v>
      </c>
      <c r="CY262">
        <f>AB262</f>
        <v>641.70000000000005</v>
      </c>
      <c r="CZ262">
        <f>AF262</f>
        <v>641.70000000000005</v>
      </c>
      <c r="DA262">
        <f>AJ262</f>
        <v>1</v>
      </c>
      <c r="DB262">
        <f t="shared" si="92"/>
        <v>109.09</v>
      </c>
      <c r="DC262">
        <f t="shared" si="93"/>
        <v>138</v>
      </c>
      <c r="DD262" t="s">
        <v>3</v>
      </c>
      <c r="DE262" t="s">
        <v>3</v>
      </c>
      <c r="DF262">
        <f t="shared" si="89"/>
        <v>0</v>
      </c>
      <c r="DG262">
        <f t="shared" si="81"/>
        <v>0</v>
      </c>
      <c r="DH262">
        <f t="shared" si="94"/>
        <v>0</v>
      </c>
      <c r="DI262">
        <f t="shared" si="95"/>
        <v>0</v>
      </c>
      <c r="DJ262">
        <f>DG262+DH262</f>
        <v>0</v>
      </c>
      <c r="DK262">
        <v>1</v>
      </c>
      <c r="DL262" t="s">
        <v>455</v>
      </c>
      <c r="DM262">
        <v>4</v>
      </c>
      <c r="DN262" t="s">
        <v>441</v>
      </c>
      <c r="DO262">
        <v>1</v>
      </c>
    </row>
    <row r="263" spans="1:119" x14ac:dyDescent="0.2">
      <c r="A263">
        <f>ROW(Source!A177)</f>
        <v>177</v>
      </c>
      <c r="B263">
        <v>87105575</v>
      </c>
      <c r="C263">
        <v>87115615</v>
      </c>
      <c r="D263">
        <v>85796828</v>
      </c>
      <c r="E263">
        <v>1</v>
      </c>
      <c r="F263">
        <v>1</v>
      </c>
      <c r="G263">
        <v>1</v>
      </c>
      <c r="H263">
        <v>2</v>
      </c>
      <c r="I263" t="s">
        <v>503</v>
      </c>
      <c r="J263" t="s">
        <v>504</v>
      </c>
      <c r="K263" t="s">
        <v>505</v>
      </c>
      <c r="L263">
        <v>1368</v>
      </c>
      <c r="N263">
        <v>1011</v>
      </c>
      <c r="O263" t="s">
        <v>447</v>
      </c>
      <c r="P263" t="s">
        <v>447</v>
      </c>
      <c r="Q263">
        <v>1</v>
      </c>
      <c r="W263">
        <v>0</v>
      </c>
      <c r="X263">
        <v>303316554</v>
      </c>
      <c r="Y263">
        <f t="shared" si="91"/>
        <v>1.51</v>
      </c>
      <c r="AA263">
        <v>0</v>
      </c>
      <c r="AB263">
        <v>34.61</v>
      </c>
      <c r="AC263">
        <v>0</v>
      </c>
      <c r="AD263">
        <v>0</v>
      </c>
      <c r="AE263">
        <v>0</v>
      </c>
      <c r="AF263">
        <v>34.61</v>
      </c>
      <c r="AG263">
        <v>0</v>
      </c>
      <c r="AH263">
        <v>0</v>
      </c>
      <c r="AI263">
        <v>1</v>
      </c>
      <c r="AJ263">
        <v>1</v>
      </c>
      <c r="AK263">
        <v>1</v>
      </c>
      <c r="AL263">
        <v>1</v>
      </c>
      <c r="AM263">
        <v>-2</v>
      </c>
      <c r="AN263">
        <v>0</v>
      </c>
      <c r="AO263">
        <v>0</v>
      </c>
      <c r="AP263">
        <v>1</v>
      </c>
      <c r="AQ263">
        <v>1</v>
      </c>
      <c r="AR263">
        <v>0</v>
      </c>
      <c r="AS263" t="s">
        <v>3</v>
      </c>
      <c r="AT263">
        <v>1.51</v>
      </c>
      <c r="AU263" t="s">
        <v>3</v>
      </c>
      <c r="AV263">
        <v>1</v>
      </c>
      <c r="AW263">
        <v>2</v>
      </c>
      <c r="AX263">
        <v>87115628</v>
      </c>
      <c r="AY263">
        <v>1</v>
      </c>
      <c r="AZ263">
        <v>0</v>
      </c>
      <c r="BA263">
        <v>263</v>
      </c>
      <c r="BB263">
        <v>1</v>
      </c>
      <c r="BC263">
        <v>0</v>
      </c>
      <c r="BD263">
        <v>0</v>
      </c>
      <c r="BE263">
        <v>0</v>
      </c>
      <c r="BF263">
        <v>0</v>
      </c>
      <c r="BG263">
        <v>0</v>
      </c>
      <c r="BH263">
        <v>0</v>
      </c>
      <c r="BI263">
        <v>0</v>
      </c>
      <c r="BJ263">
        <v>0</v>
      </c>
      <c r="BK263">
        <v>52.261099999999999</v>
      </c>
      <c r="BL263">
        <v>0</v>
      </c>
      <c r="BM263">
        <v>0</v>
      </c>
      <c r="BN263">
        <v>0</v>
      </c>
      <c r="BO263">
        <v>0</v>
      </c>
      <c r="BP263">
        <v>1</v>
      </c>
      <c r="BQ263">
        <v>0</v>
      </c>
      <c r="BR263">
        <v>52.261099999999999</v>
      </c>
      <c r="BS263">
        <v>0</v>
      </c>
      <c r="BT263">
        <v>0</v>
      </c>
      <c r="BU263">
        <v>0</v>
      </c>
      <c r="BV263">
        <v>0</v>
      </c>
      <c r="BW263">
        <v>1</v>
      </c>
      <c r="CV263">
        <v>0</v>
      </c>
      <c r="CW263">
        <f>ROUND(Y263*Source!I177*DO263,7)</f>
        <v>0</v>
      </c>
      <c r="CX263">
        <f>ROUND(Y263*Source!I177,7)</f>
        <v>0</v>
      </c>
      <c r="CY263">
        <f>AB263</f>
        <v>34.61</v>
      </c>
      <c r="CZ263">
        <f>AF263</f>
        <v>34.61</v>
      </c>
      <c r="DA263">
        <f>AJ263</f>
        <v>1</v>
      </c>
      <c r="DB263">
        <f t="shared" si="92"/>
        <v>52.26</v>
      </c>
      <c r="DC263">
        <f t="shared" si="93"/>
        <v>0</v>
      </c>
      <c r="DD263" t="s">
        <v>3</v>
      </c>
      <c r="DE263" t="s">
        <v>3</v>
      </c>
      <c r="DF263">
        <f t="shared" si="89"/>
        <v>0</v>
      </c>
      <c r="DG263">
        <f t="shared" si="81"/>
        <v>0</v>
      </c>
      <c r="DH263">
        <f t="shared" si="94"/>
        <v>0</v>
      </c>
      <c r="DI263">
        <f t="shared" si="95"/>
        <v>0</v>
      </c>
      <c r="DJ263">
        <f>DG263+DH263</f>
        <v>0</v>
      </c>
      <c r="DK263">
        <v>1</v>
      </c>
      <c r="DL263" t="s">
        <v>3</v>
      </c>
      <c r="DM263">
        <v>0</v>
      </c>
      <c r="DN263" t="s">
        <v>3</v>
      </c>
      <c r="DO263">
        <v>0</v>
      </c>
    </row>
    <row r="264" spans="1:119" x14ac:dyDescent="0.2">
      <c r="A264">
        <f>ROW(Source!A177)</f>
        <v>177</v>
      </c>
      <c r="B264">
        <v>87105575</v>
      </c>
      <c r="C264">
        <v>87115615</v>
      </c>
      <c r="D264">
        <v>85864142</v>
      </c>
      <c r="E264">
        <v>1</v>
      </c>
      <c r="F264">
        <v>1</v>
      </c>
      <c r="G264">
        <v>1</v>
      </c>
      <c r="H264">
        <v>3</v>
      </c>
      <c r="I264" t="s">
        <v>534</v>
      </c>
      <c r="J264" t="s">
        <v>535</v>
      </c>
      <c r="K264" t="s">
        <v>536</v>
      </c>
      <c r="L264">
        <v>1346</v>
      </c>
      <c r="N264">
        <v>1009</v>
      </c>
      <c r="O264" t="s">
        <v>46</v>
      </c>
      <c r="P264" t="s">
        <v>46</v>
      </c>
      <c r="Q264">
        <v>1</v>
      </c>
      <c r="W264">
        <v>0</v>
      </c>
      <c r="X264">
        <v>-163259778</v>
      </c>
      <c r="Y264">
        <f t="shared" si="91"/>
        <v>0.65</v>
      </c>
      <c r="AA264">
        <v>121.39</v>
      </c>
      <c r="AB264">
        <v>0</v>
      </c>
      <c r="AC264">
        <v>0</v>
      </c>
      <c r="AD264">
        <v>0</v>
      </c>
      <c r="AE264">
        <v>155.63</v>
      </c>
      <c r="AF264">
        <v>0</v>
      </c>
      <c r="AG264">
        <v>0</v>
      </c>
      <c r="AH264">
        <v>0</v>
      </c>
      <c r="AI264">
        <v>0.78</v>
      </c>
      <c r="AJ264">
        <v>1</v>
      </c>
      <c r="AK264">
        <v>1</v>
      </c>
      <c r="AL264">
        <v>1</v>
      </c>
      <c r="AM264">
        <v>2</v>
      </c>
      <c r="AN264">
        <v>0</v>
      </c>
      <c r="AO264">
        <v>0</v>
      </c>
      <c r="AP264">
        <v>1</v>
      </c>
      <c r="AQ264">
        <v>1</v>
      </c>
      <c r="AR264">
        <v>0</v>
      </c>
      <c r="AS264" t="s">
        <v>3</v>
      </c>
      <c r="AT264">
        <v>0.65</v>
      </c>
      <c r="AU264" t="s">
        <v>3</v>
      </c>
      <c r="AV264">
        <v>0</v>
      </c>
      <c r="AW264">
        <v>2</v>
      </c>
      <c r="AX264">
        <v>87115629</v>
      </c>
      <c r="AY264">
        <v>1</v>
      </c>
      <c r="AZ264">
        <v>0</v>
      </c>
      <c r="BA264">
        <v>264</v>
      </c>
      <c r="BB264">
        <v>1</v>
      </c>
      <c r="BC264">
        <v>0</v>
      </c>
      <c r="BD264">
        <v>0</v>
      </c>
      <c r="BE264">
        <v>0</v>
      </c>
      <c r="BF264">
        <v>0</v>
      </c>
      <c r="BG264">
        <v>0</v>
      </c>
      <c r="BH264">
        <v>0</v>
      </c>
      <c r="BI264">
        <v>0</v>
      </c>
      <c r="BJ264">
        <v>101.15949999999999</v>
      </c>
      <c r="BK264">
        <v>0</v>
      </c>
      <c r="BL264">
        <v>0</v>
      </c>
      <c r="BM264">
        <v>0</v>
      </c>
      <c r="BN264">
        <v>0</v>
      </c>
      <c r="BO264">
        <v>0</v>
      </c>
      <c r="BP264">
        <v>1</v>
      </c>
      <c r="BQ264">
        <v>101.15949999999999</v>
      </c>
      <c r="BR264">
        <v>0</v>
      </c>
      <c r="BS264">
        <v>0</v>
      </c>
      <c r="BT264">
        <v>0</v>
      </c>
      <c r="BU264">
        <v>0</v>
      </c>
      <c r="BV264">
        <v>0</v>
      </c>
      <c r="BW264">
        <v>1</v>
      </c>
      <c r="CV264">
        <v>0</v>
      </c>
      <c r="CW264">
        <v>0</v>
      </c>
      <c r="CX264">
        <f>ROUND(Y264*Source!I177,7)</f>
        <v>0</v>
      </c>
      <c r="CY264">
        <f>AA264</f>
        <v>121.39</v>
      </c>
      <c r="CZ264">
        <f>AE264</f>
        <v>155.63</v>
      </c>
      <c r="DA264">
        <f>AI264</f>
        <v>0.78</v>
      </c>
      <c r="DB264">
        <f t="shared" si="92"/>
        <v>101.16</v>
      </c>
      <c r="DC264">
        <f t="shared" si="93"/>
        <v>0</v>
      </c>
      <c r="DD264" t="s">
        <v>3</v>
      </c>
      <c r="DE264" t="s">
        <v>3</v>
      </c>
      <c r="DF264">
        <f>ROUND(ROUND(AE264*AI264,2)*CX264,2)</f>
        <v>0</v>
      </c>
      <c r="DG264">
        <f t="shared" si="81"/>
        <v>0</v>
      </c>
      <c r="DH264">
        <f t="shared" si="94"/>
        <v>0</v>
      </c>
      <c r="DI264">
        <f t="shared" si="95"/>
        <v>0</v>
      </c>
      <c r="DJ264">
        <f>DF264</f>
        <v>0</v>
      </c>
      <c r="DK264">
        <v>0</v>
      </c>
      <c r="DL264" t="s">
        <v>3</v>
      </c>
      <c r="DM264">
        <v>0</v>
      </c>
      <c r="DN264" t="s">
        <v>3</v>
      </c>
      <c r="DO264">
        <v>0</v>
      </c>
    </row>
    <row r="265" spans="1:119" x14ac:dyDescent="0.2">
      <c r="A265">
        <f>ROW(Source!A177)</f>
        <v>177</v>
      </c>
      <c r="B265">
        <v>87105575</v>
      </c>
      <c r="C265">
        <v>87115615</v>
      </c>
      <c r="D265">
        <v>85882032</v>
      </c>
      <c r="E265">
        <v>1</v>
      </c>
      <c r="F265">
        <v>1</v>
      </c>
      <c r="G265">
        <v>1</v>
      </c>
      <c r="H265">
        <v>3</v>
      </c>
      <c r="I265" t="s">
        <v>537</v>
      </c>
      <c r="J265" t="s">
        <v>538</v>
      </c>
      <c r="K265" t="s">
        <v>539</v>
      </c>
      <c r="L265">
        <v>1346</v>
      </c>
      <c r="N265">
        <v>1009</v>
      </c>
      <c r="O265" t="s">
        <v>46</v>
      </c>
      <c r="P265" t="s">
        <v>46</v>
      </c>
      <c r="Q265">
        <v>1</v>
      </c>
      <c r="W265">
        <v>0</v>
      </c>
      <c r="X265">
        <v>72056734</v>
      </c>
      <c r="Y265">
        <f t="shared" si="91"/>
        <v>2</v>
      </c>
      <c r="AA265">
        <v>1139.45</v>
      </c>
      <c r="AB265">
        <v>0</v>
      </c>
      <c r="AC265">
        <v>0</v>
      </c>
      <c r="AD265">
        <v>0</v>
      </c>
      <c r="AE265">
        <v>911.56</v>
      </c>
      <c r="AF265">
        <v>0</v>
      </c>
      <c r="AG265">
        <v>0</v>
      </c>
      <c r="AH265">
        <v>0</v>
      </c>
      <c r="AI265">
        <v>1.25</v>
      </c>
      <c r="AJ265">
        <v>1</v>
      </c>
      <c r="AK265">
        <v>1</v>
      </c>
      <c r="AL265">
        <v>1</v>
      </c>
      <c r="AM265">
        <v>2</v>
      </c>
      <c r="AN265">
        <v>0</v>
      </c>
      <c r="AO265">
        <v>0</v>
      </c>
      <c r="AP265">
        <v>1</v>
      </c>
      <c r="AQ265">
        <v>1</v>
      </c>
      <c r="AR265">
        <v>0</v>
      </c>
      <c r="AS265" t="s">
        <v>3</v>
      </c>
      <c r="AT265">
        <v>2</v>
      </c>
      <c r="AU265" t="s">
        <v>3</v>
      </c>
      <c r="AV265">
        <v>0</v>
      </c>
      <c r="AW265">
        <v>2</v>
      </c>
      <c r="AX265">
        <v>87115630</v>
      </c>
      <c r="AY265">
        <v>1</v>
      </c>
      <c r="AZ265">
        <v>0</v>
      </c>
      <c r="BA265">
        <v>265</v>
      </c>
      <c r="BB265">
        <v>1</v>
      </c>
      <c r="BC265">
        <v>0</v>
      </c>
      <c r="BD265">
        <v>0</v>
      </c>
      <c r="BE265">
        <v>0</v>
      </c>
      <c r="BF265">
        <v>0</v>
      </c>
      <c r="BG265">
        <v>0</v>
      </c>
      <c r="BH265">
        <v>0</v>
      </c>
      <c r="BI265">
        <v>0</v>
      </c>
      <c r="BJ265">
        <v>1823.12</v>
      </c>
      <c r="BK265">
        <v>0</v>
      </c>
      <c r="BL265">
        <v>0</v>
      </c>
      <c r="BM265">
        <v>0</v>
      </c>
      <c r="BN265">
        <v>0</v>
      </c>
      <c r="BO265">
        <v>0</v>
      </c>
      <c r="BP265">
        <v>1</v>
      </c>
      <c r="BQ265">
        <v>1823.12</v>
      </c>
      <c r="BR265">
        <v>0</v>
      </c>
      <c r="BS265">
        <v>0</v>
      </c>
      <c r="BT265">
        <v>0</v>
      </c>
      <c r="BU265">
        <v>0</v>
      </c>
      <c r="BV265">
        <v>0</v>
      </c>
      <c r="BW265">
        <v>1</v>
      </c>
      <c r="CV265">
        <v>0</v>
      </c>
      <c r="CW265">
        <v>0</v>
      </c>
      <c r="CX265">
        <f>ROUND(Y265*Source!I177,7)</f>
        <v>0</v>
      </c>
      <c r="CY265">
        <f>AA265</f>
        <v>1139.45</v>
      </c>
      <c r="CZ265">
        <f>AE265</f>
        <v>911.56</v>
      </c>
      <c r="DA265">
        <f>AI265</f>
        <v>1.25</v>
      </c>
      <c r="DB265">
        <f t="shared" si="92"/>
        <v>1823.12</v>
      </c>
      <c r="DC265">
        <f t="shared" si="93"/>
        <v>0</v>
      </c>
      <c r="DD265" t="s">
        <v>3</v>
      </c>
      <c r="DE265" t="s">
        <v>3</v>
      </c>
      <c r="DF265">
        <f>ROUND(ROUND(AE265*AI265,2)*CX265,2)</f>
        <v>0</v>
      </c>
      <c r="DG265">
        <f t="shared" si="81"/>
        <v>0</v>
      </c>
      <c r="DH265">
        <f t="shared" si="94"/>
        <v>0</v>
      </c>
      <c r="DI265">
        <f t="shared" si="95"/>
        <v>0</v>
      </c>
      <c r="DJ265">
        <f>DF265</f>
        <v>0</v>
      </c>
      <c r="DK265">
        <v>0</v>
      </c>
      <c r="DL265" t="s">
        <v>3</v>
      </c>
      <c r="DM265">
        <v>0</v>
      </c>
      <c r="DN265" t="s">
        <v>3</v>
      </c>
      <c r="DO265">
        <v>0</v>
      </c>
    </row>
    <row r="266" spans="1:119" x14ac:dyDescent="0.2">
      <c r="A266">
        <f>ROW(Source!A177)</f>
        <v>177</v>
      </c>
      <c r="B266">
        <v>87105575</v>
      </c>
      <c r="C266">
        <v>87115615</v>
      </c>
      <c r="D266">
        <v>85795082</v>
      </c>
      <c r="E266">
        <v>117</v>
      </c>
      <c r="F266">
        <v>1</v>
      </c>
      <c r="G266">
        <v>1</v>
      </c>
      <c r="H266">
        <v>3</v>
      </c>
      <c r="I266" t="s">
        <v>141</v>
      </c>
      <c r="J266" t="s">
        <v>3</v>
      </c>
      <c r="K266" t="s">
        <v>142</v>
      </c>
      <c r="L266">
        <v>3277935</v>
      </c>
      <c r="N266">
        <v>1013</v>
      </c>
      <c r="O266" t="s">
        <v>143</v>
      </c>
      <c r="P266" t="s">
        <v>143</v>
      </c>
      <c r="Q266">
        <v>1</v>
      </c>
      <c r="W266">
        <v>0</v>
      </c>
      <c r="X266">
        <v>274903907</v>
      </c>
      <c r="Y266">
        <f t="shared" si="91"/>
        <v>2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1</v>
      </c>
      <c r="AJ266">
        <v>1</v>
      </c>
      <c r="AK266">
        <v>1</v>
      </c>
      <c r="AL266">
        <v>1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 t="s">
        <v>3</v>
      </c>
      <c r="AT266">
        <v>2</v>
      </c>
      <c r="AU266" t="s">
        <v>3</v>
      </c>
      <c r="AV266">
        <v>0</v>
      </c>
      <c r="AW266">
        <v>2</v>
      </c>
      <c r="AX266">
        <v>87115631</v>
      </c>
      <c r="AY266">
        <v>1</v>
      </c>
      <c r="AZ266">
        <v>0</v>
      </c>
      <c r="BA266">
        <v>266</v>
      </c>
      <c r="BB266">
        <v>0</v>
      </c>
      <c r="BC266">
        <v>0</v>
      </c>
      <c r="BD266">
        <v>0</v>
      </c>
      <c r="BE266">
        <v>0</v>
      </c>
      <c r="BF266">
        <v>0</v>
      </c>
      <c r="BG266">
        <v>0</v>
      </c>
      <c r="BH266">
        <v>0</v>
      </c>
      <c r="BI266">
        <v>0</v>
      </c>
      <c r="BJ266">
        <v>0</v>
      </c>
      <c r="BK266">
        <v>0</v>
      </c>
      <c r="BL266">
        <v>0</v>
      </c>
      <c r="BM266">
        <v>0</v>
      </c>
      <c r="BN266">
        <v>0</v>
      </c>
      <c r="BO266">
        <v>0</v>
      </c>
      <c r="BP266">
        <v>0</v>
      </c>
      <c r="BQ266">
        <v>0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0</v>
      </c>
      <c r="CV266">
        <v>0</v>
      </c>
      <c r="CW266">
        <v>0</v>
      </c>
      <c r="CX266">
        <f>ROUND(Y266*Source!I177,7)</f>
        <v>0</v>
      </c>
      <c r="CY266">
        <f>AA266</f>
        <v>0</v>
      </c>
      <c r="CZ266">
        <f>AE266</f>
        <v>0</v>
      </c>
      <c r="DA266">
        <f>AI266</f>
        <v>1</v>
      </c>
      <c r="DB266">
        <f t="shared" si="92"/>
        <v>0</v>
      </c>
      <c r="DC266">
        <f t="shared" si="93"/>
        <v>0</v>
      </c>
      <c r="DD266" t="s">
        <v>3</v>
      </c>
      <c r="DE266" t="s">
        <v>3</v>
      </c>
      <c r="DF266">
        <f t="shared" ref="DF266:DF271" si="96">ROUND(ROUND(AE266,2)*CX266,2)</f>
        <v>0</v>
      </c>
      <c r="DG266">
        <f t="shared" si="81"/>
        <v>0</v>
      </c>
      <c r="DH266">
        <f t="shared" si="94"/>
        <v>0</v>
      </c>
      <c r="DI266">
        <f t="shared" si="95"/>
        <v>0</v>
      </c>
      <c r="DJ266">
        <f>DF266</f>
        <v>0</v>
      </c>
      <c r="DK266">
        <v>0</v>
      </c>
      <c r="DL266" t="s">
        <v>3</v>
      </c>
      <c r="DM266">
        <v>0</v>
      </c>
      <c r="DN266" t="s">
        <v>3</v>
      </c>
      <c r="DO266">
        <v>0</v>
      </c>
    </row>
    <row r="267" spans="1:119" x14ac:dyDescent="0.2">
      <c r="A267">
        <f>ROW(Source!A178)</f>
        <v>178</v>
      </c>
      <c r="B267">
        <v>87105511</v>
      </c>
      <c r="C267">
        <v>87115615</v>
      </c>
      <c r="D267">
        <v>85789072</v>
      </c>
      <c r="E267">
        <v>117</v>
      </c>
      <c r="F267">
        <v>1</v>
      </c>
      <c r="G267">
        <v>1</v>
      </c>
      <c r="H267">
        <v>1</v>
      </c>
      <c r="I267" t="s">
        <v>532</v>
      </c>
      <c r="J267" t="s">
        <v>3</v>
      </c>
      <c r="K267" t="s">
        <v>533</v>
      </c>
      <c r="L267">
        <v>1191</v>
      </c>
      <c r="N267">
        <v>1013</v>
      </c>
      <c r="O267" t="s">
        <v>441</v>
      </c>
      <c r="P267" t="s">
        <v>441</v>
      </c>
      <c r="Q267">
        <v>1</v>
      </c>
      <c r="W267">
        <v>0</v>
      </c>
      <c r="X267">
        <v>44848675</v>
      </c>
      <c r="Y267">
        <f t="shared" si="91"/>
        <v>9.27</v>
      </c>
      <c r="AA267">
        <v>0</v>
      </c>
      <c r="AB267">
        <v>0</v>
      </c>
      <c r="AC267">
        <v>0</v>
      </c>
      <c r="AD267">
        <v>793.61</v>
      </c>
      <c r="AE267">
        <v>0</v>
      </c>
      <c r="AF267">
        <v>0</v>
      </c>
      <c r="AG267">
        <v>0</v>
      </c>
      <c r="AH267">
        <v>793.61</v>
      </c>
      <c r="AI267">
        <v>1</v>
      </c>
      <c r="AJ267">
        <v>1</v>
      </c>
      <c r="AK267">
        <v>1</v>
      </c>
      <c r="AL267">
        <v>1</v>
      </c>
      <c r="AM267">
        <v>-2</v>
      </c>
      <c r="AN267">
        <v>0</v>
      </c>
      <c r="AO267">
        <v>0</v>
      </c>
      <c r="AP267">
        <v>1</v>
      </c>
      <c r="AQ267">
        <v>1</v>
      </c>
      <c r="AR267">
        <v>0</v>
      </c>
      <c r="AS267" t="s">
        <v>3</v>
      </c>
      <c r="AT267">
        <v>9.27</v>
      </c>
      <c r="AU267" t="s">
        <v>3</v>
      </c>
      <c r="AV267">
        <v>1</v>
      </c>
      <c r="AW267">
        <v>2</v>
      </c>
      <c r="AX267">
        <v>87115624</v>
      </c>
      <c r="AY267">
        <v>1</v>
      </c>
      <c r="AZ267">
        <v>0</v>
      </c>
      <c r="BA267">
        <v>267</v>
      </c>
      <c r="BB267">
        <v>1</v>
      </c>
      <c r="BC267">
        <v>0</v>
      </c>
      <c r="BD267">
        <v>0</v>
      </c>
      <c r="BE267">
        <v>0</v>
      </c>
      <c r="BF267">
        <v>0</v>
      </c>
      <c r="BG267">
        <v>0</v>
      </c>
      <c r="BH267">
        <v>0</v>
      </c>
      <c r="BI267">
        <v>0</v>
      </c>
      <c r="BJ267">
        <v>0</v>
      </c>
      <c r="BK267">
        <v>0</v>
      </c>
      <c r="BL267">
        <v>0</v>
      </c>
      <c r="BM267">
        <v>7356.7646999999997</v>
      </c>
      <c r="BN267">
        <v>9.27</v>
      </c>
      <c r="BO267">
        <v>0</v>
      </c>
      <c r="BP267">
        <v>1</v>
      </c>
      <c r="BQ267">
        <v>0</v>
      </c>
      <c r="BR267">
        <v>0</v>
      </c>
      <c r="BS267">
        <v>0</v>
      </c>
      <c r="BT267">
        <v>7356.7646999999997</v>
      </c>
      <c r="BU267">
        <v>9.27</v>
      </c>
      <c r="BV267">
        <v>0</v>
      </c>
      <c r="BW267">
        <v>1</v>
      </c>
      <c r="CU267">
        <f>ROUND(AT267*Source!I178*AH267*AL267,2)</f>
        <v>0</v>
      </c>
      <c r="CV267">
        <f>ROUND(Y267*Source!I178,7)</f>
        <v>0</v>
      </c>
      <c r="CW267">
        <v>0</v>
      </c>
      <c r="CX267">
        <f>ROUND(Y267*Source!I178,7)</f>
        <v>0</v>
      </c>
      <c r="CY267">
        <f>AD267</f>
        <v>793.61</v>
      </c>
      <c r="CZ267">
        <f>AH267</f>
        <v>793.61</v>
      </c>
      <c r="DA267">
        <f>AL267</f>
        <v>1</v>
      </c>
      <c r="DB267">
        <f t="shared" si="92"/>
        <v>7356.76</v>
      </c>
      <c r="DC267">
        <f t="shared" si="93"/>
        <v>0</v>
      </c>
      <c r="DD267" t="s">
        <v>3</v>
      </c>
      <c r="DE267" t="s">
        <v>3</v>
      </c>
      <c r="DF267">
        <f t="shared" si="96"/>
        <v>0</v>
      </c>
      <c r="DG267">
        <f t="shared" si="81"/>
        <v>0</v>
      </c>
      <c r="DH267">
        <f t="shared" si="94"/>
        <v>0</v>
      </c>
      <c r="DI267">
        <f t="shared" si="95"/>
        <v>0</v>
      </c>
      <c r="DJ267">
        <f>DI267</f>
        <v>0</v>
      </c>
      <c r="DK267">
        <v>1</v>
      </c>
      <c r="DL267" t="s">
        <v>3</v>
      </c>
      <c r="DM267">
        <v>0</v>
      </c>
      <c r="DN267" t="s">
        <v>3</v>
      </c>
      <c r="DO267">
        <v>0</v>
      </c>
    </row>
    <row r="268" spans="1:119" x14ac:dyDescent="0.2">
      <c r="A268">
        <f>ROW(Source!A178)</f>
        <v>178</v>
      </c>
      <c r="B268">
        <v>87105511</v>
      </c>
      <c r="C268">
        <v>87115615</v>
      </c>
      <c r="D268">
        <v>85789248</v>
      </c>
      <c r="E268">
        <v>117</v>
      </c>
      <c r="F268">
        <v>1</v>
      </c>
      <c r="G268">
        <v>1</v>
      </c>
      <c r="H268">
        <v>1</v>
      </c>
      <c r="I268" t="s">
        <v>442</v>
      </c>
      <c r="J268" t="s">
        <v>3</v>
      </c>
      <c r="K268" t="s">
        <v>443</v>
      </c>
      <c r="L268">
        <v>1191</v>
      </c>
      <c r="N268">
        <v>1013</v>
      </c>
      <c r="O268" t="s">
        <v>441</v>
      </c>
      <c r="P268" t="s">
        <v>441</v>
      </c>
      <c r="Q268">
        <v>1</v>
      </c>
      <c r="W268">
        <v>0</v>
      </c>
      <c r="X268">
        <v>-1417349443</v>
      </c>
      <c r="Y268">
        <f t="shared" si="91"/>
        <v>0.34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1</v>
      </c>
      <c r="AJ268">
        <v>1</v>
      </c>
      <c r="AK268">
        <v>1</v>
      </c>
      <c r="AL268">
        <v>1</v>
      </c>
      <c r="AM268">
        <v>-2</v>
      </c>
      <c r="AN268">
        <v>0</v>
      </c>
      <c r="AO268">
        <v>0</v>
      </c>
      <c r="AP268">
        <v>1</v>
      </c>
      <c r="AQ268">
        <v>1</v>
      </c>
      <c r="AR268">
        <v>0</v>
      </c>
      <c r="AS268" t="s">
        <v>3</v>
      </c>
      <c r="AT268">
        <v>0.34</v>
      </c>
      <c r="AU268" t="s">
        <v>3</v>
      </c>
      <c r="AV268">
        <v>2</v>
      </c>
      <c r="AW268">
        <v>2</v>
      </c>
      <c r="AX268">
        <v>87115625</v>
      </c>
      <c r="AY268">
        <v>1</v>
      </c>
      <c r="AZ268">
        <v>0</v>
      </c>
      <c r="BA268">
        <v>268</v>
      </c>
      <c r="BB268">
        <v>1</v>
      </c>
      <c r="BC268">
        <v>0</v>
      </c>
      <c r="BD268">
        <v>0</v>
      </c>
      <c r="BE268">
        <v>0</v>
      </c>
      <c r="BF268">
        <v>0</v>
      </c>
      <c r="BG268">
        <v>0</v>
      </c>
      <c r="BH268">
        <v>0</v>
      </c>
      <c r="BI268">
        <v>0</v>
      </c>
      <c r="BJ268">
        <v>0</v>
      </c>
      <c r="BK268">
        <v>0</v>
      </c>
      <c r="BL268">
        <v>0</v>
      </c>
      <c r="BM268">
        <v>0</v>
      </c>
      <c r="BN268">
        <v>0</v>
      </c>
      <c r="BO268">
        <v>0</v>
      </c>
      <c r="BP268">
        <v>0</v>
      </c>
      <c r="BQ268">
        <v>0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CV268">
        <v>0</v>
      </c>
      <c r="CW268">
        <v>0</v>
      </c>
      <c r="CX268">
        <f>ROUND(Y268*Source!I178,7)</f>
        <v>0</v>
      </c>
      <c r="CY268">
        <f>AD268</f>
        <v>0</v>
      </c>
      <c r="CZ268">
        <f>AH268</f>
        <v>0</v>
      </c>
      <c r="DA268">
        <f>AL268</f>
        <v>1</v>
      </c>
      <c r="DB268">
        <f t="shared" si="92"/>
        <v>0</v>
      </c>
      <c r="DC268">
        <f t="shared" si="93"/>
        <v>0</v>
      </c>
      <c r="DD268" t="s">
        <v>3</v>
      </c>
      <c r="DE268" t="s">
        <v>3</v>
      </c>
      <c r="DF268">
        <f t="shared" si="96"/>
        <v>0</v>
      </c>
      <c r="DG268">
        <f t="shared" si="81"/>
        <v>0</v>
      </c>
      <c r="DH268">
        <f t="shared" si="94"/>
        <v>0</v>
      </c>
      <c r="DI268">
        <f t="shared" si="95"/>
        <v>0</v>
      </c>
      <c r="DJ268">
        <f>DI268</f>
        <v>0</v>
      </c>
      <c r="DK268">
        <v>0</v>
      </c>
      <c r="DL268" t="s">
        <v>3</v>
      </c>
      <c r="DM268">
        <v>0</v>
      </c>
      <c r="DN268" t="s">
        <v>3</v>
      </c>
      <c r="DO268">
        <v>0</v>
      </c>
    </row>
    <row r="269" spans="1:119" x14ac:dyDescent="0.2">
      <c r="A269">
        <f>ROW(Source!A178)</f>
        <v>178</v>
      </c>
      <c r="B269">
        <v>87105511</v>
      </c>
      <c r="C269">
        <v>87115615</v>
      </c>
      <c r="D269">
        <v>85795737</v>
      </c>
      <c r="E269">
        <v>1</v>
      </c>
      <c r="F269">
        <v>1</v>
      </c>
      <c r="G269">
        <v>1</v>
      </c>
      <c r="H269">
        <v>2</v>
      </c>
      <c r="I269" t="s">
        <v>444</v>
      </c>
      <c r="J269" t="s">
        <v>445</v>
      </c>
      <c r="K269" t="s">
        <v>446</v>
      </c>
      <c r="L269">
        <v>1368</v>
      </c>
      <c r="N269">
        <v>1011</v>
      </c>
      <c r="O269" t="s">
        <v>447</v>
      </c>
      <c r="P269" t="s">
        <v>447</v>
      </c>
      <c r="Q269">
        <v>1</v>
      </c>
      <c r="W269">
        <v>0</v>
      </c>
      <c r="X269">
        <v>639918019</v>
      </c>
      <c r="Y269">
        <f t="shared" si="91"/>
        <v>0.17</v>
      </c>
      <c r="AA269">
        <v>0</v>
      </c>
      <c r="AB269">
        <v>1626.29</v>
      </c>
      <c r="AC269">
        <v>1090.46</v>
      </c>
      <c r="AD269">
        <v>0</v>
      </c>
      <c r="AE269">
        <v>0</v>
      </c>
      <c r="AF269">
        <v>1626.29</v>
      </c>
      <c r="AG269">
        <v>1090.46</v>
      </c>
      <c r="AH269">
        <v>0</v>
      </c>
      <c r="AI269">
        <v>1</v>
      </c>
      <c r="AJ269">
        <v>1</v>
      </c>
      <c r="AK269">
        <v>1</v>
      </c>
      <c r="AL269">
        <v>1</v>
      </c>
      <c r="AM269">
        <v>-2</v>
      </c>
      <c r="AN269">
        <v>0</v>
      </c>
      <c r="AO269">
        <v>0</v>
      </c>
      <c r="AP269">
        <v>1</v>
      </c>
      <c r="AQ269">
        <v>1</v>
      </c>
      <c r="AR269">
        <v>0</v>
      </c>
      <c r="AS269" t="s">
        <v>3</v>
      </c>
      <c r="AT269">
        <v>0.17</v>
      </c>
      <c r="AU269" t="s">
        <v>3</v>
      </c>
      <c r="AV269">
        <v>1</v>
      </c>
      <c r="AW269">
        <v>2</v>
      </c>
      <c r="AX269">
        <v>87115626</v>
      </c>
      <c r="AY269">
        <v>1</v>
      </c>
      <c r="AZ269">
        <v>0</v>
      </c>
      <c r="BA269">
        <v>269</v>
      </c>
      <c r="BB269">
        <v>1</v>
      </c>
      <c r="BC269">
        <v>0</v>
      </c>
      <c r="BD269">
        <v>0</v>
      </c>
      <c r="BE269">
        <v>0</v>
      </c>
      <c r="BF269">
        <v>0</v>
      </c>
      <c r="BG269">
        <v>0</v>
      </c>
      <c r="BH269">
        <v>0</v>
      </c>
      <c r="BI269">
        <v>0</v>
      </c>
      <c r="BJ269">
        <v>0</v>
      </c>
      <c r="BK269">
        <v>276.46930000000003</v>
      </c>
      <c r="BL269">
        <v>185.37820000000002</v>
      </c>
      <c r="BM269">
        <v>0</v>
      </c>
      <c r="BN269">
        <v>0</v>
      </c>
      <c r="BO269">
        <v>0.17</v>
      </c>
      <c r="BP269">
        <v>1</v>
      </c>
      <c r="BQ269">
        <v>0</v>
      </c>
      <c r="BR269">
        <v>276.46930000000003</v>
      </c>
      <c r="BS269">
        <v>185.37820000000002</v>
      </c>
      <c r="BT269">
        <v>0</v>
      </c>
      <c r="BU269">
        <v>0</v>
      </c>
      <c r="BV269">
        <v>0.17</v>
      </c>
      <c r="BW269">
        <v>1</v>
      </c>
      <c r="CV269">
        <v>0</v>
      </c>
      <c r="CW269">
        <f>ROUND(Y269*Source!I178*DO269,7)</f>
        <v>0</v>
      </c>
      <c r="CX269">
        <f>ROUND(Y269*Source!I178,7)</f>
        <v>0</v>
      </c>
      <c r="CY269">
        <f>AB269</f>
        <v>1626.29</v>
      </c>
      <c r="CZ269">
        <f>AF269</f>
        <v>1626.29</v>
      </c>
      <c r="DA269">
        <f>AJ269</f>
        <v>1</v>
      </c>
      <c r="DB269">
        <f t="shared" si="92"/>
        <v>276.47000000000003</v>
      </c>
      <c r="DC269">
        <f t="shared" si="93"/>
        <v>185.38</v>
      </c>
      <c r="DD269" t="s">
        <v>3</v>
      </c>
      <c r="DE269" t="s">
        <v>3</v>
      </c>
      <c r="DF269">
        <f t="shared" si="96"/>
        <v>0</v>
      </c>
      <c r="DG269">
        <f t="shared" si="81"/>
        <v>0</v>
      </c>
      <c r="DH269">
        <f t="shared" si="94"/>
        <v>0</v>
      </c>
      <c r="DI269">
        <f t="shared" si="95"/>
        <v>0</v>
      </c>
      <c r="DJ269">
        <f>DG269+DH269</f>
        <v>0</v>
      </c>
      <c r="DK269">
        <v>1</v>
      </c>
      <c r="DL269" t="s">
        <v>448</v>
      </c>
      <c r="DM269">
        <v>6</v>
      </c>
      <c r="DN269" t="s">
        <v>441</v>
      </c>
      <c r="DO269">
        <v>1</v>
      </c>
    </row>
    <row r="270" spans="1:119" x14ac:dyDescent="0.2">
      <c r="A270">
        <f>ROW(Source!A178)</f>
        <v>178</v>
      </c>
      <c r="B270">
        <v>87105511</v>
      </c>
      <c r="C270">
        <v>87115615</v>
      </c>
      <c r="D270">
        <v>85796632</v>
      </c>
      <c r="E270">
        <v>1</v>
      </c>
      <c r="F270">
        <v>1</v>
      </c>
      <c r="G270">
        <v>1</v>
      </c>
      <c r="H270">
        <v>2</v>
      </c>
      <c r="I270" t="s">
        <v>462</v>
      </c>
      <c r="J270" t="s">
        <v>463</v>
      </c>
      <c r="K270" t="s">
        <v>464</v>
      </c>
      <c r="L270">
        <v>1368</v>
      </c>
      <c r="N270">
        <v>1011</v>
      </c>
      <c r="O270" t="s">
        <v>447</v>
      </c>
      <c r="P270" t="s">
        <v>447</v>
      </c>
      <c r="Q270">
        <v>1</v>
      </c>
      <c r="W270">
        <v>0</v>
      </c>
      <c r="X270">
        <v>-849950259</v>
      </c>
      <c r="Y270">
        <f t="shared" si="91"/>
        <v>0.17</v>
      </c>
      <c r="AA270">
        <v>0</v>
      </c>
      <c r="AB270">
        <v>641.70000000000005</v>
      </c>
      <c r="AC270">
        <v>811.79</v>
      </c>
      <c r="AD270">
        <v>0</v>
      </c>
      <c r="AE270">
        <v>0</v>
      </c>
      <c r="AF270">
        <v>641.70000000000005</v>
      </c>
      <c r="AG270">
        <v>811.79</v>
      </c>
      <c r="AH270">
        <v>0</v>
      </c>
      <c r="AI270">
        <v>1</v>
      </c>
      <c r="AJ270">
        <v>1</v>
      </c>
      <c r="AK270">
        <v>1</v>
      </c>
      <c r="AL270">
        <v>1</v>
      </c>
      <c r="AM270">
        <v>-2</v>
      </c>
      <c r="AN270">
        <v>0</v>
      </c>
      <c r="AO270">
        <v>0</v>
      </c>
      <c r="AP270">
        <v>1</v>
      </c>
      <c r="AQ270">
        <v>1</v>
      </c>
      <c r="AR270">
        <v>0</v>
      </c>
      <c r="AS270" t="s">
        <v>3</v>
      </c>
      <c r="AT270">
        <v>0.17</v>
      </c>
      <c r="AU270" t="s">
        <v>3</v>
      </c>
      <c r="AV270">
        <v>1</v>
      </c>
      <c r="AW270">
        <v>2</v>
      </c>
      <c r="AX270">
        <v>87115627</v>
      </c>
      <c r="AY270">
        <v>1</v>
      </c>
      <c r="AZ270">
        <v>0</v>
      </c>
      <c r="BA270">
        <v>270</v>
      </c>
      <c r="BB270">
        <v>1</v>
      </c>
      <c r="BC270">
        <v>0</v>
      </c>
      <c r="BD270">
        <v>0</v>
      </c>
      <c r="BE270">
        <v>0</v>
      </c>
      <c r="BF270">
        <v>0</v>
      </c>
      <c r="BG270">
        <v>0</v>
      </c>
      <c r="BH270">
        <v>0</v>
      </c>
      <c r="BI270">
        <v>0</v>
      </c>
      <c r="BJ270">
        <v>0</v>
      </c>
      <c r="BK270">
        <v>109.08900000000001</v>
      </c>
      <c r="BL270">
        <v>138.0043</v>
      </c>
      <c r="BM270">
        <v>0</v>
      </c>
      <c r="BN270">
        <v>0</v>
      </c>
      <c r="BO270">
        <v>0.17</v>
      </c>
      <c r="BP270">
        <v>1</v>
      </c>
      <c r="BQ270">
        <v>0</v>
      </c>
      <c r="BR270">
        <v>109.08900000000001</v>
      </c>
      <c r="BS270">
        <v>138.0043</v>
      </c>
      <c r="BT270">
        <v>0</v>
      </c>
      <c r="BU270">
        <v>0</v>
      </c>
      <c r="BV270">
        <v>0.17</v>
      </c>
      <c r="BW270">
        <v>1</v>
      </c>
      <c r="CV270">
        <v>0</v>
      </c>
      <c r="CW270">
        <f>ROUND(Y270*Source!I178*DO270,7)</f>
        <v>0</v>
      </c>
      <c r="CX270">
        <f>ROUND(Y270*Source!I178,7)</f>
        <v>0</v>
      </c>
      <c r="CY270">
        <f>AB270</f>
        <v>641.70000000000005</v>
      </c>
      <c r="CZ270">
        <f>AF270</f>
        <v>641.70000000000005</v>
      </c>
      <c r="DA270">
        <f>AJ270</f>
        <v>1</v>
      </c>
      <c r="DB270">
        <f t="shared" si="92"/>
        <v>109.09</v>
      </c>
      <c r="DC270">
        <f t="shared" si="93"/>
        <v>138</v>
      </c>
      <c r="DD270" t="s">
        <v>3</v>
      </c>
      <c r="DE270" t="s">
        <v>3</v>
      </c>
      <c r="DF270">
        <f t="shared" si="96"/>
        <v>0</v>
      </c>
      <c r="DG270">
        <f t="shared" si="81"/>
        <v>0</v>
      </c>
      <c r="DH270">
        <f t="shared" si="94"/>
        <v>0</v>
      </c>
      <c r="DI270">
        <f t="shared" si="95"/>
        <v>0</v>
      </c>
      <c r="DJ270">
        <f>DG270+DH270</f>
        <v>0</v>
      </c>
      <c r="DK270">
        <v>1</v>
      </c>
      <c r="DL270" t="s">
        <v>455</v>
      </c>
      <c r="DM270">
        <v>4</v>
      </c>
      <c r="DN270" t="s">
        <v>441</v>
      </c>
      <c r="DO270">
        <v>1</v>
      </c>
    </row>
    <row r="271" spans="1:119" x14ac:dyDescent="0.2">
      <c r="A271">
        <f>ROW(Source!A178)</f>
        <v>178</v>
      </c>
      <c r="B271">
        <v>87105511</v>
      </c>
      <c r="C271">
        <v>87115615</v>
      </c>
      <c r="D271">
        <v>85796828</v>
      </c>
      <c r="E271">
        <v>1</v>
      </c>
      <c r="F271">
        <v>1</v>
      </c>
      <c r="G271">
        <v>1</v>
      </c>
      <c r="H271">
        <v>2</v>
      </c>
      <c r="I271" t="s">
        <v>503</v>
      </c>
      <c r="J271" t="s">
        <v>504</v>
      </c>
      <c r="K271" t="s">
        <v>505</v>
      </c>
      <c r="L271">
        <v>1368</v>
      </c>
      <c r="N271">
        <v>1011</v>
      </c>
      <c r="O271" t="s">
        <v>447</v>
      </c>
      <c r="P271" t="s">
        <v>447</v>
      </c>
      <c r="Q271">
        <v>1</v>
      </c>
      <c r="W271">
        <v>0</v>
      </c>
      <c r="X271">
        <v>303316554</v>
      </c>
      <c r="Y271">
        <f t="shared" si="91"/>
        <v>1.51</v>
      </c>
      <c r="AA271">
        <v>0</v>
      </c>
      <c r="AB271">
        <v>34.61</v>
      </c>
      <c r="AC271">
        <v>0</v>
      </c>
      <c r="AD271">
        <v>0</v>
      </c>
      <c r="AE271">
        <v>0</v>
      </c>
      <c r="AF271">
        <v>34.61</v>
      </c>
      <c r="AG271">
        <v>0</v>
      </c>
      <c r="AH271">
        <v>0</v>
      </c>
      <c r="AI271">
        <v>1</v>
      </c>
      <c r="AJ271">
        <v>1</v>
      </c>
      <c r="AK271">
        <v>1</v>
      </c>
      <c r="AL271">
        <v>1</v>
      </c>
      <c r="AM271">
        <v>-2</v>
      </c>
      <c r="AN271">
        <v>0</v>
      </c>
      <c r="AO271">
        <v>0</v>
      </c>
      <c r="AP271">
        <v>1</v>
      </c>
      <c r="AQ271">
        <v>1</v>
      </c>
      <c r="AR271">
        <v>0</v>
      </c>
      <c r="AS271" t="s">
        <v>3</v>
      </c>
      <c r="AT271">
        <v>1.51</v>
      </c>
      <c r="AU271" t="s">
        <v>3</v>
      </c>
      <c r="AV271">
        <v>1</v>
      </c>
      <c r="AW271">
        <v>2</v>
      </c>
      <c r="AX271">
        <v>87115628</v>
      </c>
      <c r="AY271">
        <v>1</v>
      </c>
      <c r="AZ271">
        <v>0</v>
      </c>
      <c r="BA271">
        <v>271</v>
      </c>
      <c r="BB271">
        <v>1</v>
      </c>
      <c r="BC271">
        <v>0</v>
      </c>
      <c r="BD271">
        <v>0</v>
      </c>
      <c r="BE271">
        <v>0</v>
      </c>
      <c r="BF271">
        <v>0</v>
      </c>
      <c r="BG271">
        <v>0</v>
      </c>
      <c r="BH271">
        <v>0</v>
      </c>
      <c r="BI271">
        <v>0</v>
      </c>
      <c r="BJ271">
        <v>0</v>
      </c>
      <c r="BK271">
        <v>52.261099999999999</v>
      </c>
      <c r="BL271">
        <v>0</v>
      </c>
      <c r="BM271">
        <v>0</v>
      </c>
      <c r="BN271">
        <v>0</v>
      </c>
      <c r="BO271">
        <v>0</v>
      </c>
      <c r="BP271">
        <v>1</v>
      </c>
      <c r="BQ271">
        <v>0</v>
      </c>
      <c r="BR271">
        <v>52.261099999999999</v>
      </c>
      <c r="BS271">
        <v>0</v>
      </c>
      <c r="BT271">
        <v>0</v>
      </c>
      <c r="BU271">
        <v>0</v>
      </c>
      <c r="BV271">
        <v>0</v>
      </c>
      <c r="BW271">
        <v>1</v>
      </c>
      <c r="CV271">
        <v>0</v>
      </c>
      <c r="CW271">
        <f>ROUND(Y271*Source!I178*DO271,7)</f>
        <v>0</v>
      </c>
      <c r="CX271">
        <f>ROUND(Y271*Source!I178,7)</f>
        <v>0</v>
      </c>
      <c r="CY271">
        <f>AB271</f>
        <v>34.61</v>
      </c>
      <c r="CZ271">
        <f>AF271</f>
        <v>34.61</v>
      </c>
      <c r="DA271">
        <f>AJ271</f>
        <v>1</v>
      </c>
      <c r="DB271">
        <f t="shared" si="92"/>
        <v>52.26</v>
      </c>
      <c r="DC271">
        <f t="shared" si="93"/>
        <v>0</v>
      </c>
      <c r="DD271" t="s">
        <v>3</v>
      </c>
      <c r="DE271" t="s">
        <v>3</v>
      </c>
      <c r="DF271">
        <f t="shared" si="96"/>
        <v>0</v>
      </c>
      <c r="DG271">
        <f t="shared" si="81"/>
        <v>0</v>
      </c>
      <c r="DH271">
        <f t="shared" si="94"/>
        <v>0</v>
      </c>
      <c r="DI271">
        <f t="shared" si="95"/>
        <v>0</v>
      </c>
      <c r="DJ271">
        <f>DG271+DH271</f>
        <v>0</v>
      </c>
      <c r="DK271">
        <v>1</v>
      </c>
      <c r="DL271" t="s">
        <v>3</v>
      </c>
      <c r="DM271">
        <v>0</v>
      </c>
      <c r="DN271" t="s">
        <v>3</v>
      </c>
      <c r="DO271">
        <v>0</v>
      </c>
    </row>
    <row r="272" spans="1:119" x14ac:dyDescent="0.2">
      <c r="A272">
        <f>ROW(Source!A178)</f>
        <v>178</v>
      </c>
      <c r="B272">
        <v>87105511</v>
      </c>
      <c r="C272">
        <v>87115615</v>
      </c>
      <c r="D272">
        <v>85864142</v>
      </c>
      <c r="E272">
        <v>1</v>
      </c>
      <c r="F272">
        <v>1</v>
      </c>
      <c r="G272">
        <v>1</v>
      </c>
      <c r="H272">
        <v>3</v>
      </c>
      <c r="I272" t="s">
        <v>534</v>
      </c>
      <c r="J272" t="s">
        <v>535</v>
      </c>
      <c r="K272" t="s">
        <v>536</v>
      </c>
      <c r="L272">
        <v>1346</v>
      </c>
      <c r="N272">
        <v>1009</v>
      </c>
      <c r="O272" t="s">
        <v>46</v>
      </c>
      <c r="P272" t="s">
        <v>46</v>
      </c>
      <c r="Q272">
        <v>1</v>
      </c>
      <c r="W272">
        <v>0</v>
      </c>
      <c r="X272">
        <v>-163259778</v>
      </c>
      <c r="Y272">
        <f t="shared" si="91"/>
        <v>0.65</v>
      </c>
      <c r="AA272">
        <v>121.39</v>
      </c>
      <c r="AB272">
        <v>0</v>
      </c>
      <c r="AC272">
        <v>0</v>
      </c>
      <c r="AD272">
        <v>0</v>
      </c>
      <c r="AE272">
        <v>155.63</v>
      </c>
      <c r="AF272">
        <v>0</v>
      </c>
      <c r="AG272">
        <v>0</v>
      </c>
      <c r="AH272">
        <v>0</v>
      </c>
      <c r="AI272">
        <v>0.78</v>
      </c>
      <c r="AJ272">
        <v>1</v>
      </c>
      <c r="AK272">
        <v>1</v>
      </c>
      <c r="AL272">
        <v>1</v>
      </c>
      <c r="AM272">
        <v>2</v>
      </c>
      <c r="AN272">
        <v>0</v>
      </c>
      <c r="AO272">
        <v>0</v>
      </c>
      <c r="AP272">
        <v>1</v>
      </c>
      <c r="AQ272">
        <v>1</v>
      </c>
      <c r="AR272">
        <v>0</v>
      </c>
      <c r="AS272" t="s">
        <v>3</v>
      </c>
      <c r="AT272">
        <v>0.65</v>
      </c>
      <c r="AU272" t="s">
        <v>3</v>
      </c>
      <c r="AV272">
        <v>0</v>
      </c>
      <c r="AW272">
        <v>2</v>
      </c>
      <c r="AX272">
        <v>87115629</v>
      </c>
      <c r="AY272">
        <v>1</v>
      </c>
      <c r="AZ272">
        <v>0</v>
      </c>
      <c r="BA272">
        <v>272</v>
      </c>
      <c r="BB272">
        <v>1</v>
      </c>
      <c r="BC272">
        <v>0</v>
      </c>
      <c r="BD272">
        <v>0</v>
      </c>
      <c r="BE272">
        <v>0</v>
      </c>
      <c r="BF272">
        <v>0</v>
      </c>
      <c r="BG272">
        <v>0</v>
      </c>
      <c r="BH272">
        <v>0</v>
      </c>
      <c r="BI272">
        <v>0</v>
      </c>
      <c r="BJ272">
        <v>101.15949999999999</v>
      </c>
      <c r="BK272">
        <v>0</v>
      </c>
      <c r="BL272">
        <v>0</v>
      </c>
      <c r="BM272">
        <v>0</v>
      </c>
      <c r="BN272">
        <v>0</v>
      </c>
      <c r="BO272">
        <v>0</v>
      </c>
      <c r="BP272">
        <v>1</v>
      </c>
      <c r="BQ272">
        <v>101.15949999999999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1</v>
      </c>
      <c r="CV272">
        <v>0</v>
      </c>
      <c r="CW272">
        <v>0</v>
      </c>
      <c r="CX272">
        <f>ROUND(Y272*Source!I178,7)</f>
        <v>0</v>
      </c>
      <c r="CY272">
        <f>AA272</f>
        <v>121.39</v>
      </c>
      <c r="CZ272">
        <f>AE272</f>
        <v>155.63</v>
      </c>
      <c r="DA272">
        <f>AI272</f>
        <v>0.78</v>
      </c>
      <c r="DB272">
        <f t="shared" si="92"/>
        <v>101.16</v>
      </c>
      <c r="DC272">
        <f t="shared" si="93"/>
        <v>0</v>
      </c>
      <c r="DD272" t="s">
        <v>3</v>
      </c>
      <c r="DE272" t="s">
        <v>3</v>
      </c>
      <c r="DF272">
        <f>ROUND(ROUND(AE272*AI272,2)*CX272,2)</f>
        <v>0</v>
      </c>
      <c r="DG272">
        <f t="shared" si="81"/>
        <v>0</v>
      </c>
      <c r="DH272">
        <f t="shared" si="94"/>
        <v>0</v>
      </c>
      <c r="DI272">
        <f t="shared" si="95"/>
        <v>0</v>
      </c>
      <c r="DJ272">
        <f>DF272</f>
        <v>0</v>
      </c>
      <c r="DK272">
        <v>0</v>
      </c>
      <c r="DL272" t="s">
        <v>3</v>
      </c>
      <c r="DM272">
        <v>0</v>
      </c>
      <c r="DN272" t="s">
        <v>3</v>
      </c>
      <c r="DO272">
        <v>0</v>
      </c>
    </row>
    <row r="273" spans="1:119" x14ac:dyDescent="0.2">
      <c r="A273">
        <f>ROW(Source!A178)</f>
        <v>178</v>
      </c>
      <c r="B273">
        <v>87105511</v>
      </c>
      <c r="C273">
        <v>87115615</v>
      </c>
      <c r="D273">
        <v>85882032</v>
      </c>
      <c r="E273">
        <v>1</v>
      </c>
      <c r="F273">
        <v>1</v>
      </c>
      <c r="G273">
        <v>1</v>
      </c>
      <c r="H273">
        <v>3</v>
      </c>
      <c r="I273" t="s">
        <v>537</v>
      </c>
      <c r="J273" t="s">
        <v>538</v>
      </c>
      <c r="K273" t="s">
        <v>539</v>
      </c>
      <c r="L273">
        <v>1346</v>
      </c>
      <c r="N273">
        <v>1009</v>
      </c>
      <c r="O273" t="s">
        <v>46</v>
      </c>
      <c r="P273" t="s">
        <v>46</v>
      </c>
      <c r="Q273">
        <v>1</v>
      </c>
      <c r="W273">
        <v>0</v>
      </c>
      <c r="X273">
        <v>72056734</v>
      </c>
      <c r="Y273">
        <f t="shared" si="91"/>
        <v>2</v>
      </c>
      <c r="AA273">
        <v>1139.45</v>
      </c>
      <c r="AB273">
        <v>0</v>
      </c>
      <c r="AC273">
        <v>0</v>
      </c>
      <c r="AD273">
        <v>0</v>
      </c>
      <c r="AE273">
        <v>911.56</v>
      </c>
      <c r="AF273">
        <v>0</v>
      </c>
      <c r="AG273">
        <v>0</v>
      </c>
      <c r="AH273">
        <v>0</v>
      </c>
      <c r="AI273">
        <v>1.25</v>
      </c>
      <c r="AJ273">
        <v>1</v>
      </c>
      <c r="AK273">
        <v>1</v>
      </c>
      <c r="AL273">
        <v>1</v>
      </c>
      <c r="AM273">
        <v>2</v>
      </c>
      <c r="AN273">
        <v>0</v>
      </c>
      <c r="AO273">
        <v>0</v>
      </c>
      <c r="AP273">
        <v>1</v>
      </c>
      <c r="AQ273">
        <v>1</v>
      </c>
      <c r="AR273">
        <v>0</v>
      </c>
      <c r="AS273" t="s">
        <v>3</v>
      </c>
      <c r="AT273">
        <v>2</v>
      </c>
      <c r="AU273" t="s">
        <v>3</v>
      </c>
      <c r="AV273">
        <v>0</v>
      </c>
      <c r="AW273">
        <v>2</v>
      </c>
      <c r="AX273">
        <v>87115630</v>
      </c>
      <c r="AY273">
        <v>1</v>
      </c>
      <c r="AZ273">
        <v>0</v>
      </c>
      <c r="BA273">
        <v>273</v>
      </c>
      <c r="BB273">
        <v>1</v>
      </c>
      <c r="BC273">
        <v>0</v>
      </c>
      <c r="BD273">
        <v>0</v>
      </c>
      <c r="BE273">
        <v>0</v>
      </c>
      <c r="BF273">
        <v>0</v>
      </c>
      <c r="BG273">
        <v>0</v>
      </c>
      <c r="BH273">
        <v>0</v>
      </c>
      <c r="BI273">
        <v>0</v>
      </c>
      <c r="BJ273">
        <v>1823.12</v>
      </c>
      <c r="BK273">
        <v>0</v>
      </c>
      <c r="BL273">
        <v>0</v>
      </c>
      <c r="BM273">
        <v>0</v>
      </c>
      <c r="BN273">
        <v>0</v>
      </c>
      <c r="BO273">
        <v>0</v>
      </c>
      <c r="BP273">
        <v>1</v>
      </c>
      <c r="BQ273">
        <v>1823.12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1</v>
      </c>
      <c r="CV273">
        <v>0</v>
      </c>
      <c r="CW273">
        <v>0</v>
      </c>
      <c r="CX273">
        <f>ROUND(Y273*Source!I178,7)</f>
        <v>0</v>
      </c>
      <c r="CY273">
        <f>AA273</f>
        <v>1139.45</v>
      </c>
      <c r="CZ273">
        <f>AE273</f>
        <v>911.56</v>
      </c>
      <c r="DA273">
        <f>AI273</f>
        <v>1.25</v>
      </c>
      <c r="DB273">
        <f t="shared" si="92"/>
        <v>1823.12</v>
      </c>
      <c r="DC273">
        <f t="shared" si="93"/>
        <v>0</v>
      </c>
      <c r="DD273" t="s">
        <v>3</v>
      </c>
      <c r="DE273" t="s">
        <v>3</v>
      </c>
      <c r="DF273">
        <f>ROUND(ROUND(AE273*AI273,2)*CX273,2)</f>
        <v>0</v>
      </c>
      <c r="DG273">
        <f t="shared" si="81"/>
        <v>0</v>
      </c>
      <c r="DH273">
        <f t="shared" si="94"/>
        <v>0</v>
      </c>
      <c r="DI273">
        <f t="shared" si="95"/>
        <v>0</v>
      </c>
      <c r="DJ273">
        <f>DF273</f>
        <v>0</v>
      </c>
      <c r="DK273">
        <v>0</v>
      </c>
      <c r="DL273" t="s">
        <v>3</v>
      </c>
      <c r="DM273">
        <v>0</v>
      </c>
      <c r="DN273" t="s">
        <v>3</v>
      </c>
      <c r="DO273">
        <v>0</v>
      </c>
    </row>
    <row r="274" spans="1:119" x14ac:dyDescent="0.2">
      <c r="A274">
        <f>ROW(Source!A178)</f>
        <v>178</v>
      </c>
      <c r="B274">
        <v>87105511</v>
      </c>
      <c r="C274">
        <v>87115615</v>
      </c>
      <c r="D274">
        <v>85795082</v>
      </c>
      <c r="E274">
        <v>117</v>
      </c>
      <c r="F274">
        <v>1</v>
      </c>
      <c r="G274">
        <v>1</v>
      </c>
      <c r="H274">
        <v>3</v>
      </c>
      <c r="I274" t="s">
        <v>141</v>
      </c>
      <c r="J274" t="s">
        <v>3</v>
      </c>
      <c r="K274" t="s">
        <v>142</v>
      </c>
      <c r="L274">
        <v>3277935</v>
      </c>
      <c r="N274">
        <v>1013</v>
      </c>
      <c r="O274" t="s">
        <v>143</v>
      </c>
      <c r="P274" t="s">
        <v>143</v>
      </c>
      <c r="Q274">
        <v>1</v>
      </c>
      <c r="W274">
        <v>0</v>
      </c>
      <c r="X274">
        <v>274903907</v>
      </c>
      <c r="Y274">
        <f t="shared" si="91"/>
        <v>2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1</v>
      </c>
      <c r="AJ274">
        <v>1</v>
      </c>
      <c r="AK274">
        <v>1</v>
      </c>
      <c r="AL274">
        <v>1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 t="s">
        <v>3</v>
      </c>
      <c r="AT274">
        <v>2</v>
      </c>
      <c r="AU274" t="s">
        <v>3</v>
      </c>
      <c r="AV274">
        <v>0</v>
      </c>
      <c r="AW274">
        <v>2</v>
      </c>
      <c r="AX274">
        <v>87115631</v>
      </c>
      <c r="AY274">
        <v>1</v>
      </c>
      <c r="AZ274">
        <v>0</v>
      </c>
      <c r="BA274">
        <v>274</v>
      </c>
      <c r="BB274">
        <v>0</v>
      </c>
      <c r="BC274">
        <v>0</v>
      </c>
      <c r="BD274">
        <v>0</v>
      </c>
      <c r="BE274">
        <v>0</v>
      </c>
      <c r="BF274">
        <v>0</v>
      </c>
      <c r="BG274">
        <v>0</v>
      </c>
      <c r="BH274">
        <v>0</v>
      </c>
      <c r="BI274">
        <v>0</v>
      </c>
      <c r="BJ274">
        <v>0</v>
      </c>
      <c r="BK274">
        <v>0</v>
      </c>
      <c r="BL274">
        <v>0</v>
      </c>
      <c r="BM274">
        <v>0</v>
      </c>
      <c r="BN274">
        <v>0</v>
      </c>
      <c r="BO274">
        <v>0</v>
      </c>
      <c r="BP274">
        <v>0</v>
      </c>
      <c r="BQ274">
        <v>0</v>
      </c>
      <c r="BR274">
        <v>0</v>
      </c>
      <c r="BS274">
        <v>0</v>
      </c>
      <c r="BT274">
        <v>0</v>
      </c>
      <c r="BU274">
        <v>0</v>
      </c>
      <c r="BV274">
        <v>0</v>
      </c>
      <c r="BW274">
        <v>0</v>
      </c>
      <c r="CV274">
        <v>0</v>
      </c>
      <c r="CW274">
        <v>0</v>
      </c>
      <c r="CX274">
        <f>ROUND(Y274*Source!I178,7)</f>
        <v>0</v>
      </c>
      <c r="CY274">
        <f>AA274</f>
        <v>0</v>
      </c>
      <c r="CZ274">
        <f>AE274</f>
        <v>0</v>
      </c>
      <c r="DA274">
        <f>AI274</f>
        <v>1</v>
      </c>
      <c r="DB274">
        <f t="shared" si="92"/>
        <v>0</v>
      </c>
      <c r="DC274">
        <f t="shared" si="93"/>
        <v>0</v>
      </c>
      <c r="DD274" t="s">
        <v>3</v>
      </c>
      <c r="DE274" t="s">
        <v>3</v>
      </c>
      <c r="DF274">
        <f t="shared" ref="DF274:DF279" si="97">ROUND(ROUND(AE274,2)*CX274,2)</f>
        <v>0</v>
      </c>
      <c r="DG274">
        <f t="shared" si="81"/>
        <v>0</v>
      </c>
      <c r="DH274">
        <f t="shared" si="94"/>
        <v>0</v>
      </c>
      <c r="DI274">
        <f t="shared" si="95"/>
        <v>0</v>
      </c>
      <c r="DJ274">
        <f>DF274</f>
        <v>0</v>
      </c>
      <c r="DK274">
        <v>0</v>
      </c>
      <c r="DL274" t="s">
        <v>3</v>
      </c>
      <c r="DM274">
        <v>0</v>
      </c>
      <c r="DN274" t="s">
        <v>3</v>
      </c>
      <c r="DO274">
        <v>0</v>
      </c>
    </row>
    <row r="275" spans="1:119" x14ac:dyDescent="0.2">
      <c r="A275">
        <f>ROW(Source!A183)</f>
        <v>183</v>
      </c>
      <c r="B275">
        <v>87105575</v>
      </c>
      <c r="C275">
        <v>87115634</v>
      </c>
      <c r="D275">
        <v>85789072</v>
      </c>
      <c r="E275">
        <v>117</v>
      </c>
      <c r="F275">
        <v>1</v>
      </c>
      <c r="G275">
        <v>1</v>
      </c>
      <c r="H275">
        <v>1</v>
      </c>
      <c r="I275" t="s">
        <v>532</v>
      </c>
      <c r="J275" t="s">
        <v>3</v>
      </c>
      <c r="K275" t="s">
        <v>533</v>
      </c>
      <c r="L275">
        <v>1191</v>
      </c>
      <c r="N275">
        <v>1013</v>
      </c>
      <c r="O275" t="s">
        <v>441</v>
      </c>
      <c r="P275" t="s">
        <v>441</v>
      </c>
      <c r="Q275">
        <v>1</v>
      </c>
      <c r="W275">
        <v>0</v>
      </c>
      <c r="X275">
        <v>44848675</v>
      </c>
      <c r="Y275">
        <f t="shared" si="91"/>
        <v>16.5</v>
      </c>
      <c r="AA275">
        <v>0</v>
      </c>
      <c r="AB275">
        <v>0</v>
      </c>
      <c r="AC275">
        <v>0</v>
      </c>
      <c r="AD275">
        <v>793.61</v>
      </c>
      <c r="AE275">
        <v>0</v>
      </c>
      <c r="AF275">
        <v>0</v>
      </c>
      <c r="AG275">
        <v>0</v>
      </c>
      <c r="AH275">
        <v>793.61</v>
      </c>
      <c r="AI275">
        <v>1</v>
      </c>
      <c r="AJ275">
        <v>1</v>
      </c>
      <c r="AK275">
        <v>1</v>
      </c>
      <c r="AL275">
        <v>1</v>
      </c>
      <c r="AM275">
        <v>-2</v>
      </c>
      <c r="AN275">
        <v>0</v>
      </c>
      <c r="AO275">
        <v>0</v>
      </c>
      <c r="AP275">
        <v>1</v>
      </c>
      <c r="AQ275">
        <v>1</v>
      </c>
      <c r="AR275">
        <v>0</v>
      </c>
      <c r="AS275" t="s">
        <v>3</v>
      </c>
      <c r="AT275">
        <v>16.5</v>
      </c>
      <c r="AU275" t="s">
        <v>3</v>
      </c>
      <c r="AV275">
        <v>1</v>
      </c>
      <c r="AW275">
        <v>2</v>
      </c>
      <c r="AX275">
        <v>87115643</v>
      </c>
      <c r="AY275">
        <v>1</v>
      </c>
      <c r="AZ275">
        <v>0</v>
      </c>
      <c r="BA275">
        <v>275</v>
      </c>
      <c r="BB275">
        <v>1</v>
      </c>
      <c r="BC275">
        <v>0</v>
      </c>
      <c r="BD275">
        <v>0</v>
      </c>
      <c r="BE275">
        <v>0</v>
      </c>
      <c r="BF275">
        <v>0</v>
      </c>
      <c r="BG275">
        <v>0</v>
      </c>
      <c r="BH275">
        <v>0</v>
      </c>
      <c r="BI275">
        <v>0</v>
      </c>
      <c r="BJ275">
        <v>0</v>
      </c>
      <c r="BK275">
        <v>0</v>
      </c>
      <c r="BL275">
        <v>0</v>
      </c>
      <c r="BM275">
        <v>13094.565000000001</v>
      </c>
      <c r="BN275">
        <v>16.5</v>
      </c>
      <c r="BO275">
        <v>0</v>
      </c>
      <c r="BP275">
        <v>1</v>
      </c>
      <c r="BQ275">
        <v>0</v>
      </c>
      <c r="BR275">
        <v>0</v>
      </c>
      <c r="BS275">
        <v>0</v>
      </c>
      <c r="BT275">
        <v>13094.565000000001</v>
      </c>
      <c r="BU275">
        <v>16.5</v>
      </c>
      <c r="BV275">
        <v>0</v>
      </c>
      <c r="BW275">
        <v>1</v>
      </c>
      <c r="CU275">
        <f>ROUND(AT275*Source!I183*AH275*AL275,2)</f>
        <v>0</v>
      </c>
      <c r="CV275">
        <f>ROUND(Y275*Source!I183,7)</f>
        <v>0</v>
      </c>
      <c r="CW275">
        <v>0</v>
      </c>
      <c r="CX275">
        <f>ROUND(Y275*Source!I183,7)</f>
        <v>0</v>
      </c>
      <c r="CY275">
        <f>AD275</f>
        <v>793.61</v>
      </c>
      <c r="CZ275">
        <f>AH275</f>
        <v>793.61</v>
      </c>
      <c r="DA275">
        <f>AL275</f>
        <v>1</v>
      </c>
      <c r="DB275">
        <f t="shared" si="92"/>
        <v>13094.57</v>
      </c>
      <c r="DC275">
        <f t="shared" si="93"/>
        <v>0</v>
      </c>
      <c r="DD275" t="s">
        <v>3</v>
      </c>
      <c r="DE275" t="s">
        <v>3</v>
      </c>
      <c r="DF275">
        <f t="shared" si="97"/>
        <v>0</v>
      </c>
      <c r="DG275">
        <f t="shared" si="81"/>
        <v>0</v>
      </c>
      <c r="DH275">
        <f t="shared" si="94"/>
        <v>0</v>
      </c>
      <c r="DI275">
        <f t="shared" si="95"/>
        <v>0</v>
      </c>
      <c r="DJ275">
        <f>DI275</f>
        <v>0</v>
      </c>
      <c r="DK275">
        <v>1</v>
      </c>
      <c r="DL275" t="s">
        <v>3</v>
      </c>
      <c r="DM275">
        <v>0</v>
      </c>
      <c r="DN275" t="s">
        <v>3</v>
      </c>
      <c r="DO275">
        <v>0</v>
      </c>
    </row>
    <row r="276" spans="1:119" x14ac:dyDescent="0.2">
      <c r="A276">
        <f>ROW(Source!A183)</f>
        <v>183</v>
      </c>
      <c r="B276">
        <v>87105575</v>
      </c>
      <c r="C276">
        <v>87115634</v>
      </c>
      <c r="D276">
        <v>85789248</v>
      </c>
      <c r="E276">
        <v>117</v>
      </c>
      <c r="F276">
        <v>1</v>
      </c>
      <c r="G276">
        <v>1</v>
      </c>
      <c r="H276">
        <v>1</v>
      </c>
      <c r="I276" t="s">
        <v>442</v>
      </c>
      <c r="J276" t="s">
        <v>3</v>
      </c>
      <c r="K276" t="s">
        <v>443</v>
      </c>
      <c r="L276">
        <v>1191</v>
      </c>
      <c r="N276">
        <v>1013</v>
      </c>
      <c r="O276" t="s">
        <v>441</v>
      </c>
      <c r="P276" t="s">
        <v>441</v>
      </c>
      <c r="Q276">
        <v>1</v>
      </c>
      <c r="W276">
        <v>0</v>
      </c>
      <c r="X276">
        <v>-1417349443</v>
      </c>
      <c r="Y276">
        <f t="shared" si="91"/>
        <v>0.26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1</v>
      </c>
      <c r="AJ276">
        <v>1</v>
      </c>
      <c r="AK276">
        <v>1</v>
      </c>
      <c r="AL276">
        <v>1</v>
      </c>
      <c r="AM276">
        <v>-2</v>
      </c>
      <c r="AN276">
        <v>0</v>
      </c>
      <c r="AO276">
        <v>0</v>
      </c>
      <c r="AP276">
        <v>1</v>
      </c>
      <c r="AQ276">
        <v>1</v>
      </c>
      <c r="AR276">
        <v>0</v>
      </c>
      <c r="AS276" t="s">
        <v>3</v>
      </c>
      <c r="AT276">
        <v>0.26</v>
      </c>
      <c r="AU276" t="s">
        <v>3</v>
      </c>
      <c r="AV276">
        <v>2</v>
      </c>
      <c r="AW276">
        <v>2</v>
      </c>
      <c r="AX276">
        <v>87115644</v>
      </c>
      <c r="AY276">
        <v>1</v>
      </c>
      <c r="AZ276">
        <v>0</v>
      </c>
      <c r="BA276">
        <v>276</v>
      </c>
      <c r="BB276">
        <v>1</v>
      </c>
      <c r="BC276">
        <v>0</v>
      </c>
      <c r="BD276">
        <v>0</v>
      </c>
      <c r="BE276">
        <v>0</v>
      </c>
      <c r="BF276">
        <v>0</v>
      </c>
      <c r="BG276">
        <v>0</v>
      </c>
      <c r="BH276">
        <v>0</v>
      </c>
      <c r="BI276">
        <v>0</v>
      </c>
      <c r="BJ276">
        <v>0</v>
      </c>
      <c r="BK276">
        <v>0</v>
      </c>
      <c r="BL276">
        <v>0</v>
      </c>
      <c r="BM276">
        <v>0</v>
      </c>
      <c r="BN276">
        <v>0</v>
      </c>
      <c r="BO276">
        <v>0</v>
      </c>
      <c r="BP276">
        <v>0</v>
      </c>
      <c r="BQ276">
        <v>0</v>
      </c>
      <c r="BR276">
        <v>0</v>
      </c>
      <c r="BS276">
        <v>0</v>
      </c>
      <c r="BT276">
        <v>0</v>
      </c>
      <c r="BU276">
        <v>0</v>
      </c>
      <c r="BV276">
        <v>0</v>
      </c>
      <c r="BW276">
        <v>0</v>
      </c>
      <c r="CV276">
        <v>0</v>
      </c>
      <c r="CW276">
        <v>0</v>
      </c>
      <c r="CX276">
        <f>ROUND(Y276*Source!I183,7)</f>
        <v>0</v>
      </c>
      <c r="CY276">
        <f>AD276</f>
        <v>0</v>
      </c>
      <c r="CZ276">
        <f>AH276</f>
        <v>0</v>
      </c>
      <c r="DA276">
        <f>AL276</f>
        <v>1</v>
      </c>
      <c r="DB276">
        <f t="shared" si="92"/>
        <v>0</v>
      </c>
      <c r="DC276">
        <f t="shared" si="93"/>
        <v>0</v>
      </c>
      <c r="DD276" t="s">
        <v>3</v>
      </c>
      <c r="DE276" t="s">
        <v>3</v>
      </c>
      <c r="DF276">
        <f t="shared" si="97"/>
        <v>0</v>
      </c>
      <c r="DG276">
        <f t="shared" si="81"/>
        <v>0</v>
      </c>
      <c r="DH276">
        <f t="shared" si="94"/>
        <v>0</v>
      </c>
      <c r="DI276">
        <f t="shared" si="95"/>
        <v>0</v>
      </c>
      <c r="DJ276">
        <f>DI276</f>
        <v>0</v>
      </c>
      <c r="DK276">
        <v>0</v>
      </c>
      <c r="DL276" t="s">
        <v>3</v>
      </c>
      <c r="DM276">
        <v>0</v>
      </c>
      <c r="DN276" t="s">
        <v>3</v>
      </c>
      <c r="DO276">
        <v>0</v>
      </c>
    </row>
    <row r="277" spans="1:119" x14ac:dyDescent="0.2">
      <c r="A277">
        <f>ROW(Source!A183)</f>
        <v>183</v>
      </c>
      <c r="B277">
        <v>87105575</v>
      </c>
      <c r="C277">
        <v>87115634</v>
      </c>
      <c r="D277">
        <v>85795737</v>
      </c>
      <c r="E277">
        <v>1</v>
      </c>
      <c r="F277">
        <v>1</v>
      </c>
      <c r="G277">
        <v>1</v>
      </c>
      <c r="H277">
        <v>2</v>
      </c>
      <c r="I277" t="s">
        <v>444</v>
      </c>
      <c r="J277" t="s">
        <v>445</v>
      </c>
      <c r="K277" t="s">
        <v>446</v>
      </c>
      <c r="L277">
        <v>1368</v>
      </c>
      <c r="N277">
        <v>1011</v>
      </c>
      <c r="O277" t="s">
        <v>447</v>
      </c>
      <c r="P277" t="s">
        <v>447</v>
      </c>
      <c r="Q277">
        <v>1</v>
      </c>
      <c r="W277">
        <v>0</v>
      </c>
      <c r="X277">
        <v>639918019</v>
      </c>
      <c r="Y277">
        <f t="shared" si="91"/>
        <v>0.13</v>
      </c>
      <c r="AA277">
        <v>0</v>
      </c>
      <c r="AB277">
        <v>1626.29</v>
      </c>
      <c r="AC277">
        <v>1090.46</v>
      </c>
      <c r="AD277">
        <v>0</v>
      </c>
      <c r="AE277">
        <v>0</v>
      </c>
      <c r="AF277">
        <v>1626.29</v>
      </c>
      <c r="AG277">
        <v>1090.46</v>
      </c>
      <c r="AH277">
        <v>0</v>
      </c>
      <c r="AI277">
        <v>1</v>
      </c>
      <c r="AJ277">
        <v>1</v>
      </c>
      <c r="AK277">
        <v>1</v>
      </c>
      <c r="AL277">
        <v>1</v>
      </c>
      <c r="AM277">
        <v>-2</v>
      </c>
      <c r="AN277">
        <v>0</v>
      </c>
      <c r="AO277">
        <v>0</v>
      </c>
      <c r="AP277">
        <v>1</v>
      </c>
      <c r="AQ277">
        <v>1</v>
      </c>
      <c r="AR277">
        <v>0</v>
      </c>
      <c r="AS277" t="s">
        <v>3</v>
      </c>
      <c r="AT277">
        <v>0.13</v>
      </c>
      <c r="AU277" t="s">
        <v>3</v>
      </c>
      <c r="AV277">
        <v>1</v>
      </c>
      <c r="AW277">
        <v>2</v>
      </c>
      <c r="AX277">
        <v>87115645</v>
      </c>
      <c r="AY277">
        <v>1</v>
      </c>
      <c r="AZ277">
        <v>0</v>
      </c>
      <c r="BA277">
        <v>277</v>
      </c>
      <c r="BB277">
        <v>1</v>
      </c>
      <c r="BC277">
        <v>0</v>
      </c>
      <c r="BD277">
        <v>0</v>
      </c>
      <c r="BE277">
        <v>0</v>
      </c>
      <c r="BF277">
        <v>0</v>
      </c>
      <c r="BG277">
        <v>0</v>
      </c>
      <c r="BH277">
        <v>0</v>
      </c>
      <c r="BI277">
        <v>0</v>
      </c>
      <c r="BJ277">
        <v>0</v>
      </c>
      <c r="BK277">
        <v>211.4177</v>
      </c>
      <c r="BL277">
        <v>141.75980000000001</v>
      </c>
      <c r="BM277">
        <v>0</v>
      </c>
      <c r="BN277">
        <v>0</v>
      </c>
      <c r="BO277">
        <v>0.13</v>
      </c>
      <c r="BP277">
        <v>1</v>
      </c>
      <c r="BQ277">
        <v>0</v>
      </c>
      <c r="BR277">
        <v>211.4177</v>
      </c>
      <c r="BS277">
        <v>141.75980000000001</v>
      </c>
      <c r="BT277">
        <v>0</v>
      </c>
      <c r="BU277">
        <v>0</v>
      </c>
      <c r="BV277">
        <v>0.13</v>
      </c>
      <c r="BW277">
        <v>1</v>
      </c>
      <c r="CV277">
        <v>0</v>
      </c>
      <c r="CW277">
        <f>ROUND(Y277*Source!I183*DO277,7)</f>
        <v>0</v>
      </c>
      <c r="CX277">
        <f>ROUND(Y277*Source!I183,7)</f>
        <v>0</v>
      </c>
      <c r="CY277">
        <f>AB277</f>
        <v>1626.29</v>
      </c>
      <c r="CZ277">
        <f>AF277</f>
        <v>1626.29</v>
      </c>
      <c r="DA277">
        <f>AJ277</f>
        <v>1</v>
      </c>
      <c r="DB277">
        <f t="shared" si="92"/>
        <v>211.42</v>
      </c>
      <c r="DC277">
        <f t="shared" si="93"/>
        <v>141.76</v>
      </c>
      <c r="DD277" t="s">
        <v>3</v>
      </c>
      <c r="DE277" t="s">
        <v>3</v>
      </c>
      <c r="DF277">
        <f t="shared" si="97"/>
        <v>0</v>
      </c>
      <c r="DG277">
        <f t="shared" si="81"/>
        <v>0</v>
      </c>
      <c r="DH277">
        <f t="shared" si="94"/>
        <v>0</v>
      </c>
      <c r="DI277">
        <f t="shared" si="95"/>
        <v>0</v>
      </c>
      <c r="DJ277">
        <f>DG277+DH277</f>
        <v>0</v>
      </c>
      <c r="DK277">
        <v>1</v>
      </c>
      <c r="DL277" t="s">
        <v>448</v>
      </c>
      <c r="DM277">
        <v>6</v>
      </c>
      <c r="DN277" t="s">
        <v>441</v>
      </c>
      <c r="DO277">
        <v>1</v>
      </c>
    </row>
    <row r="278" spans="1:119" x14ac:dyDescent="0.2">
      <c r="A278">
        <f>ROW(Source!A183)</f>
        <v>183</v>
      </c>
      <c r="B278">
        <v>87105575</v>
      </c>
      <c r="C278">
        <v>87115634</v>
      </c>
      <c r="D278">
        <v>85796632</v>
      </c>
      <c r="E278">
        <v>1</v>
      </c>
      <c r="F278">
        <v>1</v>
      </c>
      <c r="G278">
        <v>1</v>
      </c>
      <c r="H278">
        <v>2</v>
      </c>
      <c r="I278" t="s">
        <v>462</v>
      </c>
      <c r="J278" t="s">
        <v>463</v>
      </c>
      <c r="K278" t="s">
        <v>464</v>
      </c>
      <c r="L278">
        <v>1368</v>
      </c>
      <c r="N278">
        <v>1011</v>
      </c>
      <c r="O278" t="s">
        <v>447</v>
      </c>
      <c r="P278" t="s">
        <v>447</v>
      </c>
      <c r="Q278">
        <v>1</v>
      </c>
      <c r="W278">
        <v>0</v>
      </c>
      <c r="X278">
        <v>-849950259</v>
      </c>
      <c r="Y278">
        <f t="shared" si="91"/>
        <v>0.13</v>
      </c>
      <c r="AA278">
        <v>0</v>
      </c>
      <c r="AB278">
        <v>641.70000000000005</v>
      </c>
      <c r="AC278">
        <v>811.79</v>
      </c>
      <c r="AD278">
        <v>0</v>
      </c>
      <c r="AE278">
        <v>0</v>
      </c>
      <c r="AF278">
        <v>641.70000000000005</v>
      </c>
      <c r="AG278">
        <v>811.79</v>
      </c>
      <c r="AH278">
        <v>0</v>
      </c>
      <c r="AI278">
        <v>1</v>
      </c>
      <c r="AJ278">
        <v>1</v>
      </c>
      <c r="AK278">
        <v>1</v>
      </c>
      <c r="AL278">
        <v>1</v>
      </c>
      <c r="AM278">
        <v>-2</v>
      </c>
      <c r="AN278">
        <v>0</v>
      </c>
      <c r="AO278">
        <v>0</v>
      </c>
      <c r="AP278">
        <v>1</v>
      </c>
      <c r="AQ278">
        <v>1</v>
      </c>
      <c r="AR278">
        <v>0</v>
      </c>
      <c r="AS278" t="s">
        <v>3</v>
      </c>
      <c r="AT278">
        <v>0.13</v>
      </c>
      <c r="AU278" t="s">
        <v>3</v>
      </c>
      <c r="AV278">
        <v>1</v>
      </c>
      <c r="AW278">
        <v>2</v>
      </c>
      <c r="AX278">
        <v>87115646</v>
      </c>
      <c r="AY278">
        <v>1</v>
      </c>
      <c r="AZ278">
        <v>0</v>
      </c>
      <c r="BA278">
        <v>278</v>
      </c>
      <c r="BB278">
        <v>1</v>
      </c>
      <c r="BC278">
        <v>0</v>
      </c>
      <c r="BD278">
        <v>0</v>
      </c>
      <c r="BE278">
        <v>0</v>
      </c>
      <c r="BF278">
        <v>0</v>
      </c>
      <c r="BG278">
        <v>0</v>
      </c>
      <c r="BH278">
        <v>0</v>
      </c>
      <c r="BI278">
        <v>0</v>
      </c>
      <c r="BJ278">
        <v>0</v>
      </c>
      <c r="BK278">
        <v>83.421000000000006</v>
      </c>
      <c r="BL278">
        <v>105.53270000000001</v>
      </c>
      <c r="BM278">
        <v>0</v>
      </c>
      <c r="BN278">
        <v>0</v>
      </c>
      <c r="BO278">
        <v>0.13</v>
      </c>
      <c r="BP278">
        <v>1</v>
      </c>
      <c r="BQ278">
        <v>0</v>
      </c>
      <c r="BR278">
        <v>83.421000000000006</v>
      </c>
      <c r="BS278">
        <v>105.53270000000001</v>
      </c>
      <c r="BT278">
        <v>0</v>
      </c>
      <c r="BU278">
        <v>0</v>
      </c>
      <c r="BV278">
        <v>0.13</v>
      </c>
      <c r="BW278">
        <v>1</v>
      </c>
      <c r="CV278">
        <v>0</v>
      </c>
      <c r="CW278">
        <f>ROUND(Y278*Source!I183*DO278,7)</f>
        <v>0</v>
      </c>
      <c r="CX278">
        <f>ROUND(Y278*Source!I183,7)</f>
        <v>0</v>
      </c>
      <c r="CY278">
        <f>AB278</f>
        <v>641.70000000000005</v>
      </c>
      <c r="CZ278">
        <f>AF278</f>
        <v>641.70000000000005</v>
      </c>
      <c r="DA278">
        <f>AJ278</f>
        <v>1</v>
      </c>
      <c r="DB278">
        <f t="shared" si="92"/>
        <v>83.42</v>
      </c>
      <c r="DC278">
        <f t="shared" si="93"/>
        <v>105.53</v>
      </c>
      <c r="DD278" t="s">
        <v>3</v>
      </c>
      <c r="DE278" t="s">
        <v>3</v>
      </c>
      <c r="DF278">
        <f t="shared" si="97"/>
        <v>0</v>
      </c>
      <c r="DG278">
        <f t="shared" si="81"/>
        <v>0</v>
      </c>
      <c r="DH278">
        <f t="shared" si="94"/>
        <v>0</v>
      </c>
      <c r="DI278">
        <f t="shared" si="95"/>
        <v>0</v>
      </c>
      <c r="DJ278">
        <f>DG278+DH278</f>
        <v>0</v>
      </c>
      <c r="DK278">
        <v>1</v>
      </c>
      <c r="DL278" t="s">
        <v>455</v>
      </c>
      <c r="DM278">
        <v>4</v>
      </c>
      <c r="DN278" t="s">
        <v>441</v>
      </c>
      <c r="DO278">
        <v>1</v>
      </c>
    </row>
    <row r="279" spans="1:119" x14ac:dyDescent="0.2">
      <c r="A279">
        <f>ROW(Source!A183)</f>
        <v>183</v>
      </c>
      <c r="B279">
        <v>87105575</v>
      </c>
      <c r="C279">
        <v>87115634</v>
      </c>
      <c r="D279">
        <v>85796828</v>
      </c>
      <c r="E279">
        <v>1</v>
      </c>
      <c r="F279">
        <v>1</v>
      </c>
      <c r="G279">
        <v>1</v>
      </c>
      <c r="H279">
        <v>2</v>
      </c>
      <c r="I279" t="s">
        <v>503</v>
      </c>
      <c r="J279" t="s">
        <v>504</v>
      </c>
      <c r="K279" t="s">
        <v>505</v>
      </c>
      <c r="L279">
        <v>1368</v>
      </c>
      <c r="N279">
        <v>1011</v>
      </c>
      <c r="O279" t="s">
        <v>447</v>
      </c>
      <c r="P279" t="s">
        <v>447</v>
      </c>
      <c r="Q279">
        <v>1</v>
      </c>
      <c r="W279">
        <v>0</v>
      </c>
      <c r="X279">
        <v>303316554</v>
      </c>
      <c r="Y279">
        <f t="shared" si="91"/>
        <v>2.7</v>
      </c>
      <c r="AA279">
        <v>0</v>
      </c>
      <c r="AB279">
        <v>34.61</v>
      </c>
      <c r="AC279">
        <v>0</v>
      </c>
      <c r="AD279">
        <v>0</v>
      </c>
      <c r="AE279">
        <v>0</v>
      </c>
      <c r="AF279">
        <v>34.61</v>
      </c>
      <c r="AG279">
        <v>0</v>
      </c>
      <c r="AH279">
        <v>0</v>
      </c>
      <c r="AI279">
        <v>1</v>
      </c>
      <c r="AJ279">
        <v>1</v>
      </c>
      <c r="AK279">
        <v>1</v>
      </c>
      <c r="AL279">
        <v>1</v>
      </c>
      <c r="AM279">
        <v>-2</v>
      </c>
      <c r="AN279">
        <v>0</v>
      </c>
      <c r="AO279">
        <v>0</v>
      </c>
      <c r="AP279">
        <v>1</v>
      </c>
      <c r="AQ279">
        <v>1</v>
      </c>
      <c r="AR279">
        <v>0</v>
      </c>
      <c r="AS279" t="s">
        <v>3</v>
      </c>
      <c r="AT279">
        <v>2.7</v>
      </c>
      <c r="AU279" t="s">
        <v>3</v>
      </c>
      <c r="AV279">
        <v>1</v>
      </c>
      <c r="AW279">
        <v>2</v>
      </c>
      <c r="AX279">
        <v>87115647</v>
      </c>
      <c r="AY279">
        <v>1</v>
      </c>
      <c r="AZ279">
        <v>0</v>
      </c>
      <c r="BA279">
        <v>279</v>
      </c>
      <c r="BB279">
        <v>1</v>
      </c>
      <c r="BC279">
        <v>0</v>
      </c>
      <c r="BD279">
        <v>0</v>
      </c>
      <c r="BE279">
        <v>0</v>
      </c>
      <c r="BF279">
        <v>0</v>
      </c>
      <c r="BG279">
        <v>0</v>
      </c>
      <c r="BH279">
        <v>0</v>
      </c>
      <c r="BI279">
        <v>0</v>
      </c>
      <c r="BJ279">
        <v>0</v>
      </c>
      <c r="BK279">
        <v>93.447000000000003</v>
      </c>
      <c r="BL279">
        <v>0</v>
      </c>
      <c r="BM279">
        <v>0</v>
      </c>
      <c r="BN279">
        <v>0</v>
      </c>
      <c r="BO279">
        <v>0</v>
      </c>
      <c r="BP279">
        <v>1</v>
      </c>
      <c r="BQ279">
        <v>0</v>
      </c>
      <c r="BR279">
        <v>93.447000000000003</v>
      </c>
      <c r="BS279">
        <v>0</v>
      </c>
      <c r="BT279">
        <v>0</v>
      </c>
      <c r="BU279">
        <v>0</v>
      </c>
      <c r="BV279">
        <v>0</v>
      </c>
      <c r="BW279">
        <v>1</v>
      </c>
      <c r="CV279">
        <v>0</v>
      </c>
      <c r="CW279">
        <f>ROUND(Y279*Source!I183*DO279,7)</f>
        <v>0</v>
      </c>
      <c r="CX279">
        <f>ROUND(Y279*Source!I183,7)</f>
        <v>0</v>
      </c>
      <c r="CY279">
        <f>AB279</f>
        <v>34.61</v>
      </c>
      <c r="CZ279">
        <f>AF279</f>
        <v>34.61</v>
      </c>
      <c r="DA279">
        <f>AJ279</f>
        <v>1</v>
      </c>
      <c r="DB279">
        <f t="shared" si="92"/>
        <v>93.45</v>
      </c>
      <c r="DC279">
        <f t="shared" si="93"/>
        <v>0</v>
      </c>
      <c r="DD279" t="s">
        <v>3</v>
      </c>
      <c r="DE279" t="s">
        <v>3</v>
      </c>
      <c r="DF279">
        <f t="shared" si="97"/>
        <v>0</v>
      </c>
      <c r="DG279">
        <f t="shared" si="81"/>
        <v>0</v>
      </c>
      <c r="DH279">
        <f t="shared" si="94"/>
        <v>0</v>
      </c>
      <c r="DI279">
        <f t="shared" si="95"/>
        <v>0</v>
      </c>
      <c r="DJ279">
        <f>DG279+DH279</f>
        <v>0</v>
      </c>
      <c r="DK279">
        <v>1</v>
      </c>
      <c r="DL279" t="s">
        <v>3</v>
      </c>
      <c r="DM279">
        <v>0</v>
      </c>
      <c r="DN279" t="s">
        <v>3</v>
      </c>
      <c r="DO279">
        <v>0</v>
      </c>
    </row>
    <row r="280" spans="1:119" x14ac:dyDescent="0.2">
      <c r="A280">
        <f>ROW(Source!A183)</f>
        <v>183</v>
      </c>
      <c r="B280">
        <v>87105575</v>
      </c>
      <c r="C280">
        <v>87115634</v>
      </c>
      <c r="D280">
        <v>85864142</v>
      </c>
      <c r="E280">
        <v>1</v>
      </c>
      <c r="F280">
        <v>1</v>
      </c>
      <c r="G280">
        <v>1</v>
      </c>
      <c r="H280">
        <v>3</v>
      </c>
      <c r="I280" t="s">
        <v>534</v>
      </c>
      <c r="J280" t="s">
        <v>535</v>
      </c>
      <c r="K280" t="s">
        <v>536</v>
      </c>
      <c r="L280">
        <v>1346</v>
      </c>
      <c r="N280">
        <v>1009</v>
      </c>
      <c r="O280" t="s">
        <v>46</v>
      </c>
      <c r="P280" t="s">
        <v>46</v>
      </c>
      <c r="Q280">
        <v>1</v>
      </c>
      <c r="W280">
        <v>0</v>
      </c>
      <c r="X280">
        <v>-163259778</v>
      </c>
      <c r="Y280">
        <f t="shared" si="91"/>
        <v>0.6</v>
      </c>
      <c r="AA280">
        <v>121.39</v>
      </c>
      <c r="AB280">
        <v>0</v>
      </c>
      <c r="AC280">
        <v>0</v>
      </c>
      <c r="AD280">
        <v>0</v>
      </c>
      <c r="AE280">
        <v>155.63</v>
      </c>
      <c r="AF280">
        <v>0</v>
      </c>
      <c r="AG280">
        <v>0</v>
      </c>
      <c r="AH280">
        <v>0</v>
      </c>
      <c r="AI280">
        <v>0.78</v>
      </c>
      <c r="AJ280">
        <v>1</v>
      </c>
      <c r="AK280">
        <v>1</v>
      </c>
      <c r="AL280">
        <v>1</v>
      </c>
      <c r="AM280">
        <v>2</v>
      </c>
      <c r="AN280">
        <v>0</v>
      </c>
      <c r="AO280">
        <v>0</v>
      </c>
      <c r="AP280">
        <v>1</v>
      </c>
      <c r="AQ280">
        <v>1</v>
      </c>
      <c r="AR280">
        <v>0</v>
      </c>
      <c r="AS280" t="s">
        <v>3</v>
      </c>
      <c r="AT280">
        <v>0.6</v>
      </c>
      <c r="AU280" t="s">
        <v>3</v>
      </c>
      <c r="AV280">
        <v>0</v>
      </c>
      <c r="AW280">
        <v>2</v>
      </c>
      <c r="AX280">
        <v>87115648</v>
      </c>
      <c r="AY280">
        <v>1</v>
      </c>
      <c r="AZ280">
        <v>0</v>
      </c>
      <c r="BA280">
        <v>280</v>
      </c>
      <c r="BB280">
        <v>1</v>
      </c>
      <c r="BC280">
        <v>0</v>
      </c>
      <c r="BD280">
        <v>0</v>
      </c>
      <c r="BE280">
        <v>0</v>
      </c>
      <c r="BF280">
        <v>0</v>
      </c>
      <c r="BG280">
        <v>0</v>
      </c>
      <c r="BH280">
        <v>0</v>
      </c>
      <c r="BI280">
        <v>0</v>
      </c>
      <c r="BJ280">
        <v>93.378</v>
      </c>
      <c r="BK280">
        <v>0</v>
      </c>
      <c r="BL280">
        <v>0</v>
      </c>
      <c r="BM280">
        <v>0</v>
      </c>
      <c r="BN280">
        <v>0</v>
      </c>
      <c r="BO280">
        <v>0</v>
      </c>
      <c r="BP280">
        <v>1</v>
      </c>
      <c r="BQ280">
        <v>93.378</v>
      </c>
      <c r="BR280">
        <v>0</v>
      </c>
      <c r="BS280">
        <v>0</v>
      </c>
      <c r="BT280">
        <v>0</v>
      </c>
      <c r="BU280">
        <v>0</v>
      </c>
      <c r="BV280">
        <v>0</v>
      </c>
      <c r="BW280">
        <v>1</v>
      </c>
      <c r="CV280">
        <v>0</v>
      </c>
      <c r="CW280">
        <v>0</v>
      </c>
      <c r="CX280">
        <f>ROUND(Y280*Source!I183,7)</f>
        <v>0</v>
      </c>
      <c r="CY280">
        <f>AA280</f>
        <v>121.39</v>
      </c>
      <c r="CZ280">
        <f>AE280</f>
        <v>155.63</v>
      </c>
      <c r="DA280">
        <f>AI280</f>
        <v>0.78</v>
      </c>
      <c r="DB280">
        <f t="shared" si="92"/>
        <v>93.38</v>
      </c>
      <c r="DC280">
        <f t="shared" si="93"/>
        <v>0</v>
      </c>
      <c r="DD280" t="s">
        <v>3</v>
      </c>
      <c r="DE280" t="s">
        <v>3</v>
      </c>
      <c r="DF280">
        <f>ROUND(ROUND(AE280*AI280,2)*CX280,2)</f>
        <v>0</v>
      </c>
      <c r="DG280">
        <f t="shared" ref="DG280:DG311" si="98">ROUND(ROUND(AF280,2)*CX280,2)</f>
        <v>0</v>
      </c>
      <c r="DH280">
        <f t="shared" si="94"/>
        <v>0</v>
      </c>
      <c r="DI280">
        <f t="shared" si="95"/>
        <v>0</v>
      </c>
      <c r="DJ280">
        <f>DF280</f>
        <v>0</v>
      </c>
      <c r="DK280">
        <v>0</v>
      </c>
      <c r="DL280" t="s">
        <v>3</v>
      </c>
      <c r="DM280">
        <v>0</v>
      </c>
      <c r="DN280" t="s">
        <v>3</v>
      </c>
      <c r="DO280">
        <v>0</v>
      </c>
    </row>
    <row r="281" spans="1:119" x14ac:dyDescent="0.2">
      <c r="A281">
        <f>ROW(Source!A183)</f>
        <v>183</v>
      </c>
      <c r="B281">
        <v>87105575</v>
      </c>
      <c r="C281">
        <v>87115634</v>
      </c>
      <c r="D281">
        <v>85882032</v>
      </c>
      <c r="E281">
        <v>1</v>
      </c>
      <c r="F281">
        <v>1</v>
      </c>
      <c r="G281">
        <v>1</v>
      </c>
      <c r="H281">
        <v>3</v>
      </c>
      <c r="I281" t="s">
        <v>537</v>
      </c>
      <c r="J281" t="s">
        <v>538</v>
      </c>
      <c r="K281" t="s">
        <v>539</v>
      </c>
      <c r="L281">
        <v>1346</v>
      </c>
      <c r="N281">
        <v>1009</v>
      </c>
      <c r="O281" t="s">
        <v>46</v>
      </c>
      <c r="P281" t="s">
        <v>46</v>
      </c>
      <c r="Q281">
        <v>1</v>
      </c>
      <c r="W281">
        <v>0</v>
      </c>
      <c r="X281">
        <v>72056734</v>
      </c>
      <c r="Y281">
        <f t="shared" si="91"/>
        <v>2</v>
      </c>
      <c r="AA281">
        <v>1139.45</v>
      </c>
      <c r="AB281">
        <v>0</v>
      </c>
      <c r="AC281">
        <v>0</v>
      </c>
      <c r="AD281">
        <v>0</v>
      </c>
      <c r="AE281">
        <v>911.56</v>
      </c>
      <c r="AF281">
        <v>0</v>
      </c>
      <c r="AG281">
        <v>0</v>
      </c>
      <c r="AH281">
        <v>0</v>
      </c>
      <c r="AI281">
        <v>1.25</v>
      </c>
      <c r="AJ281">
        <v>1</v>
      </c>
      <c r="AK281">
        <v>1</v>
      </c>
      <c r="AL281">
        <v>1</v>
      </c>
      <c r="AM281">
        <v>2</v>
      </c>
      <c r="AN281">
        <v>0</v>
      </c>
      <c r="AO281">
        <v>0</v>
      </c>
      <c r="AP281">
        <v>1</v>
      </c>
      <c r="AQ281">
        <v>1</v>
      </c>
      <c r="AR281">
        <v>0</v>
      </c>
      <c r="AS281" t="s">
        <v>3</v>
      </c>
      <c r="AT281">
        <v>2</v>
      </c>
      <c r="AU281" t="s">
        <v>3</v>
      </c>
      <c r="AV281">
        <v>0</v>
      </c>
      <c r="AW281">
        <v>2</v>
      </c>
      <c r="AX281">
        <v>87115649</v>
      </c>
      <c r="AY281">
        <v>1</v>
      </c>
      <c r="AZ281">
        <v>0</v>
      </c>
      <c r="BA281">
        <v>281</v>
      </c>
      <c r="BB281">
        <v>1</v>
      </c>
      <c r="BC281">
        <v>0</v>
      </c>
      <c r="BD281">
        <v>0</v>
      </c>
      <c r="BE281">
        <v>0</v>
      </c>
      <c r="BF281">
        <v>0</v>
      </c>
      <c r="BG281">
        <v>0</v>
      </c>
      <c r="BH281">
        <v>0</v>
      </c>
      <c r="BI281">
        <v>0</v>
      </c>
      <c r="BJ281">
        <v>1823.12</v>
      </c>
      <c r="BK281">
        <v>0</v>
      </c>
      <c r="BL281">
        <v>0</v>
      </c>
      <c r="BM281">
        <v>0</v>
      </c>
      <c r="BN281">
        <v>0</v>
      </c>
      <c r="BO281">
        <v>0</v>
      </c>
      <c r="BP281">
        <v>1</v>
      </c>
      <c r="BQ281">
        <v>1823.12</v>
      </c>
      <c r="BR281">
        <v>0</v>
      </c>
      <c r="BS281">
        <v>0</v>
      </c>
      <c r="BT281">
        <v>0</v>
      </c>
      <c r="BU281">
        <v>0</v>
      </c>
      <c r="BV281">
        <v>0</v>
      </c>
      <c r="BW281">
        <v>1</v>
      </c>
      <c r="CV281">
        <v>0</v>
      </c>
      <c r="CW281">
        <v>0</v>
      </c>
      <c r="CX281">
        <f>ROUND(Y281*Source!I183,7)</f>
        <v>0</v>
      </c>
      <c r="CY281">
        <f>AA281</f>
        <v>1139.45</v>
      </c>
      <c r="CZ281">
        <f>AE281</f>
        <v>911.56</v>
      </c>
      <c r="DA281">
        <f>AI281</f>
        <v>1.25</v>
      </c>
      <c r="DB281">
        <f t="shared" si="92"/>
        <v>1823.12</v>
      </c>
      <c r="DC281">
        <f t="shared" si="93"/>
        <v>0</v>
      </c>
      <c r="DD281" t="s">
        <v>3</v>
      </c>
      <c r="DE281" t="s">
        <v>3</v>
      </c>
      <c r="DF281">
        <f>ROUND(ROUND(AE281*AI281,2)*CX281,2)</f>
        <v>0</v>
      </c>
      <c r="DG281">
        <f t="shared" si="98"/>
        <v>0</v>
      </c>
      <c r="DH281">
        <f t="shared" si="94"/>
        <v>0</v>
      </c>
      <c r="DI281">
        <f t="shared" si="95"/>
        <v>0</v>
      </c>
      <c r="DJ281">
        <f>DF281</f>
        <v>0</v>
      </c>
      <c r="DK281">
        <v>0</v>
      </c>
      <c r="DL281" t="s">
        <v>3</v>
      </c>
      <c r="DM281">
        <v>0</v>
      </c>
      <c r="DN281" t="s">
        <v>3</v>
      </c>
      <c r="DO281">
        <v>0</v>
      </c>
    </row>
    <row r="282" spans="1:119" x14ac:dyDescent="0.2">
      <c r="A282">
        <f>ROW(Source!A183)</f>
        <v>183</v>
      </c>
      <c r="B282">
        <v>87105575</v>
      </c>
      <c r="C282">
        <v>87115634</v>
      </c>
      <c r="D282">
        <v>85795082</v>
      </c>
      <c r="E282">
        <v>117</v>
      </c>
      <c r="F282">
        <v>1</v>
      </c>
      <c r="G282">
        <v>1</v>
      </c>
      <c r="H282">
        <v>3</v>
      </c>
      <c r="I282" t="s">
        <v>141</v>
      </c>
      <c r="J282" t="s">
        <v>3</v>
      </c>
      <c r="K282" t="s">
        <v>142</v>
      </c>
      <c r="L282">
        <v>3277935</v>
      </c>
      <c r="N282">
        <v>1013</v>
      </c>
      <c r="O282" t="s">
        <v>143</v>
      </c>
      <c r="P282" t="s">
        <v>143</v>
      </c>
      <c r="Q282">
        <v>1</v>
      </c>
      <c r="W282">
        <v>0</v>
      </c>
      <c r="X282">
        <v>274903907</v>
      </c>
      <c r="Y282">
        <f t="shared" si="91"/>
        <v>2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1</v>
      </c>
      <c r="AJ282">
        <v>1</v>
      </c>
      <c r="AK282">
        <v>1</v>
      </c>
      <c r="AL282">
        <v>1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 t="s">
        <v>3</v>
      </c>
      <c r="AT282">
        <v>2</v>
      </c>
      <c r="AU282" t="s">
        <v>3</v>
      </c>
      <c r="AV282">
        <v>0</v>
      </c>
      <c r="AW282">
        <v>2</v>
      </c>
      <c r="AX282">
        <v>87115650</v>
      </c>
      <c r="AY282">
        <v>1</v>
      </c>
      <c r="AZ282">
        <v>0</v>
      </c>
      <c r="BA282">
        <v>282</v>
      </c>
      <c r="BB282">
        <v>0</v>
      </c>
      <c r="BC282">
        <v>0</v>
      </c>
      <c r="BD282">
        <v>0</v>
      </c>
      <c r="BE282">
        <v>0</v>
      </c>
      <c r="BF282">
        <v>0</v>
      </c>
      <c r="BG282">
        <v>0</v>
      </c>
      <c r="BH282">
        <v>0</v>
      </c>
      <c r="BI282">
        <v>0</v>
      </c>
      <c r="BJ282">
        <v>0</v>
      </c>
      <c r="BK282">
        <v>0</v>
      </c>
      <c r="BL282">
        <v>0</v>
      </c>
      <c r="BM282">
        <v>0</v>
      </c>
      <c r="BN282">
        <v>0</v>
      </c>
      <c r="BO282">
        <v>0</v>
      </c>
      <c r="BP282">
        <v>0</v>
      </c>
      <c r="BQ282">
        <v>0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0</v>
      </c>
      <c r="CV282">
        <v>0</v>
      </c>
      <c r="CW282">
        <v>0</v>
      </c>
      <c r="CX282">
        <f>ROUND(Y282*Source!I183,7)</f>
        <v>0</v>
      </c>
      <c r="CY282">
        <f>AA282</f>
        <v>0</v>
      </c>
      <c r="CZ282">
        <f>AE282</f>
        <v>0</v>
      </c>
      <c r="DA282">
        <f>AI282</f>
        <v>1</v>
      </c>
      <c r="DB282">
        <f t="shared" si="92"/>
        <v>0</v>
      </c>
      <c r="DC282">
        <f t="shared" si="93"/>
        <v>0</v>
      </c>
      <c r="DD282" t="s">
        <v>3</v>
      </c>
      <c r="DE282" t="s">
        <v>3</v>
      </c>
      <c r="DF282">
        <f t="shared" ref="DF282:DF287" si="99">ROUND(ROUND(AE282,2)*CX282,2)</f>
        <v>0</v>
      </c>
      <c r="DG282">
        <f t="shared" si="98"/>
        <v>0</v>
      </c>
      <c r="DH282">
        <f t="shared" si="94"/>
        <v>0</v>
      </c>
      <c r="DI282">
        <f t="shared" si="95"/>
        <v>0</v>
      </c>
      <c r="DJ282">
        <f>DF282</f>
        <v>0</v>
      </c>
      <c r="DK282">
        <v>0</v>
      </c>
      <c r="DL282" t="s">
        <v>3</v>
      </c>
      <c r="DM282">
        <v>0</v>
      </c>
      <c r="DN282" t="s">
        <v>3</v>
      </c>
      <c r="DO282">
        <v>0</v>
      </c>
    </row>
    <row r="283" spans="1:119" x14ac:dyDescent="0.2">
      <c r="A283">
        <f>ROW(Source!A184)</f>
        <v>184</v>
      </c>
      <c r="B283">
        <v>87105511</v>
      </c>
      <c r="C283">
        <v>87115634</v>
      </c>
      <c r="D283">
        <v>85789072</v>
      </c>
      <c r="E283">
        <v>117</v>
      </c>
      <c r="F283">
        <v>1</v>
      </c>
      <c r="G283">
        <v>1</v>
      </c>
      <c r="H283">
        <v>1</v>
      </c>
      <c r="I283" t="s">
        <v>532</v>
      </c>
      <c r="J283" t="s">
        <v>3</v>
      </c>
      <c r="K283" t="s">
        <v>533</v>
      </c>
      <c r="L283">
        <v>1191</v>
      </c>
      <c r="N283">
        <v>1013</v>
      </c>
      <c r="O283" t="s">
        <v>441</v>
      </c>
      <c r="P283" t="s">
        <v>441</v>
      </c>
      <c r="Q283">
        <v>1</v>
      </c>
      <c r="W283">
        <v>0</v>
      </c>
      <c r="X283">
        <v>44848675</v>
      </c>
      <c r="Y283">
        <f t="shared" si="91"/>
        <v>16.5</v>
      </c>
      <c r="AA283">
        <v>0</v>
      </c>
      <c r="AB283">
        <v>0</v>
      </c>
      <c r="AC283">
        <v>0</v>
      </c>
      <c r="AD283">
        <v>793.61</v>
      </c>
      <c r="AE283">
        <v>0</v>
      </c>
      <c r="AF283">
        <v>0</v>
      </c>
      <c r="AG283">
        <v>0</v>
      </c>
      <c r="AH283">
        <v>793.61</v>
      </c>
      <c r="AI283">
        <v>1</v>
      </c>
      <c r="AJ283">
        <v>1</v>
      </c>
      <c r="AK283">
        <v>1</v>
      </c>
      <c r="AL283">
        <v>1</v>
      </c>
      <c r="AM283">
        <v>-2</v>
      </c>
      <c r="AN283">
        <v>0</v>
      </c>
      <c r="AO283">
        <v>0</v>
      </c>
      <c r="AP283">
        <v>1</v>
      </c>
      <c r="AQ283">
        <v>1</v>
      </c>
      <c r="AR283">
        <v>0</v>
      </c>
      <c r="AS283" t="s">
        <v>3</v>
      </c>
      <c r="AT283">
        <v>16.5</v>
      </c>
      <c r="AU283" t="s">
        <v>3</v>
      </c>
      <c r="AV283">
        <v>1</v>
      </c>
      <c r="AW283">
        <v>2</v>
      </c>
      <c r="AX283">
        <v>87115643</v>
      </c>
      <c r="AY283">
        <v>1</v>
      </c>
      <c r="AZ283">
        <v>0</v>
      </c>
      <c r="BA283">
        <v>283</v>
      </c>
      <c r="BB283">
        <v>1</v>
      </c>
      <c r="BC283">
        <v>0</v>
      </c>
      <c r="BD283">
        <v>0</v>
      </c>
      <c r="BE283">
        <v>0</v>
      </c>
      <c r="BF283">
        <v>0</v>
      </c>
      <c r="BG283">
        <v>0</v>
      </c>
      <c r="BH283">
        <v>0</v>
      </c>
      <c r="BI283">
        <v>0</v>
      </c>
      <c r="BJ283">
        <v>0</v>
      </c>
      <c r="BK283">
        <v>0</v>
      </c>
      <c r="BL283">
        <v>0</v>
      </c>
      <c r="BM283">
        <v>13094.565000000001</v>
      </c>
      <c r="BN283">
        <v>16.5</v>
      </c>
      <c r="BO283">
        <v>0</v>
      </c>
      <c r="BP283">
        <v>1</v>
      </c>
      <c r="BQ283">
        <v>0</v>
      </c>
      <c r="BR283">
        <v>0</v>
      </c>
      <c r="BS283">
        <v>0</v>
      </c>
      <c r="BT283">
        <v>13094.565000000001</v>
      </c>
      <c r="BU283">
        <v>16.5</v>
      </c>
      <c r="BV283">
        <v>0</v>
      </c>
      <c r="BW283">
        <v>1</v>
      </c>
      <c r="CU283">
        <f>ROUND(AT283*Source!I184*AH283*AL283,2)</f>
        <v>0</v>
      </c>
      <c r="CV283">
        <f>ROUND(Y283*Source!I184,7)</f>
        <v>0</v>
      </c>
      <c r="CW283">
        <v>0</v>
      </c>
      <c r="CX283">
        <f>ROUND(Y283*Source!I184,7)</f>
        <v>0</v>
      </c>
      <c r="CY283">
        <f>AD283</f>
        <v>793.61</v>
      </c>
      <c r="CZ283">
        <f>AH283</f>
        <v>793.61</v>
      </c>
      <c r="DA283">
        <f>AL283</f>
        <v>1</v>
      </c>
      <c r="DB283">
        <f t="shared" si="92"/>
        <v>13094.57</v>
      </c>
      <c r="DC283">
        <f t="shared" si="93"/>
        <v>0</v>
      </c>
      <c r="DD283" t="s">
        <v>3</v>
      </c>
      <c r="DE283" t="s">
        <v>3</v>
      </c>
      <c r="DF283">
        <f t="shared" si="99"/>
        <v>0</v>
      </c>
      <c r="DG283">
        <f t="shared" si="98"/>
        <v>0</v>
      </c>
      <c r="DH283">
        <f t="shared" si="94"/>
        <v>0</v>
      </c>
      <c r="DI283">
        <f t="shared" si="95"/>
        <v>0</v>
      </c>
      <c r="DJ283">
        <f>DI283</f>
        <v>0</v>
      </c>
      <c r="DK283">
        <v>1</v>
      </c>
      <c r="DL283" t="s">
        <v>3</v>
      </c>
      <c r="DM283">
        <v>0</v>
      </c>
      <c r="DN283" t="s">
        <v>3</v>
      </c>
      <c r="DO283">
        <v>0</v>
      </c>
    </row>
    <row r="284" spans="1:119" x14ac:dyDescent="0.2">
      <c r="A284">
        <f>ROW(Source!A184)</f>
        <v>184</v>
      </c>
      <c r="B284">
        <v>87105511</v>
      </c>
      <c r="C284">
        <v>87115634</v>
      </c>
      <c r="D284">
        <v>85789248</v>
      </c>
      <c r="E284">
        <v>117</v>
      </c>
      <c r="F284">
        <v>1</v>
      </c>
      <c r="G284">
        <v>1</v>
      </c>
      <c r="H284">
        <v>1</v>
      </c>
      <c r="I284" t="s">
        <v>442</v>
      </c>
      <c r="J284" t="s">
        <v>3</v>
      </c>
      <c r="K284" t="s">
        <v>443</v>
      </c>
      <c r="L284">
        <v>1191</v>
      </c>
      <c r="N284">
        <v>1013</v>
      </c>
      <c r="O284" t="s">
        <v>441</v>
      </c>
      <c r="P284" t="s">
        <v>441</v>
      </c>
      <c r="Q284">
        <v>1</v>
      </c>
      <c r="W284">
        <v>0</v>
      </c>
      <c r="X284">
        <v>-1417349443</v>
      </c>
      <c r="Y284">
        <f t="shared" si="91"/>
        <v>0.26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1</v>
      </c>
      <c r="AJ284">
        <v>1</v>
      </c>
      <c r="AK284">
        <v>1</v>
      </c>
      <c r="AL284">
        <v>1</v>
      </c>
      <c r="AM284">
        <v>-2</v>
      </c>
      <c r="AN284">
        <v>0</v>
      </c>
      <c r="AO284">
        <v>0</v>
      </c>
      <c r="AP284">
        <v>1</v>
      </c>
      <c r="AQ284">
        <v>1</v>
      </c>
      <c r="AR284">
        <v>0</v>
      </c>
      <c r="AS284" t="s">
        <v>3</v>
      </c>
      <c r="AT284">
        <v>0.26</v>
      </c>
      <c r="AU284" t="s">
        <v>3</v>
      </c>
      <c r="AV284">
        <v>2</v>
      </c>
      <c r="AW284">
        <v>2</v>
      </c>
      <c r="AX284">
        <v>87115644</v>
      </c>
      <c r="AY284">
        <v>1</v>
      </c>
      <c r="AZ284">
        <v>0</v>
      </c>
      <c r="BA284">
        <v>284</v>
      </c>
      <c r="BB284">
        <v>1</v>
      </c>
      <c r="BC284">
        <v>0</v>
      </c>
      <c r="BD284">
        <v>0</v>
      </c>
      <c r="BE284">
        <v>0</v>
      </c>
      <c r="BF284">
        <v>0</v>
      </c>
      <c r="BG284">
        <v>0</v>
      </c>
      <c r="BH284">
        <v>0</v>
      </c>
      <c r="BI284">
        <v>0</v>
      </c>
      <c r="BJ284">
        <v>0</v>
      </c>
      <c r="BK284">
        <v>0</v>
      </c>
      <c r="BL284">
        <v>0</v>
      </c>
      <c r="BM284">
        <v>0</v>
      </c>
      <c r="BN284">
        <v>0</v>
      </c>
      <c r="BO284">
        <v>0</v>
      </c>
      <c r="BP284">
        <v>0</v>
      </c>
      <c r="BQ284">
        <v>0</v>
      </c>
      <c r="BR284">
        <v>0</v>
      </c>
      <c r="BS284">
        <v>0</v>
      </c>
      <c r="BT284">
        <v>0</v>
      </c>
      <c r="BU284">
        <v>0</v>
      </c>
      <c r="BV284">
        <v>0</v>
      </c>
      <c r="BW284">
        <v>0</v>
      </c>
      <c r="CV284">
        <v>0</v>
      </c>
      <c r="CW284">
        <v>0</v>
      </c>
      <c r="CX284">
        <f>ROUND(Y284*Source!I184,7)</f>
        <v>0</v>
      </c>
      <c r="CY284">
        <f>AD284</f>
        <v>0</v>
      </c>
      <c r="CZ284">
        <f>AH284</f>
        <v>0</v>
      </c>
      <c r="DA284">
        <f>AL284</f>
        <v>1</v>
      </c>
      <c r="DB284">
        <f t="shared" si="92"/>
        <v>0</v>
      </c>
      <c r="DC284">
        <f t="shared" si="93"/>
        <v>0</v>
      </c>
      <c r="DD284" t="s">
        <v>3</v>
      </c>
      <c r="DE284" t="s">
        <v>3</v>
      </c>
      <c r="DF284">
        <f t="shared" si="99"/>
        <v>0</v>
      </c>
      <c r="DG284">
        <f t="shared" si="98"/>
        <v>0</v>
      </c>
      <c r="DH284">
        <f t="shared" si="94"/>
        <v>0</v>
      </c>
      <c r="DI284">
        <f t="shared" si="95"/>
        <v>0</v>
      </c>
      <c r="DJ284">
        <f>DI284</f>
        <v>0</v>
      </c>
      <c r="DK284">
        <v>0</v>
      </c>
      <c r="DL284" t="s">
        <v>3</v>
      </c>
      <c r="DM284">
        <v>0</v>
      </c>
      <c r="DN284" t="s">
        <v>3</v>
      </c>
      <c r="DO284">
        <v>0</v>
      </c>
    </row>
    <row r="285" spans="1:119" x14ac:dyDescent="0.2">
      <c r="A285">
        <f>ROW(Source!A184)</f>
        <v>184</v>
      </c>
      <c r="B285">
        <v>87105511</v>
      </c>
      <c r="C285">
        <v>87115634</v>
      </c>
      <c r="D285">
        <v>85795737</v>
      </c>
      <c r="E285">
        <v>1</v>
      </c>
      <c r="F285">
        <v>1</v>
      </c>
      <c r="G285">
        <v>1</v>
      </c>
      <c r="H285">
        <v>2</v>
      </c>
      <c r="I285" t="s">
        <v>444</v>
      </c>
      <c r="J285" t="s">
        <v>445</v>
      </c>
      <c r="K285" t="s">
        <v>446</v>
      </c>
      <c r="L285">
        <v>1368</v>
      </c>
      <c r="N285">
        <v>1011</v>
      </c>
      <c r="O285" t="s">
        <v>447</v>
      </c>
      <c r="P285" t="s">
        <v>447</v>
      </c>
      <c r="Q285">
        <v>1</v>
      </c>
      <c r="W285">
        <v>0</v>
      </c>
      <c r="X285">
        <v>639918019</v>
      </c>
      <c r="Y285">
        <f t="shared" si="91"/>
        <v>0.13</v>
      </c>
      <c r="AA285">
        <v>0</v>
      </c>
      <c r="AB285">
        <v>1626.29</v>
      </c>
      <c r="AC285">
        <v>1090.46</v>
      </c>
      <c r="AD285">
        <v>0</v>
      </c>
      <c r="AE285">
        <v>0</v>
      </c>
      <c r="AF285">
        <v>1626.29</v>
      </c>
      <c r="AG285">
        <v>1090.46</v>
      </c>
      <c r="AH285">
        <v>0</v>
      </c>
      <c r="AI285">
        <v>1</v>
      </c>
      <c r="AJ285">
        <v>1</v>
      </c>
      <c r="AK285">
        <v>1</v>
      </c>
      <c r="AL285">
        <v>1</v>
      </c>
      <c r="AM285">
        <v>-2</v>
      </c>
      <c r="AN285">
        <v>0</v>
      </c>
      <c r="AO285">
        <v>0</v>
      </c>
      <c r="AP285">
        <v>1</v>
      </c>
      <c r="AQ285">
        <v>1</v>
      </c>
      <c r="AR285">
        <v>0</v>
      </c>
      <c r="AS285" t="s">
        <v>3</v>
      </c>
      <c r="AT285">
        <v>0.13</v>
      </c>
      <c r="AU285" t="s">
        <v>3</v>
      </c>
      <c r="AV285">
        <v>1</v>
      </c>
      <c r="AW285">
        <v>2</v>
      </c>
      <c r="AX285">
        <v>87115645</v>
      </c>
      <c r="AY285">
        <v>1</v>
      </c>
      <c r="AZ285">
        <v>0</v>
      </c>
      <c r="BA285">
        <v>285</v>
      </c>
      <c r="BB285">
        <v>1</v>
      </c>
      <c r="BC285">
        <v>0</v>
      </c>
      <c r="BD285">
        <v>0</v>
      </c>
      <c r="BE285">
        <v>0</v>
      </c>
      <c r="BF285">
        <v>0</v>
      </c>
      <c r="BG285">
        <v>0</v>
      </c>
      <c r="BH285">
        <v>0</v>
      </c>
      <c r="BI285">
        <v>0</v>
      </c>
      <c r="BJ285">
        <v>0</v>
      </c>
      <c r="BK285">
        <v>211.4177</v>
      </c>
      <c r="BL285">
        <v>141.75980000000001</v>
      </c>
      <c r="BM285">
        <v>0</v>
      </c>
      <c r="BN285">
        <v>0</v>
      </c>
      <c r="BO285">
        <v>0.13</v>
      </c>
      <c r="BP285">
        <v>1</v>
      </c>
      <c r="BQ285">
        <v>0</v>
      </c>
      <c r="BR285">
        <v>211.4177</v>
      </c>
      <c r="BS285">
        <v>141.75980000000001</v>
      </c>
      <c r="BT285">
        <v>0</v>
      </c>
      <c r="BU285">
        <v>0</v>
      </c>
      <c r="BV285">
        <v>0.13</v>
      </c>
      <c r="BW285">
        <v>1</v>
      </c>
      <c r="CV285">
        <v>0</v>
      </c>
      <c r="CW285">
        <f>ROUND(Y285*Source!I184*DO285,7)</f>
        <v>0</v>
      </c>
      <c r="CX285">
        <f>ROUND(Y285*Source!I184,7)</f>
        <v>0</v>
      </c>
      <c r="CY285">
        <f>AB285</f>
        <v>1626.29</v>
      </c>
      <c r="CZ285">
        <f>AF285</f>
        <v>1626.29</v>
      </c>
      <c r="DA285">
        <f>AJ285</f>
        <v>1</v>
      </c>
      <c r="DB285">
        <f t="shared" si="92"/>
        <v>211.42</v>
      </c>
      <c r="DC285">
        <f t="shared" si="93"/>
        <v>141.76</v>
      </c>
      <c r="DD285" t="s">
        <v>3</v>
      </c>
      <c r="DE285" t="s">
        <v>3</v>
      </c>
      <c r="DF285">
        <f t="shared" si="99"/>
        <v>0</v>
      </c>
      <c r="DG285">
        <f t="shared" si="98"/>
        <v>0</v>
      </c>
      <c r="DH285">
        <f t="shared" si="94"/>
        <v>0</v>
      </c>
      <c r="DI285">
        <f t="shared" si="95"/>
        <v>0</v>
      </c>
      <c r="DJ285">
        <f>DG285+DH285</f>
        <v>0</v>
      </c>
      <c r="DK285">
        <v>1</v>
      </c>
      <c r="DL285" t="s">
        <v>448</v>
      </c>
      <c r="DM285">
        <v>6</v>
      </c>
      <c r="DN285" t="s">
        <v>441</v>
      </c>
      <c r="DO285">
        <v>1</v>
      </c>
    </row>
    <row r="286" spans="1:119" x14ac:dyDescent="0.2">
      <c r="A286">
        <f>ROW(Source!A184)</f>
        <v>184</v>
      </c>
      <c r="B286">
        <v>87105511</v>
      </c>
      <c r="C286">
        <v>87115634</v>
      </c>
      <c r="D286">
        <v>85796632</v>
      </c>
      <c r="E286">
        <v>1</v>
      </c>
      <c r="F286">
        <v>1</v>
      </c>
      <c r="G286">
        <v>1</v>
      </c>
      <c r="H286">
        <v>2</v>
      </c>
      <c r="I286" t="s">
        <v>462</v>
      </c>
      <c r="J286" t="s">
        <v>463</v>
      </c>
      <c r="K286" t="s">
        <v>464</v>
      </c>
      <c r="L286">
        <v>1368</v>
      </c>
      <c r="N286">
        <v>1011</v>
      </c>
      <c r="O286" t="s">
        <v>447</v>
      </c>
      <c r="P286" t="s">
        <v>447</v>
      </c>
      <c r="Q286">
        <v>1</v>
      </c>
      <c r="W286">
        <v>0</v>
      </c>
      <c r="X286">
        <v>-849950259</v>
      </c>
      <c r="Y286">
        <f t="shared" si="91"/>
        <v>0.13</v>
      </c>
      <c r="AA286">
        <v>0</v>
      </c>
      <c r="AB286">
        <v>641.70000000000005</v>
      </c>
      <c r="AC286">
        <v>811.79</v>
      </c>
      <c r="AD286">
        <v>0</v>
      </c>
      <c r="AE286">
        <v>0</v>
      </c>
      <c r="AF286">
        <v>641.70000000000005</v>
      </c>
      <c r="AG286">
        <v>811.79</v>
      </c>
      <c r="AH286">
        <v>0</v>
      </c>
      <c r="AI286">
        <v>1</v>
      </c>
      <c r="AJ286">
        <v>1</v>
      </c>
      <c r="AK286">
        <v>1</v>
      </c>
      <c r="AL286">
        <v>1</v>
      </c>
      <c r="AM286">
        <v>-2</v>
      </c>
      <c r="AN286">
        <v>0</v>
      </c>
      <c r="AO286">
        <v>0</v>
      </c>
      <c r="AP286">
        <v>1</v>
      </c>
      <c r="AQ286">
        <v>1</v>
      </c>
      <c r="AR286">
        <v>0</v>
      </c>
      <c r="AS286" t="s">
        <v>3</v>
      </c>
      <c r="AT286">
        <v>0.13</v>
      </c>
      <c r="AU286" t="s">
        <v>3</v>
      </c>
      <c r="AV286">
        <v>1</v>
      </c>
      <c r="AW286">
        <v>2</v>
      </c>
      <c r="AX286">
        <v>87115646</v>
      </c>
      <c r="AY286">
        <v>1</v>
      </c>
      <c r="AZ286">
        <v>0</v>
      </c>
      <c r="BA286">
        <v>286</v>
      </c>
      <c r="BB286">
        <v>1</v>
      </c>
      <c r="BC286">
        <v>0</v>
      </c>
      <c r="BD286">
        <v>0</v>
      </c>
      <c r="BE286">
        <v>0</v>
      </c>
      <c r="BF286">
        <v>0</v>
      </c>
      <c r="BG286">
        <v>0</v>
      </c>
      <c r="BH286">
        <v>0</v>
      </c>
      <c r="BI286">
        <v>0</v>
      </c>
      <c r="BJ286">
        <v>0</v>
      </c>
      <c r="BK286">
        <v>83.421000000000006</v>
      </c>
      <c r="BL286">
        <v>105.53270000000001</v>
      </c>
      <c r="BM286">
        <v>0</v>
      </c>
      <c r="BN286">
        <v>0</v>
      </c>
      <c r="BO286">
        <v>0.13</v>
      </c>
      <c r="BP286">
        <v>1</v>
      </c>
      <c r="BQ286">
        <v>0</v>
      </c>
      <c r="BR286">
        <v>83.421000000000006</v>
      </c>
      <c r="BS286">
        <v>105.53270000000001</v>
      </c>
      <c r="BT286">
        <v>0</v>
      </c>
      <c r="BU286">
        <v>0</v>
      </c>
      <c r="BV286">
        <v>0.13</v>
      </c>
      <c r="BW286">
        <v>1</v>
      </c>
      <c r="CV286">
        <v>0</v>
      </c>
      <c r="CW286">
        <f>ROUND(Y286*Source!I184*DO286,7)</f>
        <v>0</v>
      </c>
      <c r="CX286">
        <f>ROUND(Y286*Source!I184,7)</f>
        <v>0</v>
      </c>
      <c r="CY286">
        <f>AB286</f>
        <v>641.70000000000005</v>
      </c>
      <c r="CZ286">
        <f>AF286</f>
        <v>641.70000000000005</v>
      </c>
      <c r="DA286">
        <f>AJ286</f>
        <v>1</v>
      </c>
      <c r="DB286">
        <f t="shared" si="92"/>
        <v>83.42</v>
      </c>
      <c r="DC286">
        <f t="shared" si="93"/>
        <v>105.53</v>
      </c>
      <c r="DD286" t="s">
        <v>3</v>
      </c>
      <c r="DE286" t="s">
        <v>3</v>
      </c>
      <c r="DF286">
        <f t="shared" si="99"/>
        <v>0</v>
      </c>
      <c r="DG286">
        <f t="shared" si="98"/>
        <v>0</v>
      </c>
      <c r="DH286">
        <f t="shared" si="94"/>
        <v>0</v>
      </c>
      <c r="DI286">
        <f t="shared" si="95"/>
        <v>0</v>
      </c>
      <c r="DJ286">
        <f>DG286+DH286</f>
        <v>0</v>
      </c>
      <c r="DK286">
        <v>1</v>
      </c>
      <c r="DL286" t="s">
        <v>455</v>
      </c>
      <c r="DM286">
        <v>4</v>
      </c>
      <c r="DN286" t="s">
        <v>441</v>
      </c>
      <c r="DO286">
        <v>1</v>
      </c>
    </row>
    <row r="287" spans="1:119" x14ac:dyDescent="0.2">
      <c r="A287">
        <f>ROW(Source!A184)</f>
        <v>184</v>
      </c>
      <c r="B287">
        <v>87105511</v>
      </c>
      <c r="C287">
        <v>87115634</v>
      </c>
      <c r="D287">
        <v>85796828</v>
      </c>
      <c r="E287">
        <v>1</v>
      </c>
      <c r="F287">
        <v>1</v>
      </c>
      <c r="G287">
        <v>1</v>
      </c>
      <c r="H287">
        <v>2</v>
      </c>
      <c r="I287" t="s">
        <v>503</v>
      </c>
      <c r="J287" t="s">
        <v>504</v>
      </c>
      <c r="K287" t="s">
        <v>505</v>
      </c>
      <c r="L287">
        <v>1368</v>
      </c>
      <c r="N287">
        <v>1011</v>
      </c>
      <c r="O287" t="s">
        <v>447</v>
      </c>
      <c r="P287" t="s">
        <v>447</v>
      </c>
      <c r="Q287">
        <v>1</v>
      </c>
      <c r="W287">
        <v>0</v>
      </c>
      <c r="X287">
        <v>303316554</v>
      </c>
      <c r="Y287">
        <f t="shared" si="91"/>
        <v>2.7</v>
      </c>
      <c r="AA287">
        <v>0</v>
      </c>
      <c r="AB287">
        <v>34.61</v>
      </c>
      <c r="AC287">
        <v>0</v>
      </c>
      <c r="AD287">
        <v>0</v>
      </c>
      <c r="AE287">
        <v>0</v>
      </c>
      <c r="AF287">
        <v>34.61</v>
      </c>
      <c r="AG287">
        <v>0</v>
      </c>
      <c r="AH287">
        <v>0</v>
      </c>
      <c r="AI287">
        <v>1</v>
      </c>
      <c r="AJ287">
        <v>1</v>
      </c>
      <c r="AK287">
        <v>1</v>
      </c>
      <c r="AL287">
        <v>1</v>
      </c>
      <c r="AM287">
        <v>-2</v>
      </c>
      <c r="AN287">
        <v>0</v>
      </c>
      <c r="AO287">
        <v>0</v>
      </c>
      <c r="AP287">
        <v>1</v>
      </c>
      <c r="AQ287">
        <v>1</v>
      </c>
      <c r="AR287">
        <v>0</v>
      </c>
      <c r="AS287" t="s">
        <v>3</v>
      </c>
      <c r="AT287">
        <v>2.7</v>
      </c>
      <c r="AU287" t="s">
        <v>3</v>
      </c>
      <c r="AV287">
        <v>1</v>
      </c>
      <c r="AW287">
        <v>2</v>
      </c>
      <c r="AX287">
        <v>87115647</v>
      </c>
      <c r="AY287">
        <v>1</v>
      </c>
      <c r="AZ287">
        <v>0</v>
      </c>
      <c r="BA287">
        <v>287</v>
      </c>
      <c r="BB287">
        <v>1</v>
      </c>
      <c r="BC287">
        <v>0</v>
      </c>
      <c r="BD287">
        <v>0</v>
      </c>
      <c r="BE287">
        <v>0</v>
      </c>
      <c r="BF287">
        <v>0</v>
      </c>
      <c r="BG287">
        <v>0</v>
      </c>
      <c r="BH287">
        <v>0</v>
      </c>
      <c r="BI287">
        <v>0</v>
      </c>
      <c r="BJ287">
        <v>0</v>
      </c>
      <c r="BK287">
        <v>93.447000000000003</v>
      </c>
      <c r="BL287">
        <v>0</v>
      </c>
      <c r="BM287">
        <v>0</v>
      </c>
      <c r="BN287">
        <v>0</v>
      </c>
      <c r="BO287">
        <v>0</v>
      </c>
      <c r="BP287">
        <v>1</v>
      </c>
      <c r="BQ287">
        <v>0</v>
      </c>
      <c r="BR287">
        <v>93.447000000000003</v>
      </c>
      <c r="BS287">
        <v>0</v>
      </c>
      <c r="BT287">
        <v>0</v>
      </c>
      <c r="BU287">
        <v>0</v>
      </c>
      <c r="BV287">
        <v>0</v>
      </c>
      <c r="BW287">
        <v>1</v>
      </c>
      <c r="CV287">
        <v>0</v>
      </c>
      <c r="CW287">
        <f>ROUND(Y287*Source!I184*DO287,7)</f>
        <v>0</v>
      </c>
      <c r="CX287">
        <f>ROUND(Y287*Source!I184,7)</f>
        <v>0</v>
      </c>
      <c r="CY287">
        <f>AB287</f>
        <v>34.61</v>
      </c>
      <c r="CZ287">
        <f>AF287</f>
        <v>34.61</v>
      </c>
      <c r="DA287">
        <f>AJ287</f>
        <v>1</v>
      </c>
      <c r="DB287">
        <f t="shared" si="92"/>
        <v>93.45</v>
      </c>
      <c r="DC287">
        <f t="shared" si="93"/>
        <v>0</v>
      </c>
      <c r="DD287" t="s">
        <v>3</v>
      </c>
      <c r="DE287" t="s">
        <v>3</v>
      </c>
      <c r="DF287">
        <f t="shared" si="99"/>
        <v>0</v>
      </c>
      <c r="DG287">
        <f t="shared" si="98"/>
        <v>0</v>
      </c>
      <c r="DH287">
        <f t="shared" si="94"/>
        <v>0</v>
      </c>
      <c r="DI287">
        <f t="shared" si="95"/>
        <v>0</v>
      </c>
      <c r="DJ287">
        <f>DG287+DH287</f>
        <v>0</v>
      </c>
      <c r="DK287">
        <v>1</v>
      </c>
      <c r="DL287" t="s">
        <v>3</v>
      </c>
      <c r="DM287">
        <v>0</v>
      </c>
      <c r="DN287" t="s">
        <v>3</v>
      </c>
      <c r="DO287">
        <v>0</v>
      </c>
    </row>
    <row r="288" spans="1:119" x14ac:dyDescent="0.2">
      <c r="A288">
        <f>ROW(Source!A184)</f>
        <v>184</v>
      </c>
      <c r="B288">
        <v>87105511</v>
      </c>
      <c r="C288">
        <v>87115634</v>
      </c>
      <c r="D288">
        <v>85864142</v>
      </c>
      <c r="E288">
        <v>1</v>
      </c>
      <c r="F288">
        <v>1</v>
      </c>
      <c r="G288">
        <v>1</v>
      </c>
      <c r="H288">
        <v>3</v>
      </c>
      <c r="I288" t="s">
        <v>534</v>
      </c>
      <c r="J288" t="s">
        <v>535</v>
      </c>
      <c r="K288" t="s">
        <v>536</v>
      </c>
      <c r="L288">
        <v>1346</v>
      </c>
      <c r="N288">
        <v>1009</v>
      </c>
      <c r="O288" t="s">
        <v>46</v>
      </c>
      <c r="P288" t="s">
        <v>46</v>
      </c>
      <c r="Q288">
        <v>1</v>
      </c>
      <c r="W288">
        <v>0</v>
      </c>
      <c r="X288">
        <v>-163259778</v>
      </c>
      <c r="Y288">
        <f t="shared" si="91"/>
        <v>0.6</v>
      </c>
      <c r="AA288">
        <v>121.39</v>
      </c>
      <c r="AB288">
        <v>0</v>
      </c>
      <c r="AC288">
        <v>0</v>
      </c>
      <c r="AD288">
        <v>0</v>
      </c>
      <c r="AE288">
        <v>155.63</v>
      </c>
      <c r="AF288">
        <v>0</v>
      </c>
      <c r="AG288">
        <v>0</v>
      </c>
      <c r="AH288">
        <v>0</v>
      </c>
      <c r="AI288">
        <v>0.78</v>
      </c>
      <c r="AJ288">
        <v>1</v>
      </c>
      <c r="AK288">
        <v>1</v>
      </c>
      <c r="AL288">
        <v>1</v>
      </c>
      <c r="AM288">
        <v>2</v>
      </c>
      <c r="AN288">
        <v>0</v>
      </c>
      <c r="AO288">
        <v>0</v>
      </c>
      <c r="AP288">
        <v>1</v>
      </c>
      <c r="AQ288">
        <v>1</v>
      </c>
      <c r="AR288">
        <v>0</v>
      </c>
      <c r="AS288" t="s">
        <v>3</v>
      </c>
      <c r="AT288">
        <v>0.6</v>
      </c>
      <c r="AU288" t="s">
        <v>3</v>
      </c>
      <c r="AV288">
        <v>0</v>
      </c>
      <c r="AW288">
        <v>2</v>
      </c>
      <c r="AX288">
        <v>87115648</v>
      </c>
      <c r="AY288">
        <v>1</v>
      </c>
      <c r="AZ288">
        <v>0</v>
      </c>
      <c r="BA288">
        <v>288</v>
      </c>
      <c r="BB288">
        <v>1</v>
      </c>
      <c r="BC288">
        <v>0</v>
      </c>
      <c r="BD288">
        <v>0</v>
      </c>
      <c r="BE288">
        <v>0</v>
      </c>
      <c r="BF288">
        <v>0</v>
      </c>
      <c r="BG288">
        <v>0</v>
      </c>
      <c r="BH288">
        <v>0</v>
      </c>
      <c r="BI288">
        <v>0</v>
      </c>
      <c r="BJ288">
        <v>93.378</v>
      </c>
      <c r="BK288">
        <v>0</v>
      </c>
      <c r="BL288">
        <v>0</v>
      </c>
      <c r="BM288">
        <v>0</v>
      </c>
      <c r="BN288">
        <v>0</v>
      </c>
      <c r="BO288">
        <v>0</v>
      </c>
      <c r="BP288">
        <v>1</v>
      </c>
      <c r="BQ288">
        <v>93.378</v>
      </c>
      <c r="BR288">
        <v>0</v>
      </c>
      <c r="BS288">
        <v>0</v>
      </c>
      <c r="BT288">
        <v>0</v>
      </c>
      <c r="BU288">
        <v>0</v>
      </c>
      <c r="BV288">
        <v>0</v>
      </c>
      <c r="BW288">
        <v>1</v>
      </c>
      <c r="CV288">
        <v>0</v>
      </c>
      <c r="CW288">
        <v>0</v>
      </c>
      <c r="CX288">
        <f>ROUND(Y288*Source!I184,7)</f>
        <v>0</v>
      </c>
      <c r="CY288">
        <f>AA288</f>
        <v>121.39</v>
      </c>
      <c r="CZ288">
        <f>AE288</f>
        <v>155.63</v>
      </c>
      <c r="DA288">
        <f>AI288</f>
        <v>0.78</v>
      </c>
      <c r="DB288">
        <f t="shared" si="92"/>
        <v>93.38</v>
      </c>
      <c r="DC288">
        <f t="shared" si="93"/>
        <v>0</v>
      </c>
      <c r="DD288" t="s">
        <v>3</v>
      </c>
      <c r="DE288" t="s">
        <v>3</v>
      </c>
      <c r="DF288">
        <f>ROUND(ROUND(AE288*AI288,2)*CX288,2)</f>
        <v>0</v>
      </c>
      <c r="DG288">
        <f t="shared" si="98"/>
        <v>0</v>
      </c>
      <c r="DH288">
        <f t="shared" si="94"/>
        <v>0</v>
      </c>
      <c r="DI288">
        <f t="shared" si="95"/>
        <v>0</v>
      </c>
      <c r="DJ288">
        <f>DF288</f>
        <v>0</v>
      </c>
      <c r="DK288">
        <v>0</v>
      </c>
      <c r="DL288" t="s">
        <v>3</v>
      </c>
      <c r="DM288">
        <v>0</v>
      </c>
      <c r="DN288" t="s">
        <v>3</v>
      </c>
      <c r="DO288">
        <v>0</v>
      </c>
    </row>
    <row r="289" spans="1:119" x14ac:dyDescent="0.2">
      <c r="A289">
        <f>ROW(Source!A184)</f>
        <v>184</v>
      </c>
      <c r="B289">
        <v>87105511</v>
      </c>
      <c r="C289">
        <v>87115634</v>
      </c>
      <c r="D289">
        <v>85882032</v>
      </c>
      <c r="E289">
        <v>1</v>
      </c>
      <c r="F289">
        <v>1</v>
      </c>
      <c r="G289">
        <v>1</v>
      </c>
      <c r="H289">
        <v>3</v>
      </c>
      <c r="I289" t="s">
        <v>537</v>
      </c>
      <c r="J289" t="s">
        <v>538</v>
      </c>
      <c r="K289" t="s">
        <v>539</v>
      </c>
      <c r="L289">
        <v>1346</v>
      </c>
      <c r="N289">
        <v>1009</v>
      </c>
      <c r="O289" t="s">
        <v>46</v>
      </c>
      <c r="P289" t="s">
        <v>46</v>
      </c>
      <c r="Q289">
        <v>1</v>
      </c>
      <c r="W289">
        <v>0</v>
      </c>
      <c r="X289">
        <v>72056734</v>
      </c>
      <c r="Y289">
        <f t="shared" si="91"/>
        <v>2</v>
      </c>
      <c r="AA289">
        <v>1139.45</v>
      </c>
      <c r="AB289">
        <v>0</v>
      </c>
      <c r="AC289">
        <v>0</v>
      </c>
      <c r="AD289">
        <v>0</v>
      </c>
      <c r="AE289">
        <v>911.56</v>
      </c>
      <c r="AF289">
        <v>0</v>
      </c>
      <c r="AG289">
        <v>0</v>
      </c>
      <c r="AH289">
        <v>0</v>
      </c>
      <c r="AI289">
        <v>1.25</v>
      </c>
      <c r="AJ289">
        <v>1</v>
      </c>
      <c r="AK289">
        <v>1</v>
      </c>
      <c r="AL289">
        <v>1</v>
      </c>
      <c r="AM289">
        <v>2</v>
      </c>
      <c r="AN289">
        <v>0</v>
      </c>
      <c r="AO289">
        <v>0</v>
      </c>
      <c r="AP289">
        <v>1</v>
      </c>
      <c r="AQ289">
        <v>1</v>
      </c>
      <c r="AR289">
        <v>0</v>
      </c>
      <c r="AS289" t="s">
        <v>3</v>
      </c>
      <c r="AT289">
        <v>2</v>
      </c>
      <c r="AU289" t="s">
        <v>3</v>
      </c>
      <c r="AV289">
        <v>0</v>
      </c>
      <c r="AW289">
        <v>2</v>
      </c>
      <c r="AX289">
        <v>87115649</v>
      </c>
      <c r="AY289">
        <v>1</v>
      </c>
      <c r="AZ289">
        <v>0</v>
      </c>
      <c r="BA289">
        <v>289</v>
      </c>
      <c r="BB289">
        <v>1</v>
      </c>
      <c r="BC289">
        <v>0</v>
      </c>
      <c r="BD289">
        <v>0</v>
      </c>
      <c r="BE289">
        <v>0</v>
      </c>
      <c r="BF289">
        <v>0</v>
      </c>
      <c r="BG289">
        <v>0</v>
      </c>
      <c r="BH289">
        <v>0</v>
      </c>
      <c r="BI289">
        <v>0</v>
      </c>
      <c r="BJ289">
        <v>1823.12</v>
      </c>
      <c r="BK289">
        <v>0</v>
      </c>
      <c r="BL289">
        <v>0</v>
      </c>
      <c r="BM289">
        <v>0</v>
      </c>
      <c r="BN289">
        <v>0</v>
      </c>
      <c r="BO289">
        <v>0</v>
      </c>
      <c r="BP289">
        <v>1</v>
      </c>
      <c r="BQ289">
        <v>1823.12</v>
      </c>
      <c r="BR289">
        <v>0</v>
      </c>
      <c r="BS289">
        <v>0</v>
      </c>
      <c r="BT289">
        <v>0</v>
      </c>
      <c r="BU289">
        <v>0</v>
      </c>
      <c r="BV289">
        <v>0</v>
      </c>
      <c r="BW289">
        <v>1</v>
      </c>
      <c r="CV289">
        <v>0</v>
      </c>
      <c r="CW289">
        <v>0</v>
      </c>
      <c r="CX289">
        <f>ROUND(Y289*Source!I184,7)</f>
        <v>0</v>
      </c>
      <c r="CY289">
        <f>AA289</f>
        <v>1139.45</v>
      </c>
      <c r="CZ289">
        <f>AE289</f>
        <v>911.56</v>
      </c>
      <c r="DA289">
        <f>AI289</f>
        <v>1.25</v>
      </c>
      <c r="DB289">
        <f t="shared" si="92"/>
        <v>1823.12</v>
      </c>
      <c r="DC289">
        <f t="shared" si="93"/>
        <v>0</v>
      </c>
      <c r="DD289" t="s">
        <v>3</v>
      </c>
      <c r="DE289" t="s">
        <v>3</v>
      </c>
      <c r="DF289">
        <f>ROUND(ROUND(AE289*AI289,2)*CX289,2)</f>
        <v>0</v>
      </c>
      <c r="DG289">
        <f t="shared" si="98"/>
        <v>0</v>
      </c>
      <c r="DH289">
        <f t="shared" si="94"/>
        <v>0</v>
      </c>
      <c r="DI289">
        <f t="shared" si="95"/>
        <v>0</v>
      </c>
      <c r="DJ289">
        <f>DF289</f>
        <v>0</v>
      </c>
      <c r="DK289">
        <v>0</v>
      </c>
      <c r="DL289" t="s">
        <v>3</v>
      </c>
      <c r="DM289">
        <v>0</v>
      </c>
      <c r="DN289" t="s">
        <v>3</v>
      </c>
      <c r="DO289">
        <v>0</v>
      </c>
    </row>
    <row r="290" spans="1:119" x14ac:dyDescent="0.2">
      <c r="A290">
        <f>ROW(Source!A184)</f>
        <v>184</v>
      </c>
      <c r="B290">
        <v>87105511</v>
      </c>
      <c r="C290">
        <v>87115634</v>
      </c>
      <c r="D290">
        <v>85795082</v>
      </c>
      <c r="E290">
        <v>117</v>
      </c>
      <c r="F290">
        <v>1</v>
      </c>
      <c r="G290">
        <v>1</v>
      </c>
      <c r="H290">
        <v>3</v>
      </c>
      <c r="I290" t="s">
        <v>141</v>
      </c>
      <c r="J290" t="s">
        <v>3</v>
      </c>
      <c r="K290" t="s">
        <v>142</v>
      </c>
      <c r="L290">
        <v>3277935</v>
      </c>
      <c r="N290">
        <v>1013</v>
      </c>
      <c r="O290" t="s">
        <v>143</v>
      </c>
      <c r="P290" t="s">
        <v>143</v>
      </c>
      <c r="Q290">
        <v>1</v>
      </c>
      <c r="W290">
        <v>0</v>
      </c>
      <c r="X290">
        <v>274903907</v>
      </c>
      <c r="Y290">
        <f t="shared" si="91"/>
        <v>2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1</v>
      </c>
      <c r="AJ290">
        <v>1</v>
      </c>
      <c r="AK290">
        <v>1</v>
      </c>
      <c r="AL290">
        <v>1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  <c r="AS290" t="s">
        <v>3</v>
      </c>
      <c r="AT290">
        <v>2</v>
      </c>
      <c r="AU290" t="s">
        <v>3</v>
      </c>
      <c r="AV290">
        <v>0</v>
      </c>
      <c r="AW290">
        <v>2</v>
      </c>
      <c r="AX290">
        <v>87115650</v>
      </c>
      <c r="AY290">
        <v>1</v>
      </c>
      <c r="AZ290">
        <v>0</v>
      </c>
      <c r="BA290">
        <v>290</v>
      </c>
      <c r="BB290">
        <v>0</v>
      </c>
      <c r="BC290">
        <v>0</v>
      </c>
      <c r="BD290">
        <v>0</v>
      </c>
      <c r="BE290">
        <v>0</v>
      </c>
      <c r="BF290">
        <v>0</v>
      </c>
      <c r="BG290">
        <v>0</v>
      </c>
      <c r="BH290">
        <v>0</v>
      </c>
      <c r="BI290">
        <v>0</v>
      </c>
      <c r="BJ290">
        <v>0</v>
      </c>
      <c r="BK290">
        <v>0</v>
      </c>
      <c r="BL290">
        <v>0</v>
      </c>
      <c r="BM290">
        <v>0</v>
      </c>
      <c r="BN290">
        <v>0</v>
      </c>
      <c r="BO290">
        <v>0</v>
      </c>
      <c r="BP290">
        <v>0</v>
      </c>
      <c r="BQ290">
        <v>0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0</v>
      </c>
      <c r="CV290">
        <v>0</v>
      </c>
      <c r="CW290">
        <v>0</v>
      </c>
      <c r="CX290">
        <f>ROUND(Y290*Source!I184,7)</f>
        <v>0</v>
      </c>
      <c r="CY290">
        <f>AA290</f>
        <v>0</v>
      </c>
      <c r="CZ290">
        <f>AE290</f>
        <v>0</v>
      </c>
      <c r="DA290">
        <f>AI290</f>
        <v>1</v>
      </c>
      <c r="DB290">
        <f t="shared" si="92"/>
        <v>0</v>
      </c>
      <c r="DC290">
        <f t="shared" si="93"/>
        <v>0</v>
      </c>
      <c r="DD290" t="s">
        <v>3</v>
      </c>
      <c r="DE290" t="s">
        <v>3</v>
      </c>
      <c r="DF290">
        <f t="shared" ref="DF290:DF295" si="100">ROUND(ROUND(AE290,2)*CX290,2)</f>
        <v>0</v>
      </c>
      <c r="DG290">
        <f t="shared" si="98"/>
        <v>0</v>
      </c>
      <c r="DH290">
        <f t="shared" si="94"/>
        <v>0</v>
      </c>
      <c r="DI290">
        <f t="shared" si="95"/>
        <v>0</v>
      </c>
      <c r="DJ290">
        <f>DF290</f>
        <v>0</v>
      </c>
      <c r="DK290">
        <v>0</v>
      </c>
      <c r="DL290" t="s">
        <v>3</v>
      </c>
      <c r="DM290">
        <v>0</v>
      </c>
      <c r="DN290" t="s">
        <v>3</v>
      </c>
      <c r="DO290">
        <v>0</v>
      </c>
    </row>
    <row r="291" spans="1:119" x14ac:dyDescent="0.2">
      <c r="A291">
        <f>ROW(Source!A189)</f>
        <v>189</v>
      </c>
      <c r="B291">
        <v>87105575</v>
      </c>
      <c r="C291">
        <v>87115653</v>
      </c>
      <c r="D291">
        <v>85789078</v>
      </c>
      <c r="E291">
        <v>117</v>
      </c>
      <c r="F291">
        <v>1</v>
      </c>
      <c r="G291">
        <v>1</v>
      </c>
      <c r="H291">
        <v>1</v>
      </c>
      <c r="I291" t="s">
        <v>501</v>
      </c>
      <c r="J291" t="s">
        <v>3</v>
      </c>
      <c r="K291" t="s">
        <v>502</v>
      </c>
      <c r="L291">
        <v>1191</v>
      </c>
      <c r="N291">
        <v>1013</v>
      </c>
      <c r="O291" t="s">
        <v>441</v>
      </c>
      <c r="P291" t="s">
        <v>441</v>
      </c>
      <c r="Q291">
        <v>1</v>
      </c>
      <c r="W291">
        <v>0</v>
      </c>
      <c r="X291">
        <v>888410196</v>
      </c>
      <c r="Y291">
        <f t="shared" si="91"/>
        <v>41.2</v>
      </c>
      <c r="AA291">
        <v>0</v>
      </c>
      <c r="AB291">
        <v>0</v>
      </c>
      <c r="AC291">
        <v>0</v>
      </c>
      <c r="AD291">
        <v>811.79</v>
      </c>
      <c r="AE291">
        <v>0</v>
      </c>
      <c r="AF291">
        <v>0</v>
      </c>
      <c r="AG291">
        <v>0</v>
      </c>
      <c r="AH291">
        <v>811.79</v>
      </c>
      <c r="AI291">
        <v>1</v>
      </c>
      <c r="AJ291">
        <v>1</v>
      </c>
      <c r="AK291">
        <v>1</v>
      </c>
      <c r="AL291">
        <v>1</v>
      </c>
      <c r="AM291">
        <v>-2</v>
      </c>
      <c r="AN291">
        <v>0</v>
      </c>
      <c r="AO291">
        <v>0</v>
      </c>
      <c r="AP291">
        <v>1</v>
      </c>
      <c r="AQ291">
        <v>1</v>
      </c>
      <c r="AR291">
        <v>0</v>
      </c>
      <c r="AS291" t="s">
        <v>3</v>
      </c>
      <c r="AT291">
        <v>41.2</v>
      </c>
      <c r="AU291" t="s">
        <v>3</v>
      </c>
      <c r="AV291">
        <v>1</v>
      </c>
      <c r="AW291">
        <v>2</v>
      </c>
      <c r="AX291">
        <v>87115663</v>
      </c>
      <c r="AY291">
        <v>1</v>
      </c>
      <c r="AZ291">
        <v>0</v>
      </c>
      <c r="BA291">
        <v>291</v>
      </c>
      <c r="BB291">
        <v>1</v>
      </c>
      <c r="BC291">
        <v>0</v>
      </c>
      <c r="BD291">
        <v>0</v>
      </c>
      <c r="BE291">
        <v>0</v>
      </c>
      <c r="BF291">
        <v>0</v>
      </c>
      <c r="BG291">
        <v>0</v>
      </c>
      <c r="BH291">
        <v>0</v>
      </c>
      <c r="BI291">
        <v>0</v>
      </c>
      <c r="BJ291">
        <v>0</v>
      </c>
      <c r="BK291">
        <v>0</v>
      </c>
      <c r="BL291">
        <v>0</v>
      </c>
      <c r="BM291">
        <v>33445.748</v>
      </c>
      <c r="BN291">
        <v>41.2</v>
      </c>
      <c r="BO291">
        <v>0</v>
      </c>
      <c r="BP291">
        <v>1</v>
      </c>
      <c r="BQ291">
        <v>0</v>
      </c>
      <c r="BR291">
        <v>0</v>
      </c>
      <c r="BS291">
        <v>0</v>
      </c>
      <c r="BT291">
        <v>33445.748</v>
      </c>
      <c r="BU291">
        <v>41.2</v>
      </c>
      <c r="BV291">
        <v>0</v>
      </c>
      <c r="BW291">
        <v>1</v>
      </c>
      <c r="CU291">
        <f>ROUND(AT291*Source!I189*AH291*AL291,2)</f>
        <v>0</v>
      </c>
      <c r="CV291">
        <f>ROUND(Y291*Source!I189,7)</f>
        <v>0</v>
      </c>
      <c r="CW291">
        <v>0</v>
      </c>
      <c r="CX291">
        <f>ROUND(Y291*Source!I189,7)</f>
        <v>0</v>
      </c>
      <c r="CY291">
        <f>AD291</f>
        <v>811.79</v>
      </c>
      <c r="CZ291">
        <f>AH291</f>
        <v>811.79</v>
      </c>
      <c r="DA291">
        <f>AL291</f>
        <v>1</v>
      </c>
      <c r="DB291">
        <f t="shared" si="92"/>
        <v>33445.75</v>
      </c>
      <c r="DC291">
        <f t="shared" si="93"/>
        <v>0</v>
      </c>
      <c r="DD291" t="s">
        <v>3</v>
      </c>
      <c r="DE291" t="s">
        <v>3</v>
      </c>
      <c r="DF291">
        <f t="shared" si="100"/>
        <v>0</v>
      </c>
      <c r="DG291">
        <f t="shared" si="98"/>
        <v>0</v>
      </c>
      <c r="DH291">
        <f t="shared" si="94"/>
        <v>0</v>
      </c>
      <c r="DI291">
        <f t="shared" si="95"/>
        <v>0</v>
      </c>
      <c r="DJ291">
        <f>DI291</f>
        <v>0</v>
      </c>
      <c r="DK291">
        <v>1</v>
      </c>
      <c r="DL291" t="s">
        <v>3</v>
      </c>
      <c r="DM291">
        <v>0</v>
      </c>
      <c r="DN291" t="s">
        <v>3</v>
      </c>
      <c r="DO291">
        <v>0</v>
      </c>
    </row>
    <row r="292" spans="1:119" x14ac:dyDescent="0.2">
      <c r="A292">
        <f>ROW(Source!A189)</f>
        <v>189</v>
      </c>
      <c r="B292">
        <v>87105575</v>
      </c>
      <c r="C292">
        <v>87115653</v>
      </c>
      <c r="D292">
        <v>85789248</v>
      </c>
      <c r="E292">
        <v>117</v>
      </c>
      <c r="F292">
        <v>1</v>
      </c>
      <c r="G292">
        <v>1</v>
      </c>
      <c r="H292">
        <v>1</v>
      </c>
      <c r="I292" t="s">
        <v>442</v>
      </c>
      <c r="J292" t="s">
        <v>3</v>
      </c>
      <c r="K292" t="s">
        <v>443</v>
      </c>
      <c r="L292">
        <v>1191</v>
      </c>
      <c r="N292">
        <v>1013</v>
      </c>
      <c r="O292" t="s">
        <v>441</v>
      </c>
      <c r="P292" t="s">
        <v>441</v>
      </c>
      <c r="Q292">
        <v>1</v>
      </c>
      <c r="W292">
        <v>0</v>
      </c>
      <c r="X292">
        <v>-1417349443</v>
      </c>
      <c r="Y292">
        <f t="shared" si="91"/>
        <v>0.2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1</v>
      </c>
      <c r="AJ292">
        <v>1</v>
      </c>
      <c r="AK292">
        <v>1</v>
      </c>
      <c r="AL292">
        <v>1</v>
      </c>
      <c r="AM292">
        <v>-2</v>
      </c>
      <c r="AN292">
        <v>0</v>
      </c>
      <c r="AO292">
        <v>0</v>
      </c>
      <c r="AP292">
        <v>1</v>
      </c>
      <c r="AQ292">
        <v>1</v>
      </c>
      <c r="AR292">
        <v>0</v>
      </c>
      <c r="AS292" t="s">
        <v>3</v>
      </c>
      <c r="AT292">
        <v>0.2</v>
      </c>
      <c r="AU292" t="s">
        <v>3</v>
      </c>
      <c r="AV292">
        <v>2</v>
      </c>
      <c r="AW292">
        <v>2</v>
      </c>
      <c r="AX292">
        <v>87115664</v>
      </c>
      <c r="AY292">
        <v>1</v>
      </c>
      <c r="AZ292">
        <v>0</v>
      </c>
      <c r="BA292">
        <v>292</v>
      </c>
      <c r="BB292">
        <v>1</v>
      </c>
      <c r="BC292">
        <v>0</v>
      </c>
      <c r="BD292">
        <v>0</v>
      </c>
      <c r="BE292">
        <v>0</v>
      </c>
      <c r="BF292">
        <v>0</v>
      </c>
      <c r="BG292">
        <v>0</v>
      </c>
      <c r="BH292">
        <v>0</v>
      </c>
      <c r="BI292">
        <v>0</v>
      </c>
      <c r="BJ292">
        <v>0</v>
      </c>
      <c r="BK292">
        <v>0</v>
      </c>
      <c r="BL292">
        <v>0</v>
      </c>
      <c r="BM292">
        <v>0</v>
      </c>
      <c r="BN292">
        <v>0</v>
      </c>
      <c r="BO292">
        <v>0</v>
      </c>
      <c r="BP292">
        <v>0</v>
      </c>
      <c r="BQ292">
        <v>0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0</v>
      </c>
      <c r="CV292">
        <v>0</v>
      </c>
      <c r="CW292">
        <v>0</v>
      </c>
      <c r="CX292">
        <f>ROUND(Y292*Source!I189,7)</f>
        <v>0</v>
      </c>
      <c r="CY292">
        <f>AD292</f>
        <v>0</v>
      </c>
      <c r="CZ292">
        <f>AH292</f>
        <v>0</v>
      </c>
      <c r="DA292">
        <f>AL292</f>
        <v>1</v>
      </c>
      <c r="DB292">
        <f t="shared" si="92"/>
        <v>0</v>
      </c>
      <c r="DC292">
        <f t="shared" si="93"/>
        <v>0</v>
      </c>
      <c r="DD292" t="s">
        <v>3</v>
      </c>
      <c r="DE292" t="s">
        <v>3</v>
      </c>
      <c r="DF292">
        <f t="shared" si="100"/>
        <v>0</v>
      </c>
      <c r="DG292">
        <f t="shared" si="98"/>
        <v>0</v>
      </c>
      <c r="DH292">
        <f t="shared" si="94"/>
        <v>0</v>
      </c>
      <c r="DI292">
        <f t="shared" si="95"/>
        <v>0</v>
      </c>
      <c r="DJ292">
        <f>DI292</f>
        <v>0</v>
      </c>
      <c r="DK292">
        <v>0</v>
      </c>
      <c r="DL292" t="s">
        <v>3</v>
      </c>
      <c r="DM292">
        <v>0</v>
      </c>
      <c r="DN292" t="s">
        <v>3</v>
      </c>
      <c r="DO292">
        <v>0</v>
      </c>
    </row>
    <row r="293" spans="1:119" x14ac:dyDescent="0.2">
      <c r="A293">
        <f>ROW(Source!A189)</f>
        <v>189</v>
      </c>
      <c r="B293">
        <v>87105575</v>
      </c>
      <c r="C293">
        <v>87115653</v>
      </c>
      <c r="D293">
        <v>85795737</v>
      </c>
      <c r="E293">
        <v>1</v>
      </c>
      <c r="F293">
        <v>1</v>
      </c>
      <c r="G293">
        <v>1</v>
      </c>
      <c r="H293">
        <v>2</v>
      </c>
      <c r="I293" t="s">
        <v>444</v>
      </c>
      <c r="J293" t="s">
        <v>445</v>
      </c>
      <c r="K293" t="s">
        <v>446</v>
      </c>
      <c r="L293">
        <v>1368</v>
      </c>
      <c r="N293">
        <v>1011</v>
      </c>
      <c r="O293" t="s">
        <v>447</v>
      </c>
      <c r="P293" t="s">
        <v>447</v>
      </c>
      <c r="Q293">
        <v>1</v>
      </c>
      <c r="W293">
        <v>0</v>
      </c>
      <c r="X293">
        <v>639918019</v>
      </c>
      <c r="Y293">
        <f t="shared" si="91"/>
        <v>0.1</v>
      </c>
      <c r="AA293">
        <v>0</v>
      </c>
      <c r="AB293">
        <v>1626.29</v>
      </c>
      <c r="AC293">
        <v>1090.46</v>
      </c>
      <c r="AD293">
        <v>0</v>
      </c>
      <c r="AE293">
        <v>0</v>
      </c>
      <c r="AF293">
        <v>1626.29</v>
      </c>
      <c r="AG293">
        <v>1090.46</v>
      </c>
      <c r="AH293">
        <v>0</v>
      </c>
      <c r="AI293">
        <v>1</v>
      </c>
      <c r="AJ293">
        <v>1</v>
      </c>
      <c r="AK293">
        <v>1</v>
      </c>
      <c r="AL293">
        <v>1</v>
      </c>
      <c r="AM293">
        <v>-2</v>
      </c>
      <c r="AN293">
        <v>0</v>
      </c>
      <c r="AO293">
        <v>0</v>
      </c>
      <c r="AP293">
        <v>1</v>
      </c>
      <c r="AQ293">
        <v>1</v>
      </c>
      <c r="AR293">
        <v>0</v>
      </c>
      <c r="AS293" t="s">
        <v>3</v>
      </c>
      <c r="AT293">
        <v>0.1</v>
      </c>
      <c r="AU293" t="s">
        <v>3</v>
      </c>
      <c r="AV293">
        <v>1</v>
      </c>
      <c r="AW293">
        <v>2</v>
      </c>
      <c r="AX293">
        <v>87115665</v>
      </c>
      <c r="AY293">
        <v>1</v>
      </c>
      <c r="AZ293">
        <v>0</v>
      </c>
      <c r="BA293">
        <v>293</v>
      </c>
      <c r="BB293">
        <v>1</v>
      </c>
      <c r="BC293">
        <v>0</v>
      </c>
      <c r="BD293">
        <v>0</v>
      </c>
      <c r="BE293">
        <v>0</v>
      </c>
      <c r="BF293">
        <v>0</v>
      </c>
      <c r="BG293">
        <v>0</v>
      </c>
      <c r="BH293">
        <v>0</v>
      </c>
      <c r="BI293">
        <v>0</v>
      </c>
      <c r="BJ293">
        <v>0</v>
      </c>
      <c r="BK293">
        <v>162.62900000000002</v>
      </c>
      <c r="BL293">
        <v>109.04600000000001</v>
      </c>
      <c r="BM293">
        <v>0</v>
      </c>
      <c r="BN293">
        <v>0</v>
      </c>
      <c r="BO293">
        <v>0.1</v>
      </c>
      <c r="BP293">
        <v>1</v>
      </c>
      <c r="BQ293">
        <v>0</v>
      </c>
      <c r="BR293">
        <v>162.62900000000002</v>
      </c>
      <c r="BS293">
        <v>109.04600000000001</v>
      </c>
      <c r="BT293">
        <v>0</v>
      </c>
      <c r="BU293">
        <v>0</v>
      </c>
      <c r="BV293">
        <v>0.1</v>
      </c>
      <c r="BW293">
        <v>1</v>
      </c>
      <c r="CV293">
        <v>0</v>
      </c>
      <c r="CW293">
        <f>ROUND(Y293*Source!I189*DO293,7)</f>
        <v>0</v>
      </c>
      <c r="CX293">
        <f>ROUND(Y293*Source!I189,7)</f>
        <v>0</v>
      </c>
      <c r="CY293">
        <f>AB293</f>
        <v>1626.29</v>
      </c>
      <c r="CZ293">
        <f>AF293</f>
        <v>1626.29</v>
      </c>
      <c r="DA293">
        <f>AJ293</f>
        <v>1</v>
      </c>
      <c r="DB293">
        <f t="shared" si="92"/>
        <v>162.63</v>
      </c>
      <c r="DC293">
        <f t="shared" si="93"/>
        <v>109.05</v>
      </c>
      <c r="DD293" t="s">
        <v>3</v>
      </c>
      <c r="DE293" t="s">
        <v>3</v>
      </c>
      <c r="DF293">
        <f t="shared" si="100"/>
        <v>0</v>
      </c>
      <c r="DG293">
        <f t="shared" si="98"/>
        <v>0</v>
      </c>
      <c r="DH293">
        <f t="shared" si="94"/>
        <v>0</v>
      </c>
      <c r="DI293">
        <f t="shared" si="95"/>
        <v>0</v>
      </c>
      <c r="DJ293">
        <f>DG293+DH293</f>
        <v>0</v>
      </c>
      <c r="DK293">
        <v>1</v>
      </c>
      <c r="DL293" t="s">
        <v>448</v>
      </c>
      <c r="DM293">
        <v>6</v>
      </c>
      <c r="DN293" t="s">
        <v>441</v>
      </c>
      <c r="DO293">
        <v>1</v>
      </c>
    </row>
    <row r="294" spans="1:119" x14ac:dyDescent="0.2">
      <c r="A294">
        <f>ROW(Source!A189)</f>
        <v>189</v>
      </c>
      <c r="B294">
        <v>87105575</v>
      </c>
      <c r="C294">
        <v>87115653</v>
      </c>
      <c r="D294">
        <v>85796632</v>
      </c>
      <c r="E294">
        <v>1</v>
      </c>
      <c r="F294">
        <v>1</v>
      </c>
      <c r="G294">
        <v>1</v>
      </c>
      <c r="H294">
        <v>2</v>
      </c>
      <c r="I294" t="s">
        <v>462</v>
      </c>
      <c r="J294" t="s">
        <v>463</v>
      </c>
      <c r="K294" t="s">
        <v>464</v>
      </c>
      <c r="L294">
        <v>1368</v>
      </c>
      <c r="N294">
        <v>1011</v>
      </c>
      <c r="O294" t="s">
        <v>447</v>
      </c>
      <c r="P294" t="s">
        <v>447</v>
      </c>
      <c r="Q294">
        <v>1</v>
      </c>
      <c r="W294">
        <v>0</v>
      </c>
      <c r="X294">
        <v>-849950259</v>
      </c>
      <c r="Y294">
        <f t="shared" si="91"/>
        <v>0.1</v>
      </c>
      <c r="AA294">
        <v>0</v>
      </c>
      <c r="AB294">
        <v>641.70000000000005</v>
      </c>
      <c r="AC294">
        <v>811.79</v>
      </c>
      <c r="AD294">
        <v>0</v>
      </c>
      <c r="AE294">
        <v>0</v>
      </c>
      <c r="AF294">
        <v>641.70000000000005</v>
      </c>
      <c r="AG294">
        <v>811.79</v>
      </c>
      <c r="AH294">
        <v>0</v>
      </c>
      <c r="AI294">
        <v>1</v>
      </c>
      <c r="AJ294">
        <v>1</v>
      </c>
      <c r="AK294">
        <v>1</v>
      </c>
      <c r="AL294">
        <v>1</v>
      </c>
      <c r="AM294">
        <v>-2</v>
      </c>
      <c r="AN294">
        <v>0</v>
      </c>
      <c r="AO294">
        <v>0</v>
      </c>
      <c r="AP294">
        <v>1</v>
      </c>
      <c r="AQ294">
        <v>1</v>
      </c>
      <c r="AR294">
        <v>0</v>
      </c>
      <c r="AS294" t="s">
        <v>3</v>
      </c>
      <c r="AT294">
        <v>0.1</v>
      </c>
      <c r="AU294" t="s">
        <v>3</v>
      </c>
      <c r="AV294">
        <v>1</v>
      </c>
      <c r="AW294">
        <v>2</v>
      </c>
      <c r="AX294">
        <v>87115666</v>
      </c>
      <c r="AY294">
        <v>1</v>
      </c>
      <c r="AZ294">
        <v>0</v>
      </c>
      <c r="BA294">
        <v>294</v>
      </c>
      <c r="BB294">
        <v>1</v>
      </c>
      <c r="BC294">
        <v>0</v>
      </c>
      <c r="BD294">
        <v>0</v>
      </c>
      <c r="BE294">
        <v>0</v>
      </c>
      <c r="BF294">
        <v>0</v>
      </c>
      <c r="BG294">
        <v>0</v>
      </c>
      <c r="BH294">
        <v>0</v>
      </c>
      <c r="BI294">
        <v>0</v>
      </c>
      <c r="BJ294">
        <v>0</v>
      </c>
      <c r="BK294">
        <v>64.17</v>
      </c>
      <c r="BL294">
        <v>81.179000000000002</v>
      </c>
      <c r="BM294">
        <v>0</v>
      </c>
      <c r="BN294">
        <v>0</v>
      </c>
      <c r="BO294">
        <v>0.1</v>
      </c>
      <c r="BP294">
        <v>1</v>
      </c>
      <c r="BQ294">
        <v>0</v>
      </c>
      <c r="BR294">
        <v>64.17</v>
      </c>
      <c r="BS294">
        <v>81.179000000000002</v>
      </c>
      <c r="BT294">
        <v>0</v>
      </c>
      <c r="BU294">
        <v>0</v>
      </c>
      <c r="BV294">
        <v>0.1</v>
      </c>
      <c r="BW294">
        <v>1</v>
      </c>
      <c r="CV294">
        <v>0</v>
      </c>
      <c r="CW294">
        <f>ROUND(Y294*Source!I189*DO294,7)</f>
        <v>0</v>
      </c>
      <c r="CX294">
        <f>ROUND(Y294*Source!I189,7)</f>
        <v>0</v>
      </c>
      <c r="CY294">
        <f>AB294</f>
        <v>641.70000000000005</v>
      </c>
      <c r="CZ294">
        <f>AF294</f>
        <v>641.70000000000005</v>
      </c>
      <c r="DA294">
        <f>AJ294</f>
        <v>1</v>
      </c>
      <c r="DB294">
        <f t="shared" si="92"/>
        <v>64.17</v>
      </c>
      <c r="DC294">
        <f t="shared" si="93"/>
        <v>81.180000000000007</v>
      </c>
      <c r="DD294" t="s">
        <v>3</v>
      </c>
      <c r="DE294" t="s">
        <v>3</v>
      </c>
      <c r="DF294">
        <f t="shared" si="100"/>
        <v>0</v>
      </c>
      <c r="DG294">
        <f t="shared" si="98"/>
        <v>0</v>
      </c>
      <c r="DH294">
        <f t="shared" si="94"/>
        <v>0</v>
      </c>
      <c r="DI294">
        <f t="shared" si="95"/>
        <v>0</v>
      </c>
      <c r="DJ294">
        <f>DG294+DH294</f>
        <v>0</v>
      </c>
      <c r="DK294">
        <v>1</v>
      </c>
      <c r="DL294" t="s">
        <v>455</v>
      </c>
      <c r="DM294">
        <v>4</v>
      </c>
      <c r="DN294" t="s">
        <v>441</v>
      </c>
      <c r="DO294">
        <v>1</v>
      </c>
    </row>
    <row r="295" spans="1:119" x14ac:dyDescent="0.2">
      <c r="A295">
        <f>ROW(Source!A189)</f>
        <v>189</v>
      </c>
      <c r="B295">
        <v>87105575</v>
      </c>
      <c r="C295">
        <v>87115653</v>
      </c>
      <c r="D295">
        <v>85796828</v>
      </c>
      <c r="E295">
        <v>1</v>
      </c>
      <c r="F295">
        <v>1</v>
      </c>
      <c r="G295">
        <v>1</v>
      </c>
      <c r="H295">
        <v>2</v>
      </c>
      <c r="I295" t="s">
        <v>503</v>
      </c>
      <c r="J295" t="s">
        <v>504</v>
      </c>
      <c r="K295" t="s">
        <v>505</v>
      </c>
      <c r="L295">
        <v>1368</v>
      </c>
      <c r="N295">
        <v>1011</v>
      </c>
      <c r="O295" t="s">
        <v>447</v>
      </c>
      <c r="P295" t="s">
        <v>447</v>
      </c>
      <c r="Q295">
        <v>1</v>
      </c>
      <c r="W295">
        <v>0</v>
      </c>
      <c r="X295">
        <v>303316554</v>
      </c>
      <c r="Y295">
        <f t="shared" si="91"/>
        <v>0</v>
      </c>
      <c r="AA295">
        <v>0</v>
      </c>
      <c r="AB295">
        <v>34.61</v>
      </c>
      <c r="AC295">
        <v>0</v>
      </c>
      <c r="AD295">
        <v>0</v>
      </c>
      <c r="AE295">
        <v>0</v>
      </c>
      <c r="AF295">
        <v>34.61</v>
      </c>
      <c r="AG295">
        <v>0</v>
      </c>
      <c r="AH295">
        <v>0</v>
      </c>
      <c r="AI295">
        <v>1</v>
      </c>
      <c r="AJ295">
        <v>1</v>
      </c>
      <c r="AK295">
        <v>1</v>
      </c>
      <c r="AL295">
        <v>1</v>
      </c>
      <c r="AM295">
        <v>-2</v>
      </c>
      <c r="AN295">
        <v>0</v>
      </c>
      <c r="AO295">
        <v>0</v>
      </c>
      <c r="AP295">
        <v>1</v>
      </c>
      <c r="AQ295">
        <v>1</v>
      </c>
      <c r="AR295">
        <v>0</v>
      </c>
      <c r="AS295" t="s">
        <v>3</v>
      </c>
      <c r="AT295">
        <v>0</v>
      </c>
      <c r="AU295" t="s">
        <v>3</v>
      </c>
      <c r="AV295">
        <v>1</v>
      </c>
      <c r="AW295">
        <v>2</v>
      </c>
      <c r="AX295">
        <v>87115667</v>
      </c>
      <c r="AY295">
        <v>1</v>
      </c>
      <c r="AZ295">
        <v>6144</v>
      </c>
      <c r="BA295">
        <v>295</v>
      </c>
      <c r="BB295">
        <v>1</v>
      </c>
      <c r="BC295">
        <v>0</v>
      </c>
      <c r="BD295">
        <v>0</v>
      </c>
      <c r="BE295">
        <v>0</v>
      </c>
      <c r="BF295">
        <v>0</v>
      </c>
      <c r="BG295">
        <v>0</v>
      </c>
      <c r="BH295">
        <v>0</v>
      </c>
      <c r="BI295">
        <v>0</v>
      </c>
      <c r="BJ295">
        <v>0</v>
      </c>
      <c r="BK295">
        <v>0</v>
      </c>
      <c r="BL295">
        <v>0</v>
      </c>
      <c r="BM295">
        <v>0</v>
      </c>
      <c r="BN295">
        <v>0</v>
      </c>
      <c r="BO295">
        <v>0</v>
      </c>
      <c r="BP295">
        <v>0</v>
      </c>
      <c r="BQ295">
        <v>0</v>
      </c>
      <c r="BR295">
        <v>0</v>
      </c>
      <c r="BS295">
        <v>0</v>
      </c>
      <c r="BT295">
        <v>0</v>
      </c>
      <c r="BU295">
        <v>0</v>
      </c>
      <c r="BV295">
        <v>0</v>
      </c>
      <c r="BW295">
        <v>0</v>
      </c>
      <c r="CV295">
        <v>0</v>
      </c>
      <c r="CW295">
        <f>ROUND(Y295*Source!I189*DO295,7)</f>
        <v>0</v>
      </c>
      <c r="CX295">
        <f>ROUND(Y295*Source!I189,7)</f>
        <v>0</v>
      </c>
      <c r="CY295">
        <f>AB295</f>
        <v>34.61</v>
      </c>
      <c r="CZ295">
        <f>AF295</f>
        <v>34.61</v>
      </c>
      <c r="DA295">
        <f>AJ295</f>
        <v>1</v>
      </c>
      <c r="DB295">
        <f t="shared" si="92"/>
        <v>0</v>
      </c>
      <c r="DC295">
        <f t="shared" si="93"/>
        <v>0</v>
      </c>
      <c r="DD295" t="s">
        <v>3</v>
      </c>
      <c r="DE295" t="s">
        <v>3</v>
      </c>
      <c r="DF295">
        <f t="shared" si="100"/>
        <v>0</v>
      </c>
      <c r="DG295">
        <f t="shared" si="98"/>
        <v>0</v>
      </c>
      <c r="DH295">
        <f t="shared" si="94"/>
        <v>0</v>
      </c>
      <c r="DI295">
        <f t="shared" si="95"/>
        <v>0</v>
      </c>
      <c r="DJ295">
        <f>DG295+DH295</f>
        <v>0</v>
      </c>
      <c r="DK295">
        <v>1</v>
      </c>
      <c r="DL295" t="s">
        <v>3</v>
      </c>
      <c r="DM295">
        <v>0</v>
      </c>
      <c r="DN295" t="s">
        <v>3</v>
      </c>
      <c r="DO295">
        <v>0</v>
      </c>
    </row>
    <row r="296" spans="1:119" x14ac:dyDescent="0.2">
      <c r="A296">
        <f>ROW(Source!A189)</f>
        <v>189</v>
      </c>
      <c r="B296">
        <v>87105575</v>
      </c>
      <c r="C296">
        <v>87115653</v>
      </c>
      <c r="D296">
        <v>85872296</v>
      </c>
      <c r="E296">
        <v>1</v>
      </c>
      <c r="F296">
        <v>1</v>
      </c>
      <c r="G296">
        <v>1</v>
      </c>
      <c r="H296">
        <v>3</v>
      </c>
      <c r="I296" t="s">
        <v>506</v>
      </c>
      <c r="J296" t="s">
        <v>507</v>
      </c>
      <c r="K296" t="s">
        <v>508</v>
      </c>
      <c r="L296">
        <v>1348</v>
      </c>
      <c r="N296">
        <v>1009</v>
      </c>
      <c r="O296" t="s">
        <v>54</v>
      </c>
      <c r="P296" t="s">
        <v>54</v>
      </c>
      <c r="Q296">
        <v>1000</v>
      </c>
      <c r="W296">
        <v>0</v>
      </c>
      <c r="X296">
        <v>-560086148</v>
      </c>
      <c r="Y296">
        <f t="shared" si="91"/>
        <v>0</v>
      </c>
      <c r="AA296">
        <v>52029.73</v>
      </c>
      <c r="AB296">
        <v>0</v>
      </c>
      <c r="AC296">
        <v>0</v>
      </c>
      <c r="AD296">
        <v>0</v>
      </c>
      <c r="AE296">
        <v>70310.45</v>
      </c>
      <c r="AF296">
        <v>0</v>
      </c>
      <c r="AG296">
        <v>0</v>
      </c>
      <c r="AH296">
        <v>0</v>
      </c>
      <c r="AI296">
        <v>0.74</v>
      </c>
      <c r="AJ296">
        <v>1</v>
      </c>
      <c r="AK296">
        <v>1</v>
      </c>
      <c r="AL296">
        <v>1</v>
      </c>
      <c r="AM296">
        <v>2</v>
      </c>
      <c r="AN296">
        <v>0</v>
      </c>
      <c r="AO296">
        <v>0</v>
      </c>
      <c r="AP296">
        <v>1</v>
      </c>
      <c r="AQ296">
        <v>1</v>
      </c>
      <c r="AR296">
        <v>0</v>
      </c>
      <c r="AS296" t="s">
        <v>3</v>
      </c>
      <c r="AT296">
        <v>0</v>
      </c>
      <c r="AU296" t="s">
        <v>3</v>
      </c>
      <c r="AV296">
        <v>0</v>
      </c>
      <c r="AW296">
        <v>2</v>
      </c>
      <c r="AX296">
        <v>87115668</v>
      </c>
      <c r="AY296">
        <v>1</v>
      </c>
      <c r="AZ296">
        <v>6144</v>
      </c>
      <c r="BA296">
        <v>296</v>
      </c>
      <c r="BB296">
        <v>1</v>
      </c>
      <c r="BC296">
        <v>0</v>
      </c>
      <c r="BD296">
        <v>0</v>
      </c>
      <c r="BE296">
        <v>0</v>
      </c>
      <c r="BF296">
        <v>0</v>
      </c>
      <c r="BG296">
        <v>0</v>
      </c>
      <c r="BH296">
        <v>0</v>
      </c>
      <c r="BI296">
        <v>0</v>
      </c>
      <c r="BJ296">
        <v>0</v>
      </c>
      <c r="BK296">
        <v>0</v>
      </c>
      <c r="BL296">
        <v>0</v>
      </c>
      <c r="BM296">
        <v>0</v>
      </c>
      <c r="BN296">
        <v>0</v>
      </c>
      <c r="BO296">
        <v>0</v>
      </c>
      <c r="BP296">
        <v>0</v>
      </c>
      <c r="BQ296">
        <v>0</v>
      </c>
      <c r="BR296">
        <v>0</v>
      </c>
      <c r="BS296">
        <v>0</v>
      </c>
      <c r="BT296">
        <v>0</v>
      </c>
      <c r="BU296">
        <v>0</v>
      </c>
      <c r="BV296">
        <v>0</v>
      </c>
      <c r="BW296">
        <v>0</v>
      </c>
      <c r="CV296">
        <v>0</v>
      </c>
      <c r="CW296">
        <v>0</v>
      </c>
      <c r="CX296">
        <f>ROUND(Y296*Source!I189,7)</f>
        <v>0</v>
      </c>
      <c r="CY296">
        <f>AA296</f>
        <v>52029.73</v>
      </c>
      <c r="CZ296">
        <f>AE296</f>
        <v>70310.45</v>
      </c>
      <c r="DA296">
        <f>AI296</f>
        <v>0.74</v>
      </c>
      <c r="DB296">
        <f t="shared" si="92"/>
        <v>0</v>
      </c>
      <c r="DC296">
        <f t="shared" si="93"/>
        <v>0</v>
      </c>
      <c r="DD296" t="s">
        <v>3</v>
      </c>
      <c r="DE296" t="s">
        <v>3</v>
      </c>
      <c r="DF296">
        <f>ROUND(ROUND(AE296*AI296,2)*CX296,2)</f>
        <v>0</v>
      </c>
      <c r="DG296">
        <f t="shared" si="98"/>
        <v>0</v>
      </c>
      <c r="DH296">
        <f t="shared" si="94"/>
        <v>0</v>
      </c>
      <c r="DI296">
        <f t="shared" si="95"/>
        <v>0</v>
      </c>
      <c r="DJ296">
        <f>DF296</f>
        <v>0</v>
      </c>
      <c r="DK296">
        <v>0</v>
      </c>
      <c r="DL296" t="s">
        <v>3</v>
      </c>
      <c r="DM296">
        <v>0</v>
      </c>
      <c r="DN296" t="s">
        <v>3</v>
      </c>
      <c r="DO296">
        <v>0</v>
      </c>
    </row>
    <row r="297" spans="1:119" x14ac:dyDescent="0.2">
      <c r="A297">
        <f>ROW(Source!A189)</f>
        <v>189</v>
      </c>
      <c r="B297">
        <v>87105575</v>
      </c>
      <c r="C297">
        <v>87115653</v>
      </c>
      <c r="D297">
        <v>85882095</v>
      </c>
      <c r="E297">
        <v>1</v>
      </c>
      <c r="F297">
        <v>1</v>
      </c>
      <c r="G297">
        <v>1</v>
      </c>
      <c r="H297">
        <v>3</v>
      </c>
      <c r="I297" t="s">
        <v>509</v>
      </c>
      <c r="J297" t="s">
        <v>510</v>
      </c>
      <c r="K297" t="s">
        <v>511</v>
      </c>
      <c r="L297">
        <v>1346</v>
      </c>
      <c r="N297">
        <v>1009</v>
      </c>
      <c r="O297" t="s">
        <v>46</v>
      </c>
      <c r="P297" t="s">
        <v>46</v>
      </c>
      <c r="Q297">
        <v>1</v>
      </c>
      <c r="W297">
        <v>0</v>
      </c>
      <c r="X297">
        <v>291254868</v>
      </c>
      <c r="Y297">
        <f t="shared" si="91"/>
        <v>0</v>
      </c>
      <c r="AA297">
        <v>115.03</v>
      </c>
      <c r="AB297">
        <v>0</v>
      </c>
      <c r="AC297">
        <v>0</v>
      </c>
      <c r="AD297">
        <v>0</v>
      </c>
      <c r="AE297">
        <v>79.88</v>
      </c>
      <c r="AF297">
        <v>0</v>
      </c>
      <c r="AG297">
        <v>0</v>
      </c>
      <c r="AH297">
        <v>0</v>
      </c>
      <c r="AI297">
        <v>1.44</v>
      </c>
      <c r="AJ297">
        <v>1</v>
      </c>
      <c r="AK297">
        <v>1</v>
      </c>
      <c r="AL297">
        <v>1</v>
      </c>
      <c r="AM297">
        <v>2</v>
      </c>
      <c r="AN297">
        <v>0</v>
      </c>
      <c r="AO297">
        <v>0</v>
      </c>
      <c r="AP297">
        <v>1</v>
      </c>
      <c r="AQ297">
        <v>1</v>
      </c>
      <c r="AR297">
        <v>0</v>
      </c>
      <c r="AS297" t="s">
        <v>3</v>
      </c>
      <c r="AT297">
        <v>0</v>
      </c>
      <c r="AU297" t="s">
        <v>3</v>
      </c>
      <c r="AV297">
        <v>0</v>
      </c>
      <c r="AW297">
        <v>2</v>
      </c>
      <c r="AX297">
        <v>87115669</v>
      </c>
      <c r="AY297">
        <v>1</v>
      </c>
      <c r="AZ297">
        <v>6144</v>
      </c>
      <c r="BA297">
        <v>297</v>
      </c>
      <c r="BB297">
        <v>1</v>
      </c>
      <c r="BC297">
        <v>0</v>
      </c>
      <c r="BD297">
        <v>0</v>
      </c>
      <c r="BE297">
        <v>0</v>
      </c>
      <c r="BF297">
        <v>0</v>
      </c>
      <c r="BG297">
        <v>0</v>
      </c>
      <c r="BH297">
        <v>0</v>
      </c>
      <c r="BI297">
        <v>0</v>
      </c>
      <c r="BJ297">
        <v>0</v>
      </c>
      <c r="BK297">
        <v>0</v>
      </c>
      <c r="BL297">
        <v>0</v>
      </c>
      <c r="BM297">
        <v>0</v>
      </c>
      <c r="BN297">
        <v>0</v>
      </c>
      <c r="BO297">
        <v>0</v>
      </c>
      <c r="BP297">
        <v>0</v>
      </c>
      <c r="BQ297">
        <v>0</v>
      </c>
      <c r="BR297">
        <v>0</v>
      </c>
      <c r="BS297">
        <v>0</v>
      </c>
      <c r="BT297">
        <v>0</v>
      </c>
      <c r="BU297">
        <v>0</v>
      </c>
      <c r="BV297">
        <v>0</v>
      </c>
      <c r="BW297">
        <v>0</v>
      </c>
      <c r="CV297">
        <v>0</v>
      </c>
      <c r="CW297">
        <v>0</v>
      </c>
      <c r="CX297">
        <f>ROUND(Y297*Source!I189,7)</f>
        <v>0</v>
      </c>
      <c r="CY297">
        <f>AA297</f>
        <v>115.03</v>
      </c>
      <c r="CZ297">
        <f>AE297</f>
        <v>79.88</v>
      </c>
      <c r="DA297">
        <f>AI297</f>
        <v>1.44</v>
      </c>
      <c r="DB297">
        <f t="shared" si="92"/>
        <v>0</v>
      </c>
      <c r="DC297">
        <f t="shared" si="93"/>
        <v>0</v>
      </c>
      <c r="DD297" t="s">
        <v>3</v>
      </c>
      <c r="DE297" t="s">
        <v>3</v>
      </c>
      <c r="DF297">
        <f>ROUND(ROUND(AE297*AI297,2)*CX297,2)</f>
        <v>0</v>
      </c>
      <c r="DG297">
        <f t="shared" si="98"/>
        <v>0</v>
      </c>
      <c r="DH297">
        <f t="shared" si="94"/>
        <v>0</v>
      </c>
      <c r="DI297">
        <f t="shared" si="95"/>
        <v>0</v>
      </c>
      <c r="DJ297">
        <f>DF297</f>
        <v>0</v>
      </c>
      <c r="DK297">
        <v>0</v>
      </c>
      <c r="DL297" t="s">
        <v>3</v>
      </c>
      <c r="DM297">
        <v>0</v>
      </c>
      <c r="DN297" t="s">
        <v>3</v>
      </c>
      <c r="DO297">
        <v>0</v>
      </c>
    </row>
    <row r="298" spans="1:119" x14ac:dyDescent="0.2">
      <c r="A298">
        <f>ROW(Source!A189)</f>
        <v>189</v>
      </c>
      <c r="B298">
        <v>87105575</v>
      </c>
      <c r="C298">
        <v>87115653</v>
      </c>
      <c r="D298">
        <v>85892798</v>
      </c>
      <c r="E298">
        <v>1</v>
      </c>
      <c r="F298">
        <v>1</v>
      </c>
      <c r="G298">
        <v>1</v>
      </c>
      <c r="H298">
        <v>3</v>
      </c>
      <c r="I298" t="s">
        <v>145</v>
      </c>
      <c r="J298" t="s">
        <v>147</v>
      </c>
      <c r="K298" t="s">
        <v>146</v>
      </c>
      <c r="L298">
        <v>1425</v>
      </c>
      <c r="N298">
        <v>1013</v>
      </c>
      <c r="O298" t="s">
        <v>133</v>
      </c>
      <c r="P298" t="s">
        <v>133</v>
      </c>
      <c r="Q298">
        <v>1</v>
      </c>
      <c r="W298">
        <v>0</v>
      </c>
      <c r="X298">
        <v>-568563229</v>
      </c>
      <c r="Y298">
        <f t="shared" si="91"/>
        <v>-1.02</v>
      </c>
      <c r="AA298">
        <v>896.51</v>
      </c>
      <c r="AB298">
        <v>0</v>
      </c>
      <c r="AC298">
        <v>0</v>
      </c>
      <c r="AD298">
        <v>0</v>
      </c>
      <c r="AE298">
        <v>896.51</v>
      </c>
      <c r="AF298">
        <v>0</v>
      </c>
      <c r="AG298">
        <v>0</v>
      </c>
      <c r="AH298">
        <v>0</v>
      </c>
      <c r="AI298">
        <v>1</v>
      </c>
      <c r="AJ298">
        <v>1</v>
      </c>
      <c r="AK298">
        <v>1</v>
      </c>
      <c r="AL298">
        <v>1</v>
      </c>
      <c r="AM298">
        <v>2</v>
      </c>
      <c r="AN298">
        <v>0</v>
      </c>
      <c r="AO298">
        <v>0</v>
      </c>
      <c r="AP298">
        <v>1</v>
      </c>
      <c r="AQ298">
        <v>0</v>
      </c>
      <c r="AR298">
        <v>0</v>
      </c>
      <c r="AS298" t="s">
        <v>3</v>
      </c>
      <c r="AT298">
        <v>-1.02</v>
      </c>
      <c r="AU298" t="s">
        <v>3</v>
      </c>
      <c r="AV298">
        <v>0</v>
      </c>
      <c r="AW298">
        <v>2</v>
      </c>
      <c r="AX298">
        <v>87115670</v>
      </c>
      <c r="AY298">
        <v>1</v>
      </c>
      <c r="AZ298">
        <v>6144</v>
      </c>
      <c r="BA298">
        <v>298</v>
      </c>
      <c r="BB298">
        <v>0</v>
      </c>
      <c r="BC298">
        <v>0</v>
      </c>
      <c r="BD298">
        <v>0</v>
      </c>
      <c r="BE298">
        <v>0</v>
      </c>
      <c r="BF298">
        <v>0</v>
      </c>
      <c r="BG298">
        <v>0</v>
      </c>
      <c r="BH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N298">
        <v>0</v>
      </c>
      <c r="BO298">
        <v>0</v>
      </c>
      <c r="BP298">
        <v>0</v>
      </c>
      <c r="BQ298">
        <v>0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0</v>
      </c>
      <c r="CV298">
        <v>0</v>
      </c>
      <c r="CW298">
        <v>0</v>
      </c>
      <c r="CX298">
        <f>ROUND(Y298*Source!I189,7)</f>
        <v>0</v>
      </c>
      <c r="CY298">
        <f>AA298</f>
        <v>896.51</v>
      </c>
      <c r="CZ298">
        <f>AE298</f>
        <v>896.51</v>
      </c>
      <c r="DA298">
        <f>AI298</f>
        <v>1</v>
      </c>
      <c r="DB298">
        <f t="shared" si="92"/>
        <v>-914.44</v>
      </c>
      <c r="DC298">
        <f t="shared" si="93"/>
        <v>0</v>
      </c>
      <c r="DD298" t="s">
        <v>3</v>
      </c>
      <c r="DE298" t="s">
        <v>3</v>
      </c>
      <c r="DF298">
        <f t="shared" ref="DF298:DF304" si="101">ROUND(ROUND(AE298,2)*CX298,2)</f>
        <v>0</v>
      </c>
      <c r="DG298">
        <f t="shared" si="98"/>
        <v>0</v>
      </c>
      <c r="DH298">
        <f t="shared" si="94"/>
        <v>0</v>
      </c>
      <c r="DI298">
        <f t="shared" si="95"/>
        <v>0</v>
      </c>
      <c r="DJ298">
        <f>DF298</f>
        <v>0</v>
      </c>
      <c r="DK298">
        <v>0</v>
      </c>
      <c r="DL298" t="s">
        <v>3</v>
      </c>
      <c r="DM298">
        <v>0</v>
      </c>
      <c r="DN298" t="s">
        <v>3</v>
      </c>
      <c r="DO298">
        <v>0</v>
      </c>
    </row>
    <row r="299" spans="1:119" x14ac:dyDescent="0.2">
      <c r="A299">
        <f>ROW(Source!A189)</f>
        <v>189</v>
      </c>
      <c r="B299">
        <v>87105575</v>
      </c>
      <c r="C299">
        <v>87115653</v>
      </c>
      <c r="D299">
        <v>85795082</v>
      </c>
      <c r="E299">
        <v>117</v>
      </c>
      <c r="F299">
        <v>1</v>
      </c>
      <c r="G299">
        <v>1</v>
      </c>
      <c r="H299">
        <v>3</v>
      </c>
      <c r="I299" t="s">
        <v>141</v>
      </c>
      <c r="J299" t="s">
        <v>3</v>
      </c>
      <c r="K299" t="s">
        <v>142</v>
      </c>
      <c r="L299">
        <v>3277935</v>
      </c>
      <c r="N299">
        <v>1013</v>
      </c>
      <c r="O299" t="s">
        <v>143</v>
      </c>
      <c r="P299" t="s">
        <v>143</v>
      </c>
      <c r="Q299">
        <v>1</v>
      </c>
      <c r="W299">
        <v>0</v>
      </c>
      <c r="X299">
        <v>274903907</v>
      </c>
      <c r="Y299">
        <f t="shared" si="91"/>
        <v>2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1</v>
      </c>
      <c r="AJ299">
        <v>1</v>
      </c>
      <c r="AK299">
        <v>1</v>
      </c>
      <c r="AL299">
        <v>1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 t="s">
        <v>3</v>
      </c>
      <c r="AT299">
        <v>2</v>
      </c>
      <c r="AU299" t="s">
        <v>3</v>
      </c>
      <c r="AV299">
        <v>0</v>
      </c>
      <c r="AW299">
        <v>2</v>
      </c>
      <c r="AX299">
        <v>87115671</v>
      </c>
      <c r="AY299">
        <v>1</v>
      </c>
      <c r="AZ299">
        <v>0</v>
      </c>
      <c r="BA299">
        <v>299</v>
      </c>
      <c r="BB299">
        <v>0</v>
      </c>
      <c r="BC299">
        <v>0</v>
      </c>
      <c r="BD299">
        <v>0</v>
      </c>
      <c r="BE299">
        <v>0</v>
      </c>
      <c r="BF299">
        <v>0</v>
      </c>
      <c r="BG299">
        <v>0</v>
      </c>
      <c r="BH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N299">
        <v>0</v>
      </c>
      <c r="BO299">
        <v>0</v>
      </c>
      <c r="BP299">
        <v>0</v>
      </c>
      <c r="BQ299">
        <v>0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0</v>
      </c>
      <c r="CV299">
        <v>0</v>
      </c>
      <c r="CW299">
        <v>0</v>
      </c>
      <c r="CX299">
        <f>ROUND(Y299*Source!I189,7)</f>
        <v>0</v>
      </c>
      <c r="CY299">
        <f>AA299</f>
        <v>0</v>
      </c>
      <c r="CZ299">
        <f>AE299</f>
        <v>0</v>
      </c>
      <c r="DA299">
        <f>AI299</f>
        <v>1</v>
      </c>
      <c r="DB299">
        <f t="shared" si="92"/>
        <v>0</v>
      </c>
      <c r="DC299">
        <f t="shared" si="93"/>
        <v>0</v>
      </c>
      <c r="DD299" t="s">
        <v>3</v>
      </c>
      <c r="DE299" t="s">
        <v>3</v>
      </c>
      <c r="DF299">
        <f t="shared" si="101"/>
        <v>0</v>
      </c>
      <c r="DG299">
        <f t="shared" si="98"/>
        <v>0</v>
      </c>
      <c r="DH299">
        <f t="shared" si="94"/>
        <v>0</v>
      </c>
      <c r="DI299">
        <f t="shared" si="95"/>
        <v>0</v>
      </c>
      <c r="DJ299">
        <f>DF299</f>
        <v>0</v>
      </c>
      <c r="DK299">
        <v>0</v>
      </c>
      <c r="DL299" t="s">
        <v>3</v>
      </c>
      <c r="DM299">
        <v>0</v>
      </c>
      <c r="DN299" t="s">
        <v>3</v>
      </c>
      <c r="DO299">
        <v>0</v>
      </c>
    </row>
    <row r="300" spans="1:119" x14ac:dyDescent="0.2">
      <c r="A300">
        <f>ROW(Source!A190)</f>
        <v>190</v>
      </c>
      <c r="B300">
        <v>87105511</v>
      </c>
      <c r="C300">
        <v>87115653</v>
      </c>
      <c r="D300">
        <v>85789078</v>
      </c>
      <c r="E300">
        <v>117</v>
      </c>
      <c r="F300">
        <v>1</v>
      </c>
      <c r="G300">
        <v>1</v>
      </c>
      <c r="H300">
        <v>1</v>
      </c>
      <c r="I300" t="s">
        <v>501</v>
      </c>
      <c r="J300" t="s">
        <v>3</v>
      </c>
      <c r="K300" t="s">
        <v>502</v>
      </c>
      <c r="L300">
        <v>1191</v>
      </c>
      <c r="N300">
        <v>1013</v>
      </c>
      <c r="O300" t="s">
        <v>441</v>
      </c>
      <c r="P300" t="s">
        <v>441</v>
      </c>
      <c r="Q300">
        <v>1</v>
      </c>
      <c r="W300">
        <v>0</v>
      </c>
      <c r="X300">
        <v>888410196</v>
      </c>
      <c r="Y300">
        <f t="shared" si="91"/>
        <v>41.2</v>
      </c>
      <c r="AA300">
        <v>0</v>
      </c>
      <c r="AB300">
        <v>0</v>
      </c>
      <c r="AC300">
        <v>0</v>
      </c>
      <c r="AD300">
        <v>811.79</v>
      </c>
      <c r="AE300">
        <v>0</v>
      </c>
      <c r="AF300">
        <v>0</v>
      </c>
      <c r="AG300">
        <v>0</v>
      </c>
      <c r="AH300">
        <v>811.79</v>
      </c>
      <c r="AI300">
        <v>1</v>
      </c>
      <c r="AJ300">
        <v>1</v>
      </c>
      <c r="AK300">
        <v>1</v>
      </c>
      <c r="AL300">
        <v>1</v>
      </c>
      <c r="AM300">
        <v>-2</v>
      </c>
      <c r="AN300">
        <v>0</v>
      </c>
      <c r="AO300">
        <v>0</v>
      </c>
      <c r="AP300">
        <v>1</v>
      </c>
      <c r="AQ300">
        <v>1</v>
      </c>
      <c r="AR300">
        <v>0</v>
      </c>
      <c r="AS300" t="s">
        <v>3</v>
      </c>
      <c r="AT300">
        <v>41.2</v>
      </c>
      <c r="AU300" t="s">
        <v>3</v>
      </c>
      <c r="AV300">
        <v>1</v>
      </c>
      <c r="AW300">
        <v>2</v>
      </c>
      <c r="AX300">
        <v>87115663</v>
      </c>
      <c r="AY300">
        <v>1</v>
      </c>
      <c r="AZ300">
        <v>0</v>
      </c>
      <c r="BA300">
        <v>300</v>
      </c>
      <c r="BB300">
        <v>1</v>
      </c>
      <c r="BC300">
        <v>0</v>
      </c>
      <c r="BD300">
        <v>0</v>
      </c>
      <c r="BE300">
        <v>0</v>
      </c>
      <c r="BF300">
        <v>0</v>
      </c>
      <c r="BG300">
        <v>0</v>
      </c>
      <c r="BH300">
        <v>0</v>
      </c>
      <c r="BI300">
        <v>0</v>
      </c>
      <c r="BJ300">
        <v>0</v>
      </c>
      <c r="BK300">
        <v>0</v>
      </c>
      <c r="BL300">
        <v>0</v>
      </c>
      <c r="BM300">
        <v>33445.748</v>
      </c>
      <c r="BN300">
        <v>41.2</v>
      </c>
      <c r="BO300">
        <v>0</v>
      </c>
      <c r="BP300">
        <v>1</v>
      </c>
      <c r="BQ300">
        <v>0</v>
      </c>
      <c r="BR300">
        <v>0</v>
      </c>
      <c r="BS300">
        <v>0</v>
      </c>
      <c r="BT300">
        <v>33445.748</v>
      </c>
      <c r="BU300">
        <v>41.2</v>
      </c>
      <c r="BV300">
        <v>0</v>
      </c>
      <c r="BW300">
        <v>1</v>
      </c>
      <c r="CU300">
        <f>ROUND(AT300*Source!I190*AH300*AL300,2)</f>
        <v>0</v>
      </c>
      <c r="CV300">
        <f>ROUND(Y300*Source!I190,7)</f>
        <v>0</v>
      </c>
      <c r="CW300">
        <v>0</v>
      </c>
      <c r="CX300">
        <f>ROUND(Y300*Source!I190,7)</f>
        <v>0</v>
      </c>
      <c r="CY300">
        <f>AD300</f>
        <v>811.79</v>
      </c>
      <c r="CZ300">
        <f>AH300</f>
        <v>811.79</v>
      </c>
      <c r="DA300">
        <f>AL300</f>
        <v>1</v>
      </c>
      <c r="DB300">
        <f t="shared" si="92"/>
        <v>33445.75</v>
      </c>
      <c r="DC300">
        <f t="shared" si="93"/>
        <v>0</v>
      </c>
      <c r="DD300" t="s">
        <v>3</v>
      </c>
      <c r="DE300" t="s">
        <v>3</v>
      </c>
      <c r="DF300">
        <f t="shared" si="101"/>
        <v>0</v>
      </c>
      <c r="DG300">
        <f t="shared" si="98"/>
        <v>0</v>
      </c>
      <c r="DH300">
        <f t="shared" si="94"/>
        <v>0</v>
      </c>
      <c r="DI300">
        <f t="shared" si="95"/>
        <v>0</v>
      </c>
      <c r="DJ300">
        <f>DI300</f>
        <v>0</v>
      </c>
      <c r="DK300">
        <v>1</v>
      </c>
      <c r="DL300" t="s">
        <v>3</v>
      </c>
      <c r="DM300">
        <v>0</v>
      </c>
      <c r="DN300" t="s">
        <v>3</v>
      </c>
      <c r="DO300">
        <v>0</v>
      </c>
    </row>
    <row r="301" spans="1:119" x14ac:dyDescent="0.2">
      <c r="A301">
        <f>ROW(Source!A190)</f>
        <v>190</v>
      </c>
      <c r="B301">
        <v>87105511</v>
      </c>
      <c r="C301">
        <v>87115653</v>
      </c>
      <c r="D301">
        <v>85789248</v>
      </c>
      <c r="E301">
        <v>117</v>
      </c>
      <c r="F301">
        <v>1</v>
      </c>
      <c r="G301">
        <v>1</v>
      </c>
      <c r="H301">
        <v>1</v>
      </c>
      <c r="I301" t="s">
        <v>442</v>
      </c>
      <c r="J301" t="s">
        <v>3</v>
      </c>
      <c r="K301" t="s">
        <v>443</v>
      </c>
      <c r="L301">
        <v>1191</v>
      </c>
      <c r="N301">
        <v>1013</v>
      </c>
      <c r="O301" t="s">
        <v>441</v>
      </c>
      <c r="P301" t="s">
        <v>441</v>
      </c>
      <c r="Q301">
        <v>1</v>
      </c>
      <c r="W301">
        <v>0</v>
      </c>
      <c r="X301">
        <v>-1417349443</v>
      </c>
      <c r="Y301">
        <f t="shared" si="91"/>
        <v>0.2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1</v>
      </c>
      <c r="AJ301">
        <v>1</v>
      </c>
      <c r="AK301">
        <v>1</v>
      </c>
      <c r="AL301">
        <v>1</v>
      </c>
      <c r="AM301">
        <v>-2</v>
      </c>
      <c r="AN301">
        <v>0</v>
      </c>
      <c r="AO301">
        <v>0</v>
      </c>
      <c r="AP301">
        <v>1</v>
      </c>
      <c r="AQ301">
        <v>1</v>
      </c>
      <c r="AR301">
        <v>0</v>
      </c>
      <c r="AS301" t="s">
        <v>3</v>
      </c>
      <c r="AT301">
        <v>0.2</v>
      </c>
      <c r="AU301" t="s">
        <v>3</v>
      </c>
      <c r="AV301">
        <v>2</v>
      </c>
      <c r="AW301">
        <v>2</v>
      </c>
      <c r="AX301">
        <v>87115664</v>
      </c>
      <c r="AY301">
        <v>1</v>
      </c>
      <c r="AZ301">
        <v>0</v>
      </c>
      <c r="BA301">
        <v>301</v>
      </c>
      <c r="BB301">
        <v>1</v>
      </c>
      <c r="BC301">
        <v>0</v>
      </c>
      <c r="BD301">
        <v>0</v>
      </c>
      <c r="BE301">
        <v>0</v>
      </c>
      <c r="BF301">
        <v>0</v>
      </c>
      <c r="BG301">
        <v>0</v>
      </c>
      <c r="BH301">
        <v>0</v>
      </c>
      <c r="BI301">
        <v>0</v>
      </c>
      <c r="BJ301">
        <v>0</v>
      </c>
      <c r="BK301">
        <v>0</v>
      </c>
      <c r="BL301">
        <v>0</v>
      </c>
      <c r="BM301">
        <v>0</v>
      </c>
      <c r="BN301">
        <v>0</v>
      </c>
      <c r="BO301">
        <v>0</v>
      </c>
      <c r="BP301">
        <v>0</v>
      </c>
      <c r="BQ301">
        <v>0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0</v>
      </c>
      <c r="CV301">
        <v>0</v>
      </c>
      <c r="CW301">
        <v>0</v>
      </c>
      <c r="CX301">
        <f>ROUND(Y301*Source!I190,7)</f>
        <v>0</v>
      </c>
      <c r="CY301">
        <f>AD301</f>
        <v>0</v>
      </c>
      <c r="CZ301">
        <f>AH301</f>
        <v>0</v>
      </c>
      <c r="DA301">
        <f>AL301</f>
        <v>1</v>
      </c>
      <c r="DB301">
        <f t="shared" si="92"/>
        <v>0</v>
      </c>
      <c r="DC301">
        <f t="shared" si="93"/>
        <v>0</v>
      </c>
      <c r="DD301" t="s">
        <v>3</v>
      </c>
      <c r="DE301" t="s">
        <v>3</v>
      </c>
      <c r="DF301">
        <f t="shared" si="101"/>
        <v>0</v>
      </c>
      <c r="DG301">
        <f t="shared" si="98"/>
        <v>0</v>
      </c>
      <c r="DH301">
        <f t="shared" si="94"/>
        <v>0</v>
      </c>
      <c r="DI301">
        <f t="shared" si="95"/>
        <v>0</v>
      </c>
      <c r="DJ301">
        <f>DI301</f>
        <v>0</v>
      </c>
      <c r="DK301">
        <v>0</v>
      </c>
      <c r="DL301" t="s">
        <v>3</v>
      </c>
      <c r="DM301">
        <v>0</v>
      </c>
      <c r="DN301" t="s">
        <v>3</v>
      </c>
      <c r="DO301">
        <v>0</v>
      </c>
    </row>
    <row r="302" spans="1:119" x14ac:dyDescent="0.2">
      <c r="A302">
        <f>ROW(Source!A190)</f>
        <v>190</v>
      </c>
      <c r="B302">
        <v>87105511</v>
      </c>
      <c r="C302">
        <v>87115653</v>
      </c>
      <c r="D302">
        <v>85795737</v>
      </c>
      <c r="E302">
        <v>1</v>
      </c>
      <c r="F302">
        <v>1</v>
      </c>
      <c r="G302">
        <v>1</v>
      </c>
      <c r="H302">
        <v>2</v>
      </c>
      <c r="I302" t="s">
        <v>444</v>
      </c>
      <c r="J302" t="s">
        <v>445</v>
      </c>
      <c r="K302" t="s">
        <v>446</v>
      </c>
      <c r="L302">
        <v>1368</v>
      </c>
      <c r="N302">
        <v>1011</v>
      </c>
      <c r="O302" t="s">
        <v>447</v>
      </c>
      <c r="P302" t="s">
        <v>447</v>
      </c>
      <c r="Q302">
        <v>1</v>
      </c>
      <c r="W302">
        <v>0</v>
      </c>
      <c r="X302">
        <v>639918019</v>
      </c>
      <c r="Y302">
        <f t="shared" si="91"/>
        <v>0.1</v>
      </c>
      <c r="AA302">
        <v>0</v>
      </c>
      <c r="AB302">
        <v>1626.29</v>
      </c>
      <c r="AC302">
        <v>1090.46</v>
      </c>
      <c r="AD302">
        <v>0</v>
      </c>
      <c r="AE302">
        <v>0</v>
      </c>
      <c r="AF302">
        <v>1626.29</v>
      </c>
      <c r="AG302">
        <v>1090.46</v>
      </c>
      <c r="AH302">
        <v>0</v>
      </c>
      <c r="AI302">
        <v>1</v>
      </c>
      <c r="AJ302">
        <v>1</v>
      </c>
      <c r="AK302">
        <v>1</v>
      </c>
      <c r="AL302">
        <v>1</v>
      </c>
      <c r="AM302">
        <v>-2</v>
      </c>
      <c r="AN302">
        <v>0</v>
      </c>
      <c r="AO302">
        <v>0</v>
      </c>
      <c r="AP302">
        <v>1</v>
      </c>
      <c r="AQ302">
        <v>1</v>
      </c>
      <c r="AR302">
        <v>0</v>
      </c>
      <c r="AS302" t="s">
        <v>3</v>
      </c>
      <c r="AT302">
        <v>0.1</v>
      </c>
      <c r="AU302" t="s">
        <v>3</v>
      </c>
      <c r="AV302">
        <v>1</v>
      </c>
      <c r="AW302">
        <v>2</v>
      </c>
      <c r="AX302">
        <v>87115665</v>
      </c>
      <c r="AY302">
        <v>1</v>
      </c>
      <c r="AZ302">
        <v>0</v>
      </c>
      <c r="BA302">
        <v>302</v>
      </c>
      <c r="BB302">
        <v>1</v>
      </c>
      <c r="BC302">
        <v>0</v>
      </c>
      <c r="BD302">
        <v>0</v>
      </c>
      <c r="BE302">
        <v>0</v>
      </c>
      <c r="BF302">
        <v>0</v>
      </c>
      <c r="BG302">
        <v>0</v>
      </c>
      <c r="BH302">
        <v>0</v>
      </c>
      <c r="BI302">
        <v>0</v>
      </c>
      <c r="BJ302">
        <v>0</v>
      </c>
      <c r="BK302">
        <v>162.62900000000002</v>
      </c>
      <c r="BL302">
        <v>109.04600000000001</v>
      </c>
      <c r="BM302">
        <v>0</v>
      </c>
      <c r="BN302">
        <v>0</v>
      </c>
      <c r="BO302">
        <v>0.1</v>
      </c>
      <c r="BP302">
        <v>1</v>
      </c>
      <c r="BQ302">
        <v>0</v>
      </c>
      <c r="BR302">
        <v>162.62900000000002</v>
      </c>
      <c r="BS302">
        <v>109.04600000000001</v>
      </c>
      <c r="BT302">
        <v>0</v>
      </c>
      <c r="BU302">
        <v>0</v>
      </c>
      <c r="BV302">
        <v>0.1</v>
      </c>
      <c r="BW302">
        <v>1</v>
      </c>
      <c r="CV302">
        <v>0</v>
      </c>
      <c r="CW302">
        <f>ROUND(Y302*Source!I190*DO302,7)</f>
        <v>0</v>
      </c>
      <c r="CX302">
        <f>ROUND(Y302*Source!I190,7)</f>
        <v>0</v>
      </c>
      <c r="CY302">
        <f>AB302</f>
        <v>1626.29</v>
      </c>
      <c r="CZ302">
        <f>AF302</f>
        <v>1626.29</v>
      </c>
      <c r="DA302">
        <f>AJ302</f>
        <v>1</v>
      </c>
      <c r="DB302">
        <f t="shared" si="92"/>
        <v>162.63</v>
      </c>
      <c r="DC302">
        <f t="shared" si="93"/>
        <v>109.05</v>
      </c>
      <c r="DD302" t="s">
        <v>3</v>
      </c>
      <c r="DE302" t="s">
        <v>3</v>
      </c>
      <c r="DF302">
        <f t="shared" si="101"/>
        <v>0</v>
      </c>
      <c r="DG302">
        <f t="shared" si="98"/>
        <v>0</v>
      </c>
      <c r="DH302">
        <f t="shared" si="94"/>
        <v>0</v>
      </c>
      <c r="DI302">
        <f t="shared" si="95"/>
        <v>0</v>
      </c>
      <c r="DJ302">
        <f>DG302+DH302</f>
        <v>0</v>
      </c>
      <c r="DK302">
        <v>1</v>
      </c>
      <c r="DL302" t="s">
        <v>448</v>
      </c>
      <c r="DM302">
        <v>6</v>
      </c>
      <c r="DN302" t="s">
        <v>441</v>
      </c>
      <c r="DO302">
        <v>1</v>
      </c>
    </row>
    <row r="303" spans="1:119" x14ac:dyDescent="0.2">
      <c r="A303">
        <f>ROW(Source!A190)</f>
        <v>190</v>
      </c>
      <c r="B303">
        <v>87105511</v>
      </c>
      <c r="C303">
        <v>87115653</v>
      </c>
      <c r="D303">
        <v>85796632</v>
      </c>
      <c r="E303">
        <v>1</v>
      </c>
      <c r="F303">
        <v>1</v>
      </c>
      <c r="G303">
        <v>1</v>
      </c>
      <c r="H303">
        <v>2</v>
      </c>
      <c r="I303" t="s">
        <v>462</v>
      </c>
      <c r="J303" t="s">
        <v>463</v>
      </c>
      <c r="K303" t="s">
        <v>464</v>
      </c>
      <c r="L303">
        <v>1368</v>
      </c>
      <c r="N303">
        <v>1011</v>
      </c>
      <c r="O303" t="s">
        <v>447</v>
      </c>
      <c r="P303" t="s">
        <v>447</v>
      </c>
      <c r="Q303">
        <v>1</v>
      </c>
      <c r="W303">
        <v>0</v>
      </c>
      <c r="X303">
        <v>-849950259</v>
      </c>
      <c r="Y303">
        <f t="shared" si="91"/>
        <v>0.1</v>
      </c>
      <c r="AA303">
        <v>0</v>
      </c>
      <c r="AB303">
        <v>641.70000000000005</v>
      </c>
      <c r="AC303">
        <v>811.79</v>
      </c>
      <c r="AD303">
        <v>0</v>
      </c>
      <c r="AE303">
        <v>0</v>
      </c>
      <c r="AF303">
        <v>641.70000000000005</v>
      </c>
      <c r="AG303">
        <v>811.79</v>
      </c>
      <c r="AH303">
        <v>0</v>
      </c>
      <c r="AI303">
        <v>1</v>
      </c>
      <c r="AJ303">
        <v>1</v>
      </c>
      <c r="AK303">
        <v>1</v>
      </c>
      <c r="AL303">
        <v>1</v>
      </c>
      <c r="AM303">
        <v>-2</v>
      </c>
      <c r="AN303">
        <v>0</v>
      </c>
      <c r="AO303">
        <v>0</v>
      </c>
      <c r="AP303">
        <v>1</v>
      </c>
      <c r="AQ303">
        <v>1</v>
      </c>
      <c r="AR303">
        <v>0</v>
      </c>
      <c r="AS303" t="s">
        <v>3</v>
      </c>
      <c r="AT303">
        <v>0.1</v>
      </c>
      <c r="AU303" t="s">
        <v>3</v>
      </c>
      <c r="AV303">
        <v>1</v>
      </c>
      <c r="AW303">
        <v>2</v>
      </c>
      <c r="AX303">
        <v>87115666</v>
      </c>
      <c r="AY303">
        <v>1</v>
      </c>
      <c r="AZ303">
        <v>0</v>
      </c>
      <c r="BA303">
        <v>303</v>
      </c>
      <c r="BB303">
        <v>1</v>
      </c>
      <c r="BC303">
        <v>0</v>
      </c>
      <c r="BD303">
        <v>0</v>
      </c>
      <c r="BE303">
        <v>0</v>
      </c>
      <c r="BF303">
        <v>0</v>
      </c>
      <c r="BG303">
        <v>0</v>
      </c>
      <c r="BH303">
        <v>0</v>
      </c>
      <c r="BI303">
        <v>0</v>
      </c>
      <c r="BJ303">
        <v>0</v>
      </c>
      <c r="BK303">
        <v>64.17</v>
      </c>
      <c r="BL303">
        <v>81.179000000000002</v>
      </c>
      <c r="BM303">
        <v>0</v>
      </c>
      <c r="BN303">
        <v>0</v>
      </c>
      <c r="BO303">
        <v>0.1</v>
      </c>
      <c r="BP303">
        <v>1</v>
      </c>
      <c r="BQ303">
        <v>0</v>
      </c>
      <c r="BR303">
        <v>64.17</v>
      </c>
      <c r="BS303">
        <v>81.179000000000002</v>
      </c>
      <c r="BT303">
        <v>0</v>
      </c>
      <c r="BU303">
        <v>0</v>
      </c>
      <c r="BV303">
        <v>0.1</v>
      </c>
      <c r="BW303">
        <v>1</v>
      </c>
      <c r="CV303">
        <v>0</v>
      </c>
      <c r="CW303">
        <f>ROUND(Y303*Source!I190*DO303,7)</f>
        <v>0</v>
      </c>
      <c r="CX303">
        <f>ROUND(Y303*Source!I190,7)</f>
        <v>0</v>
      </c>
      <c r="CY303">
        <f>AB303</f>
        <v>641.70000000000005</v>
      </c>
      <c r="CZ303">
        <f>AF303</f>
        <v>641.70000000000005</v>
      </c>
      <c r="DA303">
        <f>AJ303</f>
        <v>1</v>
      </c>
      <c r="DB303">
        <f t="shared" si="92"/>
        <v>64.17</v>
      </c>
      <c r="DC303">
        <f t="shared" si="93"/>
        <v>81.180000000000007</v>
      </c>
      <c r="DD303" t="s">
        <v>3</v>
      </c>
      <c r="DE303" t="s">
        <v>3</v>
      </c>
      <c r="DF303">
        <f t="shared" si="101"/>
        <v>0</v>
      </c>
      <c r="DG303">
        <f t="shared" si="98"/>
        <v>0</v>
      </c>
      <c r="DH303">
        <f t="shared" si="94"/>
        <v>0</v>
      </c>
      <c r="DI303">
        <f t="shared" si="95"/>
        <v>0</v>
      </c>
      <c r="DJ303">
        <f>DG303+DH303</f>
        <v>0</v>
      </c>
      <c r="DK303">
        <v>1</v>
      </c>
      <c r="DL303" t="s">
        <v>455</v>
      </c>
      <c r="DM303">
        <v>4</v>
      </c>
      <c r="DN303" t="s">
        <v>441</v>
      </c>
      <c r="DO303">
        <v>1</v>
      </c>
    </row>
    <row r="304" spans="1:119" x14ac:dyDescent="0.2">
      <c r="A304">
        <f>ROW(Source!A190)</f>
        <v>190</v>
      </c>
      <c r="B304">
        <v>87105511</v>
      </c>
      <c r="C304">
        <v>87115653</v>
      </c>
      <c r="D304">
        <v>85796828</v>
      </c>
      <c r="E304">
        <v>1</v>
      </c>
      <c r="F304">
        <v>1</v>
      </c>
      <c r="G304">
        <v>1</v>
      </c>
      <c r="H304">
        <v>2</v>
      </c>
      <c r="I304" t="s">
        <v>503</v>
      </c>
      <c r="J304" t="s">
        <v>504</v>
      </c>
      <c r="K304" t="s">
        <v>505</v>
      </c>
      <c r="L304">
        <v>1368</v>
      </c>
      <c r="N304">
        <v>1011</v>
      </c>
      <c r="O304" t="s">
        <v>447</v>
      </c>
      <c r="P304" t="s">
        <v>447</v>
      </c>
      <c r="Q304">
        <v>1</v>
      </c>
      <c r="W304">
        <v>0</v>
      </c>
      <c r="X304">
        <v>303316554</v>
      </c>
      <c r="Y304">
        <f t="shared" si="91"/>
        <v>0</v>
      </c>
      <c r="AA304">
        <v>0</v>
      </c>
      <c r="AB304">
        <v>34.61</v>
      </c>
      <c r="AC304">
        <v>0</v>
      </c>
      <c r="AD304">
        <v>0</v>
      </c>
      <c r="AE304">
        <v>0</v>
      </c>
      <c r="AF304">
        <v>34.61</v>
      </c>
      <c r="AG304">
        <v>0</v>
      </c>
      <c r="AH304">
        <v>0</v>
      </c>
      <c r="AI304">
        <v>1</v>
      </c>
      <c r="AJ304">
        <v>1</v>
      </c>
      <c r="AK304">
        <v>1</v>
      </c>
      <c r="AL304">
        <v>1</v>
      </c>
      <c r="AM304">
        <v>-2</v>
      </c>
      <c r="AN304">
        <v>0</v>
      </c>
      <c r="AO304">
        <v>0</v>
      </c>
      <c r="AP304">
        <v>1</v>
      </c>
      <c r="AQ304">
        <v>1</v>
      </c>
      <c r="AR304">
        <v>0</v>
      </c>
      <c r="AS304" t="s">
        <v>3</v>
      </c>
      <c r="AT304">
        <v>0</v>
      </c>
      <c r="AU304" t="s">
        <v>3</v>
      </c>
      <c r="AV304">
        <v>1</v>
      </c>
      <c r="AW304">
        <v>2</v>
      </c>
      <c r="AX304">
        <v>87115667</v>
      </c>
      <c r="AY304">
        <v>1</v>
      </c>
      <c r="AZ304">
        <v>6144</v>
      </c>
      <c r="BA304">
        <v>304</v>
      </c>
      <c r="BB304">
        <v>1</v>
      </c>
      <c r="BC304">
        <v>0</v>
      </c>
      <c r="BD304">
        <v>0</v>
      </c>
      <c r="BE304">
        <v>0</v>
      </c>
      <c r="BF304">
        <v>0</v>
      </c>
      <c r="BG304">
        <v>0</v>
      </c>
      <c r="BH304">
        <v>0</v>
      </c>
      <c r="BI304">
        <v>0</v>
      </c>
      <c r="BJ304">
        <v>0</v>
      </c>
      <c r="BK304">
        <v>0</v>
      </c>
      <c r="BL304">
        <v>0</v>
      </c>
      <c r="BM304">
        <v>0</v>
      </c>
      <c r="BN304">
        <v>0</v>
      </c>
      <c r="BO304">
        <v>0</v>
      </c>
      <c r="BP304">
        <v>0</v>
      </c>
      <c r="BQ304">
        <v>0</v>
      </c>
      <c r="BR304">
        <v>0</v>
      </c>
      <c r="BS304">
        <v>0</v>
      </c>
      <c r="BT304">
        <v>0</v>
      </c>
      <c r="BU304">
        <v>0</v>
      </c>
      <c r="BV304">
        <v>0</v>
      </c>
      <c r="BW304">
        <v>0</v>
      </c>
      <c r="CV304">
        <v>0</v>
      </c>
      <c r="CW304">
        <f>ROUND(Y304*Source!I190*DO304,7)</f>
        <v>0</v>
      </c>
      <c r="CX304">
        <f>ROUND(Y304*Source!I190,7)</f>
        <v>0</v>
      </c>
      <c r="CY304">
        <f>AB304</f>
        <v>34.61</v>
      </c>
      <c r="CZ304">
        <f>AF304</f>
        <v>34.61</v>
      </c>
      <c r="DA304">
        <f>AJ304</f>
        <v>1</v>
      </c>
      <c r="DB304">
        <f t="shared" si="92"/>
        <v>0</v>
      </c>
      <c r="DC304">
        <f t="shared" si="93"/>
        <v>0</v>
      </c>
      <c r="DD304" t="s">
        <v>3</v>
      </c>
      <c r="DE304" t="s">
        <v>3</v>
      </c>
      <c r="DF304">
        <f t="shared" si="101"/>
        <v>0</v>
      </c>
      <c r="DG304">
        <f t="shared" si="98"/>
        <v>0</v>
      </c>
      <c r="DH304">
        <f t="shared" si="94"/>
        <v>0</v>
      </c>
      <c r="DI304">
        <f t="shared" si="95"/>
        <v>0</v>
      </c>
      <c r="DJ304">
        <f>DG304+DH304</f>
        <v>0</v>
      </c>
      <c r="DK304">
        <v>1</v>
      </c>
      <c r="DL304" t="s">
        <v>3</v>
      </c>
      <c r="DM304">
        <v>0</v>
      </c>
      <c r="DN304" t="s">
        <v>3</v>
      </c>
      <c r="DO304">
        <v>0</v>
      </c>
    </row>
    <row r="305" spans="1:119" x14ac:dyDescent="0.2">
      <c r="A305">
        <f>ROW(Source!A190)</f>
        <v>190</v>
      </c>
      <c r="B305">
        <v>87105511</v>
      </c>
      <c r="C305">
        <v>87115653</v>
      </c>
      <c r="D305">
        <v>85872296</v>
      </c>
      <c r="E305">
        <v>1</v>
      </c>
      <c r="F305">
        <v>1</v>
      </c>
      <c r="G305">
        <v>1</v>
      </c>
      <c r="H305">
        <v>3</v>
      </c>
      <c r="I305" t="s">
        <v>506</v>
      </c>
      <c r="J305" t="s">
        <v>507</v>
      </c>
      <c r="K305" t="s">
        <v>508</v>
      </c>
      <c r="L305">
        <v>1348</v>
      </c>
      <c r="N305">
        <v>1009</v>
      </c>
      <c r="O305" t="s">
        <v>54</v>
      </c>
      <c r="P305" t="s">
        <v>54</v>
      </c>
      <c r="Q305">
        <v>1000</v>
      </c>
      <c r="W305">
        <v>0</v>
      </c>
      <c r="X305">
        <v>-560086148</v>
      </c>
      <c r="Y305">
        <f t="shared" si="91"/>
        <v>0</v>
      </c>
      <c r="AA305">
        <v>52029.73</v>
      </c>
      <c r="AB305">
        <v>0</v>
      </c>
      <c r="AC305">
        <v>0</v>
      </c>
      <c r="AD305">
        <v>0</v>
      </c>
      <c r="AE305">
        <v>70310.45</v>
      </c>
      <c r="AF305">
        <v>0</v>
      </c>
      <c r="AG305">
        <v>0</v>
      </c>
      <c r="AH305">
        <v>0</v>
      </c>
      <c r="AI305">
        <v>0.74</v>
      </c>
      <c r="AJ305">
        <v>1</v>
      </c>
      <c r="AK305">
        <v>1</v>
      </c>
      <c r="AL305">
        <v>1</v>
      </c>
      <c r="AM305">
        <v>2</v>
      </c>
      <c r="AN305">
        <v>0</v>
      </c>
      <c r="AO305">
        <v>0</v>
      </c>
      <c r="AP305">
        <v>1</v>
      </c>
      <c r="AQ305">
        <v>1</v>
      </c>
      <c r="AR305">
        <v>0</v>
      </c>
      <c r="AS305" t="s">
        <v>3</v>
      </c>
      <c r="AT305">
        <v>0</v>
      </c>
      <c r="AU305" t="s">
        <v>3</v>
      </c>
      <c r="AV305">
        <v>0</v>
      </c>
      <c r="AW305">
        <v>2</v>
      </c>
      <c r="AX305">
        <v>87115668</v>
      </c>
      <c r="AY305">
        <v>1</v>
      </c>
      <c r="AZ305">
        <v>6144</v>
      </c>
      <c r="BA305">
        <v>305</v>
      </c>
      <c r="BB305">
        <v>1</v>
      </c>
      <c r="BC305">
        <v>0</v>
      </c>
      <c r="BD305">
        <v>0</v>
      </c>
      <c r="BE305">
        <v>0</v>
      </c>
      <c r="BF305">
        <v>0</v>
      </c>
      <c r="BG305">
        <v>0</v>
      </c>
      <c r="BH305">
        <v>0</v>
      </c>
      <c r="BI305">
        <v>0</v>
      </c>
      <c r="BJ305">
        <v>0</v>
      </c>
      <c r="BK305">
        <v>0</v>
      </c>
      <c r="BL305">
        <v>0</v>
      </c>
      <c r="BM305">
        <v>0</v>
      </c>
      <c r="BN305">
        <v>0</v>
      </c>
      <c r="BO305">
        <v>0</v>
      </c>
      <c r="BP305">
        <v>0</v>
      </c>
      <c r="BQ305">
        <v>0</v>
      </c>
      <c r="BR305">
        <v>0</v>
      </c>
      <c r="BS305">
        <v>0</v>
      </c>
      <c r="BT305">
        <v>0</v>
      </c>
      <c r="BU305">
        <v>0</v>
      </c>
      <c r="BV305">
        <v>0</v>
      </c>
      <c r="BW305">
        <v>0</v>
      </c>
      <c r="CV305">
        <v>0</v>
      </c>
      <c r="CW305">
        <v>0</v>
      </c>
      <c r="CX305">
        <f>ROUND(Y305*Source!I190,7)</f>
        <v>0</v>
      </c>
      <c r="CY305">
        <f>AA305</f>
        <v>52029.73</v>
      </c>
      <c r="CZ305">
        <f>AE305</f>
        <v>70310.45</v>
      </c>
      <c r="DA305">
        <f>AI305</f>
        <v>0.74</v>
      </c>
      <c r="DB305">
        <f t="shared" si="92"/>
        <v>0</v>
      </c>
      <c r="DC305">
        <f t="shared" si="93"/>
        <v>0</v>
      </c>
      <c r="DD305" t="s">
        <v>3</v>
      </c>
      <c r="DE305" t="s">
        <v>3</v>
      </c>
      <c r="DF305">
        <f>ROUND(ROUND(AE305*AI305,2)*CX305,2)</f>
        <v>0</v>
      </c>
      <c r="DG305">
        <f t="shared" si="98"/>
        <v>0</v>
      </c>
      <c r="DH305">
        <f t="shared" si="94"/>
        <v>0</v>
      </c>
      <c r="DI305">
        <f t="shared" si="95"/>
        <v>0</v>
      </c>
      <c r="DJ305">
        <f>DF305</f>
        <v>0</v>
      </c>
      <c r="DK305">
        <v>0</v>
      </c>
      <c r="DL305" t="s">
        <v>3</v>
      </c>
      <c r="DM305">
        <v>0</v>
      </c>
      <c r="DN305" t="s">
        <v>3</v>
      </c>
      <c r="DO305">
        <v>0</v>
      </c>
    </row>
    <row r="306" spans="1:119" x14ac:dyDescent="0.2">
      <c r="A306">
        <f>ROW(Source!A190)</f>
        <v>190</v>
      </c>
      <c r="B306">
        <v>87105511</v>
      </c>
      <c r="C306">
        <v>87115653</v>
      </c>
      <c r="D306">
        <v>85882095</v>
      </c>
      <c r="E306">
        <v>1</v>
      </c>
      <c r="F306">
        <v>1</v>
      </c>
      <c r="G306">
        <v>1</v>
      </c>
      <c r="H306">
        <v>3</v>
      </c>
      <c r="I306" t="s">
        <v>509</v>
      </c>
      <c r="J306" t="s">
        <v>510</v>
      </c>
      <c r="K306" t="s">
        <v>511</v>
      </c>
      <c r="L306">
        <v>1346</v>
      </c>
      <c r="N306">
        <v>1009</v>
      </c>
      <c r="O306" t="s">
        <v>46</v>
      </c>
      <c r="P306" t="s">
        <v>46</v>
      </c>
      <c r="Q306">
        <v>1</v>
      </c>
      <c r="W306">
        <v>0</v>
      </c>
      <c r="X306">
        <v>291254868</v>
      </c>
      <c r="Y306">
        <f t="shared" si="91"/>
        <v>0</v>
      </c>
      <c r="AA306">
        <v>115.03</v>
      </c>
      <c r="AB306">
        <v>0</v>
      </c>
      <c r="AC306">
        <v>0</v>
      </c>
      <c r="AD306">
        <v>0</v>
      </c>
      <c r="AE306">
        <v>79.88</v>
      </c>
      <c r="AF306">
        <v>0</v>
      </c>
      <c r="AG306">
        <v>0</v>
      </c>
      <c r="AH306">
        <v>0</v>
      </c>
      <c r="AI306">
        <v>1.44</v>
      </c>
      <c r="AJ306">
        <v>1</v>
      </c>
      <c r="AK306">
        <v>1</v>
      </c>
      <c r="AL306">
        <v>1</v>
      </c>
      <c r="AM306">
        <v>2</v>
      </c>
      <c r="AN306">
        <v>0</v>
      </c>
      <c r="AO306">
        <v>0</v>
      </c>
      <c r="AP306">
        <v>1</v>
      </c>
      <c r="AQ306">
        <v>1</v>
      </c>
      <c r="AR306">
        <v>0</v>
      </c>
      <c r="AS306" t="s">
        <v>3</v>
      </c>
      <c r="AT306">
        <v>0</v>
      </c>
      <c r="AU306" t="s">
        <v>3</v>
      </c>
      <c r="AV306">
        <v>0</v>
      </c>
      <c r="AW306">
        <v>2</v>
      </c>
      <c r="AX306">
        <v>87115669</v>
      </c>
      <c r="AY306">
        <v>1</v>
      </c>
      <c r="AZ306">
        <v>6144</v>
      </c>
      <c r="BA306">
        <v>306</v>
      </c>
      <c r="BB306">
        <v>1</v>
      </c>
      <c r="BC306">
        <v>0</v>
      </c>
      <c r="BD306">
        <v>0</v>
      </c>
      <c r="BE306">
        <v>0</v>
      </c>
      <c r="BF306">
        <v>0</v>
      </c>
      <c r="BG306">
        <v>0</v>
      </c>
      <c r="BH306">
        <v>0</v>
      </c>
      <c r="BI306">
        <v>0</v>
      </c>
      <c r="BJ306">
        <v>0</v>
      </c>
      <c r="BK306">
        <v>0</v>
      </c>
      <c r="BL306">
        <v>0</v>
      </c>
      <c r="BM306">
        <v>0</v>
      </c>
      <c r="BN306">
        <v>0</v>
      </c>
      <c r="BO306">
        <v>0</v>
      </c>
      <c r="BP306">
        <v>0</v>
      </c>
      <c r="BQ306">
        <v>0</v>
      </c>
      <c r="BR306">
        <v>0</v>
      </c>
      <c r="BS306">
        <v>0</v>
      </c>
      <c r="BT306">
        <v>0</v>
      </c>
      <c r="BU306">
        <v>0</v>
      </c>
      <c r="BV306">
        <v>0</v>
      </c>
      <c r="BW306">
        <v>0</v>
      </c>
      <c r="CV306">
        <v>0</v>
      </c>
      <c r="CW306">
        <v>0</v>
      </c>
      <c r="CX306">
        <f>ROUND(Y306*Source!I190,7)</f>
        <v>0</v>
      </c>
      <c r="CY306">
        <f>AA306</f>
        <v>115.03</v>
      </c>
      <c r="CZ306">
        <f>AE306</f>
        <v>79.88</v>
      </c>
      <c r="DA306">
        <f>AI306</f>
        <v>1.44</v>
      </c>
      <c r="DB306">
        <f t="shared" si="92"/>
        <v>0</v>
      </c>
      <c r="DC306">
        <f t="shared" si="93"/>
        <v>0</v>
      </c>
      <c r="DD306" t="s">
        <v>3</v>
      </c>
      <c r="DE306" t="s">
        <v>3</v>
      </c>
      <c r="DF306">
        <f>ROUND(ROUND(AE306*AI306,2)*CX306,2)</f>
        <v>0</v>
      </c>
      <c r="DG306">
        <f t="shared" si="98"/>
        <v>0</v>
      </c>
      <c r="DH306">
        <f t="shared" si="94"/>
        <v>0</v>
      </c>
      <c r="DI306">
        <f t="shared" si="95"/>
        <v>0</v>
      </c>
      <c r="DJ306">
        <f>DF306</f>
        <v>0</v>
      </c>
      <c r="DK306">
        <v>0</v>
      </c>
      <c r="DL306" t="s">
        <v>3</v>
      </c>
      <c r="DM306">
        <v>0</v>
      </c>
      <c r="DN306" t="s">
        <v>3</v>
      </c>
      <c r="DO306">
        <v>0</v>
      </c>
    </row>
    <row r="307" spans="1:119" x14ac:dyDescent="0.2">
      <c r="A307">
        <f>ROW(Source!A190)</f>
        <v>190</v>
      </c>
      <c r="B307">
        <v>87105511</v>
      </c>
      <c r="C307">
        <v>87115653</v>
      </c>
      <c r="D307">
        <v>85892798</v>
      </c>
      <c r="E307">
        <v>1</v>
      </c>
      <c r="F307">
        <v>1</v>
      </c>
      <c r="G307">
        <v>1</v>
      </c>
      <c r="H307">
        <v>3</v>
      </c>
      <c r="I307" t="s">
        <v>145</v>
      </c>
      <c r="J307" t="s">
        <v>147</v>
      </c>
      <c r="K307" t="s">
        <v>146</v>
      </c>
      <c r="L307">
        <v>1425</v>
      </c>
      <c r="N307">
        <v>1013</v>
      </c>
      <c r="O307" t="s">
        <v>133</v>
      </c>
      <c r="P307" t="s">
        <v>133</v>
      </c>
      <c r="Q307">
        <v>1</v>
      </c>
      <c r="W307">
        <v>0</v>
      </c>
      <c r="X307">
        <v>-568563229</v>
      </c>
      <c r="Y307">
        <f t="shared" si="91"/>
        <v>-1.02</v>
      </c>
      <c r="AA307">
        <v>896.51</v>
      </c>
      <c r="AB307">
        <v>0</v>
      </c>
      <c r="AC307">
        <v>0</v>
      </c>
      <c r="AD307">
        <v>0</v>
      </c>
      <c r="AE307">
        <v>896.51</v>
      </c>
      <c r="AF307">
        <v>0</v>
      </c>
      <c r="AG307">
        <v>0</v>
      </c>
      <c r="AH307">
        <v>0</v>
      </c>
      <c r="AI307">
        <v>1</v>
      </c>
      <c r="AJ307">
        <v>1</v>
      </c>
      <c r="AK307">
        <v>1</v>
      </c>
      <c r="AL307">
        <v>1</v>
      </c>
      <c r="AM307">
        <v>2</v>
      </c>
      <c r="AN307">
        <v>0</v>
      </c>
      <c r="AO307">
        <v>0</v>
      </c>
      <c r="AP307">
        <v>1</v>
      </c>
      <c r="AQ307">
        <v>0</v>
      </c>
      <c r="AR307">
        <v>0</v>
      </c>
      <c r="AS307" t="s">
        <v>3</v>
      </c>
      <c r="AT307">
        <v>-1.02</v>
      </c>
      <c r="AU307" t="s">
        <v>3</v>
      </c>
      <c r="AV307">
        <v>0</v>
      </c>
      <c r="AW307">
        <v>2</v>
      </c>
      <c r="AX307">
        <v>87115670</v>
      </c>
      <c r="AY307">
        <v>1</v>
      </c>
      <c r="AZ307">
        <v>6144</v>
      </c>
      <c r="BA307">
        <v>307</v>
      </c>
      <c r="BB307">
        <v>0</v>
      </c>
      <c r="BC307">
        <v>0</v>
      </c>
      <c r="BD307">
        <v>0</v>
      </c>
      <c r="BE307">
        <v>0</v>
      </c>
      <c r="BF307">
        <v>0</v>
      </c>
      <c r="BG307">
        <v>0</v>
      </c>
      <c r="BH307">
        <v>0</v>
      </c>
      <c r="BI307">
        <v>0</v>
      </c>
      <c r="BJ307">
        <v>0</v>
      </c>
      <c r="BK307">
        <v>0</v>
      </c>
      <c r="BL307">
        <v>0</v>
      </c>
      <c r="BM307">
        <v>0</v>
      </c>
      <c r="BN307">
        <v>0</v>
      </c>
      <c r="BO307">
        <v>0</v>
      </c>
      <c r="BP307">
        <v>0</v>
      </c>
      <c r="BQ307">
        <v>0</v>
      </c>
      <c r="BR307">
        <v>0</v>
      </c>
      <c r="BS307">
        <v>0</v>
      </c>
      <c r="BT307">
        <v>0</v>
      </c>
      <c r="BU307">
        <v>0</v>
      </c>
      <c r="BV307">
        <v>0</v>
      </c>
      <c r="BW307">
        <v>0</v>
      </c>
      <c r="CV307">
        <v>0</v>
      </c>
      <c r="CW307">
        <v>0</v>
      </c>
      <c r="CX307">
        <f>ROUND(Y307*Source!I190,7)</f>
        <v>0</v>
      </c>
      <c r="CY307">
        <f>AA307</f>
        <v>896.51</v>
      </c>
      <c r="CZ307">
        <f>AE307</f>
        <v>896.51</v>
      </c>
      <c r="DA307">
        <f>AI307</f>
        <v>1</v>
      </c>
      <c r="DB307">
        <f t="shared" si="92"/>
        <v>-914.44</v>
      </c>
      <c r="DC307">
        <f t="shared" si="93"/>
        <v>0</v>
      </c>
      <c r="DD307" t="s">
        <v>3</v>
      </c>
      <c r="DE307" t="s">
        <v>3</v>
      </c>
      <c r="DF307">
        <f t="shared" ref="DF307:DF332" si="102">ROUND(ROUND(AE307,2)*CX307,2)</f>
        <v>0</v>
      </c>
      <c r="DG307">
        <f t="shared" si="98"/>
        <v>0</v>
      </c>
      <c r="DH307">
        <f t="shared" si="94"/>
        <v>0</v>
      </c>
      <c r="DI307">
        <f t="shared" si="95"/>
        <v>0</v>
      </c>
      <c r="DJ307">
        <f>DF307</f>
        <v>0</v>
      </c>
      <c r="DK307">
        <v>0</v>
      </c>
      <c r="DL307" t="s">
        <v>3</v>
      </c>
      <c r="DM307">
        <v>0</v>
      </c>
      <c r="DN307" t="s">
        <v>3</v>
      </c>
      <c r="DO307">
        <v>0</v>
      </c>
    </row>
    <row r="308" spans="1:119" x14ac:dyDescent="0.2">
      <c r="A308">
        <f>ROW(Source!A190)</f>
        <v>190</v>
      </c>
      <c r="B308">
        <v>87105511</v>
      </c>
      <c r="C308">
        <v>87115653</v>
      </c>
      <c r="D308">
        <v>85795082</v>
      </c>
      <c r="E308">
        <v>117</v>
      </c>
      <c r="F308">
        <v>1</v>
      </c>
      <c r="G308">
        <v>1</v>
      </c>
      <c r="H308">
        <v>3</v>
      </c>
      <c r="I308" t="s">
        <v>141</v>
      </c>
      <c r="J308" t="s">
        <v>3</v>
      </c>
      <c r="K308" t="s">
        <v>142</v>
      </c>
      <c r="L308">
        <v>3277935</v>
      </c>
      <c r="N308">
        <v>1013</v>
      </c>
      <c r="O308" t="s">
        <v>143</v>
      </c>
      <c r="P308" t="s">
        <v>143</v>
      </c>
      <c r="Q308">
        <v>1</v>
      </c>
      <c r="W308">
        <v>0</v>
      </c>
      <c r="X308">
        <v>274903907</v>
      </c>
      <c r="Y308">
        <f t="shared" si="91"/>
        <v>2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1</v>
      </c>
      <c r="AJ308">
        <v>1</v>
      </c>
      <c r="AK308">
        <v>1</v>
      </c>
      <c r="AL308">
        <v>1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 t="s">
        <v>3</v>
      </c>
      <c r="AT308">
        <v>2</v>
      </c>
      <c r="AU308" t="s">
        <v>3</v>
      </c>
      <c r="AV308">
        <v>0</v>
      </c>
      <c r="AW308">
        <v>2</v>
      </c>
      <c r="AX308">
        <v>87115671</v>
      </c>
      <c r="AY308">
        <v>1</v>
      </c>
      <c r="AZ308">
        <v>0</v>
      </c>
      <c r="BA308">
        <v>308</v>
      </c>
      <c r="BB308">
        <v>0</v>
      </c>
      <c r="BC308">
        <v>0</v>
      </c>
      <c r="BD308">
        <v>0</v>
      </c>
      <c r="BE308">
        <v>0</v>
      </c>
      <c r="BF308">
        <v>0</v>
      </c>
      <c r="BG308">
        <v>0</v>
      </c>
      <c r="BH308">
        <v>0</v>
      </c>
      <c r="BI308">
        <v>0</v>
      </c>
      <c r="BJ308">
        <v>0</v>
      </c>
      <c r="BK308">
        <v>0</v>
      </c>
      <c r="BL308">
        <v>0</v>
      </c>
      <c r="BM308">
        <v>0</v>
      </c>
      <c r="BN308">
        <v>0</v>
      </c>
      <c r="BO308">
        <v>0</v>
      </c>
      <c r="BP308">
        <v>0</v>
      </c>
      <c r="BQ308">
        <v>0</v>
      </c>
      <c r="BR308">
        <v>0</v>
      </c>
      <c r="BS308">
        <v>0</v>
      </c>
      <c r="BT308">
        <v>0</v>
      </c>
      <c r="BU308">
        <v>0</v>
      </c>
      <c r="BV308">
        <v>0</v>
      </c>
      <c r="BW308">
        <v>0</v>
      </c>
      <c r="CV308">
        <v>0</v>
      </c>
      <c r="CW308">
        <v>0</v>
      </c>
      <c r="CX308">
        <f>ROUND(Y308*Source!I190,7)</f>
        <v>0</v>
      </c>
      <c r="CY308">
        <f>AA308</f>
        <v>0</v>
      </c>
      <c r="CZ308">
        <f>AE308</f>
        <v>0</v>
      </c>
      <c r="DA308">
        <f>AI308</f>
        <v>1</v>
      </c>
      <c r="DB308">
        <f t="shared" si="92"/>
        <v>0</v>
      </c>
      <c r="DC308">
        <f t="shared" si="93"/>
        <v>0</v>
      </c>
      <c r="DD308" t="s">
        <v>3</v>
      </c>
      <c r="DE308" t="s">
        <v>3</v>
      </c>
      <c r="DF308">
        <f t="shared" si="102"/>
        <v>0</v>
      </c>
      <c r="DG308">
        <f t="shared" si="98"/>
        <v>0</v>
      </c>
      <c r="DH308">
        <f t="shared" si="94"/>
        <v>0</v>
      </c>
      <c r="DI308">
        <f t="shared" si="95"/>
        <v>0</v>
      </c>
      <c r="DJ308">
        <f>DF308</f>
        <v>0</v>
      </c>
      <c r="DK308">
        <v>0</v>
      </c>
      <c r="DL308" t="s">
        <v>3</v>
      </c>
      <c r="DM308">
        <v>0</v>
      </c>
      <c r="DN308" t="s">
        <v>3</v>
      </c>
      <c r="DO308">
        <v>0</v>
      </c>
    </row>
    <row r="309" spans="1:119" x14ac:dyDescent="0.2">
      <c r="A309">
        <f>ROW(Source!A345)</f>
        <v>345</v>
      </c>
      <c r="B309">
        <v>87105575</v>
      </c>
      <c r="C309">
        <v>87115698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540</v>
      </c>
      <c r="J309" t="s">
        <v>3</v>
      </c>
      <c r="K309" t="s">
        <v>541</v>
      </c>
      <c r="L309">
        <v>1369</v>
      </c>
      <c r="N309">
        <v>1013</v>
      </c>
      <c r="O309" t="s">
        <v>485</v>
      </c>
      <c r="P309" t="s">
        <v>485</v>
      </c>
      <c r="Q309">
        <v>1</v>
      </c>
      <c r="W309">
        <v>0</v>
      </c>
      <c r="X309">
        <v>286205319</v>
      </c>
      <c r="Y309">
        <f t="shared" si="91"/>
        <v>0.5</v>
      </c>
      <c r="AA309">
        <v>0</v>
      </c>
      <c r="AB309">
        <v>0</v>
      </c>
      <c r="AC309">
        <v>0</v>
      </c>
      <c r="AD309">
        <v>1090.46</v>
      </c>
      <c r="AE309">
        <v>0</v>
      </c>
      <c r="AF309">
        <v>0</v>
      </c>
      <c r="AG309">
        <v>0</v>
      </c>
      <c r="AH309">
        <v>1090.46</v>
      </c>
      <c r="AI309">
        <v>1</v>
      </c>
      <c r="AJ309">
        <v>1</v>
      </c>
      <c r="AK309">
        <v>1</v>
      </c>
      <c r="AL309">
        <v>1</v>
      </c>
      <c r="AM309">
        <v>-2</v>
      </c>
      <c r="AN309">
        <v>0</v>
      </c>
      <c r="AO309">
        <v>0</v>
      </c>
      <c r="AP309">
        <v>1</v>
      </c>
      <c r="AQ309">
        <v>1</v>
      </c>
      <c r="AR309">
        <v>0</v>
      </c>
      <c r="AS309" t="s">
        <v>3</v>
      </c>
      <c r="AT309">
        <v>0.5</v>
      </c>
      <c r="AU309" t="s">
        <v>3</v>
      </c>
      <c r="AV309">
        <v>1</v>
      </c>
      <c r="AW309">
        <v>2</v>
      </c>
      <c r="AX309">
        <v>87115701</v>
      </c>
      <c r="AY309">
        <v>1</v>
      </c>
      <c r="AZ309">
        <v>0</v>
      </c>
      <c r="BA309">
        <v>309</v>
      </c>
      <c r="BB309">
        <v>1</v>
      </c>
      <c r="BC309">
        <v>0</v>
      </c>
      <c r="BD309">
        <v>0</v>
      </c>
      <c r="BE309">
        <v>0</v>
      </c>
      <c r="BF309">
        <v>0</v>
      </c>
      <c r="BG309">
        <v>0</v>
      </c>
      <c r="BH309">
        <v>0</v>
      </c>
      <c r="BI309">
        <v>0</v>
      </c>
      <c r="BJ309">
        <v>0</v>
      </c>
      <c r="BK309">
        <v>0</v>
      </c>
      <c r="BL309">
        <v>0</v>
      </c>
      <c r="BM309">
        <v>545.23</v>
      </c>
      <c r="BN309">
        <v>0.5</v>
      </c>
      <c r="BO309">
        <v>0</v>
      </c>
      <c r="BP309">
        <v>1</v>
      </c>
      <c r="BQ309">
        <v>0</v>
      </c>
      <c r="BR309">
        <v>0</v>
      </c>
      <c r="BS309">
        <v>0</v>
      </c>
      <c r="BT309">
        <v>545.23</v>
      </c>
      <c r="BU309">
        <v>0.5</v>
      </c>
      <c r="BV309">
        <v>0</v>
      </c>
      <c r="BW309">
        <v>1</v>
      </c>
      <c r="CU309">
        <f>ROUND(AT309*Source!I345*AH309*AL309,2)</f>
        <v>2180.92</v>
      </c>
      <c r="CV309">
        <f>ROUND(Y309*Source!I345,7)</f>
        <v>2</v>
      </c>
      <c r="CW309">
        <v>0</v>
      </c>
      <c r="CX309">
        <f>ROUND(Y309*Source!I345,7)</f>
        <v>2</v>
      </c>
      <c r="CY309">
        <f t="shared" ref="CY309:CY332" si="103">AD309</f>
        <v>1090.46</v>
      </c>
      <c r="CZ309">
        <f t="shared" ref="CZ309:CZ332" si="104">AH309</f>
        <v>1090.46</v>
      </c>
      <c r="DA309">
        <f t="shared" ref="DA309:DA332" si="105">AL309</f>
        <v>1</v>
      </c>
      <c r="DB309">
        <f t="shared" si="92"/>
        <v>545.23</v>
      </c>
      <c r="DC309">
        <f t="shared" si="93"/>
        <v>0</v>
      </c>
      <c r="DD309" t="s">
        <v>3</v>
      </c>
      <c r="DE309" t="s">
        <v>3</v>
      </c>
      <c r="DF309">
        <f t="shared" si="102"/>
        <v>0</v>
      </c>
      <c r="DG309">
        <f t="shared" si="98"/>
        <v>0</v>
      </c>
      <c r="DH309">
        <f t="shared" si="94"/>
        <v>0</v>
      </c>
      <c r="DI309">
        <f t="shared" si="95"/>
        <v>2180.92</v>
      </c>
      <c r="DJ309">
        <f t="shared" ref="DJ309:DJ332" si="106">DI309</f>
        <v>2180.92</v>
      </c>
      <c r="DK309">
        <v>1</v>
      </c>
      <c r="DL309" t="s">
        <v>3</v>
      </c>
      <c r="DM309">
        <v>0</v>
      </c>
      <c r="DN309" t="s">
        <v>3</v>
      </c>
      <c r="DO309">
        <v>0</v>
      </c>
    </row>
    <row r="310" spans="1:119" x14ac:dyDescent="0.2">
      <c r="A310">
        <f>ROW(Source!A345)</f>
        <v>345</v>
      </c>
      <c r="B310">
        <v>87105575</v>
      </c>
      <c r="C310">
        <v>87115698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542</v>
      </c>
      <c r="J310" t="s">
        <v>3</v>
      </c>
      <c r="K310" t="s">
        <v>543</v>
      </c>
      <c r="L310">
        <v>1369</v>
      </c>
      <c r="N310">
        <v>1013</v>
      </c>
      <c r="O310" t="s">
        <v>485</v>
      </c>
      <c r="P310" t="s">
        <v>485</v>
      </c>
      <c r="Q310">
        <v>1</v>
      </c>
      <c r="W310">
        <v>0</v>
      </c>
      <c r="X310">
        <v>126826561</v>
      </c>
      <c r="Y310">
        <f t="shared" si="91"/>
        <v>0.5</v>
      </c>
      <c r="AA310">
        <v>0</v>
      </c>
      <c r="AB310">
        <v>0</v>
      </c>
      <c r="AC310">
        <v>0</v>
      </c>
      <c r="AD310">
        <v>1066.23</v>
      </c>
      <c r="AE310">
        <v>0</v>
      </c>
      <c r="AF310">
        <v>0</v>
      </c>
      <c r="AG310">
        <v>0</v>
      </c>
      <c r="AH310">
        <v>1066.23</v>
      </c>
      <c r="AI310">
        <v>1</v>
      </c>
      <c r="AJ310">
        <v>1</v>
      </c>
      <c r="AK310">
        <v>1</v>
      </c>
      <c r="AL310">
        <v>1</v>
      </c>
      <c r="AM310">
        <v>-2</v>
      </c>
      <c r="AN310">
        <v>0</v>
      </c>
      <c r="AO310">
        <v>0</v>
      </c>
      <c r="AP310">
        <v>1</v>
      </c>
      <c r="AQ310">
        <v>1</v>
      </c>
      <c r="AR310">
        <v>0</v>
      </c>
      <c r="AS310" t="s">
        <v>3</v>
      </c>
      <c r="AT310">
        <v>0.5</v>
      </c>
      <c r="AU310" t="s">
        <v>3</v>
      </c>
      <c r="AV310">
        <v>1</v>
      </c>
      <c r="AW310">
        <v>2</v>
      </c>
      <c r="AX310">
        <v>87115702</v>
      </c>
      <c r="AY310">
        <v>1</v>
      </c>
      <c r="AZ310">
        <v>0</v>
      </c>
      <c r="BA310">
        <v>310</v>
      </c>
      <c r="BB310">
        <v>1</v>
      </c>
      <c r="BC310">
        <v>0</v>
      </c>
      <c r="BD310">
        <v>0</v>
      </c>
      <c r="BE310">
        <v>0</v>
      </c>
      <c r="BF310">
        <v>0</v>
      </c>
      <c r="BG310">
        <v>0</v>
      </c>
      <c r="BH310">
        <v>0</v>
      </c>
      <c r="BI310">
        <v>0</v>
      </c>
      <c r="BJ310">
        <v>0</v>
      </c>
      <c r="BK310">
        <v>0</v>
      </c>
      <c r="BL310">
        <v>0</v>
      </c>
      <c r="BM310">
        <v>533.11500000000001</v>
      </c>
      <c r="BN310">
        <v>0.5</v>
      </c>
      <c r="BO310">
        <v>0</v>
      </c>
      <c r="BP310">
        <v>1</v>
      </c>
      <c r="BQ310">
        <v>0</v>
      </c>
      <c r="BR310">
        <v>0</v>
      </c>
      <c r="BS310">
        <v>0</v>
      </c>
      <c r="BT310">
        <v>533.11500000000001</v>
      </c>
      <c r="BU310">
        <v>0.5</v>
      </c>
      <c r="BV310">
        <v>0</v>
      </c>
      <c r="BW310">
        <v>1</v>
      </c>
      <c r="CU310">
        <f>ROUND(AT310*Source!I345*AH310*AL310,2)</f>
        <v>2132.46</v>
      </c>
      <c r="CV310">
        <f>ROUND(Y310*Source!I345,7)</f>
        <v>2</v>
      </c>
      <c r="CW310">
        <v>0</v>
      </c>
      <c r="CX310">
        <f>ROUND(Y310*Source!I345,7)</f>
        <v>2</v>
      </c>
      <c r="CY310">
        <f t="shared" si="103"/>
        <v>1066.23</v>
      </c>
      <c r="CZ310">
        <f t="shared" si="104"/>
        <v>1066.23</v>
      </c>
      <c r="DA310">
        <f t="shared" si="105"/>
        <v>1</v>
      </c>
      <c r="DB310">
        <f t="shared" si="92"/>
        <v>533.12</v>
      </c>
      <c r="DC310">
        <f t="shared" si="93"/>
        <v>0</v>
      </c>
      <c r="DD310" t="s">
        <v>3</v>
      </c>
      <c r="DE310" t="s">
        <v>3</v>
      </c>
      <c r="DF310">
        <f t="shared" si="102"/>
        <v>0</v>
      </c>
      <c r="DG310">
        <f t="shared" si="98"/>
        <v>0</v>
      </c>
      <c r="DH310">
        <f t="shared" si="94"/>
        <v>0</v>
      </c>
      <c r="DI310">
        <f t="shared" si="95"/>
        <v>2132.46</v>
      </c>
      <c r="DJ310">
        <f t="shared" si="106"/>
        <v>2132.46</v>
      </c>
      <c r="DK310">
        <v>1</v>
      </c>
      <c r="DL310" t="s">
        <v>3</v>
      </c>
      <c r="DM310">
        <v>0</v>
      </c>
      <c r="DN310" t="s">
        <v>3</v>
      </c>
      <c r="DO310">
        <v>0</v>
      </c>
    </row>
    <row r="311" spans="1:119" x14ac:dyDescent="0.2">
      <c r="A311">
        <f>ROW(Source!A346)</f>
        <v>346</v>
      </c>
      <c r="B311">
        <v>87105511</v>
      </c>
      <c r="C311">
        <v>87115698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540</v>
      </c>
      <c r="J311" t="s">
        <v>3</v>
      </c>
      <c r="K311" t="s">
        <v>541</v>
      </c>
      <c r="L311">
        <v>1369</v>
      </c>
      <c r="N311">
        <v>1013</v>
      </c>
      <c r="O311" t="s">
        <v>485</v>
      </c>
      <c r="P311" t="s">
        <v>485</v>
      </c>
      <c r="Q311">
        <v>1</v>
      </c>
      <c r="W311">
        <v>0</v>
      </c>
      <c r="X311">
        <v>286205319</v>
      </c>
      <c r="Y311">
        <f t="shared" si="91"/>
        <v>0.5</v>
      </c>
      <c r="AA311">
        <v>0</v>
      </c>
      <c r="AB311">
        <v>0</v>
      </c>
      <c r="AC311">
        <v>0</v>
      </c>
      <c r="AD311">
        <v>1090.46</v>
      </c>
      <c r="AE311">
        <v>0</v>
      </c>
      <c r="AF311">
        <v>0</v>
      </c>
      <c r="AG311">
        <v>0</v>
      </c>
      <c r="AH311">
        <v>1090.46</v>
      </c>
      <c r="AI311">
        <v>1</v>
      </c>
      <c r="AJ311">
        <v>1</v>
      </c>
      <c r="AK311">
        <v>1</v>
      </c>
      <c r="AL311">
        <v>1</v>
      </c>
      <c r="AM311">
        <v>-2</v>
      </c>
      <c r="AN311">
        <v>0</v>
      </c>
      <c r="AO311">
        <v>0</v>
      </c>
      <c r="AP311">
        <v>1</v>
      </c>
      <c r="AQ311">
        <v>1</v>
      </c>
      <c r="AR311">
        <v>0</v>
      </c>
      <c r="AS311" t="s">
        <v>3</v>
      </c>
      <c r="AT311">
        <v>0.5</v>
      </c>
      <c r="AU311" t="s">
        <v>3</v>
      </c>
      <c r="AV311">
        <v>1</v>
      </c>
      <c r="AW311">
        <v>2</v>
      </c>
      <c r="AX311">
        <v>87115701</v>
      </c>
      <c r="AY311">
        <v>1</v>
      </c>
      <c r="AZ311">
        <v>0</v>
      </c>
      <c r="BA311">
        <v>311</v>
      </c>
      <c r="BB311">
        <v>1</v>
      </c>
      <c r="BC311">
        <v>0</v>
      </c>
      <c r="BD311">
        <v>0</v>
      </c>
      <c r="BE311">
        <v>0</v>
      </c>
      <c r="BF311">
        <v>0</v>
      </c>
      <c r="BG311">
        <v>0</v>
      </c>
      <c r="BH311">
        <v>0</v>
      </c>
      <c r="BI311">
        <v>0</v>
      </c>
      <c r="BJ311">
        <v>0</v>
      </c>
      <c r="BK311">
        <v>0</v>
      </c>
      <c r="BL311">
        <v>0</v>
      </c>
      <c r="BM311">
        <v>545.23</v>
      </c>
      <c r="BN311">
        <v>0.5</v>
      </c>
      <c r="BO311">
        <v>0</v>
      </c>
      <c r="BP311">
        <v>1</v>
      </c>
      <c r="BQ311">
        <v>0</v>
      </c>
      <c r="BR311">
        <v>0</v>
      </c>
      <c r="BS311">
        <v>0</v>
      </c>
      <c r="BT311">
        <v>545.23</v>
      </c>
      <c r="BU311">
        <v>0.5</v>
      </c>
      <c r="BV311">
        <v>0</v>
      </c>
      <c r="BW311">
        <v>1</v>
      </c>
      <c r="CU311">
        <f>ROUND(AT311*Source!I346*AH311*AL311,2)</f>
        <v>2180.92</v>
      </c>
      <c r="CV311">
        <f>ROUND(Y311*Source!I346,7)</f>
        <v>2</v>
      </c>
      <c r="CW311">
        <v>0</v>
      </c>
      <c r="CX311">
        <f>ROUND(Y311*Source!I346,7)</f>
        <v>2</v>
      </c>
      <c r="CY311">
        <f t="shared" si="103"/>
        <v>1090.46</v>
      </c>
      <c r="CZ311">
        <f t="shared" si="104"/>
        <v>1090.46</v>
      </c>
      <c r="DA311">
        <f t="shared" si="105"/>
        <v>1</v>
      </c>
      <c r="DB311">
        <f t="shared" si="92"/>
        <v>545.23</v>
      </c>
      <c r="DC311">
        <f t="shared" si="93"/>
        <v>0</v>
      </c>
      <c r="DD311" t="s">
        <v>3</v>
      </c>
      <c r="DE311" t="s">
        <v>3</v>
      </c>
      <c r="DF311">
        <f t="shared" si="102"/>
        <v>0</v>
      </c>
      <c r="DG311">
        <f t="shared" si="98"/>
        <v>0</v>
      </c>
      <c r="DH311">
        <f t="shared" si="94"/>
        <v>0</v>
      </c>
      <c r="DI311">
        <f t="shared" si="95"/>
        <v>2180.92</v>
      </c>
      <c r="DJ311">
        <f t="shared" si="106"/>
        <v>2180.92</v>
      </c>
      <c r="DK311">
        <v>1</v>
      </c>
      <c r="DL311" t="s">
        <v>3</v>
      </c>
      <c r="DM311">
        <v>0</v>
      </c>
      <c r="DN311" t="s">
        <v>3</v>
      </c>
      <c r="DO311">
        <v>0</v>
      </c>
    </row>
    <row r="312" spans="1:119" x14ac:dyDescent="0.2">
      <c r="A312">
        <f>ROW(Source!A346)</f>
        <v>346</v>
      </c>
      <c r="B312">
        <v>87105511</v>
      </c>
      <c r="C312">
        <v>87115698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542</v>
      </c>
      <c r="J312" t="s">
        <v>3</v>
      </c>
      <c r="K312" t="s">
        <v>543</v>
      </c>
      <c r="L312">
        <v>1369</v>
      </c>
      <c r="N312">
        <v>1013</v>
      </c>
      <c r="O312" t="s">
        <v>485</v>
      </c>
      <c r="P312" t="s">
        <v>485</v>
      </c>
      <c r="Q312">
        <v>1</v>
      </c>
      <c r="W312">
        <v>0</v>
      </c>
      <c r="X312">
        <v>126826561</v>
      </c>
      <c r="Y312">
        <f t="shared" si="91"/>
        <v>0.5</v>
      </c>
      <c r="AA312">
        <v>0</v>
      </c>
      <c r="AB312">
        <v>0</v>
      </c>
      <c r="AC312">
        <v>0</v>
      </c>
      <c r="AD312">
        <v>1066.23</v>
      </c>
      <c r="AE312">
        <v>0</v>
      </c>
      <c r="AF312">
        <v>0</v>
      </c>
      <c r="AG312">
        <v>0</v>
      </c>
      <c r="AH312">
        <v>1066.23</v>
      </c>
      <c r="AI312">
        <v>1</v>
      </c>
      <c r="AJ312">
        <v>1</v>
      </c>
      <c r="AK312">
        <v>1</v>
      </c>
      <c r="AL312">
        <v>1</v>
      </c>
      <c r="AM312">
        <v>-2</v>
      </c>
      <c r="AN312">
        <v>0</v>
      </c>
      <c r="AO312">
        <v>0</v>
      </c>
      <c r="AP312">
        <v>1</v>
      </c>
      <c r="AQ312">
        <v>1</v>
      </c>
      <c r="AR312">
        <v>0</v>
      </c>
      <c r="AS312" t="s">
        <v>3</v>
      </c>
      <c r="AT312">
        <v>0.5</v>
      </c>
      <c r="AU312" t="s">
        <v>3</v>
      </c>
      <c r="AV312">
        <v>1</v>
      </c>
      <c r="AW312">
        <v>2</v>
      </c>
      <c r="AX312">
        <v>87115702</v>
      </c>
      <c r="AY312">
        <v>1</v>
      </c>
      <c r="AZ312">
        <v>0</v>
      </c>
      <c r="BA312">
        <v>312</v>
      </c>
      <c r="BB312">
        <v>1</v>
      </c>
      <c r="BC312">
        <v>0</v>
      </c>
      <c r="BD312">
        <v>0</v>
      </c>
      <c r="BE312">
        <v>0</v>
      </c>
      <c r="BF312">
        <v>0</v>
      </c>
      <c r="BG312">
        <v>0</v>
      </c>
      <c r="BH312">
        <v>0</v>
      </c>
      <c r="BI312">
        <v>0</v>
      </c>
      <c r="BJ312">
        <v>0</v>
      </c>
      <c r="BK312">
        <v>0</v>
      </c>
      <c r="BL312">
        <v>0</v>
      </c>
      <c r="BM312">
        <v>533.11500000000001</v>
      </c>
      <c r="BN312">
        <v>0.5</v>
      </c>
      <c r="BO312">
        <v>0</v>
      </c>
      <c r="BP312">
        <v>1</v>
      </c>
      <c r="BQ312">
        <v>0</v>
      </c>
      <c r="BR312">
        <v>0</v>
      </c>
      <c r="BS312">
        <v>0</v>
      </c>
      <c r="BT312">
        <v>533.11500000000001</v>
      </c>
      <c r="BU312">
        <v>0.5</v>
      </c>
      <c r="BV312">
        <v>0</v>
      </c>
      <c r="BW312">
        <v>1</v>
      </c>
      <c r="CU312">
        <f>ROUND(AT312*Source!I346*AH312*AL312,2)</f>
        <v>2132.46</v>
      </c>
      <c r="CV312">
        <f>ROUND(Y312*Source!I346,7)</f>
        <v>2</v>
      </c>
      <c r="CW312">
        <v>0</v>
      </c>
      <c r="CX312">
        <f>ROUND(Y312*Source!I346,7)</f>
        <v>2</v>
      </c>
      <c r="CY312">
        <f t="shared" si="103"/>
        <v>1066.23</v>
      </c>
      <c r="CZ312">
        <f t="shared" si="104"/>
        <v>1066.23</v>
      </c>
      <c r="DA312">
        <f t="shared" si="105"/>
        <v>1</v>
      </c>
      <c r="DB312">
        <f t="shared" si="92"/>
        <v>533.12</v>
      </c>
      <c r="DC312">
        <f t="shared" si="93"/>
        <v>0</v>
      </c>
      <c r="DD312" t="s">
        <v>3</v>
      </c>
      <c r="DE312" t="s">
        <v>3</v>
      </c>
      <c r="DF312">
        <f t="shared" si="102"/>
        <v>0</v>
      </c>
      <c r="DG312">
        <f t="shared" ref="DG312:DG332" si="107">ROUND(ROUND(AF312,2)*CX312,2)</f>
        <v>0</v>
      </c>
      <c r="DH312">
        <f t="shared" si="94"/>
        <v>0</v>
      </c>
      <c r="DI312">
        <f t="shared" si="95"/>
        <v>2132.46</v>
      </c>
      <c r="DJ312">
        <f t="shared" si="106"/>
        <v>2132.46</v>
      </c>
      <c r="DK312">
        <v>1</v>
      </c>
      <c r="DL312" t="s">
        <v>3</v>
      </c>
      <c r="DM312">
        <v>0</v>
      </c>
      <c r="DN312" t="s">
        <v>3</v>
      </c>
      <c r="DO312">
        <v>0</v>
      </c>
    </row>
    <row r="313" spans="1:119" x14ac:dyDescent="0.2">
      <c r="A313">
        <f>ROW(Source!A347)</f>
        <v>347</v>
      </c>
      <c r="B313">
        <v>87105575</v>
      </c>
      <c r="C313">
        <v>87115703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540</v>
      </c>
      <c r="J313" t="s">
        <v>3</v>
      </c>
      <c r="K313" t="s">
        <v>541</v>
      </c>
      <c r="L313">
        <v>1369</v>
      </c>
      <c r="N313">
        <v>1013</v>
      </c>
      <c r="O313" t="s">
        <v>485</v>
      </c>
      <c r="P313" t="s">
        <v>485</v>
      </c>
      <c r="Q313">
        <v>1</v>
      </c>
      <c r="W313">
        <v>0</v>
      </c>
      <c r="X313">
        <v>286205319</v>
      </c>
      <c r="Y313">
        <f t="shared" si="91"/>
        <v>6.48</v>
      </c>
      <c r="AA313">
        <v>0</v>
      </c>
      <c r="AB313">
        <v>0</v>
      </c>
      <c r="AC313">
        <v>0</v>
      </c>
      <c r="AD313">
        <v>1090.46</v>
      </c>
      <c r="AE313">
        <v>0</v>
      </c>
      <c r="AF313">
        <v>0</v>
      </c>
      <c r="AG313">
        <v>0</v>
      </c>
      <c r="AH313">
        <v>1090.46</v>
      </c>
      <c r="AI313">
        <v>1</v>
      </c>
      <c r="AJ313">
        <v>1</v>
      </c>
      <c r="AK313">
        <v>1</v>
      </c>
      <c r="AL313">
        <v>1</v>
      </c>
      <c r="AM313">
        <v>-2</v>
      </c>
      <c r="AN313">
        <v>0</v>
      </c>
      <c r="AO313">
        <v>0</v>
      </c>
      <c r="AP313">
        <v>1</v>
      </c>
      <c r="AQ313">
        <v>1</v>
      </c>
      <c r="AR313">
        <v>0</v>
      </c>
      <c r="AS313" t="s">
        <v>3</v>
      </c>
      <c r="AT313">
        <v>6.48</v>
      </c>
      <c r="AU313" t="s">
        <v>3</v>
      </c>
      <c r="AV313">
        <v>1</v>
      </c>
      <c r="AW313">
        <v>2</v>
      </c>
      <c r="AX313">
        <v>87115706</v>
      </c>
      <c r="AY313">
        <v>1</v>
      </c>
      <c r="AZ313">
        <v>0</v>
      </c>
      <c r="BA313">
        <v>313</v>
      </c>
      <c r="BB313">
        <v>1</v>
      </c>
      <c r="BC313">
        <v>0</v>
      </c>
      <c r="BD313">
        <v>0</v>
      </c>
      <c r="BE313">
        <v>0</v>
      </c>
      <c r="BF313">
        <v>0</v>
      </c>
      <c r="BG313">
        <v>0</v>
      </c>
      <c r="BH313">
        <v>0</v>
      </c>
      <c r="BI313">
        <v>0</v>
      </c>
      <c r="BJ313">
        <v>0</v>
      </c>
      <c r="BK313">
        <v>0</v>
      </c>
      <c r="BL313">
        <v>0</v>
      </c>
      <c r="BM313">
        <v>7066.180800000001</v>
      </c>
      <c r="BN313">
        <v>6.48</v>
      </c>
      <c r="BO313">
        <v>0</v>
      </c>
      <c r="BP313">
        <v>1</v>
      </c>
      <c r="BQ313">
        <v>0</v>
      </c>
      <c r="BR313">
        <v>0</v>
      </c>
      <c r="BS313">
        <v>0</v>
      </c>
      <c r="BT313">
        <v>7066.180800000001</v>
      </c>
      <c r="BU313">
        <v>6.48</v>
      </c>
      <c r="BV313">
        <v>0</v>
      </c>
      <c r="BW313">
        <v>1</v>
      </c>
      <c r="CU313">
        <f>ROUND(AT313*Source!I347*AH313*AL313,2)</f>
        <v>282.64999999999998</v>
      </c>
      <c r="CV313">
        <f>ROUND(Y313*Source!I347,7)</f>
        <v>0.25919999999999999</v>
      </c>
      <c r="CW313">
        <v>0</v>
      </c>
      <c r="CX313">
        <f>ROUND(Y313*Source!I347,7)</f>
        <v>0.25919999999999999</v>
      </c>
      <c r="CY313">
        <f t="shared" si="103"/>
        <v>1090.46</v>
      </c>
      <c r="CZ313">
        <f t="shared" si="104"/>
        <v>1090.46</v>
      </c>
      <c r="DA313">
        <f t="shared" si="105"/>
        <v>1</v>
      </c>
      <c r="DB313">
        <f t="shared" si="92"/>
        <v>7066.18</v>
      </c>
      <c r="DC313">
        <f t="shared" si="93"/>
        <v>0</v>
      </c>
      <c r="DD313" t="s">
        <v>3</v>
      </c>
      <c r="DE313" t="s">
        <v>3</v>
      </c>
      <c r="DF313">
        <f t="shared" si="102"/>
        <v>0</v>
      </c>
      <c r="DG313">
        <f t="shared" si="107"/>
        <v>0</v>
      </c>
      <c r="DH313">
        <f t="shared" si="94"/>
        <v>0</v>
      </c>
      <c r="DI313">
        <f t="shared" si="95"/>
        <v>282.64999999999998</v>
      </c>
      <c r="DJ313">
        <f t="shared" si="106"/>
        <v>282.64999999999998</v>
      </c>
      <c r="DK313">
        <v>1</v>
      </c>
      <c r="DL313" t="s">
        <v>3</v>
      </c>
      <c r="DM313">
        <v>0</v>
      </c>
      <c r="DN313" t="s">
        <v>3</v>
      </c>
      <c r="DO313">
        <v>0</v>
      </c>
    </row>
    <row r="314" spans="1:119" x14ac:dyDescent="0.2">
      <c r="A314">
        <f>ROW(Source!A347)</f>
        <v>347</v>
      </c>
      <c r="B314">
        <v>87105575</v>
      </c>
      <c r="C314">
        <v>87115703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542</v>
      </c>
      <c r="J314" t="s">
        <v>3</v>
      </c>
      <c r="K314" t="s">
        <v>543</v>
      </c>
      <c r="L314">
        <v>1369</v>
      </c>
      <c r="N314">
        <v>1013</v>
      </c>
      <c r="O314" t="s">
        <v>485</v>
      </c>
      <c r="P314" t="s">
        <v>485</v>
      </c>
      <c r="Q314">
        <v>1</v>
      </c>
      <c r="W314">
        <v>0</v>
      </c>
      <c r="X314">
        <v>126826561</v>
      </c>
      <c r="Y314">
        <f t="shared" si="91"/>
        <v>6.48</v>
      </c>
      <c r="AA314">
        <v>0</v>
      </c>
      <c r="AB314">
        <v>0</v>
      </c>
      <c r="AC314">
        <v>0</v>
      </c>
      <c r="AD314">
        <v>1066.23</v>
      </c>
      <c r="AE314">
        <v>0</v>
      </c>
      <c r="AF314">
        <v>0</v>
      </c>
      <c r="AG314">
        <v>0</v>
      </c>
      <c r="AH314">
        <v>1066.23</v>
      </c>
      <c r="AI314">
        <v>1</v>
      </c>
      <c r="AJ314">
        <v>1</v>
      </c>
      <c r="AK314">
        <v>1</v>
      </c>
      <c r="AL314">
        <v>1</v>
      </c>
      <c r="AM314">
        <v>-2</v>
      </c>
      <c r="AN314">
        <v>0</v>
      </c>
      <c r="AO314">
        <v>0</v>
      </c>
      <c r="AP314">
        <v>1</v>
      </c>
      <c r="AQ314">
        <v>1</v>
      </c>
      <c r="AR314">
        <v>0</v>
      </c>
      <c r="AS314" t="s">
        <v>3</v>
      </c>
      <c r="AT314">
        <v>6.48</v>
      </c>
      <c r="AU314" t="s">
        <v>3</v>
      </c>
      <c r="AV314">
        <v>1</v>
      </c>
      <c r="AW314">
        <v>2</v>
      </c>
      <c r="AX314">
        <v>87115707</v>
      </c>
      <c r="AY314">
        <v>1</v>
      </c>
      <c r="AZ314">
        <v>0</v>
      </c>
      <c r="BA314">
        <v>314</v>
      </c>
      <c r="BB314">
        <v>1</v>
      </c>
      <c r="BC314">
        <v>0</v>
      </c>
      <c r="BD314">
        <v>0</v>
      </c>
      <c r="BE314">
        <v>0</v>
      </c>
      <c r="BF314">
        <v>0</v>
      </c>
      <c r="BG314">
        <v>0</v>
      </c>
      <c r="BH314">
        <v>0</v>
      </c>
      <c r="BI314">
        <v>0</v>
      </c>
      <c r="BJ314">
        <v>0</v>
      </c>
      <c r="BK314">
        <v>0</v>
      </c>
      <c r="BL314">
        <v>0</v>
      </c>
      <c r="BM314">
        <v>6909.1704000000009</v>
      </c>
      <c r="BN314">
        <v>6.48</v>
      </c>
      <c r="BO314">
        <v>0</v>
      </c>
      <c r="BP314">
        <v>1</v>
      </c>
      <c r="BQ314">
        <v>0</v>
      </c>
      <c r="BR314">
        <v>0</v>
      </c>
      <c r="BS314">
        <v>0</v>
      </c>
      <c r="BT314">
        <v>6909.1704000000009</v>
      </c>
      <c r="BU314">
        <v>6.48</v>
      </c>
      <c r="BV314">
        <v>0</v>
      </c>
      <c r="BW314">
        <v>1</v>
      </c>
      <c r="CU314">
        <f>ROUND(AT314*Source!I347*AH314*AL314,2)</f>
        <v>276.37</v>
      </c>
      <c r="CV314">
        <f>ROUND(Y314*Source!I347,7)</f>
        <v>0.25919999999999999</v>
      </c>
      <c r="CW314">
        <v>0</v>
      </c>
      <c r="CX314">
        <f>ROUND(Y314*Source!I347,7)</f>
        <v>0.25919999999999999</v>
      </c>
      <c r="CY314">
        <f t="shared" si="103"/>
        <v>1066.23</v>
      </c>
      <c r="CZ314">
        <f t="shared" si="104"/>
        <v>1066.23</v>
      </c>
      <c r="DA314">
        <f t="shared" si="105"/>
        <v>1</v>
      </c>
      <c r="DB314">
        <f t="shared" si="92"/>
        <v>6909.17</v>
      </c>
      <c r="DC314">
        <f t="shared" si="93"/>
        <v>0</v>
      </c>
      <c r="DD314" t="s">
        <v>3</v>
      </c>
      <c r="DE314" t="s">
        <v>3</v>
      </c>
      <c r="DF314">
        <f t="shared" si="102"/>
        <v>0</v>
      </c>
      <c r="DG314">
        <f t="shared" si="107"/>
        <v>0</v>
      </c>
      <c r="DH314">
        <f t="shared" si="94"/>
        <v>0</v>
      </c>
      <c r="DI314">
        <f t="shared" si="95"/>
        <v>276.37</v>
      </c>
      <c r="DJ314">
        <f t="shared" si="106"/>
        <v>276.37</v>
      </c>
      <c r="DK314">
        <v>1</v>
      </c>
      <c r="DL314" t="s">
        <v>3</v>
      </c>
      <c r="DM314">
        <v>0</v>
      </c>
      <c r="DN314" t="s">
        <v>3</v>
      </c>
      <c r="DO314">
        <v>0</v>
      </c>
    </row>
    <row r="315" spans="1:119" x14ac:dyDescent="0.2">
      <c r="A315">
        <f>ROW(Source!A348)</f>
        <v>348</v>
      </c>
      <c r="B315">
        <v>87105511</v>
      </c>
      <c r="C315">
        <v>87115703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540</v>
      </c>
      <c r="J315" t="s">
        <v>3</v>
      </c>
      <c r="K315" t="s">
        <v>541</v>
      </c>
      <c r="L315">
        <v>1369</v>
      </c>
      <c r="N315">
        <v>1013</v>
      </c>
      <c r="O315" t="s">
        <v>485</v>
      </c>
      <c r="P315" t="s">
        <v>485</v>
      </c>
      <c r="Q315">
        <v>1</v>
      </c>
      <c r="W315">
        <v>0</v>
      </c>
      <c r="X315">
        <v>286205319</v>
      </c>
      <c r="Y315">
        <f t="shared" si="91"/>
        <v>6.48</v>
      </c>
      <c r="AA315">
        <v>0</v>
      </c>
      <c r="AB315">
        <v>0</v>
      </c>
      <c r="AC315">
        <v>0</v>
      </c>
      <c r="AD315">
        <v>1090.46</v>
      </c>
      <c r="AE315">
        <v>0</v>
      </c>
      <c r="AF315">
        <v>0</v>
      </c>
      <c r="AG315">
        <v>0</v>
      </c>
      <c r="AH315">
        <v>1090.46</v>
      </c>
      <c r="AI315">
        <v>1</v>
      </c>
      <c r="AJ315">
        <v>1</v>
      </c>
      <c r="AK315">
        <v>1</v>
      </c>
      <c r="AL315">
        <v>1</v>
      </c>
      <c r="AM315">
        <v>-2</v>
      </c>
      <c r="AN315">
        <v>0</v>
      </c>
      <c r="AO315">
        <v>0</v>
      </c>
      <c r="AP315">
        <v>1</v>
      </c>
      <c r="AQ315">
        <v>1</v>
      </c>
      <c r="AR315">
        <v>0</v>
      </c>
      <c r="AS315" t="s">
        <v>3</v>
      </c>
      <c r="AT315">
        <v>6.48</v>
      </c>
      <c r="AU315" t="s">
        <v>3</v>
      </c>
      <c r="AV315">
        <v>1</v>
      </c>
      <c r="AW315">
        <v>2</v>
      </c>
      <c r="AX315">
        <v>87115706</v>
      </c>
      <c r="AY315">
        <v>1</v>
      </c>
      <c r="AZ315">
        <v>0</v>
      </c>
      <c r="BA315">
        <v>315</v>
      </c>
      <c r="BB315">
        <v>1</v>
      </c>
      <c r="BC315">
        <v>0</v>
      </c>
      <c r="BD315">
        <v>0</v>
      </c>
      <c r="BE315">
        <v>0</v>
      </c>
      <c r="BF315">
        <v>0</v>
      </c>
      <c r="BG315">
        <v>0</v>
      </c>
      <c r="BH315">
        <v>0</v>
      </c>
      <c r="BI315">
        <v>0</v>
      </c>
      <c r="BJ315">
        <v>0</v>
      </c>
      <c r="BK315">
        <v>0</v>
      </c>
      <c r="BL315">
        <v>0</v>
      </c>
      <c r="BM315">
        <v>7066.180800000001</v>
      </c>
      <c r="BN315">
        <v>6.48</v>
      </c>
      <c r="BO315">
        <v>0</v>
      </c>
      <c r="BP315">
        <v>1</v>
      </c>
      <c r="BQ315">
        <v>0</v>
      </c>
      <c r="BR315">
        <v>0</v>
      </c>
      <c r="BS315">
        <v>0</v>
      </c>
      <c r="BT315">
        <v>7066.180800000001</v>
      </c>
      <c r="BU315">
        <v>6.48</v>
      </c>
      <c r="BV315">
        <v>0</v>
      </c>
      <c r="BW315">
        <v>1</v>
      </c>
      <c r="CU315">
        <f>ROUND(AT315*Source!I348*AH315*AL315,2)</f>
        <v>282.64999999999998</v>
      </c>
      <c r="CV315">
        <f>ROUND(Y315*Source!I348,7)</f>
        <v>0.25919999999999999</v>
      </c>
      <c r="CW315">
        <v>0</v>
      </c>
      <c r="CX315">
        <f>ROUND(Y315*Source!I348,7)</f>
        <v>0.25919999999999999</v>
      </c>
      <c r="CY315">
        <f t="shared" si="103"/>
        <v>1090.46</v>
      </c>
      <c r="CZ315">
        <f t="shared" si="104"/>
        <v>1090.46</v>
      </c>
      <c r="DA315">
        <f t="shared" si="105"/>
        <v>1</v>
      </c>
      <c r="DB315">
        <f t="shared" si="92"/>
        <v>7066.18</v>
      </c>
      <c r="DC315">
        <f t="shared" si="93"/>
        <v>0</v>
      </c>
      <c r="DD315" t="s">
        <v>3</v>
      </c>
      <c r="DE315" t="s">
        <v>3</v>
      </c>
      <c r="DF315">
        <f t="shared" si="102"/>
        <v>0</v>
      </c>
      <c r="DG315">
        <f t="shared" si="107"/>
        <v>0</v>
      </c>
      <c r="DH315">
        <f t="shared" si="94"/>
        <v>0</v>
      </c>
      <c r="DI315">
        <f t="shared" si="95"/>
        <v>282.64999999999998</v>
      </c>
      <c r="DJ315">
        <f t="shared" si="106"/>
        <v>282.64999999999998</v>
      </c>
      <c r="DK315">
        <v>1</v>
      </c>
      <c r="DL315" t="s">
        <v>3</v>
      </c>
      <c r="DM315">
        <v>0</v>
      </c>
      <c r="DN315" t="s">
        <v>3</v>
      </c>
      <c r="DO315">
        <v>0</v>
      </c>
    </row>
    <row r="316" spans="1:119" x14ac:dyDescent="0.2">
      <c r="A316">
        <f>ROW(Source!A348)</f>
        <v>348</v>
      </c>
      <c r="B316">
        <v>87105511</v>
      </c>
      <c r="C316">
        <v>87115703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542</v>
      </c>
      <c r="J316" t="s">
        <v>3</v>
      </c>
      <c r="K316" t="s">
        <v>543</v>
      </c>
      <c r="L316">
        <v>1369</v>
      </c>
      <c r="N316">
        <v>1013</v>
      </c>
      <c r="O316" t="s">
        <v>485</v>
      </c>
      <c r="P316" t="s">
        <v>485</v>
      </c>
      <c r="Q316">
        <v>1</v>
      </c>
      <c r="W316">
        <v>0</v>
      </c>
      <c r="X316">
        <v>126826561</v>
      </c>
      <c r="Y316">
        <f t="shared" si="91"/>
        <v>6.48</v>
      </c>
      <c r="AA316">
        <v>0</v>
      </c>
      <c r="AB316">
        <v>0</v>
      </c>
      <c r="AC316">
        <v>0</v>
      </c>
      <c r="AD316">
        <v>1066.23</v>
      </c>
      <c r="AE316">
        <v>0</v>
      </c>
      <c r="AF316">
        <v>0</v>
      </c>
      <c r="AG316">
        <v>0</v>
      </c>
      <c r="AH316">
        <v>1066.23</v>
      </c>
      <c r="AI316">
        <v>1</v>
      </c>
      <c r="AJ316">
        <v>1</v>
      </c>
      <c r="AK316">
        <v>1</v>
      </c>
      <c r="AL316">
        <v>1</v>
      </c>
      <c r="AM316">
        <v>-2</v>
      </c>
      <c r="AN316">
        <v>0</v>
      </c>
      <c r="AO316">
        <v>0</v>
      </c>
      <c r="AP316">
        <v>1</v>
      </c>
      <c r="AQ316">
        <v>1</v>
      </c>
      <c r="AR316">
        <v>0</v>
      </c>
      <c r="AS316" t="s">
        <v>3</v>
      </c>
      <c r="AT316">
        <v>6.48</v>
      </c>
      <c r="AU316" t="s">
        <v>3</v>
      </c>
      <c r="AV316">
        <v>1</v>
      </c>
      <c r="AW316">
        <v>2</v>
      </c>
      <c r="AX316">
        <v>87115707</v>
      </c>
      <c r="AY316">
        <v>1</v>
      </c>
      <c r="AZ316">
        <v>0</v>
      </c>
      <c r="BA316">
        <v>316</v>
      </c>
      <c r="BB316">
        <v>1</v>
      </c>
      <c r="BC316">
        <v>0</v>
      </c>
      <c r="BD316">
        <v>0</v>
      </c>
      <c r="BE316">
        <v>0</v>
      </c>
      <c r="BF316">
        <v>0</v>
      </c>
      <c r="BG316">
        <v>0</v>
      </c>
      <c r="BH316">
        <v>0</v>
      </c>
      <c r="BI316">
        <v>0</v>
      </c>
      <c r="BJ316">
        <v>0</v>
      </c>
      <c r="BK316">
        <v>0</v>
      </c>
      <c r="BL316">
        <v>0</v>
      </c>
      <c r="BM316">
        <v>6909.1704000000009</v>
      </c>
      <c r="BN316">
        <v>6.48</v>
      </c>
      <c r="BO316">
        <v>0</v>
      </c>
      <c r="BP316">
        <v>1</v>
      </c>
      <c r="BQ316">
        <v>0</v>
      </c>
      <c r="BR316">
        <v>0</v>
      </c>
      <c r="BS316">
        <v>0</v>
      </c>
      <c r="BT316">
        <v>6909.1704000000009</v>
      </c>
      <c r="BU316">
        <v>6.48</v>
      </c>
      <c r="BV316">
        <v>0</v>
      </c>
      <c r="BW316">
        <v>1</v>
      </c>
      <c r="CU316">
        <f>ROUND(AT316*Source!I348*AH316*AL316,2)</f>
        <v>276.37</v>
      </c>
      <c r="CV316">
        <f>ROUND(Y316*Source!I348,7)</f>
        <v>0.25919999999999999</v>
      </c>
      <c r="CW316">
        <v>0</v>
      </c>
      <c r="CX316">
        <f>ROUND(Y316*Source!I348,7)</f>
        <v>0.25919999999999999</v>
      </c>
      <c r="CY316">
        <f t="shared" si="103"/>
        <v>1066.23</v>
      </c>
      <c r="CZ316">
        <f t="shared" si="104"/>
        <v>1066.23</v>
      </c>
      <c r="DA316">
        <f t="shared" si="105"/>
        <v>1</v>
      </c>
      <c r="DB316">
        <f t="shared" si="92"/>
        <v>6909.17</v>
      </c>
      <c r="DC316">
        <f t="shared" si="93"/>
        <v>0</v>
      </c>
      <c r="DD316" t="s">
        <v>3</v>
      </c>
      <c r="DE316" t="s">
        <v>3</v>
      </c>
      <c r="DF316">
        <f t="shared" si="102"/>
        <v>0</v>
      </c>
      <c r="DG316">
        <f t="shared" si="107"/>
        <v>0</v>
      </c>
      <c r="DH316">
        <f t="shared" si="94"/>
        <v>0</v>
      </c>
      <c r="DI316">
        <f t="shared" si="95"/>
        <v>276.37</v>
      </c>
      <c r="DJ316">
        <f t="shared" si="106"/>
        <v>276.37</v>
      </c>
      <c r="DK316">
        <v>1</v>
      </c>
      <c r="DL316" t="s">
        <v>3</v>
      </c>
      <c r="DM316">
        <v>0</v>
      </c>
      <c r="DN316" t="s">
        <v>3</v>
      </c>
      <c r="DO316">
        <v>0</v>
      </c>
    </row>
    <row r="317" spans="1:119" x14ac:dyDescent="0.2">
      <c r="A317">
        <f>ROW(Source!A349)</f>
        <v>349</v>
      </c>
      <c r="B317">
        <v>87105575</v>
      </c>
      <c r="C317">
        <v>87115708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540</v>
      </c>
      <c r="J317" t="s">
        <v>3</v>
      </c>
      <c r="K317" t="s">
        <v>541</v>
      </c>
      <c r="L317">
        <v>1369</v>
      </c>
      <c r="N317">
        <v>1013</v>
      </c>
      <c r="O317" t="s">
        <v>485</v>
      </c>
      <c r="P317" t="s">
        <v>485</v>
      </c>
      <c r="Q317">
        <v>1</v>
      </c>
      <c r="W317">
        <v>0</v>
      </c>
      <c r="X317">
        <v>286205319</v>
      </c>
      <c r="Y317">
        <f t="shared" si="91"/>
        <v>0.41</v>
      </c>
      <c r="AA317">
        <v>0</v>
      </c>
      <c r="AB317">
        <v>0</v>
      </c>
      <c r="AC317">
        <v>0</v>
      </c>
      <c r="AD317">
        <v>1090.46</v>
      </c>
      <c r="AE317">
        <v>0</v>
      </c>
      <c r="AF317">
        <v>0</v>
      </c>
      <c r="AG317">
        <v>0</v>
      </c>
      <c r="AH317">
        <v>1090.46</v>
      </c>
      <c r="AI317">
        <v>1</v>
      </c>
      <c r="AJ317">
        <v>1</v>
      </c>
      <c r="AK317">
        <v>1</v>
      </c>
      <c r="AL317">
        <v>1</v>
      </c>
      <c r="AM317">
        <v>-2</v>
      </c>
      <c r="AN317">
        <v>0</v>
      </c>
      <c r="AO317">
        <v>0</v>
      </c>
      <c r="AP317">
        <v>1</v>
      </c>
      <c r="AQ317">
        <v>1</v>
      </c>
      <c r="AR317">
        <v>0</v>
      </c>
      <c r="AS317" t="s">
        <v>3</v>
      </c>
      <c r="AT317">
        <v>0.41</v>
      </c>
      <c r="AU317" t="s">
        <v>3</v>
      </c>
      <c r="AV317">
        <v>1</v>
      </c>
      <c r="AW317">
        <v>2</v>
      </c>
      <c r="AX317">
        <v>87115711</v>
      </c>
      <c r="AY317">
        <v>1</v>
      </c>
      <c r="AZ317">
        <v>0</v>
      </c>
      <c r="BA317">
        <v>317</v>
      </c>
      <c r="BB317">
        <v>1</v>
      </c>
      <c r="BC317">
        <v>0</v>
      </c>
      <c r="BD317">
        <v>0</v>
      </c>
      <c r="BE317">
        <v>0</v>
      </c>
      <c r="BF317">
        <v>0</v>
      </c>
      <c r="BG317">
        <v>0</v>
      </c>
      <c r="BH317">
        <v>0</v>
      </c>
      <c r="BI317">
        <v>0</v>
      </c>
      <c r="BJ317">
        <v>0</v>
      </c>
      <c r="BK317">
        <v>0</v>
      </c>
      <c r="BL317">
        <v>0</v>
      </c>
      <c r="BM317">
        <v>447.08859999999999</v>
      </c>
      <c r="BN317">
        <v>0.41</v>
      </c>
      <c r="BO317">
        <v>0</v>
      </c>
      <c r="BP317">
        <v>1</v>
      </c>
      <c r="BQ317">
        <v>0</v>
      </c>
      <c r="BR317">
        <v>0</v>
      </c>
      <c r="BS317">
        <v>0</v>
      </c>
      <c r="BT317">
        <v>447.08859999999999</v>
      </c>
      <c r="BU317">
        <v>0.41</v>
      </c>
      <c r="BV317">
        <v>0</v>
      </c>
      <c r="BW317">
        <v>1</v>
      </c>
      <c r="CU317">
        <f>ROUND(AT317*Source!I349*AH317*AL317,2)</f>
        <v>447.09</v>
      </c>
      <c r="CV317">
        <f>ROUND(Y317*Source!I349,7)</f>
        <v>0.41</v>
      </c>
      <c r="CW317">
        <v>0</v>
      </c>
      <c r="CX317">
        <f>ROUND(Y317*Source!I349,7)</f>
        <v>0.41</v>
      </c>
      <c r="CY317">
        <f t="shared" si="103"/>
        <v>1090.46</v>
      </c>
      <c r="CZ317">
        <f t="shared" si="104"/>
        <v>1090.46</v>
      </c>
      <c r="DA317">
        <f t="shared" si="105"/>
        <v>1</v>
      </c>
      <c r="DB317">
        <f t="shared" si="92"/>
        <v>447.09</v>
      </c>
      <c r="DC317">
        <f t="shared" si="93"/>
        <v>0</v>
      </c>
      <c r="DD317" t="s">
        <v>3</v>
      </c>
      <c r="DE317" t="s">
        <v>3</v>
      </c>
      <c r="DF317">
        <f t="shared" si="102"/>
        <v>0</v>
      </c>
      <c r="DG317">
        <f t="shared" si="107"/>
        <v>0</v>
      </c>
      <c r="DH317">
        <f t="shared" si="94"/>
        <v>0</v>
      </c>
      <c r="DI317">
        <f t="shared" si="95"/>
        <v>447.09</v>
      </c>
      <c r="DJ317">
        <f t="shared" si="106"/>
        <v>447.09</v>
      </c>
      <c r="DK317">
        <v>1</v>
      </c>
      <c r="DL317" t="s">
        <v>3</v>
      </c>
      <c r="DM317">
        <v>0</v>
      </c>
      <c r="DN317" t="s">
        <v>3</v>
      </c>
      <c r="DO317">
        <v>0</v>
      </c>
    </row>
    <row r="318" spans="1:119" x14ac:dyDescent="0.2">
      <c r="A318">
        <f>ROW(Source!A349)</f>
        <v>349</v>
      </c>
      <c r="B318">
        <v>87105575</v>
      </c>
      <c r="C318">
        <v>87115708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542</v>
      </c>
      <c r="J318" t="s">
        <v>3</v>
      </c>
      <c r="K318" t="s">
        <v>543</v>
      </c>
      <c r="L318">
        <v>1369</v>
      </c>
      <c r="N318">
        <v>1013</v>
      </c>
      <c r="O318" t="s">
        <v>485</v>
      </c>
      <c r="P318" t="s">
        <v>485</v>
      </c>
      <c r="Q318">
        <v>1</v>
      </c>
      <c r="W318">
        <v>0</v>
      </c>
      <c r="X318">
        <v>126826561</v>
      </c>
      <c r="Y318">
        <f t="shared" si="91"/>
        <v>0.41</v>
      </c>
      <c r="AA318">
        <v>0</v>
      </c>
      <c r="AB318">
        <v>0</v>
      </c>
      <c r="AC318">
        <v>0</v>
      </c>
      <c r="AD318">
        <v>1066.23</v>
      </c>
      <c r="AE318">
        <v>0</v>
      </c>
      <c r="AF318">
        <v>0</v>
      </c>
      <c r="AG318">
        <v>0</v>
      </c>
      <c r="AH318">
        <v>1066.23</v>
      </c>
      <c r="AI318">
        <v>1</v>
      </c>
      <c r="AJ318">
        <v>1</v>
      </c>
      <c r="AK318">
        <v>1</v>
      </c>
      <c r="AL318">
        <v>1</v>
      </c>
      <c r="AM318">
        <v>-2</v>
      </c>
      <c r="AN318">
        <v>0</v>
      </c>
      <c r="AO318">
        <v>0</v>
      </c>
      <c r="AP318">
        <v>1</v>
      </c>
      <c r="AQ318">
        <v>1</v>
      </c>
      <c r="AR318">
        <v>0</v>
      </c>
      <c r="AS318" t="s">
        <v>3</v>
      </c>
      <c r="AT318">
        <v>0.41</v>
      </c>
      <c r="AU318" t="s">
        <v>3</v>
      </c>
      <c r="AV318">
        <v>1</v>
      </c>
      <c r="AW318">
        <v>2</v>
      </c>
      <c r="AX318">
        <v>87115712</v>
      </c>
      <c r="AY318">
        <v>1</v>
      </c>
      <c r="AZ318">
        <v>0</v>
      </c>
      <c r="BA318">
        <v>318</v>
      </c>
      <c r="BB318">
        <v>1</v>
      </c>
      <c r="BC318">
        <v>0</v>
      </c>
      <c r="BD318">
        <v>0</v>
      </c>
      <c r="BE318">
        <v>0</v>
      </c>
      <c r="BF318">
        <v>0</v>
      </c>
      <c r="BG318">
        <v>0</v>
      </c>
      <c r="BH318">
        <v>0</v>
      </c>
      <c r="BI318">
        <v>0</v>
      </c>
      <c r="BJ318">
        <v>0</v>
      </c>
      <c r="BK318">
        <v>0</v>
      </c>
      <c r="BL318">
        <v>0</v>
      </c>
      <c r="BM318">
        <v>437.15429999999998</v>
      </c>
      <c r="BN318">
        <v>0.41</v>
      </c>
      <c r="BO318">
        <v>0</v>
      </c>
      <c r="BP318">
        <v>1</v>
      </c>
      <c r="BQ318">
        <v>0</v>
      </c>
      <c r="BR318">
        <v>0</v>
      </c>
      <c r="BS318">
        <v>0</v>
      </c>
      <c r="BT318">
        <v>437.15429999999998</v>
      </c>
      <c r="BU318">
        <v>0.41</v>
      </c>
      <c r="BV318">
        <v>0</v>
      </c>
      <c r="BW318">
        <v>1</v>
      </c>
      <c r="CU318">
        <f>ROUND(AT318*Source!I349*AH318*AL318,2)</f>
        <v>437.15</v>
      </c>
      <c r="CV318">
        <f>ROUND(Y318*Source!I349,7)</f>
        <v>0.41</v>
      </c>
      <c r="CW318">
        <v>0</v>
      </c>
      <c r="CX318">
        <f>ROUND(Y318*Source!I349,7)</f>
        <v>0.41</v>
      </c>
      <c r="CY318">
        <f t="shared" si="103"/>
        <v>1066.23</v>
      </c>
      <c r="CZ318">
        <f t="shared" si="104"/>
        <v>1066.23</v>
      </c>
      <c r="DA318">
        <f t="shared" si="105"/>
        <v>1</v>
      </c>
      <c r="DB318">
        <f t="shared" si="92"/>
        <v>437.15</v>
      </c>
      <c r="DC318">
        <f t="shared" si="93"/>
        <v>0</v>
      </c>
      <c r="DD318" t="s">
        <v>3</v>
      </c>
      <c r="DE318" t="s">
        <v>3</v>
      </c>
      <c r="DF318">
        <f t="shared" si="102"/>
        <v>0</v>
      </c>
      <c r="DG318">
        <f t="shared" si="107"/>
        <v>0</v>
      </c>
      <c r="DH318">
        <f t="shared" si="94"/>
        <v>0</v>
      </c>
      <c r="DI318">
        <f t="shared" si="95"/>
        <v>437.15</v>
      </c>
      <c r="DJ318">
        <f t="shared" si="106"/>
        <v>437.15</v>
      </c>
      <c r="DK318">
        <v>1</v>
      </c>
      <c r="DL318" t="s">
        <v>3</v>
      </c>
      <c r="DM318">
        <v>0</v>
      </c>
      <c r="DN318" t="s">
        <v>3</v>
      </c>
      <c r="DO318">
        <v>0</v>
      </c>
    </row>
    <row r="319" spans="1:119" x14ac:dyDescent="0.2">
      <c r="A319">
        <f>ROW(Source!A350)</f>
        <v>350</v>
      </c>
      <c r="B319">
        <v>87105511</v>
      </c>
      <c r="C319">
        <v>87115708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540</v>
      </c>
      <c r="J319" t="s">
        <v>3</v>
      </c>
      <c r="K319" t="s">
        <v>541</v>
      </c>
      <c r="L319">
        <v>1369</v>
      </c>
      <c r="N319">
        <v>1013</v>
      </c>
      <c r="O319" t="s">
        <v>485</v>
      </c>
      <c r="P319" t="s">
        <v>485</v>
      </c>
      <c r="Q319">
        <v>1</v>
      </c>
      <c r="W319">
        <v>0</v>
      </c>
      <c r="X319">
        <v>286205319</v>
      </c>
      <c r="Y319">
        <f t="shared" si="91"/>
        <v>0.41</v>
      </c>
      <c r="AA319">
        <v>0</v>
      </c>
      <c r="AB319">
        <v>0</v>
      </c>
      <c r="AC319">
        <v>0</v>
      </c>
      <c r="AD319">
        <v>1090.46</v>
      </c>
      <c r="AE319">
        <v>0</v>
      </c>
      <c r="AF319">
        <v>0</v>
      </c>
      <c r="AG319">
        <v>0</v>
      </c>
      <c r="AH319">
        <v>1090.46</v>
      </c>
      <c r="AI319">
        <v>1</v>
      </c>
      <c r="AJ319">
        <v>1</v>
      </c>
      <c r="AK319">
        <v>1</v>
      </c>
      <c r="AL319">
        <v>1</v>
      </c>
      <c r="AM319">
        <v>-2</v>
      </c>
      <c r="AN319">
        <v>0</v>
      </c>
      <c r="AO319">
        <v>0</v>
      </c>
      <c r="AP319">
        <v>1</v>
      </c>
      <c r="AQ319">
        <v>1</v>
      </c>
      <c r="AR319">
        <v>0</v>
      </c>
      <c r="AS319" t="s">
        <v>3</v>
      </c>
      <c r="AT319">
        <v>0.41</v>
      </c>
      <c r="AU319" t="s">
        <v>3</v>
      </c>
      <c r="AV319">
        <v>1</v>
      </c>
      <c r="AW319">
        <v>2</v>
      </c>
      <c r="AX319">
        <v>87115711</v>
      </c>
      <c r="AY319">
        <v>1</v>
      </c>
      <c r="AZ319">
        <v>0</v>
      </c>
      <c r="BA319">
        <v>319</v>
      </c>
      <c r="BB319">
        <v>1</v>
      </c>
      <c r="BC319">
        <v>0</v>
      </c>
      <c r="BD319">
        <v>0</v>
      </c>
      <c r="BE319">
        <v>0</v>
      </c>
      <c r="BF319">
        <v>0</v>
      </c>
      <c r="BG319">
        <v>0</v>
      </c>
      <c r="BH319">
        <v>0</v>
      </c>
      <c r="BI319">
        <v>0</v>
      </c>
      <c r="BJ319">
        <v>0</v>
      </c>
      <c r="BK319">
        <v>0</v>
      </c>
      <c r="BL319">
        <v>0</v>
      </c>
      <c r="BM319">
        <v>447.08859999999999</v>
      </c>
      <c r="BN319">
        <v>0.41</v>
      </c>
      <c r="BO319">
        <v>0</v>
      </c>
      <c r="BP319">
        <v>1</v>
      </c>
      <c r="BQ319">
        <v>0</v>
      </c>
      <c r="BR319">
        <v>0</v>
      </c>
      <c r="BS319">
        <v>0</v>
      </c>
      <c r="BT319">
        <v>447.08859999999999</v>
      </c>
      <c r="BU319">
        <v>0.41</v>
      </c>
      <c r="BV319">
        <v>0</v>
      </c>
      <c r="BW319">
        <v>1</v>
      </c>
      <c r="CU319">
        <f>ROUND(AT319*Source!I350*AH319*AL319,2)</f>
        <v>447.09</v>
      </c>
      <c r="CV319">
        <f>ROUND(Y319*Source!I350,7)</f>
        <v>0.41</v>
      </c>
      <c r="CW319">
        <v>0</v>
      </c>
      <c r="CX319">
        <f>ROUND(Y319*Source!I350,7)</f>
        <v>0.41</v>
      </c>
      <c r="CY319">
        <f t="shared" si="103"/>
        <v>1090.46</v>
      </c>
      <c r="CZ319">
        <f t="shared" si="104"/>
        <v>1090.46</v>
      </c>
      <c r="DA319">
        <f t="shared" si="105"/>
        <v>1</v>
      </c>
      <c r="DB319">
        <f t="shared" si="92"/>
        <v>447.09</v>
      </c>
      <c r="DC319">
        <f t="shared" si="93"/>
        <v>0</v>
      </c>
      <c r="DD319" t="s">
        <v>3</v>
      </c>
      <c r="DE319" t="s">
        <v>3</v>
      </c>
      <c r="DF319">
        <f t="shared" si="102"/>
        <v>0</v>
      </c>
      <c r="DG319">
        <f t="shared" si="107"/>
        <v>0</v>
      </c>
      <c r="DH319">
        <f t="shared" si="94"/>
        <v>0</v>
      </c>
      <c r="DI319">
        <f t="shared" si="95"/>
        <v>447.09</v>
      </c>
      <c r="DJ319">
        <f t="shared" si="106"/>
        <v>447.09</v>
      </c>
      <c r="DK319">
        <v>1</v>
      </c>
      <c r="DL319" t="s">
        <v>3</v>
      </c>
      <c r="DM319">
        <v>0</v>
      </c>
      <c r="DN319" t="s">
        <v>3</v>
      </c>
      <c r="DO319">
        <v>0</v>
      </c>
    </row>
    <row r="320" spans="1:119" x14ac:dyDescent="0.2">
      <c r="A320">
        <f>ROW(Source!A350)</f>
        <v>350</v>
      </c>
      <c r="B320">
        <v>87105511</v>
      </c>
      <c r="C320">
        <v>87115708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542</v>
      </c>
      <c r="J320" t="s">
        <v>3</v>
      </c>
      <c r="K320" t="s">
        <v>543</v>
      </c>
      <c r="L320">
        <v>1369</v>
      </c>
      <c r="N320">
        <v>1013</v>
      </c>
      <c r="O320" t="s">
        <v>485</v>
      </c>
      <c r="P320" t="s">
        <v>485</v>
      </c>
      <c r="Q320">
        <v>1</v>
      </c>
      <c r="W320">
        <v>0</v>
      </c>
      <c r="X320">
        <v>126826561</v>
      </c>
      <c r="Y320">
        <f t="shared" si="91"/>
        <v>0.41</v>
      </c>
      <c r="AA320">
        <v>0</v>
      </c>
      <c r="AB320">
        <v>0</v>
      </c>
      <c r="AC320">
        <v>0</v>
      </c>
      <c r="AD320">
        <v>1066.23</v>
      </c>
      <c r="AE320">
        <v>0</v>
      </c>
      <c r="AF320">
        <v>0</v>
      </c>
      <c r="AG320">
        <v>0</v>
      </c>
      <c r="AH320">
        <v>1066.23</v>
      </c>
      <c r="AI320">
        <v>1</v>
      </c>
      <c r="AJ320">
        <v>1</v>
      </c>
      <c r="AK320">
        <v>1</v>
      </c>
      <c r="AL320">
        <v>1</v>
      </c>
      <c r="AM320">
        <v>-2</v>
      </c>
      <c r="AN320">
        <v>0</v>
      </c>
      <c r="AO320">
        <v>0</v>
      </c>
      <c r="AP320">
        <v>1</v>
      </c>
      <c r="AQ320">
        <v>1</v>
      </c>
      <c r="AR320">
        <v>0</v>
      </c>
      <c r="AS320" t="s">
        <v>3</v>
      </c>
      <c r="AT320">
        <v>0.41</v>
      </c>
      <c r="AU320" t="s">
        <v>3</v>
      </c>
      <c r="AV320">
        <v>1</v>
      </c>
      <c r="AW320">
        <v>2</v>
      </c>
      <c r="AX320">
        <v>87115712</v>
      </c>
      <c r="AY320">
        <v>1</v>
      </c>
      <c r="AZ320">
        <v>0</v>
      </c>
      <c r="BA320">
        <v>320</v>
      </c>
      <c r="BB320">
        <v>1</v>
      </c>
      <c r="BC320">
        <v>0</v>
      </c>
      <c r="BD320">
        <v>0</v>
      </c>
      <c r="BE320">
        <v>0</v>
      </c>
      <c r="BF320">
        <v>0</v>
      </c>
      <c r="BG320">
        <v>0</v>
      </c>
      <c r="BH320">
        <v>0</v>
      </c>
      <c r="BI320">
        <v>0</v>
      </c>
      <c r="BJ320">
        <v>0</v>
      </c>
      <c r="BK320">
        <v>0</v>
      </c>
      <c r="BL320">
        <v>0</v>
      </c>
      <c r="BM320">
        <v>437.15429999999998</v>
      </c>
      <c r="BN320">
        <v>0.41</v>
      </c>
      <c r="BO320">
        <v>0</v>
      </c>
      <c r="BP320">
        <v>1</v>
      </c>
      <c r="BQ320">
        <v>0</v>
      </c>
      <c r="BR320">
        <v>0</v>
      </c>
      <c r="BS320">
        <v>0</v>
      </c>
      <c r="BT320">
        <v>437.15429999999998</v>
      </c>
      <c r="BU320">
        <v>0.41</v>
      </c>
      <c r="BV320">
        <v>0</v>
      </c>
      <c r="BW320">
        <v>1</v>
      </c>
      <c r="CU320">
        <f>ROUND(AT320*Source!I350*AH320*AL320,2)</f>
        <v>437.15</v>
      </c>
      <c r="CV320">
        <f>ROUND(Y320*Source!I350,7)</f>
        <v>0.41</v>
      </c>
      <c r="CW320">
        <v>0</v>
      </c>
      <c r="CX320">
        <f>ROUND(Y320*Source!I350,7)</f>
        <v>0.41</v>
      </c>
      <c r="CY320">
        <f t="shared" si="103"/>
        <v>1066.23</v>
      </c>
      <c r="CZ320">
        <f t="shared" si="104"/>
        <v>1066.23</v>
      </c>
      <c r="DA320">
        <f t="shared" si="105"/>
        <v>1</v>
      </c>
      <c r="DB320">
        <f t="shared" si="92"/>
        <v>437.15</v>
      </c>
      <c r="DC320">
        <f t="shared" si="93"/>
        <v>0</v>
      </c>
      <c r="DD320" t="s">
        <v>3</v>
      </c>
      <c r="DE320" t="s">
        <v>3</v>
      </c>
      <c r="DF320">
        <f t="shared" si="102"/>
        <v>0</v>
      </c>
      <c r="DG320">
        <f t="shared" si="107"/>
        <v>0</v>
      </c>
      <c r="DH320">
        <f t="shared" si="94"/>
        <v>0</v>
      </c>
      <c r="DI320">
        <f t="shared" si="95"/>
        <v>437.15</v>
      </c>
      <c r="DJ320">
        <f t="shared" si="106"/>
        <v>437.15</v>
      </c>
      <c r="DK320">
        <v>1</v>
      </c>
      <c r="DL320" t="s">
        <v>3</v>
      </c>
      <c r="DM320">
        <v>0</v>
      </c>
      <c r="DN320" t="s">
        <v>3</v>
      </c>
      <c r="DO320">
        <v>0</v>
      </c>
    </row>
    <row r="321" spans="1:119" x14ac:dyDescent="0.2">
      <c r="A321">
        <f>ROW(Source!A351)</f>
        <v>351</v>
      </c>
      <c r="B321">
        <v>87105575</v>
      </c>
      <c r="C321">
        <v>87115713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540</v>
      </c>
      <c r="J321" t="s">
        <v>3</v>
      </c>
      <c r="K321" t="s">
        <v>541</v>
      </c>
      <c r="L321">
        <v>1369</v>
      </c>
      <c r="N321">
        <v>1013</v>
      </c>
      <c r="O321" t="s">
        <v>485</v>
      </c>
      <c r="P321" t="s">
        <v>485</v>
      </c>
      <c r="Q321">
        <v>1</v>
      </c>
      <c r="W321">
        <v>0</v>
      </c>
      <c r="X321">
        <v>286205319</v>
      </c>
      <c r="Y321">
        <f t="shared" ref="Y321:Y332" si="108">AT321</f>
        <v>1.62</v>
      </c>
      <c r="AA321">
        <v>0</v>
      </c>
      <c r="AB321">
        <v>0</v>
      </c>
      <c r="AC321">
        <v>0</v>
      </c>
      <c r="AD321">
        <v>1090.46</v>
      </c>
      <c r="AE321">
        <v>0</v>
      </c>
      <c r="AF321">
        <v>0</v>
      </c>
      <c r="AG321">
        <v>0</v>
      </c>
      <c r="AH321">
        <v>1090.46</v>
      </c>
      <c r="AI321">
        <v>1</v>
      </c>
      <c r="AJ321">
        <v>1</v>
      </c>
      <c r="AK321">
        <v>1</v>
      </c>
      <c r="AL321">
        <v>1</v>
      </c>
      <c r="AM321">
        <v>-2</v>
      </c>
      <c r="AN321">
        <v>0</v>
      </c>
      <c r="AO321">
        <v>0</v>
      </c>
      <c r="AP321">
        <v>1</v>
      </c>
      <c r="AQ321">
        <v>1</v>
      </c>
      <c r="AR321">
        <v>0</v>
      </c>
      <c r="AS321" t="s">
        <v>3</v>
      </c>
      <c r="AT321">
        <v>1.62</v>
      </c>
      <c r="AU321" t="s">
        <v>3</v>
      </c>
      <c r="AV321">
        <v>1</v>
      </c>
      <c r="AW321">
        <v>2</v>
      </c>
      <c r="AX321">
        <v>87115716</v>
      </c>
      <c r="AY321">
        <v>1</v>
      </c>
      <c r="AZ321">
        <v>0</v>
      </c>
      <c r="BA321">
        <v>321</v>
      </c>
      <c r="BB321">
        <v>1</v>
      </c>
      <c r="BC321">
        <v>0</v>
      </c>
      <c r="BD321">
        <v>0</v>
      </c>
      <c r="BE321">
        <v>0</v>
      </c>
      <c r="BF321">
        <v>0</v>
      </c>
      <c r="BG321">
        <v>0</v>
      </c>
      <c r="BH321">
        <v>0</v>
      </c>
      <c r="BI321">
        <v>0</v>
      </c>
      <c r="BJ321">
        <v>0</v>
      </c>
      <c r="BK321">
        <v>0</v>
      </c>
      <c r="BL321">
        <v>0</v>
      </c>
      <c r="BM321">
        <v>1766.5452000000002</v>
      </c>
      <c r="BN321">
        <v>1.62</v>
      </c>
      <c r="BO321">
        <v>0</v>
      </c>
      <c r="BP321">
        <v>1</v>
      </c>
      <c r="BQ321">
        <v>0</v>
      </c>
      <c r="BR321">
        <v>0</v>
      </c>
      <c r="BS321">
        <v>0</v>
      </c>
      <c r="BT321">
        <v>1766.5452000000002</v>
      </c>
      <c r="BU321">
        <v>1.62</v>
      </c>
      <c r="BV321">
        <v>0</v>
      </c>
      <c r="BW321">
        <v>1</v>
      </c>
      <c r="CU321">
        <f>ROUND(AT321*Source!I351*AH321*AL321,2)</f>
        <v>1766.55</v>
      </c>
      <c r="CV321">
        <f>ROUND(Y321*Source!I351,7)</f>
        <v>1.62</v>
      </c>
      <c r="CW321">
        <v>0</v>
      </c>
      <c r="CX321">
        <f>ROUND(Y321*Source!I351,7)</f>
        <v>1.62</v>
      </c>
      <c r="CY321">
        <f t="shared" si="103"/>
        <v>1090.46</v>
      </c>
      <c r="CZ321">
        <f t="shared" si="104"/>
        <v>1090.46</v>
      </c>
      <c r="DA321">
        <f t="shared" si="105"/>
        <v>1</v>
      </c>
      <c r="DB321">
        <f t="shared" ref="DB321:DB332" si="109">ROUND(ROUND(AT321*CZ321,2),2)</f>
        <v>1766.55</v>
      </c>
      <c r="DC321">
        <f t="shared" ref="DC321:DC332" si="110">ROUND(ROUND(AT321*AG321,2),2)</f>
        <v>0</v>
      </c>
      <c r="DD321" t="s">
        <v>3</v>
      </c>
      <c r="DE321" t="s">
        <v>3</v>
      </c>
      <c r="DF321">
        <f t="shared" si="102"/>
        <v>0</v>
      </c>
      <c r="DG321">
        <f t="shared" si="107"/>
        <v>0</v>
      </c>
      <c r="DH321">
        <f t="shared" ref="DH321:DH332" si="111">ROUND(ROUND(AG321,2)*CX321,2)</f>
        <v>0</v>
      </c>
      <c r="DI321">
        <f t="shared" ref="DI321:DI332" si="112">ROUND(ROUND(AH321,2)*CX321,2)</f>
        <v>1766.55</v>
      </c>
      <c r="DJ321">
        <f t="shared" si="106"/>
        <v>1766.55</v>
      </c>
      <c r="DK321">
        <v>1</v>
      </c>
      <c r="DL321" t="s">
        <v>3</v>
      </c>
      <c r="DM321">
        <v>0</v>
      </c>
      <c r="DN321" t="s">
        <v>3</v>
      </c>
      <c r="DO321">
        <v>0</v>
      </c>
    </row>
    <row r="322" spans="1:119" x14ac:dyDescent="0.2">
      <c r="A322">
        <f>ROW(Source!A351)</f>
        <v>351</v>
      </c>
      <c r="B322">
        <v>87105575</v>
      </c>
      <c r="C322">
        <v>87115713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542</v>
      </c>
      <c r="J322" t="s">
        <v>3</v>
      </c>
      <c r="K322" t="s">
        <v>543</v>
      </c>
      <c r="L322">
        <v>1369</v>
      </c>
      <c r="N322">
        <v>1013</v>
      </c>
      <c r="O322" t="s">
        <v>485</v>
      </c>
      <c r="P322" t="s">
        <v>485</v>
      </c>
      <c r="Q322">
        <v>1</v>
      </c>
      <c r="W322">
        <v>0</v>
      </c>
      <c r="X322">
        <v>126826561</v>
      </c>
      <c r="Y322">
        <f t="shared" si="108"/>
        <v>1.62</v>
      </c>
      <c r="AA322">
        <v>0</v>
      </c>
      <c r="AB322">
        <v>0</v>
      </c>
      <c r="AC322">
        <v>0</v>
      </c>
      <c r="AD322">
        <v>1066.23</v>
      </c>
      <c r="AE322">
        <v>0</v>
      </c>
      <c r="AF322">
        <v>0</v>
      </c>
      <c r="AG322">
        <v>0</v>
      </c>
      <c r="AH322">
        <v>1066.23</v>
      </c>
      <c r="AI322">
        <v>1</v>
      </c>
      <c r="AJ322">
        <v>1</v>
      </c>
      <c r="AK322">
        <v>1</v>
      </c>
      <c r="AL322">
        <v>1</v>
      </c>
      <c r="AM322">
        <v>-2</v>
      </c>
      <c r="AN322">
        <v>0</v>
      </c>
      <c r="AO322">
        <v>0</v>
      </c>
      <c r="AP322">
        <v>1</v>
      </c>
      <c r="AQ322">
        <v>1</v>
      </c>
      <c r="AR322">
        <v>0</v>
      </c>
      <c r="AS322" t="s">
        <v>3</v>
      </c>
      <c r="AT322">
        <v>1.62</v>
      </c>
      <c r="AU322" t="s">
        <v>3</v>
      </c>
      <c r="AV322">
        <v>1</v>
      </c>
      <c r="AW322">
        <v>2</v>
      </c>
      <c r="AX322">
        <v>87115717</v>
      </c>
      <c r="AY322">
        <v>1</v>
      </c>
      <c r="AZ322">
        <v>0</v>
      </c>
      <c r="BA322">
        <v>322</v>
      </c>
      <c r="BB322">
        <v>1</v>
      </c>
      <c r="BC322">
        <v>0</v>
      </c>
      <c r="BD322">
        <v>0</v>
      </c>
      <c r="BE322">
        <v>0</v>
      </c>
      <c r="BF322">
        <v>0</v>
      </c>
      <c r="BG322">
        <v>0</v>
      </c>
      <c r="BH322">
        <v>0</v>
      </c>
      <c r="BI322">
        <v>0</v>
      </c>
      <c r="BJ322">
        <v>0</v>
      </c>
      <c r="BK322">
        <v>0</v>
      </c>
      <c r="BL322">
        <v>0</v>
      </c>
      <c r="BM322">
        <v>1727.2926000000002</v>
      </c>
      <c r="BN322">
        <v>1.62</v>
      </c>
      <c r="BO322">
        <v>0</v>
      </c>
      <c r="BP322">
        <v>1</v>
      </c>
      <c r="BQ322">
        <v>0</v>
      </c>
      <c r="BR322">
        <v>0</v>
      </c>
      <c r="BS322">
        <v>0</v>
      </c>
      <c r="BT322">
        <v>1727.2926000000002</v>
      </c>
      <c r="BU322">
        <v>1.62</v>
      </c>
      <c r="BV322">
        <v>0</v>
      </c>
      <c r="BW322">
        <v>1</v>
      </c>
      <c r="CU322">
        <f>ROUND(AT322*Source!I351*AH322*AL322,2)</f>
        <v>1727.29</v>
      </c>
      <c r="CV322">
        <f>ROUND(Y322*Source!I351,7)</f>
        <v>1.62</v>
      </c>
      <c r="CW322">
        <v>0</v>
      </c>
      <c r="CX322">
        <f>ROUND(Y322*Source!I351,7)</f>
        <v>1.62</v>
      </c>
      <c r="CY322">
        <f t="shared" si="103"/>
        <v>1066.23</v>
      </c>
      <c r="CZ322">
        <f t="shared" si="104"/>
        <v>1066.23</v>
      </c>
      <c r="DA322">
        <f t="shared" si="105"/>
        <v>1</v>
      </c>
      <c r="DB322">
        <f t="shared" si="109"/>
        <v>1727.29</v>
      </c>
      <c r="DC322">
        <f t="shared" si="110"/>
        <v>0</v>
      </c>
      <c r="DD322" t="s">
        <v>3</v>
      </c>
      <c r="DE322" t="s">
        <v>3</v>
      </c>
      <c r="DF322">
        <f t="shared" si="102"/>
        <v>0</v>
      </c>
      <c r="DG322">
        <f t="shared" si="107"/>
        <v>0</v>
      </c>
      <c r="DH322">
        <f t="shared" si="111"/>
        <v>0</v>
      </c>
      <c r="DI322">
        <f t="shared" si="112"/>
        <v>1727.29</v>
      </c>
      <c r="DJ322">
        <f t="shared" si="106"/>
        <v>1727.29</v>
      </c>
      <c r="DK322">
        <v>1</v>
      </c>
      <c r="DL322" t="s">
        <v>3</v>
      </c>
      <c r="DM322">
        <v>0</v>
      </c>
      <c r="DN322" t="s">
        <v>3</v>
      </c>
      <c r="DO322">
        <v>0</v>
      </c>
    </row>
    <row r="323" spans="1:119" x14ac:dyDescent="0.2">
      <c r="A323">
        <f>ROW(Source!A352)</f>
        <v>352</v>
      </c>
      <c r="B323">
        <v>87105511</v>
      </c>
      <c r="C323">
        <v>87115713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540</v>
      </c>
      <c r="J323" t="s">
        <v>3</v>
      </c>
      <c r="K323" t="s">
        <v>541</v>
      </c>
      <c r="L323">
        <v>1369</v>
      </c>
      <c r="N323">
        <v>1013</v>
      </c>
      <c r="O323" t="s">
        <v>485</v>
      </c>
      <c r="P323" t="s">
        <v>485</v>
      </c>
      <c r="Q323">
        <v>1</v>
      </c>
      <c r="W323">
        <v>0</v>
      </c>
      <c r="X323">
        <v>286205319</v>
      </c>
      <c r="Y323">
        <f t="shared" si="108"/>
        <v>1.62</v>
      </c>
      <c r="AA323">
        <v>0</v>
      </c>
      <c r="AB323">
        <v>0</v>
      </c>
      <c r="AC323">
        <v>0</v>
      </c>
      <c r="AD323">
        <v>1090.46</v>
      </c>
      <c r="AE323">
        <v>0</v>
      </c>
      <c r="AF323">
        <v>0</v>
      </c>
      <c r="AG323">
        <v>0</v>
      </c>
      <c r="AH323">
        <v>1090.46</v>
      </c>
      <c r="AI323">
        <v>1</v>
      </c>
      <c r="AJ323">
        <v>1</v>
      </c>
      <c r="AK323">
        <v>1</v>
      </c>
      <c r="AL323">
        <v>1</v>
      </c>
      <c r="AM323">
        <v>-2</v>
      </c>
      <c r="AN323">
        <v>0</v>
      </c>
      <c r="AO323">
        <v>0</v>
      </c>
      <c r="AP323">
        <v>1</v>
      </c>
      <c r="AQ323">
        <v>1</v>
      </c>
      <c r="AR323">
        <v>0</v>
      </c>
      <c r="AS323" t="s">
        <v>3</v>
      </c>
      <c r="AT323">
        <v>1.62</v>
      </c>
      <c r="AU323" t="s">
        <v>3</v>
      </c>
      <c r="AV323">
        <v>1</v>
      </c>
      <c r="AW323">
        <v>2</v>
      </c>
      <c r="AX323">
        <v>87115716</v>
      </c>
      <c r="AY323">
        <v>1</v>
      </c>
      <c r="AZ323">
        <v>0</v>
      </c>
      <c r="BA323">
        <v>323</v>
      </c>
      <c r="BB323">
        <v>1</v>
      </c>
      <c r="BC323">
        <v>0</v>
      </c>
      <c r="BD323">
        <v>0</v>
      </c>
      <c r="BE323">
        <v>0</v>
      </c>
      <c r="BF323">
        <v>0</v>
      </c>
      <c r="BG323">
        <v>0</v>
      </c>
      <c r="BH323">
        <v>0</v>
      </c>
      <c r="BI323">
        <v>0</v>
      </c>
      <c r="BJ323">
        <v>0</v>
      </c>
      <c r="BK323">
        <v>0</v>
      </c>
      <c r="BL323">
        <v>0</v>
      </c>
      <c r="BM323">
        <v>1766.5452000000002</v>
      </c>
      <c r="BN323">
        <v>1.62</v>
      </c>
      <c r="BO323">
        <v>0</v>
      </c>
      <c r="BP323">
        <v>1</v>
      </c>
      <c r="BQ323">
        <v>0</v>
      </c>
      <c r="BR323">
        <v>0</v>
      </c>
      <c r="BS323">
        <v>0</v>
      </c>
      <c r="BT323">
        <v>1766.5452000000002</v>
      </c>
      <c r="BU323">
        <v>1.62</v>
      </c>
      <c r="BV323">
        <v>0</v>
      </c>
      <c r="BW323">
        <v>1</v>
      </c>
      <c r="CU323">
        <f>ROUND(AT323*Source!I352*AH323*AL323,2)</f>
        <v>1766.55</v>
      </c>
      <c r="CV323">
        <f>ROUND(Y323*Source!I352,7)</f>
        <v>1.62</v>
      </c>
      <c r="CW323">
        <v>0</v>
      </c>
      <c r="CX323">
        <f>ROUND(Y323*Source!I352,7)</f>
        <v>1.62</v>
      </c>
      <c r="CY323">
        <f t="shared" si="103"/>
        <v>1090.46</v>
      </c>
      <c r="CZ323">
        <f t="shared" si="104"/>
        <v>1090.46</v>
      </c>
      <c r="DA323">
        <f t="shared" si="105"/>
        <v>1</v>
      </c>
      <c r="DB323">
        <f t="shared" si="109"/>
        <v>1766.55</v>
      </c>
      <c r="DC323">
        <f t="shared" si="110"/>
        <v>0</v>
      </c>
      <c r="DD323" t="s">
        <v>3</v>
      </c>
      <c r="DE323" t="s">
        <v>3</v>
      </c>
      <c r="DF323">
        <f t="shared" si="102"/>
        <v>0</v>
      </c>
      <c r="DG323">
        <f t="shared" si="107"/>
        <v>0</v>
      </c>
      <c r="DH323">
        <f t="shared" si="111"/>
        <v>0</v>
      </c>
      <c r="DI323">
        <f t="shared" si="112"/>
        <v>1766.55</v>
      </c>
      <c r="DJ323">
        <f t="shared" si="106"/>
        <v>1766.55</v>
      </c>
      <c r="DK323">
        <v>1</v>
      </c>
      <c r="DL323" t="s">
        <v>3</v>
      </c>
      <c r="DM323">
        <v>0</v>
      </c>
      <c r="DN323" t="s">
        <v>3</v>
      </c>
      <c r="DO323">
        <v>0</v>
      </c>
    </row>
    <row r="324" spans="1:119" x14ac:dyDescent="0.2">
      <c r="A324">
        <f>ROW(Source!A352)</f>
        <v>352</v>
      </c>
      <c r="B324">
        <v>87105511</v>
      </c>
      <c r="C324">
        <v>87115713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542</v>
      </c>
      <c r="J324" t="s">
        <v>3</v>
      </c>
      <c r="K324" t="s">
        <v>543</v>
      </c>
      <c r="L324">
        <v>1369</v>
      </c>
      <c r="N324">
        <v>1013</v>
      </c>
      <c r="O324" t="s">
        <v>485</v>
      </c>
      <c r="P324" t="s">
        <v>485</v>
      </c>
      <c r="Q324">
        <v>1</v>
      </c>
      <c r="W324">
        <v>0</v>
      </c>
      <c r="X324">
        <v>126826561</v>
      </c>
      <c r="Y324">
        <f t="shared" si="108"/>
        <v>1.62</v>
      </c>
      <c r="AA324">
        <v>0</v>
      </c>
      <c r="AB324">
        <v>0</v>
      </c>
      <c r="AC324">
        <v>0</v>
      </c>
      <c r="AD324">
        <v>1066.23</v>
      </c>
      <c r="AE324">
        <v>0</v>
      </c>
      <c r="AF324">
        <v>0</v>
      </c>
      <c r="AG324">
        <v>0</v>
      </c>
      <c r="AH324">
        <v>1066.23</v>
      </c>
      <c r="AI324">
        <v>1</v>
      </c>
      <c r="AJ324">
        <v>1</v>
      </c>
      <c r="AK324">
        <v>1</v>
      </c>
      <c r="AL324">
        <v>1</v>
      </c>
      <c r="AM324">
        <v>-2</v>
      </c>
      <c r="AN324">
        <v>0</v>
      </c>
      <c r="AO324">
        <v>0</v>
      </c>
      <c r="AP324">
        <v>1</v>
      </c>
      <c r="AQ324">
        <v>1</v>
      </c>
      <c r="AR324">
        <v>0</v>
      </c>
      <c r="AS324" t="s">
        <v>3</v>
      </c>
      <c r="AT324">
        <v>1.62</v>
      </c>
      <c r="AU324" t="s">
        <v>3</v>
      </c>
      <c r="AV324">
        <v>1</v>
      </c>
      <c r="AW324">
        <v>2</v>
      </c>
      <c r="AX324">
        <v>87115717</v>
      </c>
      <c r="AY324">
        <v>1</v>
      </c>
      <c r="AZ324">
        <v>0</v>
      </c>
      <c r="BA324">
        <v>324</v>
      </c>
      <c r="BB324">
        <v>1</v>
      </c>
      <c r="BC324">
        <v>0</v>
      </c>
      <c r="BD324">
        <v>0</v>
      </c>
      <c r="BE324">
        <v>0</v>
      </c>
      <c r="BF324">
        <v>0</v>
      </c>
      <c r="BG324">
        <v>0</v>
      </c>
      <c r="BH324">
        <v>0</v>
      </c>
      <c r="BI324">
        <v>0</v>
      </c>
      <c r="BJ324">
        <v>0</v>
      </c>
      <c r="BK324">
        <v>0</v>
      </c>
      <c r="BL324">
        <v>0</v>
      </c>
      <c r="BM324">
        <v>1727.2926000000002</v>
      </c>
      <c r="BN324">
        <v>1.62</v>
      </c>
      <c r="BO324">
        <v>0</v>
      </c>
      <c r="BP324">
        <v>1</v>
      </c>
      <c r="BQ324">
        <v>0</v>
      </c>
      <c r="BR324">
        <v>0</v>
      </c>
      <c r="BS324">
        <v>0</v>
      </c>
      <c r="BT324">
        <v>1727.2926000000002</v>
      </c>
      <c r="BU324">
        <v>1.62</v>
      </c>
      <c r="BV324">
        <v>0</v>
      </c>
      <c r="BW324">
        <v>1</v>
      </c>
      <c r="CU324">
        <f>ROUND(AT324*Source!I352*AH324*AL324,2)</f>
        <v>1727.29</v>
      </c>
      <c r="CV324">
        <f>ROUND(Y324*Source!I352,7)</f>
        <v>1.62</v>
      </c>
      <c r="CW324">
        <v>0</v>
      </c>
      <c r="CX324">
        <f>ROUND(Y324*Source!I352,7)</f>
        <v>1.62</v>
      </c>
      <c r="CY324">
        <f t="shared" si="103"/>
        <v>1066.23</v>
      </c>
      <c r="CZ324">
        <f t="shared" si="104"/>
        <v>1066.23</v>
      </c>
      <c r="DA324">
        <f t="shared" si="105"/>
        <v>1</v>
      </c>
      <c r="DB324">
        <f t="shared" si="109"/>
        <v>1727.29</v>
      </c>
      <c r="DC324">
        <f t="shared" si="110"/>
        <v>0</v>
      </c>
      <c r="DD324" t="s">
        <v>3</v>
      </c>
      <c r="DE324" t="s">
        <v>3</v>
      </c>
      <c r="DF324">
        <f t="shared" si="102"/>
        <v>0</v>
      </c>
      <c r="DG324">
        <f t="shared" si="107"/>
        <v>0</v>
      </c>
      <c r="DH324">
        <f t="shared" si="111"/>
        <v>0</v>
      </c>
      <c r="DI324">
        <f t="shared" si="112"/>
        <v>1727.29</v>
      </c>
      <c r="DJ324">
        <f t="shared" si="106"/>
        <v>1727.29</v>
      </c>
      <c r="DK324">
        <v>1</v>
      </c>
      <c r="DL324" t="s">
        <v>3</v>
      </c>
      <c r="DM324">
        <v>0</v>
      </c>
      <c r="DN324" t="s">
        <v>3</v>
      </c>
      <c r="DO324">
        <v>0</v>
      </c>
    </row>
    <row r="325" spans="1:119" x14ac:dyDescent="0.2">
      <c r="A325">
        <f>ROW(Source!A353)</f>
        <v>353</v>
      </c>
      <c r="B325">
        <v>87105575</v>
      </c>
      <c r="C325">
        <v>87115718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540</v>
      </c>
      <c r="J325" t="s">
        <v>3</v>
      </c>
      <c r="K325" t="s">
        <v>541</v>
      </c>
      <c r="L325">
        <v>1369</v>
      </c>
      <c r="N325">
        <v>1013</v>
      </c>
      <c r="O325" t="s">
        <v>485</v>
      </c>
      <c r="P325" t="s">
        <v>485</v>
      </c>
      <c r="Q325">
        <v>1</v>
      </c>
      <c r="W325">
        <v>0</v>
      </c>
      <c r="X325">
        <v>286205319</v>
      </c>
      <c r="Y325">
        <f t="shared" si="108"/>
        <v>0.5</v>
      </c>
      <c r="AA325">
        <v>0</v>
      </c>
      <c r="AB325">
        <v>0</v>
      </c>
      <c r="AC325">
        <v>0</v>
      </c>
      <c r="AD325">
        <v>1090.46</v>
      </c>
      <c r="AE325">
        <v>0</v>
      </c>
      <c r="AF325">
        <v>0</v>
      </c>
      <c r="AG325">
        <v>0</v>
      </c>
      <c r="AH325">
        <v>1090.46</v>
      </c>
      <c r="AI325">
        <v>1</v>
      </c>
      <c r="AJ325">
        <v>1</v>
      </c>
      <c r="AK325">
        <v>1</v>
      </c>
      <c r="AL325">
        <v>1</v>
      </c>
      <c r="AM325">
        <v>-2</v>
      </c>
      <c r="AN325">
        <v>0</v>
      </c>
      <c r="AO325">
        <v>0</v>
      </c>
      <c r="AP325">
        <v>1</v>
      </c>
      <c r="AQ325">
        <v>1</v>
      </c>
      <c r="AR325">
        <v>0</v>
      </c>
      <c r="AS325" t="s">
        <v>3</v>
      </c>
      <c r="AT325">
        <v>0.5</v>
      </c>
      <c r="AU325" t="s">
        <v>3</v>
      </c>
      <c r="AV325">
        <v>1</v>
      </c>
      <c r="AW325">
        <v>2</v>
      </c>
      <c r="AX325">
        <v>87115721</v>
      </c>
      <c r="AY325">
        <v>1</v>
      </c>
      <c r="AZ325">
        <v>0</v>
      </c>
      <c r="BA325">
        <v>325</v>
      </c>
      <c r="BB325">
        <v>1</v>
      </c>
      <c r="BC325">
        <v>0</v>
      </c>
      <c r="BD325">
        <v>0</v>
      </c>
      <c r="BE325">
        <v>0</v>
      </c>
      <c r="BF325">
        <v>0</v>
      </c>
      <c r="BG325">
        <v>0</v>
      </c>
      <c r="BH325">
        <v>0</v>
      </c>
      <c r="BI325">
        <v>0</v>
      </c>
      <c r="BJ325">
        <v>0</v>
      </c>
      <c r="BK325">
        <v>0</v>
      </c>
      <c r="BL325">
        <v>0</v>
      </c>
      <c r="BM325">
        <v>545.23</v>
      </c>
      <c r="BN325">
        <v>0.5</v>
      </c>
      <c r="BO325">
        <v>0</v>
      </c>
      <c r="BP325">
        <v>1</v>
      </c>
      <c r="BQ325">
        <v>0</v>
      </c>
      <c r="BR325">
        <v>0</v>
      </c>
      <c r="BS325">
        <v>0</v>
      </c>
      <c r="BT325">
        <v>545.23</v>
      </c>
      <c r="BU325">
        <v>0.5</v>
      </c>
      <c r="BV325">
        <v>0</v>
      </c>
      <c r="BW325">
        <v>1</v>
      </c>
      <c r="CU325">
        <f>ROUND(AT325*Source!I353*AH325*AL325,2)</f>
        <v>545.23</v>
      </c>
      <c r="CV325">
        <f>ROUND(Y325*Source!I353,7)</f>
        <v>0.5</v>
      </c>
      <c r="CW325">
        <v>0</v>
      </c>
      <c r="CX325">
        <f>ROUND(Y325*Source!I353,7)</f>
        <v>0.5</v>
      </c>
      <c r="CY325">
        <f t="shared" si="103"/>
        <v>1090.46</v>
      </c>
      <c r="CZ325">
        <f t="shared" si="104"/>
        <v>1090.46</v>
      </c>
      <c r="DA325">
        <f t="shared" si="105"/>
        <v>1</v>
      </c>
      <c r="DB325">
        <f t="shared" si="109"/>
        <v>545.23</v>
      </c>
      <c r="DC325">
        <f t="shared" si="110"/>
        <v>0</v>
      </c>
      <c r="DD325" t="s">
        <v>3</v>
      </c>
      <c r="DE325" t="s">
        <v>3</v>
      </c>
      <c r="DF325">
        <f t="shared" si="102"/>
        <v>0</v>
      </c>
      <c r="DG325">
        <f t="shared" si="107"/>
        <v>0</v>
      </c>
      <c r="DH325">
        <f t="shared" si="111"/>
        <v>0</v>
      </c>
      <c r="DI325">
        <f t="shared" si="112"/>
        <v>545.23</v>
      </c>
      <c r="DJ325">
        <f t="shared" si="106"/>
        <v>545.23</v>
      </c>
      <c r="DK325">
        <v>1</v>
      </c>
      <c r="DL325" t="s">
        <v>3</v>
      </c>
      <c r="DM325">
        <v>0</v>
      </c>
      <c r="DN325" t="s">
        <v>3</v>
      </c>
      <c r="DO325">
        <v>0</v>
      </c>
    </row>
    <row r="326" spans="1:119" x14ac:dyDescent="0.2">
      <c r="A326">
        <f>ROW(Source!A353)</f>
        <v>353</v>
      </c>
      <c r="B326">
        <v>87105575</v>
      </c>
      <c r="C326">
        <v>87115718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542</v>
      </c>
      <c r="J326" t="s">
        <v>3</v>
      </c>
      <c r="K326" t="s">
        <v>543</v>
      </c>
      <c r="L326">
        <v>1369</v>
      </c>
      <c r="N326">
        <v>1013</v>
      </c>
      <c r="O326" t="s">
        <v>485</v>
      </c>
      <c r="P326" t="s">
        <v>485</v>
      </c>
      <c r="Q326">
        <v>1</v>
      </c>
      <c r="W326">
        <v>0</v>
      </c>
      <c r="X326">
        <v>126826561</v>
      </c>
      <c r="Y326">
        <f t="shared" si="108"/>
        <v>0.5</v>
      </c>
      <c r="AA326">
        <v>0</v>
      </c>
      <c r="AB326">
        <v>0</v>
      </c>
      <c r="AC326">
        <v>0</v>
      </c>
      <c r="AD326">
        <v>1066.23</v>
      </c>
      <c r="AE326">
        <v>0</v>
      </c>
      <c r="AF326">
        <v>0</v>
      </c>
      <c r="AG326">
        <v>0</v>
      </c>
      <c r="AH326">
        <v>1066.23</v>
      </c>
      <c r="AI326">
        <v>1</v>
      </c>
      <c r="AJ326">
        <v>1</v>
      </c>
      <c r="AK326">
        <v>1</v>
      </c>
      <c r="AL326">
        <v>1</v>
      </c>
      <c r="AM326">
        <v>-2</v>
      </c>
      <c r="AN326">
        <v>0</v>
      </c>
      <c r="AO326">
        <v>0</v>
      </c>
      <c r="AP326">
        <v>1</v>
      </c>
      <c r="AQ326">
        <v>1</v>
      </c>
      <c r="AR326">
        <v>0</v>
      </c>
      <c r="AS326" t="s">
        <v>3</v>
      </c>
      <c r="AT326">
        <v>0.5</v>
      </c>
      <c r="AU326" t="s">
        <v>3</v>
      </c>
      <c r="AV326">
        <v>1</v>
      </c>
      <c r="AW326">
        <v>2</v>
      </c>
      <c r="AX326">
        <v>87115722</v>
      </c>
      <c r="AY326">
        <v>1</v>
      </c>
      <c r="AZ326">
        <v>0</v>
      </c>
      <c r="BA326">
        <v>326</v>
      </c>
      <c r="BB326">
        <v>1</v>
      </c>
      <c r="BC326">
        <v>0</v>
      </c>
      <c r="BD326">
        <v>0</v>
      </c>
      <c r="BE326">
        <v>0</v>
      </c>
      <c r="BF326">
        <v>0</v>
      </c>
      <c r="BG326">
        <v>0</v>
      </c>
      <c r="BH326">
        <v>0</v>
      </c>
      <c r="BI326">
        <v>0</v>
      </c>
      <c r="BJ326">
        <v>0</v>
      </c>
      <c r="BK326">
        <v>0</v>
      </c>
      <c r="BL326">
        <v>0</v>
      </c>
      <c r="BM326">
        <v>533.11500000000001</v>
      </c>
      <c r="BN326">
        <v>0.5</v>
      </c>
      <c r="BO326">
        <v>0</v>
      </c>
      <c r="BP326">
        <v>1</v>
      </c>
      <c r="BQ326">
        <v>0</v>
      </c>
      <c r="BR326">
        <v>0</v>
      </c>
      <c r="BS326">
        <v>0</v>
      </c>
      <c r="BT326">
        <v>533.11500000000001</v>
      </c>
      <c r="BU326">
        <v>0.5</v>
      </c>
      <c r="BV326">
        <v>0</v>
      </c>
      <c r="BW326">
        <v>1</v>
      </c>
      <c r="CU326">
        <f>ROUND(AT326*Source!I353*AH326*AL326,2)</f>
        <v>533.12</v>
      </c>
      <c r="CV326">
        <f>ROUND(Y326*Source!I353,7)</f>
        <v>0.5</v>
      </c>
      <c r="CW326">
        <v>0</v>
      </c>
      <c r="CX326">
        <f>ROUND(Y326*Source!I353,7)</f>
        <v>0.5</v>
      </c>
      <c r="CY326">
        <f t="shared" si="103"/>
        <v>1066.23</v>
      </c>
      <c r="CZ326">
        <f t="shared" si="104"/>
        <v>1066.23</v>
      </c>
      <c r="DA326">
        <f t="shared" si="105"/>
        <v>1</v>
      </c>
      <c r="DB326">
        <f t="shared" si="109"/>
        <v>533.12</v>
      </c>
      <c r="DC326">
        <f t="shared" si="110"/>
        <v>0</v>
      </c>
      <c r="DD326" t="s">
        <v>3</v>
      </c>
      <c r="DE326" t="s">
        <v>3</v>
      </c>
      <c r="DF326">
        <f t="shared" si="102"/>
        <v>0</v>
      </c>
      <c r="DG326">
        <f t="shared" si="107"/>
        <v>0</v>
      </c>
      <c r="DH326">
        <f t="shared" si="111"/>
        <v>0</v>
      </c>
      <c r="DI326">
        <f t="shared" si="112"/>
        <v>533.12</v>
      </c>
      <c r="DJ326">
        <f t="shared" si="106"/>
        <v>533.12</v>
      </c>
      <c r="DK326">
        <v>1</v>
      </c>
      <c r="DL326" t="s">
        <v>3</v>
      </c>
      <c r="DM326">
        <v>0</v>
      </c>
      <c r="DN326" t="s">
        <v>3</v>
      </c>
      <c r="DO326">
        <v>0</v>
      </c>
    </row>
    <row r="327" spans="1:119" x14ac:dyDescent="0.2">
      <c r="A327">
        <f>ROW(Source!A354)</f>
        <v>354</v>
      </c>
      <c r="B327">
        <v>87105511</v>
      </c>
      <c r="C327">
        <v>87115718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540</v>
      </c>
      <c r="J327" t="s">
        <v>3</v>
      </c>
      <c r="K327" t="s">
        <v>541</v>
      </c>
      <c r="L327">
        <v>1369</v>
      </c>
      <c r="N327">
        <v>1013</v>
      </c>
      <c r="O327" t="s">
        <v>485</v>
      </c>
      <c r="P327" t="s">
        <v>485</v>
      </c>
      <c r="Q327">
        <v>1</v>
      </c>
      <c r="W327">
        <v>0</v>
      </c>
      <c r="X327">
        <v>286205319</v>
      </c>
      <c r="Y327">
        <f t="shared" si="108"/>
        <v>0.5</v>
      </c>
      <c r="AA327">
        <v>0</v>
      </c>
      <c r="AB327">
        <v>0</v>
      </c>
      <c r="AC327">
        <v>0</v>
      </c>
      <c r="AD327">
        <v>1090.46</v>
      </c>
      <c r="AE327">
        <v>0</v>
      </c>
      <c r="AF327">
        <v>0</v>
      </c>
      <c r="AG327">
        <v>0</v>
      </c>
      <c r="AH327">
        <v>1090.46</v>
      </c>
      <c r="AI327">
        <v>1</v>
      </c>
      <c r="AJ327">
        <v>1</v>
      </c>
      <c r="AK327">
        <v>1</v>
      </c>
      <c r="AL327">
        <v>1</v>
      </c>
      <c r="AM327">
        <v>-2</v>
      </c>
      <c r="AN327">
        <v>0</v>
      </c>
      <c r="AO327">
        <v>0</v>
      </c>
      <c r="AP327">
        <v>1</v>
      </c>
      <c r="AQ327">
        <v>1</v>
      </c>
      <c r="AR327">
        <v>0</v>
      </c>
      <c r="AS327" t="s">
        <v>3</v>
      </c>
      <c r="AT327">
        <v>0.5</v>
      </c>
      <c r="AU327" t="s">
        <v>3</v>
      </c>
      <c r="AV327">
        <v>1</v>
      </c>
      <c r="AW327">
        <v>2</v>
      </c>
      <c r="AX327">
        <v>87115721</v>
      </c>
      <c r="AY327">
        <v>1</v>
      </c>
      <c r="AZ327">
        <v>0</v>
      </c>
      <c r="BA327">
        <v>327</v>
      </c>
      <c r="BB327">
        <v>1</v>
      </c>
      <c r="BC327">
        <v>0</v>
      </c>
      <c r="BD327">
        <v>0</v>
      </c>
      <c r="BE327">
        <v>0</v>
      </c>
      <c r="BF327">
        <v>0</v>
      </c>
      <c r="BG327">
        <v>0</v>
      </c>
      <c r="BH327">
        <v>0</v>
      </c>
      <c r="BI327">
        <v>0</v>
      </c>
      <c r="BJ327">
        <v>0</v>
      </c>
      <c r="BK327">
        <v>0</v>
      </c>
      <c r="BL327">
        <v>0</v>
      </c>
      <c r="BM327">
        <v>545.23</v>
      </c>
      <c r="BN327">
        <v>0.5</v>
      </c>
      <c r="BO327">
        <v>0</v>
      </c>
      <c r="BP327">
        <v>1</v>
      </c>
      <c r="BQ327">
        <v>0</v>
      </c>
      <c r="BR327">
        <v>0</v>
      </c>
      <c r="BS327">
        <v>0</v>
      </c>
      <c r="BT327">
        <v>545.23</v>
      </c>
      <c r="BU327">
        <v>0.5</v>
      </c>
      <c r="BV327">
        <v>0</v>
      </c>
      <c r="BW327">
        <v>1</v>
      </c>
      <c r="CU327">
        <f>ROUND(AT327*Source!I354*AH327*AL327,2)</f>
        <v>545.23</v>
      </c>
      <c r="CV327">
        <f>ROUND(Y327*Source!I354,7)</f>
        <v>0.5</v>
      </c>
      <c r="CW327">
        <v>0</v>
      </c>
      <c r="CX327">
        <f>ROUND(Y327*Source!I354,7)</f>
        <v>0.5</v>
      </c>
      <c r="CY327">
        <f t="shared" si="103"/>
        <v>1090.46</v>
      </c>
      <c r="CZ327">
        <f t="shared" si="104"/>
        <v>1090.46</v>
      </c>
      <c r="DA327">
        <f t="shared" si="105"/>
        <v>1</v>
      </c>
      <c r="DB327">
        <f t="shared" si="109"/>
        <v>545.23</v>
      </c>
      <c r="DC327">
        <f t="shared" si="110"/>
        <v>0</v>
      </c>
      <c r="DD327" t="s">
        <v>3</v>
      </c>
      <c r="DE327" t="s">
        <v>3</v>
      </c>
      <c r="DF327">
        <f t="shared" si="102"/>
        <v>0</v>
      </c>
      <c r="DG327">
        <f t="shared" si="107"/>
        <v>0</v>
      </c>
      <c r="DH327">
        <f t="shared" si="111"/>
        <v>0</v>
      </c>
      <c r="DI327">
        <f t="shared" si="112"/>
        <v>545.23</v>
      </c>
      <c r="DJ327">
        <f t="shared" si="106"/>
        <v>545.23</v>
      </c>
      <c r="DK327">
        <v>1</v>
      </c>
      <c r="DL327" t="s">
        <v>3</v>
      </c>
      <c r="DM327">
        <v>0</v>
      </c>
      <c r="DN327" t="s">
        <v>3</v>
      </c>
      <c r="DO327">
        <v>0</v>
      </c>
    </row>
    <row r="328" spans="1:119" x14ac:dyDescent="0.2">
      <c r="A328">
        <f>ROW(Source!A354)</f>
        <v>354</v>
      </c>
      <c r="B328">
        <v>87105511</v>
      </c>
      <c r="C328">
        <v>87115718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542</v>
      </c>
      <c r="J328" t="s">
        <v>3</v>
      </c>
      <c r="K328" t="s">
        <v>543</v>
      </c>
      <c r="L328">
        <v>1369</v>
      </c>
      <c r="N328">
        <v>1013</v>
      </c>
      <c r="O328" t="s">
        <v>485</v>
      </c>
      <c r="P328" t="s">
        <v>485</v>
      </c>
      <c r="Q328">
        <v>1</v>
      </c>
      <c r="W328">
        <v>0</v>
      </c>
      <c r="X328">
        <v>126826561</v>
      </c>
      <c r="Y328">
        <f t="shared" si="108"/>
        <v>0.5</v>
      </c>
      <c r="AA328">
        <v>0</v>
      </c>
      <c r="AB328">
        <v>0</v>
      </c>
      <c r="AC328">
        <v>0</v>
      </c>
      <c r="AD328">
        <v>1066.23</v>
      </c>
      <c r="AE328">
        <v>0</v>
      </c>
      <c r="AF328">
        <v>0</v>
      </c>
      <c r="AG328">
        <v>0</v>
      </c>
      <c r="AH328">
        <v>1066.23</v>
      </c>
      <c r="AI328">
        <v>1</v>
      </c>
      <c r="AJ328">
        <v>1</v>
      </c>
      <c r="AK328">
        <v>1</v>
      </c>
      <c r="AL328">
        <v>1</v>
      </c>
      <c r="AM328">
        <v>-2</v>
      </c>
      <c r="AN328">
        <v>0</v>
      </c>
      <c r="AO328">
        <v>0</v>
      </c>
      <c r="AP328">
        <v>1</v>
      </c>
      <c r="AQ328">
        <v>1</v>
      </c>
      <c r="AR328">
        <v>0</v>
      </c>
      <c r="AS328" t="s">
        <v>3</v>
      </c>
      <c r="AT328">
        <v>0.5</v>
      </c>
      <c r="AU328" t="s">
        <v>3</v>
      </c>
      <c r="AV328">
        <v>1</v>
      </c>
      <c r="AW328">
        <v>2</v>
      </c>
      <c r="AX328">
        <v>87115722</v>
      </c>
      <c r="AY328">
        <v>1</v>
      </c>
      <c r="AZ328">
        <v>0</v>
      </c>
      <c r="BA328">
        <v>328</v>
      </c>
      <c r="BB328">
        <v>1</v>
      </c>
      <c r="BC328">
        <v>0</v>
      </c>
      <c r="BD328">
        <v>0</v>
      </c>
      <c r="BE328">
        <v>0</v>
      </c>
      <c r="BF328">
        <v>0</v>
      </c>
      <c r="BG328">
        <v>0</v>
      </c>
      <c r="BH328">
        <v>0</v>
      </c>
      <c r="BI328">
        <v>0</v>
      </c>
      <c r="BJ328">
        <v>0</v>
      </c>
      <c r="BK328">
        <v>0</v>
      </c>
      <c r="BL328">
        <v>0</v>
      </c>
      <c r="BM328">
        <v>533.11500000000001</v>
      </c>
      <c r="BN328">
        <v>0.5</v>
      </c>
      <c r="BO328">
        <v>0</v>
      </c>
      <c r="BP328">
        <v>1</v>
      </c>
      <c r="BQ328">
        <v>0</v>
      </c>
      <c r="BR328">
        <v>0</v>
      </c>
      <c r="BS328">
        <v>0</v>
      </c>
      <c r="BT328">
        <v>533.11500000000001</v>
      </c>
      <c r="BU328">
        <v>0.5</v>
      </c>
      <c r="BV328">
        <v>0</v>
      </c>
      <c r="BW328">
        <v>1</v>
      </c>
      <c r="CU328">
        <f>ROUND(AT328*Source!I354*AH328*AL328,2)</f>
        <v>533.12</v>
      </c>
      <c r="CV328">
        <f>ROUND(Y328*Source!I354,7)</f>
        <v>0.5</v>
      </c>
      <c r="CW328">
        <v>0</v>
      </c>
      <c r="CX328">
        <f>ROUND(Y328*Source!I354,7)</f>
        <v>0.5</v>
      </c>
      <c r="CY328">
        <f t="shared" si="103"/>
        <v>1066.23</v>
      </c>
      <c r="CZ328">
        <f t="shared" si="104"/>
        <v>1066.23</v>
      </c>
      <c r="DA328">
        <f t="shared" si="105"/>
        <v>1</v>
      </c>
      <c r="DB328">
        <f t="shared" si="109"/>
        <v>533.12</v>
      </c>
      <c r="DC328">
        <f t="shared" si="110"/>
        <v>0</v>
      </c>
      <c r="DD328" t="s">
        <v>3</v>
      </c>
      <c r="DE328" t="s">
        <v>3</v>
      </c>
      <c r="DF328">
        <f t="shared" si="102"/>
        <v>0</v>
      </c>
      <c r="DG328">
        <f t="shared" si="107"/>
        <v>0</v>
      </c>
      <c r="DH328">
        <f t="shared" si="111"/>
        <v>0</v>
      </c>
      <c r="DI328">
        <f t="shared" si="112"/>
        <v>533.12</v>
      </c>
      <c r="DJ328">
        <f t="shared" si="106"/>
        <v>533.12</v>
      </c>
      <c r="DK328">
        <v>1</v>
      </c>
      <c r="DL328" t="s">
        <v>3</v>
      </c>
      <c r="DM328">
        <v>0</v>
      </c>
      <c r="DN328" t="s">
        <v>3</v>
      </c>
      <c r="DO328">
        <v>0</v>
      </c>
    </row>
    <row r="329" spans="1:119" x14ac:dyDescent="0.2">
      <c r="A329">
        <f>ROW(Source!A355)</f>
        <v>355</v>
      </c>
      <c r="B329">
        <v>87105575</v>
      </c>
      <c r="C329">
        <v>87115723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540</v>
      </c>
      <c r="J329" t="s">
        <v>3</v>
      </c>
      <c r="K329" t="s">
        <v>541</v>
      </c>
      <c r="L329">
        <v>1369</v>
      </c>
      <c r="N329">
        <v>1013</v>
      </c>
      <c r="O329" t="s">
        <v>485</v>
      </c>
      <c r="P329" t="s">
        <v>485</v>
      </c>
      <c r="Q329">
        <v>1</v>
      </c>
      <c r="W329">
        <v>0</v>
      </c>
      <c r="X329">
        <v>286205319</v>
      </c>
      <c r="Y329">
        <f t="shared" si="108"/>
        <v>0.16</v>
      </c>
      <c r="AA329">
        <v>0</v>
      </c>
      <c r="AB329">
        <v>0</v>
      </c>
      <c r="AC329">
        <v>0</v>
      </c>
      <c r="AD329">
        <v>1090.46</v>
      </c>
      <c r="AE329">
        <v>0</v>
      </c>
      <c r="AF329">
        <v>0</v>
      </c>
      <c r="AG329">
        <v>0</v>
      </c>
      <c r="AH329">
        <v>1090.46</v>
      </c>
      <c r="AI329">
        <v>1</v>
      </c>
      <c r="AJ329">
        <v>1</v>
      </c>
      <c r="AK329">
        <v>1</v>
      </c>
      <c r="AL329">
        <v>1</v>
      </c>
      <c r="AM329">
        <v>-2</v>
      </c>
      <c r="AN329">
        <v>0</v>
      </c>
      <c r="AO329">
        <v>0</v>
      </c>
      <c r="AP329">
        <v>1</v>
      </c>
      <c r="AQ329">
        <v>1</v>
      </c>
      <c r="AR329">
        <v>0</v>
      </c>
      <c r="AS329" t="s">
        <v>3</v>
      </c>
      <c r="AT329">
        <v>0.16</v>
      </c>
      <c r="AU329" t="s">
        <v>3</v>
      </c>
      <c r="AV329">
        <v>1</v>
      </c>
      <c r="AW329">
        <v>2</v>
      </c>
      <c r="AX329">
        <v>87115726</v>
      </c>
      <c r="AY329">
        <v>1</v>
      </c>
      <c r="AZ329">
        <v>0</v>
      </c>
      <c r="BA329">
        <v>329</v>
      </c>
      <c r="BB329">
        <v>1</v>
      </c>
      <c r="BC329">
        <v>0</v>
      </c>
      <c r="BD329">
        <v>0</v>
      </c>
      <c r="BE329">
        <v>0</v>
      </c>
      <c r="BF329">
        <v>0</v>
      </c>
      <c r="BG329">
        <v>0</v>
      </c>
      <c r="BH329">
        <v>0</v>
      </c>
      <c r="BI329">
        <v>0</v>
      </c>
      <c r="BJ329">
        <v>0</v>
      </c>
      <c r="BK329">
        <v>0</v>
      </c>
      <c r="BL329">
        <v>0</v>
      </c>
      <c r="BM329">
        <v>174.4736</v>
      </c>
      <c r="BN329">
        <v>0.16</v>
      </c>
      <c r="BO329">
        <v>0</v>
      </c>
      <c r="BP329">
        <v>1</v>
      </c>
      <c r="BQ329">
        <v>0</v>
      </c>
      <c r="BR329">
        <v>0</v>
      </c>
      <c r="BS329">
        <v>0</v>
      </c>
      <c r="BT329">
        <v>174.4736</v>
      </c>
      <c r="BU329">
        <v>0.16</v>
      </c>
      <c r="BV329">
        <v>0</v>
      </c>
      <c r="BW329">
        <v>1</v>
      </c>
      <c r="CU329">
        <f>ROUND(AT329*Source!I355*AH329*AL329,2)</f>
        <v>174.47</v>
      </c>
      <c r="CV329">
        <f>ROUND(Y329*Source!I355,7)</f>
        <v>0.16</v>
      </c>
      <c r="CW329">
        <v>0</v>
      </c>
      <c r="CX329">
        <f>ROUND(Y329*Source!I355,7)</f>
        <v>0.16</v>
      </c>
      <c r="CY329">
        <f t="shared" si="103"/>
        <v>1090.46</v>
      </c>
      <c r="CZ329">
        <f t="shared" si="104"/>
        <v>1090.46</v>
      </c>
      <c r="DA329">
        <f t="shared" si="105"/>
        <v>1</v>
      </c>
      <c r="DB329">
        <f t="shared" si="109"/>
        <v>174.47</v>
      </c>
      <c r="DC329">
        <f t="shared" si="110"/>
        <v>0</v>
      </c>
      <c r="DD329" t="s">
        <v>3</v>
      </c>
      <c r="DE329" t="s">
        <v>3</v>
      </c>
      <c r="DF329">
        <f t="shared" si="102"/>
        <v>0</v>
      </c>
      <c r="DG329">
        <f t="shared" si="107"/>
        <v>0</v>
      </c>
      <c r="DH329">
        <f t="shared" si="111"/>
        <v>0</v>
      </c>
      <c r="DI329">
        <f t="shared" si="112"/>
        <v>174.47</v>
      </c>
      <c r="DJ329">
        <f t="shared" si="106"/>
        <v>174.47</v>
      </c>
      <c r="DK329">
        <v>1</v>
      </c>
      <c r="DL329" t="s">
        <v>3</v>
      </c>
      <c r="DM329">
        <v>0</v>
      </c>
      <c r="DN329" t="s">
        <v>3</v>
      </c>
      <c r="DO329">
        <v>0</v>
      </c>
    </row>
    <row r="330" spans="1:119" x14ac:dyDescent="0.2">
      <c r="A330">
        <f>ROW(Source!A355)</f>
        <v>355</v>
      </c>
      <c r="B330">
        <v>87105575</v>
      </c>
      <c r="C330">
        <v>87115723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542</v>
      </c>
      <c r="J330" t="s">
        <v>3</v>
      </c>
      <c r="K330" t="s">
        <v>543</v>
      </c>
      <c r="L330">
        <v>1369</v>
      </c>
      <c r="N330">
        <v>1013</v>
      </c>
      <c r="O330" t="s">
        <v>485</v>
      </c>
      <c r="P330" t="s">
        <v>485</v>
      </c>
      <c r="Q330">
        <v>1</v>
      </c>
      <c r="W330">
        <v>0</v>
      </c>
      <c r="X330">
        <v>126826561</v>
      </c>
      <c r="Y330">
        <f t="shared" si="108"/>
        <v>0.16</v>
      </c>
      <c r="AA330">
        <v>0</v>
      </c>
      <c r="AB330">
        <v>0</v>
      </c>
      <c r="AC330">
        <v>0</v>
      </c>
      <c r="AD330">
        <v>1066.23</v>
      </c>
      <c r="AE330">
        <v>0</v>
      </c>
      <c r="AF330">
        <v>0</v>
      </c>
      <c r="AG330">
        <v>0</v>
      </c>
      <c r="AH330">
        <v>1066.23</v>
      </c>
      <c r="AI330">
        <v>1</v>
      </c>
      <c r="AJ330">
        <v>1</v>
      </c>
      <c r="AK330">
        <v>1</v>
      </c>
      <c r="AL330">
        <v>1</v>
      </c>
      <c r="AM330">
        <v>-2</v>
      </c>
      <c r="AN330">
        <v>0</v>
      </c>
      <c r="AO330">
        <v>0</v>
      </c>
      <c r="AP330">
        <v>1</v>
      </c>
      <c r="AQ330">
        <v>1</v>
      </c>
      <c r="AR330">
        <v>0</v>
      </c>
      <c r="AS330" t="s">
        <v>3</v>
      </c>
      <c r="AT330">
        <v>0.16</v>
      </c>
      <c r="AU330" t="s">
        <v>3</v>
      </c>
      <c r="AV330">
        <v>1</v>
      </c>
      <c r="AW330">
        <v>2</v>
      </c>
      <c r="AX330">
        <v>87115727</v>
      </c>
      <c r="AY330">
        <v>1</v>
      </c>
      <c r="AZ330">
        <v>0</v>
      </c>
      <c r="BA330">
        <v>330</v>
      </c>
      <c r="BB330">
        <v>1</v>
      </c>
      <c r="BC330">
        <v>0</v>
      </c>
      <c r="BD330">
        <v>0</v>
      </c>
      <c r="BE330">
        <v>0</v>
      </c>
      <c r="BF330">
        <v>0</v>
      </c>
      <c r="BG330">
        <v>0</v>
      </c>
      <c r="BH330">
        <v>0</v>
      </c>
      <c r="BI330">
        <v>0</v>
      </c>
      <c r="BJ330">
        <v>0</v>
      </c>
      <c r="BK330">
        <v>0</v>
      </c>
      <c r="BL330">
        <v>0</v>
      </c>
      <c r="BM330">
        <v>170.5968</v>
      </c>
      <c r="BN330">
        <v>0.16</v>
      </c>
      <c r="BO330">
        <v>0</v>
      </c>
      <c r="BP330">
        <v>1</v>
      </c>
      <c r="BQ330">
        <v>0</v>
      </c>
      <c r="BR330">
        <v>0</v>
      </c>
      <c r="BS330">
        <v>0</v>
      </c>
      <c r="BT330">
        <v>170.5968</v>
      </c>
      <c r="BU330">
        <v>0.16</v>
      </c>
      <c r="BV330">
        <v>0</v>
      </c>
      <c r="BW330">
        <v>1</v>
      </c>
      <c r="CU330">
        <f>ROUND(AT330*Source!I355*AH330*AL330,2)</f>
        <v>170.6</v>
      </c>
      <c r="CV330">
        <f>ROUND(Y330*Source!I355,7)</f>
        <v>0.16</v>
      </c>
      <c r="CW330">
        <v>0</v>
      </c>
      <c r="CX330">
        <f>ROUND(Y330*Source!I355,7)</f>
        <v>0.16</v>
      </c>
      <c r="CY330">
        <f t="shared" si="103"/>
        <v>1066.23</v>
      </c>
      <c r="CZ330">
        <f t="shared" si="104"/>
        <v>1066.23</v>
      </c>
      <c r="DA330">
        <f t="shared" si="105"/>
        <v>1</v>
      </c>
      <c r="DB330">
        <f t="shared" si="109"/>
        <v>170.6</v>
      </c>
      <c r="DC330">
        <f t="shared" si="110"/>
        <v>0</v>
      </c>
      <c r="DD330" t="s">
        <v>3</v>
      </c>
      <c r="DE330" t="s">
        <v>3</v>
      </c>
      <c r="DF330">
        <f t="shared" si="102"/>
        <v>0</v>
      </c>
      <c r="DG330">
        <f t="shared" si="107"/>
        <v>0</v>
      </c>
      <c r="DH330">
        <f t="shared" si="111"/>
        <v>0</v>
      </c>
      <c r="DI330">
        <f t="shared" si="112"/>
        <v>170.6</v>
      </c>
      <c r="DJ330">
        <f t="shared" si="106"/>
        <v>170.6</v>
      </c>
      <c r="DK330">
        <v>1</v>
      </c>
      <c r="DL330" t="s">
        <v>3</v>
      </c>
      <c r="DM330">
        <v>0</v>
      </c>
      <c r="DN330" t="s">
        <v>3</v>
      </c>
      <c r="DO330">
        <v>0</v>
      </c>
    </row>
    <row r="331" spans="1:119" x14ac:dyDescent="0.2">
      <c r="A331">
        <f>ROW(Source!A356)</f>
        <v>356</v>
      </c>
      <c r="B331">
        <v>87105511</v>
      </c>
      <c r="C331">
        <v>87115723</v>
      </c>
      <c r="D331">
        <v>85789218</v>
      </c>
      <c r="E331">
        <v>117</v>
      </c>
      <c r="F331">
        <v>1</v>
      </c>
      <c r="G331">
        <v>1</v>
      </c>
      <c r="H331">
        <v>1</v>
      </c>
      <c r="I331" t="s">
        <v>540</v>
      </c>
      <c r="J331" t="s">
        <v>3</v>
      </c>
      <c r="K331" t="s">
        <v>541</v>
      </c>
      <c r="L331">
        <v>1369</v>
      </c>
      <c r="N331">
        <v>1013</v>
      </c>
      <c r="O331" t="s">
        <v>485</v>
      </c>
      <c r="P331" t="s">
        <v>485</v>
      </c>
      <c r="Q331">
        <v>1</v>
      </c>
      <c r="W331">
        <v>0</v>
      </c>
      <c r="X331">
        <v>286205319</v>
      </c>
      <c r="Y331">
        <f t="shared" si="108"/>
        <v>0.16</v>
      </c>
      <c r="AA331">
        <v>0</v>
      </c>
      <c r="AB331">
        <v>0</v>
      </c>
      <c r="AC331">
        <v>0</v>
      </c>
      <c r="AD331">
        <v>1090.46</v>
      </c>
      <c r="AE331">
        <v>0</v>
      </c>
      <c r="AF331">
        <v>0</v>
      </c>
      <c r="AG331">
        <v>0</v>
      </c>
      <c r="AH331">
        <v>1090.46</v>
      </c>
      <c r="AI331">
        <v>1</v>
      </c>
      <c r="AJ331">
        <v>1</v>
      </c>
      <c r="AK331">
        <v>1</v>
      </c>
      <c r="AL331">
        <v>1</v>
      </c>
      <c r="AM331">
        <v>-2</v>
      </c>
      <c r="AN331">
        <v>0</v>
      </c>
      <c r="AO331">
        <v>0</v>
      </c>
      <c r="AP331">
        <v>1</v>
      </c>
      <c r="AQ331">
        <v>1</v>
      </c>
      <c r="AR331">
        <v>0</v>
      </c>
      <c r="AS331" t="s">
        <v>3</v>
      </c>
      <c r="AT331">
        <v>0.16</v>
      </c>
      <c r="AU331" t="s">
        <v>3</v>
      </c>
      <c r="AV331">
        <v>1</v>
      </c>
      <c r="AW331">
        <v>2</v>
      </c>
      <c r="AX331">
        <v>87115726</v>
      </c>
      <c r="AY331">
        <v>1</v>
      </c>
      <c r="AZ331">
        <v>0</v>
      </c>
      <c r="BA331">
        <v>331</v>
      </c>
      <c r="BB331">
        <v>1</v>
      </c>
      <c r="BC331">
        <v>0</v>
      </c>
      <c r="BD331">
        <v>0</v>
      </c>
      <c r="BE331">
        <v>0</v>
      </c>
      <c r="BF331">
        <v>0</v>
      </c>
      <c r="BG331">
        <v>0</v>
      </c>
      <c r="BH331">
        <v>0</v>
      </c>
      <c r="BI331">
        <v>0</v>
      </c>
      <c r="BJ331">
        <v>0</v>
      </c>
      <c r="BK331">
        <v>0</v>
      </c>
      <c r="BL331">
        <v>0</v>
      </c>
      <c r="BM331">
        <v>174.4736</v>
      </c>
      <c r="BN331">
        <v>0.16</v>
      </c>
      <c r="BO331">
        <v>0</v>
      </c>
      <c r="BP331">
        <v>1</v>
      </c>
      <c r="BQ331">
        <v>0</v>
      </c>
      <c r="BR331">
        <v>0</v>
      </c>
      <c r="BS331">
        <v>0</v>
      </c>
      <c r="BT331">
        <v>174.4736</v>
      </c>
      <c r="BU331">
        <v>0.16</v>
      </c>
      <c r="BV331">
        <v>0</v>
      </c>
      <c r="BW331">
        <v>1</v>
      </c>
      <c r="CU331">
        <f>ROUND(AT331*Source!I356*AH331*AL331,2)</f>
        <v>174.47</v>
      </c>
      <c r="CV331">
        <f>ROUND(Y331*Source!I356,7)</f>
        <v>0.16</v>
      </c>
      <c r="CW331">
        <v>0</v>
      </c>
      <c r="CX331">
        <f>ROUND(Y331*Source!I356,7)</f>
        <v>0.16</v>
      </c>
      <c r="CY331">
        <f t="shared" si="103"/>
        <v>1090.46</v>
      </c>
      <c r="CZ331">
        <f t="shared" si="104"/>
        <v>1090.46</v>
      </c>
      <c r="DA331">
        <f t="shared" si="105"/>
        <v>1</v>
      </c>
      <c r="DB331">
        <f t="shared" si="109"/>
        <v>174.47</v>
      </c>
      <c r="DC331">
        <f t="shared" si="110"/>
        <v>0</v>
      </c>
      <c r="DD331" t="s">
        <v>3</v>
      </c>
      <c r="DE331" t="s">
        <v>3</v>
      </c>
      <c r="DF331">
        <f t="shared" si="102"/>
        <v>0</v>
      </c>
      <c r="DG331">
        <f t="shared" si="107"/>
        <v>0</v>
      </c>
      <c r="DH331">
        <f t="shared" si="111"/>
        <v>0</v>
      </c>
      <c r="DI331">
        <f t="shared" si="112"/>
        <v>174.47</v>
      </c>
      <c r="DJ331">
        <f t="shared" si="106"/>
        <v>174.47</v>
      </c>
      <c r="DK331">
        <v>1</v>
      </c>
      <c r="DL331" t="s">
        <v>3</v>
      </c>
      <c r="DM331">
        <v>0</v>
      </c>
      <c r="DN331" t="s">
        <v>3</v>
      </c>
      <c r="DO331">
        <v>0</v>
      </c>
    </row>
    <row r="332" spans="1:119" x14ac:dyDescent="0.2">
      <c r="A332">
        <f>ROW(Source!A356)</f>
        <v>356</v>
      </c>
      <c r="B332">
        <v>87105511</v>
      </c>
      <c r="C332">
        <v>87115723</v>
      </c>
      <c r="D332">
        <v>85789242</v>
      </c>
      <c r="E332">
        <v>117</v>
      </c>
      <c r="F332">
        <v>1</v>
      </c>
      <c r="G332">
        <v>1</v>
      </c>
      <c r="H332">
        <v>1</v>
      </c>
      <c r="I332" t="s">
        <v>542</v>
      </c>
      <c r="J332" t="s">
        <v>3</v>
      </c>
      <c r="K332" t="s">
        <v>543</v>
      </c>
      <c r="L332">
        <v>1369</v>
      </c>
      <c r="N332">
        <v>1013</v>
      </c>
      <c r="O332" t="s">
        <v>485</v>
      </c>
      <c r="P332" t="s">
        <v>485</v>
      </c>
      <c r="Q332">
        <v>1</v>
      </c>
      <c r="W332">
        <v>0</v>
      </c>
      <c r="X332">
        <v>126826561</v>
      </c>
      <c r="Y332">
        <f t="shared" si="108"/>
        <v>0.16</v>
      </c>
      <c r="AA332">
        <v>0</v>
      </c>
      <c r="AB332">
        <v>0</v>
      </c>
      <c r="AC332">
        <v>0</v>
      </c>
      <c r="AD332">
        <v>1066.23</v>
      </c>
      <c r="AE332">
        <v>0</v>
      </c>
      <c r="AF332">
        <v>0</v>
      </c>
      <c r="AG332">
        <v>0</v>
      </c>
      <c r="AH332">
        <v>1066.23</v>
      </c>
      <c r="AI332">
        <v>1</v>
      </c>
      <c r="AJ332">
        <v>1</v>
      </c>
      <c r="AK332">
        <v>1</v>
      </c>
      <c r="AL332">
        <v>1</v>
      </c>
      <c r="AM332">
        <v>-2</v>
      </c>
      <c r="AN332">
        <v>0</v>
      </c>
      <c r="AO332">
        <v>0</v>
      </c>
      <c r="AP332">
        <v>1</v>
      </c>
      <c r="AQ332">
        <v>1</v>
      </c>
      <c r="AR332">
        <v>0</v>
      </c>
      <c r="AS332" t="s">
        <v>3</v>
      </c>
      <c r="AT332">
        <v>0.16</v>
      </c>
      <c r="AU332" t="s">
        <v>3</v>
      </c>
      <c r="AV332">
        <v>1</v>
      </c>
      <c r="AW332">
        <v>2</v>
      </c>
      <c r="AX332">
        <v>87115727</v>
      </c>
      <c r="AY332">
        <v>1</v>
      </c>
      <c r="AZ332">
        <v>0</v>
      </c>
      <c r="BA332">
        <v>332</v>
      </c>
      <c r="BB332">
        <v>1</v>
      </c>
      <c r="BC332">
        <v>0</v>
      </c>
      <c r="BD332">
        <v>0</v>
      </c>
      <c r="BE332">
        <v>0</v>
      </c>
      <c r="BF332">
        <v>0</v>
      </c>
      <c r="BG332">
        <v>0</v>
      </c>
      <c r="BH332">
        <v>0</v>
      </c>
      <c r="BI332">
        <v>0</v>
      </c>
      <c r="BJ332">
        <v>0</v>
      </c>
      <c r="BK332">
        <v>0</v>
      </c>
      <c r="BL332">
        <v>0</v>
      </c>
      <c r="BM332">
        <v>170.5968</v>
      </c>
      <c r="BN332">
        <v>0.16</v>
      </c>
      <c r="BO332">
        <v>0</v>
      </c>
      <c r="BP332">
        <v>1</v>
      </c>
      <c r="BQ332">
        <v>0</v>
      </c>
      <c r="BR332">
        <v>0</v>
      </c>
      <c r="BS332">
        <v>0</v>
      </c>
      <c r="BT332">
        <v>170.5968</v>
      </c>
      <c r="BU332">
        <v>0.16</v>
      </c>
      <c r="BV332">
        <v>0</v>
      </c>
      <c r="BW332">
        <v>1</v>
      </c>
      <c r="CU332">
        <f>ROUND(AT332*Source!I356*AH332*AL332,2)</f>
        <v>170.6</v>
      </c>
      <c r="CV332">
        <f>ROUND(Y332*Source!I356,7)</f>
        <v>0.16</v>
      </c>
      <c r="CW332">
        <v>0</v>
      </c>
      <c r="CX332">
        <f>ROUND(Y332*Source!I356,7)</f>
        <v>0.16</v>
      </c>
      <c r="CY332">
        <f t="shared" si="103"/>
        <v>1066.23</v>
      </c>
      <c r="CZ332">
        <f t="shared" si="104"/>
        <v>1066.23</v>
      </c>
      <c r="DA332">
        <f t="shared" si="105"/>
        <v>1</v>
      </c>
      <c r="DB332">
        <f t="shared" si="109"/>
        <v>170.6</v>
      </c>
      <c r="DC332">
        <f t="shared" si="110"/>
        <v>0</v>
      </c>
      <c r="DD332" t="s">
        <v>3</v>
      </c>
      <c r="DE332" t="s">
        <v>3</v>
      </c>
      <c r="DF332">
        <f t="shared" si="102"/>
        <v>0</v>
      </c>
      <c r="DG332">
        <f t="shared" si="107"/>
        <v>0</v>
      </c>
      <c r="DH332">
        <f t="shared" si="111"/>
        <v>0</v>
      </c>
      <c r="DI332">
        <f t="shared" si="112"/>
        <v>170.6</v>
      </c>
      <c r="DJ332">
        <f t="shared" si="106"/>
        <v>170.6</v>
      </c>
      <c r="DK332">
        <v>1</v>
      </c>
      <c r="DL332" t="s">
        <v>3</v>
      </c>
      <c r="DM332">
        <v>0</v>
      </c>
      <c r="DN332" t="s">
        <v>3</v>
      </c>
      <c r="DO332">
        <v>0</v>
      </c>
    </row>
    <row r="448" spans="9:9" x14ac:dyDescent="0.2">
      <c r="I448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R33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87115306</v>
      </c>
      <c r="C1">
        <v>87115300</v>
      </c>
      <c r="D1">
        <v>84136600</v>
      </c>
      <c r="E1">
        <v>116</v>
      </c>
      <c r="F1">
        <v>1</v>
      </c>
      <c r="G1">
        <v>1</v>
      </c>
      <c r="H1">
        <v>1</v>
      </c>
      <c r="I1" t="s">
        <v>439</v>
      </c>
      <c r="J1" t="s">
        <v>3</v>
      </c>
      <c r="K1" t="s">
        <v>440</v>
      </c>
      <c r="L1">
        <v>1191</v>
      </c>
      <c r="N1">
        <v>1013</v>
      </c>
      <c r="O1" t="s">
        <v>441</v>
      </c>
      <c r="P1" t="s">
        <v>441</v>
      </c>
      <c r="Q1">
        <v>1</v>
      </c>
      <c r="X1">
        <v>0.44</v>
      </c>
      <c r="Y1">
        <v>0</v>
      </c>
      <c r="Z1">
        <v>0</v>
      </c>
      <c r="AA1">
        <v>0</v>
      </c>
      <c r="AB1">
        <v>690.62</v>
      </c>
      <c r="AC1">
        <v>0</v>
      </c>
      <c r="AD1">
        <v>1</v>
      </c>
      <c r="AE1">
        <v>1</v>
      </c>
      <c r="AF1" t="s">
        <v>3</v>
      </c>
      <c r="AG1">
        <v>0.44</v>
      </c>
      <c r="AH1">
        <v>2</v>
      </c>
      <c r="AI1">
        <v>87115301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87115307</v>
      </c>
      <c r="C2">
        <v>87115300</v>
      </c>
      <c r="D2">
        <v>84136813</v>
      </c>
      <c r="E2">
        <v>116</v>
      </c>
      <c r="F2">
        <v>1</v>
      </c>
      <c r="G2">
        <v>1</v>
      </c>
      <c r="H2">
        <v>1</v>
      </c>
      <c r="I2" t="s">
        <v>442</v>
      </c>
      <c r="J2" t="s">
        <v>3</v>
      </c>
      <c r="K2" t="s">
        <v>443</v>
      </c>
      <c r="L2">
        <v>1191</v>
      </c>
      <c r="N2">
        <v>1013</v>
      </c>
      <c r="O2" t="s">
        <v>441</v>
      </c>
      <c r="P2" t="s">
        <v>441</v>
      </c>
      <c r="Q2">
        <v>1</v>
      </c>
      <c r="X2">
        <v>0.48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2</v>
      </c>
      <c r="AF2" t="s">
        <v>3</v>
      </c>
      <c r="AG2">
        <v>0.48</v>
      </c>
      <c r="AH2">
        <v>2</v>
      </c>
      <c r="AI2">
        <v>87115302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ROW(Source!A28)</f>
        <v>28</v>
      </c>
      <c r="B3">
        <v>87115308</v>
      </c>
      <c r="C3">
        <v>87115300</v>
      </c>
      <c r="D3">
        <v>84257803</v>
      </c>
      <c r="E3">
        <v>1</v>
      </c>
      <c r="F3">
        <v>1</v>
      </c>
      <c r="G3">
        <v>1</v>
      </c>
      <c r="H3">
        <v>2</v>
      </c>
      <c r="I3" t="s">
        <v>444</v>
      </c>
      <c r="J3" t="s">
        <v>445</v>
      </c>
      <c r="K3" t="s">
        <v>446</v>
      </c>
      <c r="L3">
        <v>1368</v>
      </c>
      <c r="N3">
        <v>1011</v>
      </c>
      <c r="O3" t="s">
        <v>447</v>
      </c>
      <c r="P3" t="s">
        <v>447</v>
      </c>
      <c r="Q3">
        <v>1</v>
      </c>
      <c r="X3">
        <v>0.24</v>
      </c>
      <c r="Y3">
        <v>0</v>
      </c>
      <c r="Z3">
        <v>1626.29</v>
      </c>
      <c r="AA3">
        <v>1090.46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0.24</v>
      </c>
      <c r="AH3">
        <v>2</v>
      </c>
      <c r="AI3">
        <v>87115303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ROW(Source!A28)</f>
        <v>28</v>
      </c>
      <c r="B4">
        <v>87115309</v>
      </c>
      <c r="C4">
        <v>87115300</v>
      </c>
      <c r="D4">
        <v>84258760</v>
      </c>
      <c r="E4">
        <v>1</v>
      </c>
      <c r="F4">
        <v>1</v>
      </c>
      <c r="G4">
        <v>1</v>
      </c>
      <c r="H4">
        <v>2</v>
      </c>
      <c r="I4" t="s">
        <v>449</v>
      </c>
      <c r="J4" t="s">
        <v>450</v>
      </c>
      <c r="K4" t="s">
        <v>451</v>
      </c>
      <c r="L4">
        <v>1368</v>
      </c>
      <c r="N4">
        <v>1011</v>
      </c>
      <c r="O4" t="s">
        <v>447</v>
      </c>
      <c r="P4" t="s">
        <v>447</v>
      </c>
      <c r="Q4">
        <v>1</v>
      </c>
      <c r="X4">
        <v>0.24</v>
      </c>
      <c r="Y4">
        <v>0</v>
      </c>
      <c r="Z4">
        <v>13.86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0.24</v>
      </c>
      <c r="AH4">
        <v>2</v>
      </c>
      <c r="AI4">
        <v>87115304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ROW(Source!A28)</f>
        <v>28</v>
      </c>
      <c r="B5">
        <v>87115310</v>
      </c>
      <c r="C5">
        <v>87115300</v>
      </c>
      <c r="D5">
        <v>84258778</v>
      </c>
      <c r="E5">
        <v>1</v>
      </c>
      <c r="F5">
        <v>1</v>
      </c>
      <c r="G5">
        <v>1</v>
      </c>
      <c r="H5">
        <v>2</v>
      </c>
      <c r="I5" t="s">
        <v>452</v>
      </c>
      <c r="J5" t="s">
        <v>453</v>
      </c>
      <c r="K5" t="s">
        <v>454</v>
      </c>
      <c r="L5">
        <v>1368</v>
      </c>
      <c r="N5">
        <v>1011</v>
      </c>
      <c r="O5" t="s">
        <v>447</v>
      </c>
      <c r="P5" t="s">
        <v>447</v>
      </c>
      <c r="Q5">
        <v>1</v>
      </c>
      <c r="X5">
        <v>0.24</v>
      </c>
      <c r="Y5">
        <v>0</v>
      </c>
      <c r="Z5">
        <v>487.94</v>
      </c>
      <c r="AA5">
        <v>801.75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0.24</v>
      </c>
      <c r="AH5">
        <v>2</v>
      </c>
      <c r="AI5">
        <v>87115305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ROW(Source!A29)</f>
        <v>29</v>
      </c>
      <c r="B6">
        <v>87115306</v>
      </c>
      <c r="C6">
        <v>87115300</v>
      </c>
      <c r="D6">
        <v>84136600</v>
      </c>
      <c r="E6">
        <v>116</v>
      </c>
      <c r="F6">
        <v>1</v>
      </c>
      <c r="G6">
        <v>1</v>
      </c>
      <c r="H6">
        <v>1</v>
      </c>
      <c r="I6" t="s">
        <v>439</v>
      </c>
      <c r="J6" t="s">
        <v>3</v>
      </c>
      <c r="K6" t="s">
        <v>440</v>
      </c>
      <c r="L6">
        <v>1191</v>
      </c>
      <c r="N6">
        <v>1013</v>
      </c>
      <c r="O6" t="s">
        <v>441</v>
      </c>
      <c r="P6" t="s">
        <v>441</v>
      </c>
      <c r="Q6">
        <v>1</v>
      </c>
      <c r="X6">
        <v>0.44</v>
      </c>
      <c r="Y6">
        <v>0</v>
      </c>
      <c r="Z6">
        <v>0</v>
      </c>
      <c r="AA6">
        <v>0</v>
      </c>
      <c r="AB6">
        <v>690.62</v>
      </c>
      <c r="AC6">
        <v>0</v>
      </c>
      <c r="AD6">
        <v>1</v>
      </c>
      <c r="AE6">
        <v>1</v>
      </c>
      <c r="AF6" t="s">
        <v>3</v>
      </c>
      <c r="AG6">
        <v>0.44</v>
      </c>
      <c r="AH6">
        <v>2</v>
      </c>
      <c r="AI6">
        <v>87115301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ROW(Source!A29)</f>
        <v>29</v>
      </c>
      <c r="B7">
        <v>87115307</v>
      </c>
      <c r="C7">
        <v>87115300</v>
      </c>
      <c r="D7">
        <v>84136813</v>
      </c>
      <c r="E7">
        <v>116</v>
      </c>
      <c r="F7">
        <v>1</v>
      </c>
      <c r="G7">
        <v>1</v>
      </c>
      <c r="H7">
        <v>1</v>
      </c>
      <c r="I7" t="s">
        <v>442</v>
      </c>
      <c r="J7" t="s">
        <v>3</v>
      </c>
      <c r="K7" t="s">
        <v>443</v>
      </c>
      <c r="L7">
        <v>1191</v>
      </c>
      <c r="N7">
        <v>1013</v>
      </c>
      <c r="O7" t="s">
        <v>441</v>
      </c>
      <c r="P7" t="s">
        <v>441</v>
      </c>
      <c r="Q7">
        <v>1</v>
      </c>
      <c r="X7">
        <v>0.48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>
        <v>2</v>
      </c>
      <c r="AF7" t="s">
        <v>3</v>
      </c>
      <c r="AG7">
        <v>0.48</v>
      </c>
      <c r="AH7">
        <v>2</v>
      </c>
      <c r="AI7">
        <v>87115302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ROW(Source!A29)</f>
        <v>29</v>
      </c>
      <c r="B8">
        <v>87115308</v>
      </c>
      <c r="C8">
        <v>87115300</v>
      </c>
      <c r="D8">
        <v>84257803</v>
      </c>
      <c r="E8">
        <v>1</v>
      </c>
      <c r="F8">
        <v>1</v>
      </c>
      <c r="G8">
        <v>1</v>
      </c>
      <c r="H8">
        <v>2</v>
      </c>
      <c r="I8" t="s">
        <v>444</v>
      </c>
      <c r="J8" t="s">
        <v>445</v>
      </c>
      <c r="K8" t="s">
        <v>446</v>
      </c>
      <c r="L8">
        <v>1368</v>
      </c>
      <c r="N8">
        <v>1011</v>
      </c>
      <c r="O8" t="s">
        <v>447</v>
      </c>
      <c r="P8" t="s">
        <v>447</v>
      </c>
      <c r="Q8">
        <v>1</v>
      </c>
      <c r="X8">
        <v>0.24</v>
      </c>
      <c r="Y8">
        <v>0</v>
      </c>
      <c r="Z8">
        <v>1626.29</v>
      </c>
      <c r="AA8">
        <v>1090.46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0.24</v>
      </c>
      <c r="AH8">
        <v>2</v>
      </c>
      <c r="AI8">
        <v>87115303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ROW(Source!A29)</f>
        <v>29</v>
      </c>
      <c r="B9">
        <v>87115309</v>
      </c>
      <c r="C9">
        <v>87115300</v>
      </c>
      <c r="D9">
        <v>84258760</v>
      </c>
      <c r="E9">
        <v>1</v>
      </c>
      <c r="F9">
        <v>1</v>
      </c>
      <c r="G9">
        <v>1</v>
      </c>
      <c r="H9">
        <v>2</v>
      </c>
      <c r="I9" t="s">
        <v>449</v>
      </c>
      <c r="J9" t="s">
        <v>450</v>
      </c>
      <c r="K9" t="s">
        <v>451</v>
      </c>
      <c r="L9">
        <v>1368</v>
      </c>
      <c r="N9">
        <v>1011</v>
      </c>
      <c r="O9" t="s">
        <v>447</v>
      </c>
      <c r="P9" t="s">
        <v>447</v>
      </c>
      <c r="Q9">
        <v>1</v>
      </c>
      <c r="X9">
        <v>0.24</v>
      </c>
      <c r="Y9">
        <v>0</v>
      </c>
      <c r="Z9">
        <v>13.86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0.24</v>
      </c>
      <c r="AH9">
        <v>2</v>
      </c>
      <c r="AI9">
        <v>87115304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ROW(Source!A29)</f>
        <v>29</v>
      </c>
      <c r="B10">
        <v>87115310</v>
      </c>
      <c r="C10">
        <v>87115300</v>
      </c>
      <c r="D10">
        <v>84258778</v>
      </c>
      <c r="E10">
        <v>1</v>
      </c>
      <c r="F10">
        <v>1</v>
      </c>
      <c r="G10">
        <v>1</v>
      </c>
      <c r="H10">
        <v>2</v>
      </c>
      <c r="I10" t="s">
        <v>452</v>
      </c>
      <c r="J10" t="s">
        <v>453</v>
      </c>
      <c r="K10" t="s">
        <v>454</v>
      </c>
      <c r="L10">
        <v>1368</v>
      </c>
      <c r="N10">
        <v>1011</v>
      </c>
      <c r="O10" t="s">
        <v>447</v>
      </c>
      <c r="P10" t="s">
        <v>447</v>
      </c>
      <c r="Q10">
        <v>1</v>
      </c>
      <c r="X10">
        <v>0.24</v>
      </c>
      <c r="Y10">
        <v>0</v>
      </c>
      <c r="Z10">
        <v>487.94</v>
      </c>
      <c r="AA10">
        <v>801.75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0.24</v>
      </c>
      <c r="AH10">
        <v>2</v>
      </c>
      <c r="AI10">
        <v>87115305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ROW(Source!A30)</f>
        <v>30</v>
      </c>
      <c r="B11">
        <v>87115316</v>
      </c>
      <c r="C11">
        <v>87115311</v>
      </c>
      <c r="D11">
        <v>84136600</v>
      </c>
      <c r="E11">
        <v>116</v>
      </c>
      <c r="F11">
        <v>1</v>
      </c>
      <c r="G11">
        <v>1</v>
      </c>
      <c r="H11">
        <v>1</v>
      </c>
      <c r="I11" t="s">
        <v>439</v>
      </c>
      <c r="J11" t="s">
        <v>3</v>
      </c>
      <c r="K11" t="s">
        <v>440</v>
      </c>
      <c r="L11">
        <v>1191</v>
      </c>
      <c r="N11">
        <v>1013</v>
      </c>
      <c r="O11" t="s">
        <v>441</v>
      </c>
      <c r="P11" t="s">
        <v>441</v>
      </c>
      <c r="Q11">
        <v>1</v>
      </c>
      <c r="X11">
        <v>0.25</v>
      </c>
      <c r="Y11">
        <v>0</v>
      </c>
      <c r="Z11">
        <v>0</v>
      </c>
      <c r="AA11">
        <v>0</v>
      </c>
      <c r="AB11">
        <v>690.62</v>
      </c>
      <c r="AC11">
        <v>0</v>
      </c>
      <c r="AD11">
        <v>1</v>
      </c>
      <c r="AE11">
        <v>1</v>
      </c>
      <c r="AF11" t="s">
        <v>3</v>
      </c>
      <c r="AG11">
        <v>0.25</v>
      </c>
      <c r="AH11">
        <v>2</v>
      </c>
      <c r="AI11">
        <v>87115312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ROW(Source!A30)</f>
        <v>30</v>
      </c>
      <c r="B12">
        <v>87115317</v>
      </c>
      <c r="C12">
        <v>87115311</v>
      </c>
      <c r="D12">
        <v>84136813</v>
      </c>
      <c r="E12">
        <v>116</v>
      </c>
      <c r="F12">
        <v>1</v>
      </c>
      <c r="G12">
        <v>1</v>
      </c>
      <c r="H12">
        <v>1</v>
      </c>
      <c r="I12" t="s">
        <v>442</v>
      </c>
      <c r="J12" t="s">
        <v>3</v>
      </c>
      <c r="K12" t="s">
        <v>443</v>
      </c>
      <c r="L12">
        <v>1191</v>
      </c>
      <c r="N12">
        <v>1013</v>
      </c>
      <c r="O12" t="s">
        <v>441</v>
      </c>
      <c r="P12" t="s">
        <v>441</v>
      </c>
      <c r="Q12">
        <v>1</v>
      </c>
      <c r="X12">
        <v>0.14000000000000001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2</v>
      </c>
      <c r="AF12" t="s">
        <v>3</v>
      </c>
      <c r="AG12">
        <v>0.14000000000000001</v>
      </c>
      <c r="AH12">
        <v>2</v>
      </c>
      <c r="AI12">
        <v>87115313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ROW(Source!A30)</f>
        <v>30</v>
      </c>
      <c r="B13">
        <v>87115318</v>
      </c>
      <c r="C13">
        <v>87115311</v>
      </c>
      <c r="D13">
        <v>84258760</v>
      </c>
      <c r="E13">
        <v>1</v>
      </c>
      <c r="F13">
        <v>1</v>
      </c>
      <c r="G13">
        <v>1</v>
      </c>
      <c r="H13">
        <v>2</v>
      </c>
      <c r="I13" t="s">
        <v>449</v>
      </c>
      <c r="J13" t="s">
        <v>450</v>
      </c>
      <c r="K13" t="s">
        <v>451</v>
      </c>
      <c r="L13">
        <v>1368</v>
      </c>
      <c r="N13">
        <v>1011</v>
      </c>
      <c r="O13" t="s">
        <v>447</v>
      </c>
      <c r="P13" t="s">
        <v>447</v>
      </c>
      <c r="Q13">
        <v>1</v>
      </c>
      <c r="X13">
        <v>0.14000000000000001</v>
      </c>
      <c r="Y13">
        <v>0</v>
      </c>
      <c r="Z13">
        <v>13.86</v>
      </c>
      <c r="AA13">
        <v>0</v>
      </c>
      <c r="AB13">
        <v>0</v>
      </c>
      <c r="AC13">
        <v>0</v>
      </c>
      <c r="AD13">
        <v>1</v>
      </c>
      <c r="AE13">
        <v>0</v>
      </c>
      <c r="AF13" t="s">
        <v>3</v>
      </c>
      <c r="AG13">
        <v>0.14000000000000001</v>
      </c>
      <c r="AH13">
        <v>2</v>
      </c>
      <c r="AI13">
        <v>87115314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ROW(Source!A30)</f>
        <v>30</v>
      </c>
      <c r="B14">
        <v>87115319</v>
      </c>
      <c r="C14">
        <v>87115311</v>
      </c>
      <c r="D14">
        <v>84258778</v>
      </c>
      <c r="E14">
        <v>1</v>
      </c>
      <c r="F14">
        <v>1</v>
      </c>
      <c r="G14">
        <v>1</v>
      </c>
      <c r="H14">
        <v>2</v>
      </c>
      <c r="I14" t="s">
        <v>452</v>
      </c>
      <c r="J14" t="s">
        <v>453</v>
      </c>
      <c r="K14" t="s">
        <v>454</v>
      </c>
      <c r="L14">
        <v>1368</v>
      </c>
      <c r="N14">
        <v>1011</v>
      </c>
      <c r="O14" t="s">
        <v>447</v>
      </c>
      <c r="P14" t="s">
        <v>447</v>
      </c>
      <c r="Q14">
        <v>1</v>
      </c>
      <c r="X14">
        <v>0.14000000000000001</v>
      </c>
      <c r="Y14">
        <v>0</v>
      </c>
      <c r="Z14">
        <v>487.94</v>
      </c>
      <c r="AA14">
        <v>801.75</v>
      </c>
      <c r="AB14">
        <v>0</v>
      </c>
      <c r="AC14">
        <v>0</v>
      </c>
      <c r="AD14">
        <v>1</v>
      </c>
      <c r="AE14">
        <v>0</v>
      </c>
      <c r="AF14" t="s">
        <v>3</v>
      </c>
      <c r="AG14">
        <v>0.14000000000000001</v>
      </c>
      <c r="AH14">
        <v>2</v>
      </c>
      <c r="AI14">
        <v>87115315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ROW(Source!A31)</f>
        <v>31</v>
      </c>
      <c r="B15">
        <v>87115316</v>
      </c>
      <c r="C15">
        <v>87115311</v>
      </c>
      <c r="D15">
        <v>84136600</v>
      </c>
      <c r="E15">
        <v>116</v>
      </c>
      <c r="F15">
        <v>1</v>
      </c>
      <c r="G15">
        <v>1</v>
      </c>
      <c r="H15">
        <v>1</v>
      </c>
      <c r="I15" t="s">
        <v>439</v>
      </c>
      <c r="J15" t="s">
        <v>3</v>
      </c>
      <c r="K15" t="s">
        <v>440</v>
      </c>
      <c r="L15">
        <v>1191</v>
      </c>
      <c r="N15">
        <v>1013</v>
      </c>
      <c r="O15" t="s">
        <v>441</v>
      </c>
      <c r="P15" t="s">
        <v>441</v>
      </c>
      <c r="Q15">
        <v>1</v>
      </c>
      <c r="X15">
        <v>0.25</v>
      </c>
      <c r="Y15">
        <v>0</v>
      </c>
      <c r="Z15">
        <v>0</v>
      </c>
      <c r="AA15">
        <v>0</v>
      </c>
      <c r="AB15">
        <v>690.62</v>
      </c>
      <c r="AC15">
        <v>0</v>
      </c>
      <c r="AD15">
        <v>1</v>
      </c>
      <c r="AE15">
        <v>1</v>
      </c>
      <c r="AF15" t="s">
        <v>3</v>
      </c>
      <c r="AG15">
        <v>0.25</v>
      </c>
      <c r="AH15">
        <v>2</v>
      </c>
      <c r="AI15">
        <v>87115312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ROW(Source!A31)</f>
        <v>31</v>
      </c>
      <c r="B16">
        <v>87115317</v>
      </c>
      <c r="C16">
        <v>87115311</v>
      </c>
      <c r="D16">
        <v>84136813</v>
      </c>
      <c r="E16">
        <v>116</v>
      </c>
      <c r="F16">
        <v>1</v>
      </c>
      <c r="G16">
        <v>1</v>
      </c>
      <c r="H16">
        <v>1</v>
      </c>
      <c r="I16" t="s">
        <v>442</v>
      </c>
      <c r="J16" t="s">
        <v>3</v>
      </c>
      <c r="K16" t="s">
        <v>443</v>
      </c>
      <c r="L16">
        <v>1191</v>
      </c>
      <c r="N16">
        <v>1013</v>
      </c>
      <c r="O16" t="s">
        <v>441</v>
      </c>
      <c r="P16" t="s">
        <v>441</v>
      </c>
      <c r="Q16">
        <v>1</v>
      </c>
      <c r="X16">
        <v>0.14000000000000001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>
        <v>2</v>
      </c>
      <c r="AF16" t="s">
        <v>3</v>
      </c>
      <c r="AG16">
        <v>0.14000000000000001</v>
      </c>
      <c r="AH16">
        <v>2</v>
      </c>
      <c r="AI16">
        <v>87115313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ROW(Source!A31)</f>
        <v>31</v>
      </c>
      <c r="B17">
        <v>87115318</v>
      </c>
      <c r="C17">
        <v>87115311</v>
      </c>
      <c r="D17">
        <v>84258760</v>
      </c>
      <c r="E17">
        <v>1</v>
      </c>
      <c r="F17">
        <v>1</v>
      </c>
      <c r="G17">
        <v>1</v>
      </c>
      <c r="H17">
        <v>2</v>
      </c>
      <c r="I17" t="s">
        <v>449</v>
      </c>
      <c r="J17" t="s">
        <v>450</v>
      </c>
      <c r="K17" t="s">
        <v>451</v>
      </c>
      <c r="L17">
        <v>1368</v>
      </c>
      <c r="N17">
        <v>1011</v>
      </c>
      <c r="O17" t="s">
        <v>447</v>
      </c>
      <c r="P17" t="s">
        <v>447</v>
      </c>
      <c r="Q17">
        <v>1</v>
      </c>
      <c r="X17">
        <v>0.14000000000000001</v>
      </c>
      <c r="Y17">
        <v>0</v>
      </c>
      <c r="Z17">
        <v>13.86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0.14000000000000001</v>
      </c>
      <c r="AH17">
        <v>2</v>
      </c>
      <c r="AI17">
        <v>87115314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ROW(Source!A31)</f>
        <v>31</v>
      </c>
      <c r="B18">
        <v>87115319</v>
      </c>
      <c r="C18">
        <v>87115311</v>
      </c>
      <c r="D18">
        <v>84258778</v>
      </c>
      <c r="E18">
        <v>1</v>
      </c>
      <c r="F18">
        <v>1</v>
      </c>
      <c r="G18">
        <v>1</v>
      </c>
      <c r="H18">
        <v>2</v>
      </c>
      <c r="I18" t="s">
        <v>452</v>
      </c>
      <c r="J18" t="s">
        <v>453</v>
      </c>
      <c r="K18" t="s">
        <v>454</v>
      </c>
      <c r="L18">
        <v>1368</v>
      </c>
      <c r="N18">
        <v>1011</v>
      </c>
      <c r="O18" t="s">
        <v>447</v>
      </c>
      <c r="P18" t="s">
        <v>447</v>
      </c>
      <c r="Q18">
        <v>1</v>
      </c>
      <c r="X18">
        <v>0.14000000000000001</v>
      </c>
      <c r="Y18">
        <v>0</v>
      </c>
      <c r="Z18">
        <v>487.94</v>
      </c>
      <c r="AA18">
        <v>801.75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0.14000000000000001</v>
      </c>
      <c r="AH18">
        <v>2</v>
      </c>
      <c r="AI18">
        <v>87115315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ROW(Source!A32)</f>
        <v>32</v>
      </c>
      <c r="B19">
        <v>87115325</v>
      </c>
      <c r="C19">
        <v>87115320</v>
      </c>
      <c r="D19">
        <v>84136600</v>
      </c>
      <c r="E19">
        <v>116</v>
      </c>
      <c r="F19">
        <v>1</v>
      </c>
      <c r="G19">
        <v>1</v>
      </c>
      <c r="H19">
        <v>1</v>
      </c>
      <c r="I19" t="s">
        <v>439</v>
      </c>
      <c r="J19" t="s">
        <v>3</v>
      </c>
      <c r="K19" t="s">
        <v>440</v>
      </c>
      <c r="L19">
        <v>1191</v>
      </c>
      <c r="N19">
        <v>1013</v>
      </c>
      <c r="O19" t="s">
        <v>441</v>
      </c>
      <c r="P19" t="s">
        <v>441</v>
      </c>
      <c r="Q19">
        <v>1</v>
      </c>
      <c r="X19">
        <v>0.3</v>
      </c>
      <c r="Y19">
        <v>0</v>
      </c>
      <c r="Z19">
        <v>0</v>
      </c>
      <c r="AA19">
        <v>0</v>
      </c>
      <c r="AB19">
        <v>690.62</v>
      </c>
      <c r="AC19">
        <v>0</v>
      </c>
      <c r="AD19">
        <v>1</v>
      </c>
      <c r="AE19">
        <v>1</v>
      </c>
      <c r="AF19" t="s">
        <v>3</v>
      </c>
      <c r="AG19">
        <v>0.3</v>
      </c>
      <c r="AH19">
        <v>2</v>
      </c>
      <c r="AI19">
        <v>87115321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ROW(Source!A32)</f>
        <v>32</v>
      </c>
      <c r="B20">
        <v>87115326</v>
      </c>
      <c r="C20">
        <v>87115320</v>
      </c>
      <c r="D20">
        <v>84136813</v>
      </c>
      <c r="E20">
        <v>116</v>
      </c>
      <c r="F20">
        <v>1</v>
      </c>
      <c r="G20">
        <v>1</v>
      </c>
      <c r="H20">
        <v>1</v>
      </c>
      <c r="I20" t="s">
        <v>442</v>
      </c>
      <c r="J20" t="s">
        <v>3</v>
      </c>
      <c r="K20" t="s">
        <v>443</v>
      </c>
      <c r="L20">
        <v>1191</v>
      </c>
      <c r="N20">
        <v>1013</v>
      </c>
      <c r="O20" t="s">
        <v>441</v>
      </c>
      <c r="P20" t="s">
        <v>441</v>
      </c>
      <c r="Q20">
        <v>1</v>
      </c>
      <c r="X20">
        <v>0.16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2</v>
      </c>
      <c r="AF20" t="s">
        <v>3</v>
      </c>
      <c r="AG20">
        <v>0.16</v>
      </c>
      <c r="AH20">
        <v>2</v>
      </c>
      <c r="AI20">
        <v>87115322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ROW(Source!A32)</f>
        <v>32</v>
      </c>
      <c r="B21">
        <v>87115327</v>
      </c>
      <c r="C21">
        <v>87115320</v>
      </c>
      <c r="D21">
        <v>84258760</v>
      </c>
      <c r="E21">
        <v>1</v>
      </c>
      <c r="F21">
        <v>1</v>
      </c>
      <c r="G21">
        <v>1</v>
      </c>
      <c r="H21">
        <v>2</v>
      </c>
      <c r="I21" t="s">
        <v>449</v>
      </c>
      <c r="J21" t="s">
        <v>450</v>
      </c>
      <c r="K21" t="s">
        <v>451</v>
      </c>
      <c r="L21">
        <v>1368</v>
      </c>
      <c r="N21">
        <v>1011</v>
      </c>
      <c r="O21" t="s">
        <v>447</v>
      </c>
      <c r="P21" t="s">
        <v>447</v>
      </c>
      <c r="Q21">
        <v>1</v>
      </c>
      <c r="X21">
        <v>0.16</v>
      </c>
      <c r="Y21">
        <v>0</v>
      </c>
      <c r="Z21">
        <v>13.86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0.16</v>
      </c>
      <c r="AH21">
        <v>2</v>
      </c>
      <c r="AI21">
        <v>87115323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ROW(Source!A32)</f>
        <v>32</v>
      </c>
      <c r="B22">
        <v>87115328</v>
      </c>
      <c r="C22">
        <v>87115320</v>
      </c>
      <c r="D22">
        <v>84258778</v>
      </c>
      <c r="E22">
        <v>1</v>
      </c>
      <c r="F22">
        <v>1</v>
      </c>
      <c r="G22">
        <v>1</v>
      </c>
      <c r="H22">
        <v>2</v>
      </c>
      <c r="I22" t="s">
        <v>452</v>
      </c>
      <c r="J22" t="s">
        <v>453</v>
      </c>
      <c r="K22" t="s">
        <v>454</v>
      </c>
      <c r="L22">
        <v>1368</v>
      </c>
      <c r="N22">
        <v>1011</v>
      </c>
      <c r="O22" t="s">
        <v>447</v>
      </c>
      <c r="P22" t="s">
        <v>447</v>
      </c>
      <c r="Q22">
        <v>1</v>
      </c>
      <c r="X22">
        <v>0.16</v>
      </c>
      <c r="Y22">
        <v>0</v>
      </c>
      <c r="Z22">
        <v>487.94</v>
      </c>
      <c r="AA22">
        <v>801.75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0.16</v>
      </c>
      <c r="AH22">
        <v>2</v>
      </c>
      <c r="AI22">
        <v>87115324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ROW(Source!A33)</f>
        <v>33</v>
      </c>
      <c r="B23">
        <v>87115325</v>
      </c>
      <c r="C23">
        <v>87115320</v>
      </c>
      <c r="D23">
        <v>84136600</v>
      </c>
      <c r="E23">
        <v>116</v>
      </c>
      <c r="F23">
        <v>1</v>
      </c>
      <c r="G23">
        <v>1</v>
      </c>
      <c r="H23">
        <v>1</v>
      </c>
      <c r="I23" t="s">
        <v>439</v>
      </c>
      <c r="J23" t="s">
        <v>3</v>
      </c>
      <c r="K23" t="s">
        <v>440</v>
      </c>
      <c r="L23">
        <v>1191</v>
      </c>
      <c r="N23">
        <v>1013</v>
      </c>
      <c r="O23" t="s">
        <v>441</v>
      </c>
      <c r="P23" t="s">
        <v>441</v>
      </c>
      <c r="Q23">
        <v>1</v>
      </c>
      <c r="X23">
        <v>0.3</v>
      </c>
      <c r="Y23">
        <v>0</v>
      </c>
      <c r="Z23">
        <v>0</v>
      </c>
      <c r="AA23">
        <v>0</v>
      </c>
      <c r="AB23">
        <v>690.62</v>
      </c>
      <c r="AC23">
        <v>0</v>
      </c>
      <c r="AD23">
        <v>1</v>
      </c>
      <c r="AE23">
        <v>1</v>
      </c>
      <c r="AF23" t="s">
        <v>3</v>
      </c>
      <c r="AG23">
        <v>0.3</v>
      </c>
      <c r="AH23">
        <v>2</v>
      </c>
      <c r="AI23">
        <v>87115321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ROW(Source!A33)</f>
        <v>33</v>
      </c>
      <c r="B24">
        <v>87115326</v>
      </c>
      <c r="C24">
        <v>87115320</v>
      </c>
      <c r="D24">
        <v>84136813</v>
      </c>
      <c r="E24">
        <v>116</v>
      </c>
      <c r="F24">
        <v>1</v>
      </c>
      <c r="G24">
        <v>1</v>
      </c>
      <c r="H24">
        <v>1</v>
      </c>
      <c r="I24" t="s">
        <v>442</v>
      </c>
      <c r="J24" t="s">
        <v>3</v>
      </c>
      <c r="K24" t="s">
        <v>443</v>
      </c>
      <c r="L24">
        <v>1191</v>
      </c>
      <c r="N24">
        <v>1013</v>
      </c>
      <c r="O24" t="s">
        <v>441</v>
      </c>
      <c r="P24" t="s">
        <v>441</v>
      </c>
      <c r="Q24">
        <v>1</v>
      </c>
      <c r="X24">
        <v>0.16</v>
      </c>
      <c r="Y24">
        <v>0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2</v>
      </c>
      <c r="AF24" t="s">
        <v>3</v>
      </c>
      <c r="AG24">
        <v>0.16</v>
      </c>
      <c r="AH24">
        <v>2</v>
      </c>
      <c r="AI24">
        <v>87115322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ROW(Source!A33)</f>
        <v>33</v>
      </c>
      <c r="B25">
        <v>87115327</v>
      </c>
      <c r="C25">
        <v>87115320</v>
      </c>
      <c r="D25">
        <v>84258760</v>
      </c>
      <c r="E25">
        <v>1</v>
      </c>
      <c r="F25">
        <v>1</v>
      </c>
      <c r="G25">
        <v>1</v>
      </c>
      <c r="H25">
        <v>2</v>
      </c>
      <c r="I25" t="s">
        <v>449</v>
      </c>
      <c r="J25" t="s">
        <v>450</v>
      </c>
      <c r="K25" t="s">
        <v>451</v>
      </c>
      <c r="L25">
        <v>1368</v>
      </c>
      <c r="N25">
        <v>1011</v>
      </c>
      <c r="O25" t="s">
        <v>447</v>
      </c>
      <c r="P25" t="s">
        <v>447</v>
      </c>
      <c r="Q25">
        <v>1</v>
      </c>
      <c r="X25">
        <v>0.16</v>
      </c>
      <c r="Y25">
        <v>0</v>
      </c>
      <c r="Z25">
        <v>13.86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0.16</v>
      </c>
      <c r="AH25">
        <v>2</v>
      </c>
      <c r="AI25">
        <v>87115323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ROW(Source!A33)</f>
        <v>33</v>
      </c>
      <c r="B26">
        <v>87115328</v>
      </c>
      <c r="C26">
        <v>87115320</v>
      </c>
      <c r="D26">
        <v>84258778</v>
      </c>
      <c r="E26">
        <v>1</v>
      </c>
      <c r="F26">
        <v>1</v>
      </c>
      <c r="G26">
        <v>1</v>
      </c>
      <c r="H26">
        <v>2</v>
      </c>
      <c r="I26" t="s">
        <v>452</v>
      </c>
      <c r="J26" t="s">
        <v>453</v>
      </c>
      <c r="K26" t="s">
        <v>454</v>
      </c>
      <c r="L26">
        <v>1368</v>
      </c>
      <c r="N26">
        <v>1011</v>
      </c>
      <c r="O26" t="s">
        <v>447</v>
      </c>
      <c r="P26" t="s">
        <v>447</v>
      </c>
      <c r="Q26">
        <v>1</v>
      </c>
      <c r="X26">
        <v>0.16</v>
      </c>
      <c r="Y26">
        <v>0</v>
      </c>
      <c r="Z26">
        <v>487.94</v>
      </c>
      <c r="AA26">
        <v>801.75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0.16</v>
      </c>
      <c r="AH26">
        <v>2</v>
      </c>
      <c r="AI26">
        <v>87115324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ROW(Source!A34)</f>
        <v>34</v>
      </c>
      <c r="B27">
        <v>87115348</v>
      </c>
      <c r="C27">
        <v>87115329</v>
      </c>
      <c r="D27">
        <v>85789060</v>
      </c>
      <c r="E27">
        <v>117</v>
      </c>
      <c r="F27">
        <v>1</v>
      </c>
      <c r="G27">
        <v>1</v>
      </c>
      <c r="H27">
        <v>1</v>
      </c>
      <c r="I27" t="s">
        <v>456</v>
      </c>
      <c r="J27" t="s">
        <v>3</v>
      </c>
      <c r="K27" t="s">
        <v>457</v>
      </c>
      <c r="L27">
        <v>1191</v>
      </c>
      <c r="N27">
        <v>1013</v>
      </c>
      <c r="O27" t="s">
        <v>441</v>
      </c>
      <c r="P27" t="s">
        <v>441</v>
      </c>
      <c r="Q27">
        <v>1</v>
      </c>
      <c r="X27">
        <v>3.06</v>
      </c>
      <c r="Y27">
        <v>0</v>
      </c>
      <c r="Z27">
        <v>0</v>
      </c>
      <c r="AA27">
        <v>0</v>
      </c>
      <c r="AB27">
        <v>748.18</v>
      </c>
      <c r="AC27">
        <v>0</v>
      </c>
      <c r="AD27">
        <v>1</v>
      </c>
      <c r="AE27">
        <v>1</v>
      </c>
      <c r="AF27" t="s">
        <v>3</v>
      </c>
      <c r="AG27">
        <v>3.06</v>
      </c>
      <c r="AH27">
        <v>2</v>
      </c>
      <c r="AI27">
        <v>87115330</v>
      </c>
      <c r="AJ27">
        <v>27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ROW(Source!A34)</f>
        <v>34</v>
      </c>
      <c r="B28">
        <v>87115349</v>
      </c>
      <c r="C28">
        <v>87115329</v>
      </c>
      <c r="D28">
        <v>85789248</v>
      </c>
      <c r="E28">
        <v>117</v>
      </c>
      <c r="F28">
        <v>1</v>
      </c>
      <c r="G28">
        <v>1</v>
      </c>
      <c r="H28">
        <v>1</v>
      </c>
      <c r="I28" t="s">
        <v>442</v>
      </c>
      <c r="J28" t="s">
        <v>3</v>
      </c>
      <c r="K28" t="s">
        <v>443</v>
      </c>
      <c r="L28">
        <v>1191</v>
      </c>
      <c r="N28">
        <v>1013</v>
      </c>
      <c r="O28" t="s">
        <v>441</v>
      </c>
      <c r="P28" t="s">
        <v>441</v>
      </c>
      <c r="Q28">
        <v>1</v>
      </c>
      <c r="X28">
        <v>0.87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>
        <v>2</v>
      </c>
      <c r="AF28" t="s">
        <v>3</v>
      </c>
      <c r="AG28">
        <v>0.87</v>
      </c>
      <c r="AH28">
        <v>2</v>
      </c>
      <c r="AI28">
        <v>87115331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ROW(Source!A34)</f>
        <v>34</v>
      </c>
      <c r="B29">
        <v>87115350</v>
      </c>
      <c r="C29">
        <v>87115329</v>
      </c>
      <c r="D29">
        <v>85795624</v>
      </c>
      <c r="E29">
        <v>1</v>
      </c>
      <c r="F29">
        <v>1</v>
      </c>
      <c r="G29">
        <v>1</v>
      </c>
      <c r="H29">
        <v>2</v>
      </c>
      <c r="I29" t="s">
        <v>458</v>
      </c>
      <c r="J29" t="s">
        <v>459</v>
      </c>
      <c r="K29" t="s">
        <v>460</v>
      </c>
      <c r="L29">
        <v>1368</v>
      </c>
      <c r="N29">
        <v>1011</v>
      </c>
      <c r="O29" t="s">
        <v>447</v>
      </c>
      <c r="P29" t="s">
        <v>447</v>
      </c>
      <c r="Q29">
        <v>1</v>
      </c>
      <c r="X29">
        <v>0.68</v>
      </c>
      <c r="Y29">
        <v>0</v>
      </c>
      <c r="Z29">
        <v>2088.77</v>
      </c>
      <c r="AA29">
        <v>932.95</v>
      </c>
      <c r="AB29">
        <v>0</v>
      </c>
      <c r="AC29">
        <v>0</v>
      </c>
      <c r="AD29">
        <v>1</v>
      </c>
      <c r="AE29">
        <v>0</v>
      </c>
      <c r="AF29" t="s">
        <v>3</v>
      </c>
      <c r="AG29">
        <v>0.68</v>
      </c>
      <c r="AH29">
        <v>2</v>
      </c>
      <c r="AI29">
        <v>87115332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ROW(Source!A34)</f>
        <v>34</v>
      </c>
      <c r="B30">
        <v>87115351</v>
      </c>
      <c r="C30">
        <v>87115329</v>
      </c>
      <c r="D30">
        <v>85796632</v>
      </c>
      <c r="E30">
        <v>1</v>
      </c>
      <c r="F30">
        <v>1</v>
      </c>
      <c r="G30">
        <v>1</v>
      </c>
      <c r="H30">
        <v>2</v>
      </c>
      <c r="I30" t="s">
        <v>462</v>
      </c>
      <c r="J30" t="s">
        <v>463</v>
      </c>
      <c r="K30" t="s">
        <v>464</v>
      </c>
      <c r="L30">
        <v>1368</v>
      </c>
      <c r="N30">
        <v>1011</v>
      </c>
      <c r="O30" t="s">
        <v>447</v>
      </c>
      <c r="P30" t="s">
        <v>447</v>
      </c>
      <c r="Q30">
        <v>1</v>
      </c>
      <c r="X30">
        <v>0.19</v>
      </c>
      <c r="Y30">
        <v>0</v>
      </c>
      <c r="Z30">
        <v>641.70000000000005</v>
      </c>
      <c r="AA30">
        <v>811.79</v>
      </c>
      <c r="AB30">
        <v>0</v>
      </c>
      <c r="AC30">
        <v>0</v>
      </c>
      <c r="AD30">
        <v>1</v>
      </c>
      <c r="AE30">
        <v>0</v>
      </c>
      <c r="AF30" t="s">
        <v>3</v>
      </c>
      <c r="AG30">
        <v>0.19</v>
      </c>
      <c r="AH30">
        <v>2</v>
      </c>
      <c r="AI30">
        <v>87115333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ROW(Source!A34)</f>
        <v>34</v>
      </c>
      <c r="B31">
        <v>87115352</v>
      </c>
      <c r="C31">
        <v>87115329</v>
      </c>
      <c r="D31">
        <v>85861354</v>
      </c>
      <c r="E31">
        <v>1</v>
      </c>
      <c r="F31">
        <v>1</v>
      </c>
      <c r="G31">
        <v>1</v>
      </c>
      <c r="H31">
        <v>3</v>
      </c>
      <c r="I31" t="s">
        <v>465</v>
      </c>
      <c r="J31" t="s">
        <v>466</v>
      </c>
      <c r="K31" t="s">
        <v>467</v>
      </c>
      <c r="L31">
        <v>1346</v>
      </c>
      <c r="N31">
        <v>1009</v>
      </c>
      <c r="O31" t="s">
        <v>46</v>
      </c>
      <c r="P31" t="s">
        <v>46</v>
      </c>
      <c r="Q31">
        <v>1</v>
      </c>
      <c r="X31">
        <v>0.1</v>
      </c>
      <c r="Y31">
        <v>185.43</v>
      </c>
      <c r="Z31">
        <v>0</v>
      </c>
      <c r="AA31">
        <v>0</v>
      </c>
      <c r="AB31">
        <v>0</v>
      </c>
      <c r="AC31">
        <v>0</v>
      </c>
      <c r="AD31">
        <v>1</v>
      </c>
      <c r="AE31">
        <v>0</v>
      </c>
      <c r="AF31" t="s">
        <v>3</v>
      </c>
      <c r="AG31">
        <v>0.1</v>
      </c>
      <c r="AH31">
        <v>2</v>
      </c>
      <c r="AI31">
        <v>87115334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ROW(Source!A34)</f>
        <v>34</v>
      </c>
      <c r="B32">
        <v>87115353</v>
      </c>
      <c r="C32">
        <v>87115329</v>
      </c>
      <c r="D32">
        <v>85861361</v>
      </c>
      <c r="E32">
        <v>1</v>
      </c>
      <c r="F32">
        <v>1</v>
      </c>
      <c r="G32">
        <v>1</v>
      </c>
      <c r="H32">
        <v>3</v>
      </c>
      <c r="I32" t="s">
        <v>468</v>
      </c>
      <c r="J32" t="s">
        <v>469</v>
      </c>
      <c r="K32" t="s">
        <v>470</v>
      </c>
      <c r="L32">
        <v>1346</v>
      </c>
      <c r="N32">
        <v>1009</v>
      </c>
      <c r="O32" t="s">
        <v>46</v>
      </c>
      <c r="P32" t="s">
        <v>46</v>
      </c>
      <c r="Q32">
        <v>1</v>
      </c>
      <c r="X32">
        <v>0.03</v>
      </c>
      <c r="Y32">
        <v>58.53</v>
      </c>
      <c r="Z32">
        <v>0</v>
      </c>
      <c r="AA32">
        <v>0</v>
      </c>
      <c r="AB32">
        <v>0</v>
      </c>
      <c r="AC32">
        <v>0</v>
      </c>
      <c r="AD32">
        <v>1</v>
      </c>
      <c r="AE32">
        <v>0</v>
      </c>
      <c r="AF32" t="s">
        <v>3</v>
      </c>
      <c r="AG32">
        <v>0.03</v>
      </c>
      <c r="AH32">
        <v>2</v>
      </c>
      <c r="AI32">
        <v>87115335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ROW(Source!A34)</f>
        <v>34</v>
      </c>
      <c r="B33">
        <v>87115354</v>
      </c>
      <c r="C33">
        <v>87115329</v>
      </c>
      <c r="D33">
        <v>85864903</v>
      </c>
      <c r="E33">
        <v>1</v>
      </c>
      <c r="F33">
        <v>1</v>
      </c>
      <c r="G33">
        <v>1</v>
      </c>
      <c r="H33">
        <v>3</v>
      </c>
      <c r="I33" t="s">
        <v>44</v>
      </c>
      <c r="J33" t="s">
        <v>47</v>
      </c>
      <c r="K33" t="s">
        <v>45</v>
      </c>
      <c r="L33">
        <v>1346</v>
      </c>
      <c r="N33">
        <v>1009</v>
      </c>
      <c r="O33" t="s">
        <v>46</v>
      </c>
      <c r="P33" t="s">
        <v>46</v>
      </c>
      <c r="Q33">
        <v>1</v>
      </c>
      <c r="X33">
        <v>0</v>
      </c>
      <c r="Y33">
        <v>174.93</v>
      </c>
      <c r="Z33">
        <v>0</v>
      </c>
      <c r="AA33">
        <v>0</v>
      </c>
      <c r="AB33">
        <v>0</v>
      </c>
      <c r="AC33">
        <v>1</v>
      </c>
      <c r="AD33">
        <v>0</v>
      </c>
      <c r="AE33">
        <v>0</v>
      </c>
      <c r="AF33" t="s">
        <v>3</v>
      </c>
      <c r="AG33">
        <v>0</v>
      </c>
      <c r="AH33">
        <v>2</v>
      </c>
      <c r="AI33">
        <v>87115336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ROW(Source!A34)</f>
        <v>34</v>
      </c>
      <c r="B34">
        <v>87115355</v>
      </c>
      <c r="C34">
        <v>87115329</v>
      </c>
      <c r="D34">
        <v>85866049</v>
      </c>
      <c r="E34">
        <v>1</v>
      </c>
      <c r="F34">
        <v>1</v>
      </c>
      <c r="G34">
        <v>1</v>
      </c>
      <c r="H34">
        <v>3</v>
      </c>
      <c r="I34" t="s">
        <v>471</v>
      </c>
      <c r="J34" t="s">
        <v>472</v>
      </c>
      <c r="K34" t="s">
        <v>473</v>
      </c>
      <c r="L34">
        <v>1346</v>
      </c>
      <c r="N34">
        <v>1009</v>
      </c>
      <c r="O34" t="s">
        <v>46</v>
      </c>
      <c r="P34" t="s">
        <v>46</v>
      </c>
      <c r="Q34">
        <v>1</v>
      </c>
      <c r="X34">
        <v>0.02</v>
      </c>
      <c r="Y34">
        <v>56.11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0.02</v>
      </c>
      <c r="AH34">
        <v>2</v>
      </c>
      <c r="AI34">
        <v>87115337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ROW(Source!A34)</f>
        <v>34</v>
      </c>
      <c r="B35">
        <v>87115356</v>
      </c>
      <c r="C35">
        <v>87115329</v>
      </c>
      <c r="D35">
        <v>85790620</v>
      </c>
      <c r="E35">
        <v>117</v>
      </c>
      <c r="F35">
        <v>1</v>
      </c>
      <c r="G35">
        <v>1</v>
      </c>
      <c r="H35">
        <v>3</v>
      </c>
      <c r="I35" t="s">
        <v>49</v>
      </c>
      <c r="J35" t="s">
        <v>3</v>
      </c>
      <c r="K35" t="s">
        <v>50</v>
      </c>
      <c r="L35">
        <v>1371</v>
      </c>
      <c r="N35">
        <v>1013</v>
      </c>
      <c r="O35" t="s">
        <v>24</v>
      </c>
      <c r="P35" t="s">
        <v>24</v>
      </c>
      <c r="Q35">
        <v>1</v>
      </c>
      <c r="X35">
        <v>0</v>
      </c>
      <c r="Y35">
        <v>0</v>
      </c>
      <c r="Z35">
        <v>0</v>
      </c>
      <c r="AA35">
        <v>0</v>
      </c>
      <c r="AB35">
        <v>0</v>
      </c>
      <c r="AC35">
        <v>1</v>
      </c>
      <c r="AD35">
        <v>0</v>
      </c>
      <c r="AE35">
        <v>0</v>
      </c>
      <c r="AF35" t="s">
        <v>3</v>
      </c>
      <c r="AG35">
        <v>0</v>
      </c>
      <c r="AH35">
        <v>2</v>
      </c>
      <c r="AI35">
        <v>87115338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ROW(Source!A34)</f>
        <v>34</v>
      </c>
      <c r="B36">
        <v>87115357</v>
      </c>
      <c r="C36">
        <v>87115329</v>
      </c>
      <c r="D36">
        <v>85791297</v>
      </c>
      <c r="E36">
        <v>117</v>
      </c>
      <c r="F36">
        <v>1</v>
      </c>
      <c r="G36">
        <v>1</v>
      </c>
      <c r="H36">
        <v>3</v>
      </c>
      <c r="I36" t="s">
        <v>52</v>
      </c>
      <c r="J36" t="s">
        <v>3</v>
      </c>
      <c r="K36" t="s">
        <v>53</v>
      </c>
      <c r="L36">
        <v>1348</v>
      </c>
      <c r="N36">
        <v>1009</v>
      </c>
      <c r="O36" t="s">
        <v>54</v>
      </c>
      <c r="P36" t="s">
        <v>54</v>
      </c>
      <c r="Q36">
        <v>1000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0</v>
      </c>
      <c r="AE36">
        <v>0</v>
      </c>
      <c r="AF36" t="s">
        <v>3</v>
      </c>
      <c r="AG36">
        <v>0</v>
      </c>
      <c r="AH36">
        <v>2</v>
      </c>
      <c r="AI36">
        <v>87115339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ROW(Source!A34)</f>
        <v>34</v>
      </c>
      <c r="B37">
        <v>87115358</v>
      </c>
      <c r="C37">
        <v>87115329</v>
      </c>
      <c r="D37">
        <v>85791443</v>
      </c>
      <c r="E37">
        <v>117</v>
      </c>
      <c r="F37">
        <v>1</v>
      </c>
      <c r="G37">
        <v>1</v>
      </c>
      <c r="H37">
        <v>3</v>
      </c>
      <c r="I37" t="s">
        <v>56</v>
      </c>
      <c r="J37" t="s">
        <v>3</v>
      </c>
      <c r="K37" t="s">
        <v>57</v>
      </c>
      <c r="L37">
        <v>1346</v>
      </c>
      <c r="N37">
        <v>1009</v>
      </c>
      <c r="O37" t="s">
        <v>46</v>
      </c>
      <c r="P37" t="s">
        <v>46</v>
      </c>
      <c r="Q37">
        <v>1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0</v>
      </c>
      <c r="AE37">
        <v>0</v>
      </c>
      <c r="AF37" t="s">
        <v>3</v>
      </c>
      <c r="AG37">
        <v>0</v>
      </c>
      <c r="AH37">
        <v>2</v>
      </c>
      <c r="AI37">
        <v>87115340</v>
      </c>
      <c r="AJ37">
        <v>37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ROW(Source!A34)</f>
        <v>34</v>
      </c>
      <c r="B38">
        <v>87115359</v>
      </c>
      <c r="C38">
        <v>87115329</v>
      </c>
      <c r="D38">
        <v>85791778</v>
      </c>
      <c r="E38">
        <v>117</v>
      </c>
      <c r="F38">
        <v>1</v>
      </c>
      <c r="G38">
        <v>1</v>
      </c>
      <c r="H38">
        <v>3</v>
      </c>
      <c r="I38" t="s">
        <v>59</v>
      </c>
      <c r="J38" t="s">
        <v>3</v>
      </c>
      <c r="K38" t="s">
        <v>60</v>
      </c>
      <c r="L38">
        <v>1348</v>
      </c>
      <c r="N38">
        <v>1009</v>
      </c>
      <c r="O38" t="s">
        <v>54</v>
      </c>
      <c r="P38" t="s">
        <v>54</v>
      </c>
      <c r="Q38">
        <v>1000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0</v>
      </c>
      <c r="AE38">
        <v>0</v>
      </c>
      <c r="AF38" t="s">
        <v>3</v>
      </c>
      <c r="AG38">
        <v>0</v>
      </c>
      <c r="AH38">
        <v>2</v>
      </c>
      <c r="AI38">
        <v>87115341</v>
      </c>
      <c r="AJ38">
        <v>38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ROW(Source!A34)</f>
        <v>34</v>
      </c>
      <c r="B39">
        <v>87115360</v>
      </c>
      <c r="C39">
        <v>87115329</v>
      </c>
      <c r="D39">
        <v>85882101</v>
      </c>
      <c r="E39">
        <v>1</v>
      </c>
      <c r="F39">
        <v>1</v>
      </c>
      <c r="G39">
        <v>1</v>
      </c>
      <c r="H39">
        <v>3</v>
      </c>
      <c r="I39" t="s">
        <v>474</v>
      </c>
      <c r="J39" t="s">
        <v>475</v>
      </c>
      <c r="K39" t="s">
        <v>476</v>
      </c>
      <c r="L39">
        <v>1346</v>
      </c>
      <c r="N39">
        <v>1009</v>
      </c>
      <c r="O39" t="s">
        <v>46</v>
      </c>
      <c r="P39" t="s">
        <v>46</v>
      </c>
      <c r="Q39">
        <v>1</v>
      </c>
      <c r="X39">
        <v>0.4</v>
      </c>
      <c r="Y39">
        <v>61.28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0.4</v>
      </c>
      <c r="AH39">
        <v>2</v>
      </c>
      <c r="AI39">
        <v>87115342</v>
      </c>
      <c r="AJ39">
        <v>39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ROW(Source!A34)</f>
        <v>34</v>
      </c>
      <c r="B40">
        <v>87115361</v>
      </c>
      <c r="C40">
        <v>87115329</v>
      </c>
      <c r="D40">
        <v>85882127</v>
      </c>
      <c r="E40">
        <v>1</v>
      </c>
      <c r="F40">
        <v>1</v>
      </c>
      <c r="G40">
        <v>1</v>
      </c>
      <c r="H40">
        <v>3</v>
      </c>
      <c r="I40" t="s">
        <v>477</v>
      </c>
      <c r="J40" t="s">
        <v>478</v>
      </c>
      <c r="K40" t="s">
        <v>479</v>
      </c>
      <c r="L40">
        <v>1348</v>
      </c>
      <c r="N40">
        <v>1009</v>
      </c>
      <c r="O40" t="s">
        <v>54</v>
      </c>
      <c r="P40" t="s">
        <v>54</v>
      </c>
      <c r="Q40">
        <v>1000</v>
      </c>
      <c r="X40">
        <v>1E-4</v>
      </c>
      <c r="Y40">
        <v>80020.98</v>
      </c>
      <c r="Z40">
        <v>0</v>
      </c>
      <c r="AA40">
        <v>0</v>
      </c>
      <c r="AB40">
        <v>0</v>
      </c>
      <c r="AC40">
        <v>0</v>
      </c>
      <c r="AD40">
        <v>1</v>
      </c>
      <c r="AE40">
        <v>0</v>
      </c>
      <c r="AF40" t="s">
        <v>3</v>
      </c>
      <c r="AG40">
        <v>1E-4</v>
      </c>
      <c r="AH40">
        <v>2</v>
      </c>
      <c r="AI40">
        <v>87115343</v>
      </c>
      <c r="AJ40">
        <v>40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ROW(Source!A34)</f>
        <v>34</v>
      </c>
      <c r="B41">
        <v>87115362</v>
      </c>
      <c r="C41">
        <v>87115329</v>
      </c>
      <c r="D41">
        <v>85889749</v>
      </c>
      <c r="E41">
        <v>1</v>
      </c>
      <c r="F41">
        <v>1</v>
      </c>
      <c r="G41">
        <v>1</v>
      </c>
      <c r="H41">
        <v>3</v>
      </c>
      <c r="I41" t="s">
        <v>480</v>
      </c>
      <c r="J41" t="s">
        <v>481</v>
      </c>
      <c r="K41" t="s">
        <v>482</v>
      </c>
      <c r="L41">
        <v>1425</v>
      </c>
      <c r="N41">
        <v>1013</v>
      </c>
      <c r="O41" t="s">
        <v>133</v>
      </c>
      <c r="P41" t="s">
        <v>133</v>
      </c>
      <c r="Q41">
        <v>1</v>
      </c>
      <c r="X41">
        <v>0.06</v>
      </c>
      <c r="Y41">
        <v>1031.73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0</v>
      </c>
      <c r="AF41" t="s">
        <v>3</v>
      </c>
      <c r="AG41">
        <v>0.06</v>
      </c>
      <c r="AH41">
        <v>2</v>
      </c>
      <c r="AI41">
        <v>87115344</v>
      </c>
      <c r="AJ41">
        <v>41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ROW(Source!A34)</f>
        <v>34</v>
      </c>
      <c r="B42">
        <v>87115363</v>
      </c>
      <c r="C42">
        <v>87115329</v>
      </c>
      <c r="D42">
        <v>85794138</v>
      </c>
      <c r="E42">
        <v>117</v>
      </c>
      <c r="F42">
        <v>1</v>
      </c>
      <c r="G42">
        <v>1</v>
      </c>
      <c r="H42">
        <v>3</v>
      </c>
      <c r="I42" t="s">
        <v>62</v>
      </c>
      <c r="J42" t="s">
        <v>3</v>
      </c>
      <c r="K42" t="s">
        <v>63</v>
      </c>
      <c r="L42">
        <v>1371</v>
      </c>
      <c r="N42">
        <v>1013</v>
      </c>
      <c r="O42" t="s">
        <v>24</v>
      </c>
      <c r="P42" t="s">
        <v>24</v>
      </c>
      <c r="Q42">
        <v>1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0</v>
      </c>
      <c r="AE42">
        <v>0</v>
      </c>
      <c r="AF42" t="s">
        <v>3</v>
      </c>
      <c r="AG42">
        <v>0</v>
      </c>
      <c r="AH42">
        <v>2</v>
      </c>
      <c r="AI42">
        <v>87115345</v>
      </c>
      <c r="AJ42">
        <v>42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ROW(Source!A34)</f>
        <v>34</v>
      </c>
      <c r="B43">
        <v>87115364</v>
      </c>
      <c r="C43">
        <v>87115329</v>
      </c>
      <c r="D43">
        <v>85794184</v>
      </c>
      <c r="E43">
        <v>117</v>
      </c>
      <c r="F43">
        <v>1</v>
      </c>
      <c r="G43">
        <v>1</v>
      </c>
      <c r="H43">
        <v>3</v>
      </c>
      <c r="I43" t="s">
        <v>65</v>
      </c>
      <c r="J43" t="s">
        <v>3</v>
      </c>
      <c r="K43" t="s">
        <v>66</v>
      </c>
      <c r="L43">
        <v>1371</v>
      </c>
      <c r="N43">
        <v>1013</v>
      </c>
      <c r="O43" t="s">
        <v>24</v>
      </c>
      <c r="P43" t="s">
        <v>24</v>
      </c>
      <c r="Q43">
        <v>1</v>
      </c>
      <c r="X43">
        <v>0</v>
      </c>
      <c r="Y43">
        <v>0</v>
      </c>
      <c r="Z43">
        <v>0</v>
      </c>
      <c r="AA43">
        <v>0</v>
      </c>
      <c r="AB43">
        <v>0</v>
      </c>
      <c r="AC43">
        <v>1</v>
      </c>
      <c r="AD43">
        <v>0</v>
      </c>
      <c r="AE43">
        <v>0</v>
      </c>
      <c r="AF43" t="s">
        <v>3</v>
      </c>
      <c r="AG43">
        <v>0</v>
      </c>
      <c r="AH43">
        <v>2</v>
      </c>
      <c r="AI43">
        <v>87115346</v>
      </c>
      <c r="AJ43">
        <v>43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ROW(Source!A34)</f>
        <v>34</v>
      </c>
      <c r="B44">
        <v>87115365</v>
      </c>
      <c r="C44">
        <v>87115329</v>
      </c>
      <c r="D44">
        <v>85794188</v>
      </c>
      <c r="E44">
        <v>117</v>
      </c>
      <c r="F44">
        <v>1</v>
      </c>
      <c r="G44">
        <v>1</v>
      </c>
      <c r="H44">
        <v>3</v>
      </c>
      <c r="I44" t="s">
        <v>68</v>
      </c>
      <c r="J44" t="s">
        <v>3</v>
      </c>
      <c r="K44" t="s">
        <v>69</v>
      </c>
      <c r="L44">
        <v>1371</v>
      </c>
      <c r="N44">
        <v>1013</v>
      </c>
      <c r="O44" t="s">
        <v>24</v>
      </c>
      <c r="P44" t="s">
        <v>24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</v>
      </c>
      <c r="AG44">
        <v>0</v>
      </c>
      <c r="AH44">
        <v>2</v>
      </c>
      <c r="AI44">
        <v>87115347</v>
      </c>
      <c r="AJ44">
        <v>44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ROW(Source!A35)</f>
        <v>35</v>
      </c>
      <c r="B45">
        <v>87115348</v>
      </c>
      <c r="C45">
        <v>87115329</v>
      </c>
      <c r="D45">
        <v>85789060</v>
      </c>
      <c r="E45">
        <v>117</v>
      </c>
      <c r="F45">
        <v>1</v>
      </c>
      <c r="G45">
        <v>1</v>
      </c>
      <c r="H45">
        <v>1</v>
      </c>
      <c r="I45" t="s">
        <v>456</v>
      </c>
      <c r="J45" t="s">
        <v>3</v>
      </c>
      <c r="K45" t="s">
        <v>457</v>
      </c>
      <c r="L45">
        <v>1191</v>
      </c>
      <c r="N45">
        <v>1013</v>
      </c>
      <c r="O45" t="s">
        <v>441</v>
      </c>
      <c r="P45" t="s">
        <v>441</v>
      </c>
      <c r="Q45">
        <v>1</v>
      </c>
      <c r="X45">
        <v>3.06</v>
      </c>
      <c r="Y45">
        <v>0</v>
      </c>
      <c r="Z45">
        <v>0</v>
      </c>
      <c r="AA45">
        <v>0</v>
      </c>
      <c r="AB45">
        <v>748.18</v>
      </c>
      <c r="AC45">
        <v>0</v>
      </c>
      <c r="AD45">
        <v>1</v>
      </c>
      <c r="AE45">
        <v>1</v>
      </c>
      <c r="AF45" t="s">
        <v>3</v>
      </c>
      <c r="AG45">
        <v>3.06</v>
      </c>
      <c r="AH45">
        <v>2</v>
      </c>
      <c r="AI45">
        <v>87115330</v>
      </c>
      <c r="AJ45">
        <v>45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ROW(Source!A35)</f>
        <v>35</v>
      </c>
      <c r="B46">
        <v>87115349</v>
      </c>
      <c r="C46">
        <v>87115329</v>
      </c>
      <c r="D46">
        <v>85789248</v>
      </c>
      <c r="E46">
        <v>117</v>
      </c>
      <c r="F46">
        <v>1</v>
      </c>
      <c r="G46">
        <v>1</v>
      </c>
      <c r="H46">
        <v>1</v>
      </c>
      <c r="I46" t="s">
        <v>442</v>
      </c>
      <c r="J46" t="s">
        <v>3</v>
      </c>
      <c r="K46" t="s">
        <v>443</v>
      </c>
      <c r="L46">
        <v>1191</v>
      </c>
      <c r="N46">
        <v>1013</v>
      </c>
      <c r="O46" t="s">
        <v>441</v>
      </c>
      <c r="P46" t="s">
        <v>441</v>
      </c>
      <c r="Q46">
        <v>1</v>
      </c>
      <c r="X46">
        <v>0.87</v>
      </c>
      <c r="Y46">
        <v>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2</v>
      </c>
      <c r="AF46" t="s">
        <v>3</v>
      </c>
      <c r="AG46">
        <v>0.87</v>
      </c>
      <c r="AH46">
        <v>2</v>
      </c>
      <c r="AI46">
        <v>87115331</v>
      </c>
      <c r="AJ46">
        <v>46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ROW(Source!A35)</f>
        <v>35</v>
      </c>
      <c r="B47">
        <v>87115350</v>
      </c>
      <c r="C47">
        <v>87115329</v>
      </c>
      <c r="D47">
        <v>85795624</v>
      </c>
      <c r="E47">
        <v>1</v>
      </c>
      <c r="F47">
        <v>1</v>
      </c>
      <c r="G47">
        <v>1</v>
      </c>
      <c r="H47">
        <v>2</v>
      </c>
      <c r="I47" t="s">
        <v>458</v>
      </c>
      <c r="J47" t="s">
        <v>459</v>
      </c>
      <c r="K47" t="s">
        <v>460</v>
      </c>
      <c r="L47">
        <v>1368</v>
      </c>
      <c r="N47">
        <v>1011</v>
      </c>
      <c r="O47" t="s">
        <v>447</v>
      </c>
      <c r="P47" t="s">
        <v>447</v>
      </c>
      <c r="Q47">
        <v>1</v>
      </c>
      <c r="X47">
        <v>0.68</v>
      </c>
      <c r="Y47">
        <v>0</v>
      </c>
      <c r="Z47">
        <v>2088.77</v>
      </c>
      <c r="AA47">
        <v>932.95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0.68</v>
      </c>
      <c r="AH47">
        <v>2</v>
      </c>
      <c r="AI47">
        <v>87115332</v>
      </c>
      <c r="AJ47">
        <v>47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ROW(Source!A35)</f>
        <v>35</v>
      </c>
      <c r="B48">
        <v>87115351</v>
      </c>
      <c r="C48">
        <v>87115329</v>
      </c>
      <c r="D48">
        <v>85796632</v>
      </c>
      <c r="E48">
        <v>1</v>
      </c>
      <c r="F48">
        <v>1</v>
      </c>
      <c r="G48">
        <v>1</v>
      </c>
      <c r="H48">
        <v>2</v>
      </c>
      <c r="I48" t="s">
        <v>462</v>
      </c>
      <c r="J48" t="s">
        <v>463</v>
      </c>
      <c r="K48" t="s">
        <v>464</v>
      </c>
      <c r="L48">
        <v>1368</v>
      </c>
      <c r="N48">
        <v>1011</v>
      </c>
      <c r="O48" t="s">
        <v>447</v>
      </c>
      <c r="P48" t="s">
        <v>447</v>
      </c>
      <c r="Q48">
        <v>1</v>
      </c>
      <c r="X48">
        <v>0.19</v>
      </c>
      <c r="Y48">
        <v>0</v>
      </c>
      <c r="Z48">
        <v>641.70000000000005</v>
      </c>
      <c r="AA48">
        <v>811.79</v>
      </c>
      <c r="AB48">
        <v>0</v>
      </c>
      <c r="AC48">
        <v>0</v>
      </c>
      <c r="AD48">
        <v>1</v>
      </c>
      <c r="AE48">
        <v>0</v>
      </c>
      <c r="AF48" t="s">
        <v>3</v>
      </c>
      <c r="AG48">
        <v>0.19</v>
      </c>
      <c r="AH48">
        <v>2</v>
      </c>
      <c r="AI48">
        <v>87115333</v>
      </c>
      <c r="AJ48">
        <v>48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ROW(Source!A35)</f>
        <v>35</v>
      </c>
      <c r="B49">
        <v>87115352</v>
      </c>
      <c r="C49">
        <v>87115329</v>
      </c>
      <c r="D49">
        <v>85861354</v>
      </c>
      <c r="E49">
        <v>1</v>
      </c>
      <c r="F49">
        <v>1</v>
      </c>
      <c r="G49">
        <v>1</v>
      </c>
      <c r="H49">
        <v>3</v>
      </c>
      <c r="I49" t="s">
        <v>465</v>
      </c>
      <c r="J49" t="s">
        <v>466</v>
      </c>
      <c r="K49" t="s">
        <v>467</v>
      </c>
      <c r="L49">
        <v>1346</v>
      </c>
      <c r="N49">
        <v>1009</v>
      </c>
      <c r="O49" t="s">
        <v>46</v>
      </c>
      <c r="P49" t="s">
        <v>46</v>
      </c>
      <c r="Q49">
        <v>1</v>
      </c>
      <c r="X49">
        <v>0.1</v>
      </c>
      <c r="Y49">
        <v>185.43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0</v>
      </c>
      <c r="AF49" t="s">
        <v>3</v>
      </c>
      <c r="AG49">
        <v>0.1</v>
      </c>
      <c r="AH49">
        <v>2</v>
      </c>
      <c r="AI49">
        <v>87115334</v>
      </c>
      <c r="AJ49">
        <v>49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ROW(Source!A35)</f>
        <v>35</v>
      </c>
      <c r="B50">
        <v>87115353</v>
      </c>
      <c r="C50">
        <v>87115329</v>
      </c>
      <c r="D50">
        <v>85861361</v>
      </c>
      <c r="E50">
        <v>1</v>
      </c>
      <c r="F50">
        <v>1</v>
      </c>
      <c r="G50">
        <v>1</v>
      </c>
      <c r="H50">
        <v>3</v>
      </c>
      <c r="I50" t="s">
        <v>468</v>
      </c>
      <c r="J50" t="s">
        <v>469</v>
      </c>
      <c r="K50" t="s">
        <v>470</v>
      </c>
      <c r="L50">
        <v>1346</v>
      </c>
      <c r="N50">
        <v>1009</v>
      </c>
      <c r="O50" t="s">
        <v>46</v>
      </c>
      <c r="P50" t="s">
        <v>46</v>
      </c>
      <c r="Q50">
        <v>1</v>
      </c>
      <c r="X50">
        <v>0.03</v>
      </c>
      <c r="Y50">
        <v>58.53</v>
      </c>
      <c r="Z50">
        <v>0</v>
      </c>
      <c r="AA50">
        <v>0</v>
      </c>
      <c r="AB50">
        <v>0</v>
      </c>
      <c r="AC50">
        <v>0</v>
      </c>
      <c r="AD50">
        <v>1</v>
      </c>
      <c r="AE50">
        <v>0</v>
      </c>
      <c r="AF50" t="s">
        <v>3</v>
      </c>
      <c r="AG50">
        <v>0.03</v>
      </c>
      <c r="AH50">
        <v>2</v>
      </c>
      <c r="AI50">
        <v>87115335</v>
      </c>
      <c r="AJ50">
        <v>50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ROW(Source!A35)</f>
        <v>35</v>
      </c>
      <c r="B51">
        <v>87115354</v>
      </c>
      <c r="C51">
        <v>87115329</v>
      </c>
      <c r="D51">
        <v>85864903</v>
      </c>
      <c r="E51">
        <v>1</v>
      </c>
      <c r="F51">
        <v>1</v>
      </c>
      <c r="G51">
        <v>1</v>
      </c>
      <c r="H51">
        <v>3</v>
      </c>
      <c r="I51" t="s">
        <v>44</v>
      </c>
      <c r="J51" t="s">
        <v>47</v>
      </c>
      <c r="K51" t="s">
        <v>45</v>
      </c>
      <c r="L51">
        <v>1346</v>
      </c>
      <c r="N51">
        <v>1009</v>
      </c>
      <c r="O51" t="s">
        <v>46</v>
      </c>
      <c r="P51" t="s">
        <v>46</v>
      </c>
      <c r="Q51">
        <v>1</v>
      </c>
      <c r="X51">
        <v>0</v>
      </c>
      <c r="Y51">
        <v>174.93</v>
      </c>
      <c r="Z51">
        <v>0</v>
      </c>
      <c r="AA51">
        <v>0</v>
      </c>
      <c r="AB51">
        <v>0</v>
      </c>
      <c r="AC51">
        <v>1</v>
      </c>
      <c r="AD51">
        <v>0</v>
      </c>
      <c r="AE51">
        <v>0</v>
      </c>
      <c r="AF51" t="s">
        <v>3</v>
      </c>
      <c r="AG51">
        <v>0</v>
      </c>
      <c r="AH51">
        <v>2</v>
      </c>
      <c r="AI51">
        <v>87115336</v>
      </c>
      <c r="AJ51">
        <v>51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ROW(Source!A35)</f>
        <v>35</v>
      </c>
      <c r="B52">
        <v>87115355</v>
      </c>
      <c r="C52">
        <v>87115329</v>
      </c>
      <c r="D52">
        <v>85866049</v>
      </c>
      <c r="E52">
        <v>1</v>
      </c>
      <c r="F52">
        <v>1</v>
      </c>
      <c r="G52">
        <v>1</v>
      </c>
      <c r="H52">
        <v>3</v>
      </c>
      <c r="I52" t="s">
        <v>471</v>
      </c>
      <c r="J52" t="s">
        <v>472</v>
      </c>
      <c r="K52" t="s">
        <v>473</v>
      </c>
      <c r="L52">
        <v>1346</v>
      </c>
      <c r="N52">
        <v>1009</v>
      </c>
      <c r="O52" t="s">
        <v>46</v>
      </c>
      <c r="P52" t="s">
        <v>46</v>
      </c>
      <c r="Q52">
        <v>1</v>
      </c>
      <c r="X52">
        <v>0.02</v>
      </c>
      <c r="Y52">
        <v>56.11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0.02</v>
      </c>
      <c r="AH52">
        <v>2</v>
      </c>
      <c r="AI52">
        <v>87115337</v>
      </c>
      <c r="AJ52">
        <v>52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ROW(Source!A35)</f>
        <v>35</v>
      </c>
      <c r="B53">
        <v>87115356</v>
      </c>
      <c r="C53">
        <v>87115329</v>
      </c>
      <c r="D53">
        <v>85790620</v>
      </c>
      <c r="E53">
        <v>117</v>
      </c>
      <c r="F53">
        <v>1</v>
      </c>
      <c r="G53">
        <v>1</v>
      </c>
      <c r="H53">
        <v>3</v>
      </c>
      <c r="I53" t="s">
        <v>49</v>
      </c>
      <c r="J53" t="s">
        <v>3</v>
      </c>
      <c r="K53" t="s">
        <v>50</v>
      </c>
      <c r="L53">
        <v>1371</v>
      </c>
      <c r="N53">
        <v>1013</v>
      </c>
      <c r="O53" t="s">
        <v>24</v>
      </c>
      <c r="P53" t="s">
        <v>24</v>
      </c>
      <c r="Q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1</v>
      </c>
      <c r="AD53">
        <v>0</v>
      </c>
      <c r="AE53">
        <v>0</v>
      </c>
      <c r="AF53" t="s">
        <v>3</v>
      </c>
      <c r="AG53">
        <v>0</v>
      </c>
      <c r="AH53">
        <v>2</v>
      </c>
      <c r="AI53">
        <v>87115338</v>
      </c>
      <c r="AJ53">
        <v>53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ROW(Source!A35)</f>
        <v>35</v>
      </c>
      <c r="B54">
        <v>87115357</v>
      </c>
      <c r="C54">
        <v>87115329</v>
      </c>
      <c r="D54">
        <v>85791297</v>
      </c>
      <c r="E54">
        <v>117</v>
      </c>
      <c r="F54">
        <v>1</v>
      </c>
      <c r="G54">
        <v>1</v>
      </c>
      <c r="H54">
        <v>3</v>
      </c>
      <c r="I54" t="s">
        <v>52</v>
      </c>
      <c r="J54" t="s">
        <v>3</v>
      </c>
      <c r="K54" t="s">
        <v>53</v>
      </c>
      <c r="L54">
        <v>1348</v>
      </c>
      <c r="N54">
        <v>1009</v>
      </c>
      <c r="O54" t="s">
        <v>54</v>
      </c>
      <c r="P54" t="s">
        <v>54</v>
      </c>
      <c r="Q54">
        <v>1000</v>
      </c>
      <c r="X54">
        <v>0</v>
      </c>
      <c r="Y54">
        <v>0</v>
      </c>
      <c r="Z54">
        <v>0</v>
      </c>
      <c r="AA54">
        <v>0</v>
      </c>
      <c r="AB54">
        <v>0</v>
      </c>
      <c r="AC54">
        <v>1</v>
      </c>
      <c r="AD54">
        <v>0</v>
      </c>
      <c r="AE54">
        <v>0</v>
      </c>
      <c r="AF54" t="s">
        <v>3</v>
      </c>
      <c r="AG54">
        <v>0</v>
      </c>
      <c r="AH54">
        <v>2</v>
      </c>
      <c r="AI54">
        <v>87115339</v>
      </c>
      <c r="AJ54">
        <v>54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ROW(Source!A35)</f>
        <v>35</v>
      </c>
      <c r="B55">
        <v>87115358</v>
      </c>
      <c r="C55">
        <v>87115329</v>
      </c>
      <c r="D55">
        <v>85791443</v>
      </c>
      <c r="E55">
        <v>117</v>
      </c>
      <c r="F55">
        <v>1</v>
      </c>
      <c r="G55">
        <v>1</v>
      </c>
      <c r="H55">
        <v>3</v>
      </c>
      <c r="I55" t="s">
        <v>56</v>
      </c>
      <c r="J55" t="s">
        <v>3</v>
      </c>
      <c r="K55" t="s">
        <v>57</v>
      </c>
      <c r="L55">
        <v>1346</v>
      </c>
      <c r="N55">
        <v>1009</v>
      </c>
      <c r="O55" t="s">
        <v>46</v>
      </c>
      <c r="P55" t="s">
        <v>46</v>
      </c>
      <c r="Q55">
        <v>1</v>
      </c>
      <c r="X55">
        <v>0</v>
      </c>
      <c r="Y55">
        <v>0</v>
      </c>
      <c r="Z55">
        <v>0</v>
      </c>
      <c r="AA55">
        <v>0</v>
      </c>
      <c r="AB55">
        <v>0</v>
      </c>
      <c r="AC55">
        <v>1</v>
      </c>
      <c r="AD55">
        <v>0</v>
      </c>
      <c r="AE55">
        <v>0</v>
      </c>
      <c r="AF55" t="s">
        <v>3</v>
      </c>
      <c r="AG55">
        <v>0</v>
      </c>
      <c r="AH55">
        <v>2</v>
      </c>
      <c r="AI55">
        <v>87115340</v>
      </c>
      <c r="AJ55">
        <v>55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ROW(Source!A35)</f>
        <v>35</v>
      </c>
      <c r="B56">
        <v>87115359</v>
      </c>
      <c r="C56">
        <v>87115329</v>
      </c>
      <c r="D56">
        <v>85791778</v>
      </c>
      <c r="E56">
        <v>117</v>
      </c>
      <c r="F56">
        <v>1</v>
      </c>
      <c r="G56">
        <v>1</v>
      </c>
      <c r="H56">
        <v>3</v>
      </c>
      <c r="I56" t="s">
        <v>59</v>
      </c>
      <c r="J56" t="s">
        <v>3</v>
      </c>
      <c r="K56" t="s">
        <v>60</v>
      </c>
      <c r="L56">
        <v>1348</v>
      </c>
      <c r="N56">
        <v>1009</v>
      </c>
      <c r="O56" t="s">
        <v>54</v>
      </c>
      <c r="P56" t="s">
        <v>54</v>
      </c>
      <c r="Q56">
        <v>1000</v>
      </c>
      <c r="X56">
        <v>0</v>
      </c>
      <c r="Y56">
        <v>0</v>
      </c>
      <c r="Z56">
        <v>0</v>
      </c>
      <c r="AA56">
        <v>0</v>
      </c>
      <c r="AB56">
        <v>0</v>
      </c>
      <c r="AC56">
        <v>1</v>
      </c>
      <c r="AD56">
        <v>0</v>
      </c>
      <c r="AE56">
        <v>0</v>
      </c>
      <c r="AF56" t="s">
        <v>3</v>
      </c>
      <c r="AG56">
        <v>0</v>
      </c>
      <c r="AH56">
        <v>2</v>
      </c>
      <c r="AI56">
        <v>87115341</v>
      </c>
      <c r="AJ56">
        <v>56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ROW(Source!A35)</f>
        <v>35</v>
      </c>
      <c r="B57">
        <v>87115360</v>
      </c>
      <c r="C57">
        <v>87115329</v>
      </c>
      <c r="D57">
        <v>85882101</v>
      </c>
      <c r="E57">
        <v>1</v>
      </c>
      <c r="F57">
        <v>1</v>
      </c>
      <c r="G57">
        <v>1</v>
      </c>
      <c r="H57">
        <v>3</v>
      </c>
      <c r="I57" t="s">
        <v>474</v>
      </c>
      <c r="J57" t="s">
        <v>475</v>
      </c>
      <c r="K57" t="s">
        <v>476</v>
      </c>
      <c r="L57">
        <v>1346</v>
      </c>
      <c r="N57">
        <v>1009</v>
      </c>
      <c r="O57" t="s">
        <v>46</v>
      </c>
      <c r="P57" t="s">
        <v>46</v>
      </c>
      <c r="Q57">
        <v>1</v>
      </c>
      <c r="X57">
        <v>0.4</v>
      </c>
      <c r="Y57">
        <v>61.28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0</v>
      </c>
      <c r="AF57" t="s">
        <v>3</v>
      </c>
      <c r="AG57">
        <v>0.4</v>
      </c>
      <c r="AH57">
        <v>2</v>
      </c>
      <c r="AI57">
        <v>87115342</v>
      </c>
      <c r="AJ57">
        <v>57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ROW(Source!A35)</f>
        <v>35</v>
      </c>
      <c r="B58">
        <v>87115361</v>
      </c>
      <c r="C58">
        <v>87115329</v>
      </c>
      <c r="D58">
        <v>85882127</v>
      </c>
      <c r="E58">
        <v>1</v>
      </c>
      <c r="F58">
        <v>1</v>
      </c>
      <c r="G58">
        <v>1</v>
      </c>
      <c r="H58">
        <v>3</v>
      </c>
      <c r="I58" t="s">
        <v>477</v>
      </c>
      <c r="J58" t="s">
        <v>478</v>
      </c>
      <c r="K58" t="s">
        <v>479</v>
      </c>
      <c r="L58">
        <v>1348</v>
      </c>
      <c r="N58">
        <v>1009</v>
      </c>
      <c r="O58" t="s">
        <v>54</v>
      </c>
      <c r="P58" t="s">
        <v>54</v>
      </c>
      <c r="Q58">
        <v>1000</v>
      </c>
      <c r="X58">
        <v>1E-4</v>
      </c>
      <c r="Y58">
        <v>80020.98</v>
      </c>
      <c r="Z58">
        <v>0</v>
      </c>
      <c r="AA58">
        <v>0</v>
      </c>
      <c r="AB58">
        <v>0</v>
      </c>
      <c r="AC58">
        <v>0</v>
      </c>
      <c r="AD58">
        <v>1</v>
      </c>
      <c r="AE58">
        <v>0</v>
      </c>
      <c r="AF58" t="s">
        <v>3</v>
      </c>
      <c r="AG58">
        <v>1E-4</v>
      </c>
      <c r="AH58">
        <v>2</v>
      </c>
      <c r="AI58">
        <v>87115343</v>
      </c>
      <c r="AJ58">
        <v>58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ROW(Source!A35)</f>
        <v>35</v>
      </c>
      <c r="B59">
        <v>87115362</v>
      </c>
      <c r="C59">
        <v>87115329</v>
      </c>
      <c r="D59">
        <v>85889749</v>
      </c>
      <c r="E59">
        <v>1</v>
      </c>
      <c r="F59">
        <v>1</v>
      </c>
      <c r="G59">
        <v>1</v>
      </c>
      <c r="H59">
        <v>3</v>
      </c>
      <c r="I59" t="s">
        <v>480</v>
      </c>
      <c r="J59" t="s">
        <v>481</v>
      </c>
      <c r="K59" t="s">
        <v>482</v>
      </c>
      <c r="L59">
        <v>1425</v>
      </c>
      <c r="N59">
        <v>1013</v>
      </c>
      <c r="O59" t="s">
        <v>133</v>
      </c>
      <c r="P59" t="s">
        <v>133</v>
      </c>
      <c r="Q59">
        <v>1</v>
      </c>
      <c r="X59">
        <v>0.06</v>
      </c>
      <c r="Y59">
        <v>1031.73</v>
      </c>
      <c r="Z59">
        <v>0</v>
      </c>
      <c r="AA59">
        <v>0</v>
      </c>
      <c r="AB59">
        <v>0</v>
      </c>
      <c r="AC59">
        <v>0</v>
      </c>
      <c r="AD59">
        <v>1</v>
      </c>
      <c r="AE59">
        <v>0</v>
      </c>
      <c r="AF59" t="s">
        <v>3</v>
      </c>
      <c r="AG59">
        <v>0.06</v>
      </c>
      <c r="AH59">
        <v>2</v>
      </c>
      <c r="AI59">
        <v>87115344</v>
      </c>
      <c r="AJ59">
        <v>59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ROW(Source!A35)</f>
        <v>35</v>
      </c>
      <c r="B60">
        <v>87115363</v>
      </c>
      <c r="C60">
        <v>87115329</v>
      </c>
      <c r="D60">
        <v>85794138</v>
      </c>
      <c r="E60">
        <v>117</v>
      </c>
      <c r="F60">
        <v>1</v>
      </c>
      <c r="G60">
        <v>1</v>
      </c>
      <c r="H60">
        <v>3</v>
      </c>
      <c r="I60" t="s">
        <v>62</v>
      </c>
      <c r="J60" t="s">
        <v>3</v>
      </c>
      <c r="K60" t="s">
        <v>63</v>
      </c>
      <c r="L60">
        <v>1371</v>
      </c>
      <c r="N60">
        <v>1013</v>
      </c>
      <c r="O60" t="s">
        <v>24</v>
      </c>
      <c r="P60" t="s">
        <v>24</v>
      </c>
      <c r="Q60">
        <v>1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0</v>
      </c>
      <c r="AE60">
        <v>0</v>
      </c>
      <c r="AF60" t="s">
        <v>3</v>
      </c>
      <c r="AG60">
        <v>0</v>
      </c>
      <c r="AH60">
        <v>2</v>
      </c>
      <c r="AI60">
        <v>87115345</v>
      </c>
      <c r="AJ60">
        <v>60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ROW(Source!A35)</f>
        <v>35</v>
      </c>
      <c r="B61">
        <v>87115364</v>
      </c>
      <c r="C61">
        <v>87115329</v>
      </c>
      <c r="D61">
        <v>85794184</v>
      </c>
      <c r="E61">
        <v>117</v>
      </c>
      <c r="F61">
        <v>1</v>
      </c>
      <c r="G61">
        <v>1</v>
      </c>
      <c r="H61">
        <v>3</v>
      </c>
      <c r="I61" t="s">
        <v>65</v>
      </c>
      <c r="J61" t="s">
        <v>3</v>
      </c>
      <c r="K61" t="s">
        <v>66</v>
      </c>
      <c r="L61">
        <v>1371</v>
      </c>
      <c r="N61">
        <v>1013</v>
      </c>
      <c r="O61" t="s">
        <v>24</v>
      </c>
      <c r="P61" t="s">
        <v>24</v>
      </c>
      <c r="Q61">
        <v>1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0</v>
      </c>
      <c r="AE61">
        <v>0</v>
      </c>
      <c r="AF61" t="s">
        <v>3</v>
      </c>
      <c r="AG61">
        <v>0</v>
      </c>
      <c r="AH61">
        <v>2</v>
      </c>
      <c r="AI61">
        <v>87115346</v>
      </c>
      <c r="AJ61">
        <v>61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ROW(Source!A35)</f>
        <v>35</v>
      </c>
      <c r="B62">
        <v>87115365</v>
      </c>
      <c r="C62">
        <v>87115329</v>
      </c>
      <c r="D62">
        <v>85794188</v>
      </c>
      <c r="E62">
        <v>117</v>
      </c>
      <c r="F62">
        <v>1</v>
      </c>
      <c r="G62">
        <v>1</v>
      </c>
      <c r="H62">
        <v>3</v>
      </c>
      <c r="I62" t="s">
        <v>68</v>
      </c>
      <c r="J62" t="s">
        <v>3</v>
      </c>
      <c r="K62" t="s">
        <v>69</v>
      </c>
      <c r="L62">
        <v>1371</v>
      </c>
      <c r="N62">
        <v>1013</v>
      </c>
      <c r="O62" t="s">
        <v>24</v>
      </c>
      <c r="P62" t="s">
        <v>24</v>
      </c>
      <c r="Q62">
        <v>1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0</v>
      </c>
      <c r="AE62">
        <v>0</v>
      </c>
      <c r="AF62" t="s">
        <v>3</v>
      </c>
      <c r="AG62">
        <v>0</v>
      </c>
      <c r="AH62">
        <v>2</v>
      </c>
      <c r="AI62">
        <v>87115347</v>
      </c>
      <c r="AJ62">
        <v>62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ROW(Source!A52)</f>
        <v>52</v>
      </c>
      <c r="B63">
        <v>87115394</v>
      </c>
      <c r="C63">
        <v>87115374</v>
      </c>
      <c r="D63">
        <v>85789060</v>
      </c>
      <c r="E63">
        <v>117</v>
      </c>
      <c r="F63">
        <v>1</v>
      </c>
      <c r="G63">
        <v>1</v>
      </c>
      <c r="H63">
        <v>1</v>
      </c>
      <c r="I63" t="s">
        <v>456</v>
      </c>
      <c r="J63" t="s">
        <v>3</v>
      </c>
      <c r="K63" t="s">
        <v>457</v>
      </c>
      <c r="L63">
        <v>1191</v>
      </c>
      <c r="N63">
        <v>1013</v>
      </c>
      <c r="O63" t="s">
        <v>441</v>
      </c>
      <c r="P63" t="s">
        <v>441</v>
      </c>
      <c r="Q63">
        <v>1</v>
      </c>
      <c r="X63">
        <v>5.98</v>
      </c>
      <c r="Y63">
        <v>0</v>
      </c>
      <c r="Z63">
        <v>0</v>
      </c>
      <c r="AA63">
        <v>0</v>
      </c>
      <c r="AB63">
        <v>748.18</v>
      </c>
      <c r="AC63">
        <v>0</v>
      </c>
      <c r="AD63">
        <v>1</v>
      </c>
      <c r="AE63">
        <v>1</v>
      </c>
      <c r="AF63" t="s">
        <v>3</v>
      </c>
      <c r="AG63">
        <v>5.98</v>
      </c>
      <c r="AH63">
        <v>2</v>
      </c>
      <c r="AI63">
        <v>87115375</v>
      </c>
      <c r="AJ63">
        <v>63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ROW(Source!A52)</f>
        <v>52</v>
      </c>
      <c r="B64">
        <v>87115395</v>
      </c>
      <c r="C64">
        <v>87115374</v>
      </c>
      <c r="D64">
        <v>85789248</v>
      </c>
      <c r="E64">
        <v>117</v>
      </c>
      <c r="F64">
        <v>1</v>
      </c>
      <c r="G64">
        <v>1</v>
      </c>
      <c r="H64">
        <v>1</v>
      </c>
      <c r="I64" t="s">
        <v>442</v>
      </c>
      <c r="J64" t="s">
        <v>3</v>
      </c>
      <c r="K64" t="s">
        <v>443</v>
      </c>
      <c r="L64">
        <v>1191</v>
      </c>
      <c r="N64">
        <v>1013</v>
      </c>
      <c r="O64" t="s">
        <v>441</v>
      </c>
      <c r="P64" t="s">
        <v>441</v>
      </c>
      <c r="Q64">
        <v>1</v>
      </c>
      <c r="X64">
        <v>2</v>
      </c>
      <c r="Y64">
        <v>0</v>
      </c>
      <c r="Z64">
        <v>0</v>
      </c>
      <c r="AA64">
        <v>0</v>
      </c>
      <c r="AB64">
        <v>0</v>
      </c>
      <c r="AC64">
        <v>0</v>
      </c>
      <c r="AD64">
        <v>1</v>
      </c>
      <c r="AE64">
        <v>2</v>
      </c>
      <c r="AF64" t="s">
        <v>3</v>
      </c>
      <c r="AG64">
        <v>2</v>
      </c>
      <c r="AH64">
        <v>2</v>
      </c>
      <c r="AI64">
        <v>87115376</v>
      </c>
      <c r="AJ64">
        <v>64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ROW(Source!A52)</f>
        <v>52</v>
      </c>
      <c r="B65">
        <v>87115396</v>
      </c>
      <c r="C65">
        <v>87115374</v>
      </c>
      <c r="D65">
        <v>85795624</v>
      </c>
      <c r="E65">
        <v>1</v>
      </c>
      <c r="F65">
        <v>1</v>
      </c>
      <c r="G65">
        <v>1</v>
      </c>
      <c r="H65">
        <v>2</v>
      </c>
      <c r="I65" t="s">
        <v>458</v>
      </c>
      <c r="J65" t="s">
        <v>459</v>
      </c>
      <c r="K65" t="s">
        <v>460</v>
      </c>
      <c r="L65">
        <v>1368</v>
      </c>
      <c r="N65">
        <v>1011</v>
      </c>
      <c r="O65" t="s">
        <v>447</v>
      </c>
      <c r="P65" t="s">
        <v>447</v>
      </c>
      <c r="Q65">
        <v>1</v>
      </c>
      <c r="X65">
        <v>1.6</v>
      </c>
      <c r="Y65">
        <v>0</v>
      </c>
      <c r="Z65">
        <v>2088.77</v>
      </c>
      <c r="AA65">
        <v>932.95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1.6</v>
      </c>
      <c r="AH65">
        <v>2</v>
      </c>
      <c r="AI65">
        <v>87115377</v>
      </c>
      <c r="AJ65">
        <v>65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ROW(Source!A52)</f>
        <v>52</v>
      </c>
      <c r="B66">
        <v>87115397</v>
      </c>
      <c r="C66">
        <v>87115374</v>
      </c>
      <c r="D66">
        <v>85796632</v>
      </c>
      <c r="E66">
        <v>1</v>
      </c>
      <c r="F66">
        <v>1</v>
      </c>
      <c r="G66">
        <v>1</v>
      </c>
      <c r="H66">
        <v>2</v>
      </c>
      <c r="I66" t="s">
        <v>462</v>
      </c>
      <c r="J66" t="s">
        <v>463</v>
      </c>
      <c r="K66" t="s">
        <v>464</v>
      </c>
      <c r="L66">
        <v>1368</v>
      </c>
      <c r="N66">
        <v>1011</v>
      </c>
      <c r="O66" t="s">
        <v>447</v>
      </c>
      <c r="P66" t="s">
        <v>447</v>
      </c>
      <c r="Q66">
        <v>1</v>
      </c>
      <c r="X66">
        <v>0.4</v>
      </c>
      <c r="Y66">
        <v>0</v>
      </c>
      <c r="Z66">
        <v>641.70000000000005</v>
      </c>
      <c r="AA66">
        <v>811.79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0.4</v>
      </c>
      <c r="AH66">
        <v>2</v>
      </c>
      <c r="AI66">
        <v>87115378</v>
      </c>
      <c r="AJ66">
        <v>66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ROW(Source!A52)</f>
        <v>52</v>
      </c>
      <c r="B67">
        <v>87115398</v>
      </c>
      <c r="C67">
        <v>87115374</v>
      </c>
      <c r="D67">
        <v>85861354</v>
      </c>
      <c r="E67">
        <v>1</v>
      </c>
      <c r="F67">
        <v>1</v>
      </c>
      <c r="G67">
        <v>1</v>
      </c>
      <c r="H67">
        <v>3</v>
      </c>
      <c r="I67" t="s">
        <v>465</v>
      </c>
      <c r="J67" t="s">
        <v>466</v>
      </c>
      <c r="K67" t="s">
        <v>467</v>
      </c>
      <c r="L67">
        <v>1346</v>
      </c>
      <c r="N67">
        <v>1009</v>
      </c>
      <c r="O67" t="s">
        <v>46</v>
      </c>
      <c r="P67" t="s">
        <v>46</v>
      </c>
      <c r="Q67">
        <v>1</v>
      </c>
      <c r="X67">
        <v>0.1</v>
      </c>
      <c r="Y67">
        <v>185.43</v>
      </c>
      <c r="Z67">
        <v>0</v>
      </c>
      <c r="AA67">
        <v>0</v>
      </c>
      <c r="AB67">
        <v>0</v>
      </c>
      <c r="AC67">
        <v>0</v>
      </c>
      <c r="AD67">
        <v>1</v>
      </c>
      <c r="AE67">
        <v>0</v>
      </c>
      <c r="AF67" t="s">
        <v>3</v>
      </c>
      <c r="AG67">
        <v>0.1</v>
      </c>
      <c r="AH67">
        <v>2</v>
      </c>
      <c r="AI67">
        <v>87115379</v>
      </c>
      <c r="AJ67">
        <v>67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ROW(Source!A52)</f>
        <v>52</v>
      </c>
      <c r="B68">
        <v>87115399</v>
      </c>
      <c r="C68">
        <v>87115374</v>
      </c>
      <c r="D68">
        <v>85861361</v>
      </c>
      <c r="E68">
        <v>1</v>
      </c>
      <c r="F68">
        <v>1</v>
      </c>
      <c r="G68">
        <v>1</v>
      </c>
      <c r="H68">
        <v>3</v>
      </c>
      <c r="I68" t="s">
        <v>468</v>
      </c>
      <c r="J68" t="s">
        <v>469</v>
      </c>
      <c r="K68" t="s">
        <v>470</v>
      </c>
      <c r="L68">
        <v>1346</v>
      </c>
      <c r="N68">
        <v>1009</v>
      </c>
      <c r="O68" t="s">
        <v>46</v>
      </c>
      <c r="P68" t="s">
        <v>46</v>
      </c>
      <c r="Q68">
        <v>1</v>
      </c>
      <c r="X68">
        <v>0.03</v>
      </c>
      <c r="Y68">
        <v>58.53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0</v>
      </c>
      <c r="AF68" t="s">
        <v>3</v>
      </c>
      <c r="AG68">
        <v>0.03</v>
      </c>
      <c r="AH68">
        <v>2</v>
      </c>
      <c r="AI68">
        <v>87115380</v>
      </c>
      <c r="AJ68">
        <v>68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ROW(Source!A52)</f>
        <v>52</v>
      </c>
      <c r="B69">
        <v>87115400</v>
      </c>
      <c r="C69">
        <v>87115374</v>
      </c>
      <c r="D69">
        <v>85864903</v>
      </c>
      <c r="E69">
        <v>1</v>
      </c>
      <c r="F69">
        <v>1</v>
      </c>
      <c r="G69">
        <v>1</v>
      </c>
      <c r="H69">
        <v>3</v>
      </c>
      <c r="I69" t="s">
        <v>44</v>
      </c>
      <c r="J69" t="s">
        <v>47</v>
      </c>
      <c r="K69" t="s">
        <v>45</v>
      </c>
      <c r="L69">
        <v>1346</v>
      </c>
      <c r="N69">
        <v>1009</v>
      </c>
      <c r="O69" t="s">
        <v>46</v>
      </c>
      <c r="P69" t="s">
        <v>46</v>
      </c>
      <c r="Q69">
        <v>1</v>
      </c>
      <c r="X69">
        <v>0</v>
      </c>
      <c r="Y69">
        <v>174.93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 t="s">
        <v>3</v>
      </c>
      <c r="AG69">
        <v>0</v>
      </c>
      <c r="AH69">
        <v>2</v>
      </c>
      <c r="AI69">
        <v>87115381</v>
      </c>
      <c r="AJ69">
        <v>69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ROW(Source!A52)</f>
        <v>52</v>
      </c>
      <c r="B70">
        <v>87115401</v>
      </c>
      <c r="C70">
        <v>87115374</v>
      </c>
      <c r="D70">
        <v>85866049</v>
      </c>
      <c r="E70">
        <v>1</v>
      </c>
      <c r="F70">
        <v>1</v>
      </c>
      <c r="G70">
        <v>1</v>
      </c>
      <c r="H70">
        <v>3</v>
      </c>
      <c r="I70" t="s">
        <v>471</v>
      </c>
      <c r="J70" t="s">
        <v>472</v>
      </c>
      <c r="K70" t="s">
        <v>473</v>
      </c>
      <c r="L70">
        <v>1346</v>
      </c>
      <c r="N70">
        <v>1009</v>
      </c>
      <c r="O70" t="s">
        <v>46</v>
      </c>
      <c r="P70" t="s">
        <v>46</v>
      </c>
      <c r="Q70">
        <v>1</v>
      </c>
      <c r="X70">
        <v>0.02</v>
      </c>
      <c r="Y70">
        <v>56.11</v>
      </c>
      <c r="Z70">
        <v>0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3</v>
      </c>
      <c r="AG70">
        <v>0.02</v>
      </c>
      <c r="AH70">
        <v>2</v>
      </c>
      <c r="AI70">
        <v>87115382</v>
      </c>
      <c r="AJ70">
        <v>70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ROW(Source!A52)</f>
        <v>52</v>
      </c>
      <c r="B71">
        <v>87115402</v>
      </c>
      <c r="C71">
        <v>87115374</v>
      </c>
      <c r="D71">
        <v>85790620</v>
      </c>
      <c r="E71">
        <v>117</v>
      </c>
      <c r="F71">
        <v>1</v>
      </c>
      <c r="G71">
        <v>1</v>
      </c>
      <c r="H71">
        <v>3</v>
      </c>
      <c r="I71" t="s">
        <v>49</v>
      </c>
      <c r="J71" t="s">
        <v>3</v>
      </c>
      <c r="K71" t="s">
        <v>50</v>
      </c>
      <c r="L71">
        <v>1371</v>
      </c>
      <c r="N71">
        <v>1013</v>
      </c>
      <c r="O71" t="s">
        <v>24</v>
      </c>
      <c r="P71" t="s">
        <v>24</v>
      </c>
      <c r="Q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 t="s">
        <v>3</v>
      </c>
      <c r="AG71">
        <v>0</v>
      </c>
      <c r="AH71">
        <v>2</v>
      </c>
      <c r="AI71">
        <v>87115383</v>
      </c>
      <c r="AJ71">
        <v>71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ROW(Source!A52)</f>
        <v>52</v>
      </c>
      <c r="B72">
        <v>87115403</v>
      </c>
      <c r="C72">
        <v>87115374</v>
      </c>
      <c r="D72">
        <v>85791297</v>
      </c>
      <c r="E72">
        <v>117</v>
      </c>
      <c r="F72">
        <v>1</v>
      </c>
      <c r="G72">
        <v>1</v>
      </c>
      <c r="H72">
        <v>3</v>
      </c>
      <c r="I72" t="s">
        <v>52</v>
      </c>
      <c r="J72" t="s">
        <v>3</v>
      </c>
      <c r="K72" t="s">
        <v>53</v>
      </c>
      <c r="L72">
        <v>1348</v>
      </c>
      <c r="N72">
        <v>1009</v>
      </c>
      <c r="O72" t="s">
        <v>54</v>
      </c>
      <c r="P72" t="s">
        <v>54</v>
      </c>
      <c r="Q72">
        <v>1000</v>
      </c>
      <c r="X72">
        <v>0</v>
      </c>
      <c r="Y72">
        <v>0</v>
      </c>
      <c r="Z72">
        <v>0</v>
      </c>
      <c r="AA72">
        <v>0</v>
      </c>
      <c r="AB72">
        <v>0</v>
      </c>
      <c r="AC72">
        <v>1</v>
      </c>
      <c r="AD72">
        <v>0</v>
      </c>
      <c r="AE72">
        <v>0</v>
      </c>
      <c r="AF72" t="s">
        <v>3</v>
      </c>
      <c r="AG72">
        <v>0</v>
      </c>
      <c r="AH72">
        <v>2</v>
      </c>
      <c r="AI72">
        <v>87115384</v>
      </c>
      <c r="AJ72">
        <v>72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ROW(Source!A52)</f>
        <v>52</v>
      </c>
      <c r="B73">
        <v>87115404</v>
      </c>
      <c r="C73">
        <v>87115374</v>
      </c>
      <c r="D73">
        <v>85791443</v>
      </c>
      <c r="E73">
        <v>117</v>
      </c>
      <c r="F73">
        <v>1</v>
      </c>
      <c r="G73">
        <v>1</v>
      </c>
      <c r="H73">
        <v>3</v>
      </c>
      <c r="I73" t="s">
        <v>56</v>
      </c>
      <c r="J73" t="s">
        <v>3</v>
      </c>
      <c r="K73" t="s">
        <v>57</v>
      </c>
      <c r="L73">
        <v>1346</v>
      </c>
      <c r="N73">
        <v>1009</v>
      </c>
      <c r="O73" t="s">
        <v>46</v>
      </c>
      <c r="P73" t="s">
        <v>46</v>
      </c>
      <c r="Q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1</v>
      </c>
      <c r="AD73">
        <v>0</v>
      </c>
      <c r="AE73">
        <v>0</v>
      </c>
      <c r="AF73" t="s">
        <v>3</v>
      </c>
      <c r="AG73">
        <v>0</v>
      </c>
      <c r="AH73">
        <v>2</v>
      </c>
      <c r="AI73">
        <v>87115385</v>
      </c>
      <c r="AJ73">
        <v>73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ROW(Source!A52)</f>
        <v>52</v>
      </c>
      <c r="B74">
        <v>87115405</v>
      </c>
      <c r="C74">
        <v>87115374</v>
      </c>
      <c r="D74">
        <v>85791778</v>
      </c>
      <c r="E74">
        <v>117</v>
      </c>
      <c r="F74">
        <v>1</v>
      </c>
      <c r="G74">
        <v>1</v>
      </c>
      <c r="H74">
        <v>3</v>
      </c>
      <c r="I74" t="s">
        <v>59</v>
      </c>
      <c r="J74" t="s">
        <v>3</v>
      </c>
      <c r="K74" t="s">
        <v>60</v>
      </c>
      <c r="L74">
        <v>1348</v>
      </c>
      <c r="N74">
        <v>1009</v>
      </c>
      <c r="O74" t="s">
        <v>54</v>
      </c>
      <c r="P74" t="s">
        <v>54</v>
      </c>
      <c r="Q74">
        <v>1000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0</v>
      </c>
      <c r="AE74">
        <v>0</v>
      </c>
      <c r="AF74" t="s">
        <v>3</v>
      </c>
      <c r="AG74">
        <v>0</v>
      </c>
      <c r="AH74">
        <v>2</v>
      </c>
      <c r="AI74">
        <v>87115386</v>
      </c>
      <c r="AJ74">
        <v>74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ROW(Source!A52)</f>
        <v>52</v>
      </c>
      <c r="B75">
        <v>87115406</v>
      </c>
      <c r="C75">
        <v>87115374</v>
      </c>
      <c r="D75">
        <v>85882101</v>
      </c>
      <c r="E75">
        <v>1</v>
      </c>
      <c r="F75">
        <v>1</v>
      </c>
      <c r="G75">
        <v>1</v>
      </c>
      <c r="H75">
        <v>3</v>
      </c>
      <c r="I75" t="s">
        <v>474</v>
      </c>
      <c r="J75" t="s">
        <v>475</v>
      </c>
      <c r="K75" t="s">
        <v>476</v>
      </c>
      <c r="L75">
        <v>1346</v>
      </c>
      <c r="N75">
        <v>1009</v>
      </c>
      <c r="O75" t="s">
        <v>46</v>
      </c>
      <c r="P75" t="s">
        <v>46</v>
      </c>
      <c r="Q75">
        <v>1</v>
      </c>
      <c r="X75">
        <v>0.4</v>
      </c>
      <c r="Y75">
        <v>61.28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0.4</v>
      </c>
      <c r="AH75">
        <v>2</v>
      </c>
      <c r="AI75">
        <v>87115387</v>
      </c>
      <c r="AJ75">
        <v>75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ROW(Source!A52)</f>
        <v>52</v>
      </c>
      <c r="B76">
        <v>87115407</v>
      </c>
      <c r="C76">
        <v>87115374</v>
      </c>
      <c r="D76">
        <v>85882127</v>
      </c>
      <c r="E76">
        <v>1</v>
      </c>
      <c r="F76">
        <v>1</v>
      </c>
      <c r="G76">
        <v>1</v>
      </c>
      <c r="H76">
        <v>3</v>
      </c>
      <c r="I76" t="s">
        <v>477</v>
      </c>
      <c r="J76" t="s">
        <v>478</v>
      </c>
      <c r="K76" t="s">
        <v>479</v>
      </c>
      <c r="L76">
        <v>1348</v>
      </c>
      <c r="N76">
        <v>1009</v>
      </c>
      <c r="O76" t="s">
        <v>54</v>
      </c>
      <c r="P76" t="s">
        <v>54</v>
      </c>
      <c r="Q76">
        <v>1000</v>
      </c>
      <c r="X76">
        <v>1E-4</v>
      </c>
      <c r="Y76">
        <v>80020.98</v>
      </c>
      <c r="Z76">
        <v>0</v>
      </c>
      <c r="AA76">
        <v>0</v>
      </c>
      <c r="AB76">
        <v>0</v>
      </c>
      <c r="AC76">
        <v>0</v>
      </c>
      <c r="AD76">
        <v>1</v>
      </c>
      <c r="AE76">
        <v>0</v>
      </c>
      <c r="AF76" t="s">
        <v>3</v>
      </c>
      <c r="AG76">
        <v>1E-4</v>
      </c>
      <c r="AH76">
        <v>2</v>
      </c>
      <c r="AI76">
        <v>87115388</v>
      </c>
      <c r="AJ76">
        <v>76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ROW(Source!A52)</f>
        <v>52</v>
      </c>
      <c r="B77">
        <v>87115408</v>
      </c>
      <c r="C77">
        <v>87115374</v>
      </c>
      <c r="D77">
        <v>85889749</v>
      </c>
      <c r="E77">
        <v>1</v>
      </c>
      <c r="F77">
        <v>1</v>
      </c>
      <c r="G77">
        <v>1</v>
      </c>
      <c r="H77">
        <v>3</v>
      </c>
      <c r="I77" t="s">
        <v>480</v>
      </c>
      <c r="J77" t="s">
        <v>481</v>
      </c>
      <c r="K77" t="s">
        <v>482</v>
      </c>
      <c r="L77">
        <v>1425</v>
      </c>
      <c r="N77">
        <v>1013</v>
      </c>
      <c r="O77" t="s">
        <v>133</v>
      </c>
      <c r="P77" t="s">
        <v>133</v>
      </c>
      <c r="Q77">
        <v>1</v>
      </c>
      <c r="X77">
        <v>0.06</v>
      </c>
      <c r="Y77">
        <v>1031.73</v>
      </c>
      <c r="Z77">
        <v>0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3</v>
      </c>
      <c r="AG77">
        <v>0.06</v>
      </c>
      <c r="AH77">
        <v>2</v>
      </c>
      <c r="AI77">
        <v>87115389</v>
      </c>
      <c r="AJ77">
        <v>77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ROW(Source!A52)</f>
        <v>52</v>
      </c>
      <c r="B78">
        <v>87115409</v>
      </c>
      <c r="C78">
        <v>87115374</v>
      </c>
      <c r="D78">
        <v>85794138</v>
      </c>
      <c r="E78">
        <v>117</v>
      </c>
      <c r="F78">
        <v>1</v>
      </c>
      <c r="G78">
        <v>1</v>
      </c>
      <c r="H78">
        <v>3</v>
      </c>
      <c r="I78" t="s">
        <v>62</v>
      </c>
      <c r="J78" t="s">
        <v>3</v>
      </c>
      <c r="K78" t="s">
        <v>63</v>
      </c>
      <c r="L78">
        <v>1371</v>
      </c>
      <c r="N78">
        <v>1013</v>
      </c>
      <c r="O78" t="s">
        <v>24</v>
      </c>
      <c r="P78" t="s">
        <v>24</v>
      </c>
      <c r="Q78">
        <v>1</v>
      </c>
      <c r="X78">
        <v>0</v>
      </c>
      <c r="Y78">
        <v>0</v>
      </c>
      <c r="Z78">
        <v>0</v>
      </c>
      <c r="AA78">
        <v>0</v>
      </c>
      <c r="AB78">
        <v>0</v>
      </c>
      <c r="AC78">
        <v>1</v>
      </c>
      <c r="AD78">
        <v>0</v>
      </c>
      <c r="AE78">
        <v>0</v>
      </c>
      <c r="AF78" t="s">
        <v>3</v>
      </c>
      <c r="AG78">
        <v>0</v>
      </c>
      <c r="AH78">
        <v>2</v>
      </c>
      <c r="AI78">
        <v>87115390</v>
      </c>
      <c r="AJ78">
        <v>78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ROW(Source!A52)</f>
        <v>52</v>
      </c>
      <c r="B79">
        <v>87115410</v>
      </c>
      <c r="C79">
        <v>87115374</v>
      </c>
      <c r="D79">
        <v>85794151</v>
      </c>
      <c r="E79">
        <v>117</v>
      </c>
      <c r="F79">
        <v>1</v>
      </c>
      <c r="G79">
        <v>1</v>
      </c>
      <c r="H79">
        <v>3</v>
      </c>
      <c r="I79" t="s">
        <v>81</v>
      </c>
      <c r="J79" t="s">
        <v>3</v>
      </c>
      <c r="K79" t="s">
        <v>82</v>
      </c>
      <c r="L79">
        <v>1346</v>
      </c>
      <c r="N79">
        <v>1009</v>
      </c>
      <c r="O79" t="s">
        <v>46</v>
      </c>
      <c r="P79" t="s">
        <v>46</v>
      </c>
      <c r="Q79">
        <v>1</v>
      </c>
      <c r="X79">
        <v>0</v>
      </c>
      <c r="Y79">
        <v>0</v>
      </c>
      <c r="Z79">
        <v>0</v>
      </c>
      <c r="AA79">
        <v>0</v>
      </c>
      <c r="AB79">
        <v>0</v>
      </c>
      <c r="AC79">
        <v>1</v>
      </c>
      <c r="AD79">
        <v>0</v>
      </c>
      <c r="AE79">
        <v>0</v>
      </c>
      <c r="AF79" t="s">
        <v>3</v>
      </c>
      <c r="AG79">
        <v>0</v>
      </c>
      <c r="AH79">
        <v>2</v>
      </c>
      <c r="AI79">
        <v>87115391</v>
      </c>
      <c r="AJ79">
        <v>79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ROW(Source!A52)</f>
        <v>52</v>
      </c>
      <c r="B80">
        <v>87115411</v>
      </c>
      <c r="C80">
        <v>87115374</v>
      </c>
      <c r="D80">
        <v>85794184</v>
      </c>
      <c r="E80">
        <v>117</v>
      </c>
      <c r="F80">
        <v>1</v>
      </c>
      <c r="G80">
        <v>1</v>
      </c>
      <c r="H80">
        <v>3</v>
      </c>
      <c r="I80" t="s">
        <v>65</v>
      </c>
      <c r="J80" t="s">
        <v>3</v>
      </c>
      <c r="K80" t="s">
        <v>66</v>
      </c>
      <c r="L80">
        <v>1371</v>
      </c>
      <c r="N80">
        <v>1013</v>
      </c>
      <c r="O80" t="s">
        <v>24</v>
      </c>
      <c r="P80" t="s">
        <v>24</v>
      </c>
      <c r="Q80">
        <v>1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0</v>
      </c>
      <c r="AE80">
        <v>0</v>
      </c>
      <c r="AF80" t="s">
        <v>3</v>
      </c>
      <c r="AG80">
        <v>0</v>
      </c>
      <c r="AH80">
        <v>2</v>
      </c>
      <c r="AI80">
        <v>87115392</v>
      </c>
      <c r="AJ80">
        <v>80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  <row r="81" spans="1:44" x14ac:dyDescent="0.2">
      <c r="A81">
        <f>ROW(Source!A52)</f>
        <v>52</v>
      </c>
      <c r="B81">
        <v>87115412</v>
      </c>
      <c r="C81">
        <v>87115374</v>
      </c>
      <c r="D81">
        <v>85794188</v>
      </c>
      <c r="E81">
        <v>117</v>
      </c>
      <c r="F81">
        <v>1</v>
      </c>
      <c r="G81">
        <v>1</v>
      </c>
      <c r="H81">
        <v>3</v>
      </c>
      <c r="I81" t="s">
        <v>68</v>
      </c>
      <c r="J81" t="s">
        <v>3</v>
      </c>
      <c r="K81" t="s">
        <v>69</v>
      </c>
      <c r="L81">
        <v>1371</v>
      </c>
      <c r="N81">
        <v>1013</v>
      </c>
      <c r="O81" t="s">
        <v>24</v>
      </c>
      <c r="P81" t="s">
        <v>24</v>
      </c>
      <c r="Q81">
        <v>1</v>
      </c>
      <c r="X81">
        <v>0</v>
      </c>
      <c r="Y81">
        <v>0</v>
      </c>
      <c r="Z81">
        <v>0</v>
      </c>
      <c r="AA81">
        <v>0</v>
      </c>
      <c r="AB81">
        <v>0</v>
      </c>
      <c r="AC81">
        <v>1</v>
      </c>
      <c r="AD81">
        <v>0</v>
      </c>
      <c r="AE81">
        <v>0</v>
      </c>
      <c r="AF81" t="s">
        <v>3</v>
      </c>
      <c r="AG81">
        <v>0</v>
      </c>
      <c r="AH81">
        <v>2</v>
      </c>
      <c r="AI81">
        <v>87115393</v>
      </c>
      <c r="AJ81">
        <v>81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</row>
    <row r="82" spans="1:44" x14ac:dyDescent="0.2">
      <c r="A82">
        <f>ROW(Source!A53)</f>
        <v>53</v>
      </c>
      <c r="B82">
        <v>87115394</v>
      </c>
      <c r="C82">
        <v>87115374</v>
      </c>
      <c r="D82">
        <v>85789060</v>
      </c>
      <c r="E82">
        <v>117</v>
      </c>
      <c r="F82">
        <v>1</v>
      </c>
      <c r="G82">
        <v>1</v>
      </c>
      <c r="H82">
        <v>1</v>
      </c>
      <c r="I82" t="s">
        <v>456</v>
      </c>
      <c r="J82" t="s">
        <v>3</v>
      </c>
      <c r="K82" t="s">
        <v>457</v>
      </c>
      <c r="L82">
        <v>1191</v>
      </c>
      <c r="N82">
        <v>1013</v>
      </c>
      <c r="O82" t="s">
        <v>441</v>
      </c>
      <c r="P82" t="s">
        <v>441</v>
      </c>
      <c r="Q82">
        <v>1</v>
      </c>
      <c r="X82">
        <v>5.98</v>
      </c>
      <c r="Y82">
        <v>0</v>
      </c>
      <c r="Z82">
        <v>0</v>
      </c>
      <c r="AA82">
        <v>0</v>
      </c>
      <c r="AB82">
        <v>748.18</v>
      </c>
      <c r="AC82">
        <v>0</v>
      </c>
      <c r="AD82">
        <v>1</v>
      </c>
      <c r="AE82">
        <v>1</v>
      </c>
      <c r="AF82" t="s">
        <v>3</v>
      </c>
      <c r="AG82">
        <v>5.98</v>
      </c>
      <c r="AH82">
        <v>2</v>
      </c>
      <c r="AI82">
        <v>87115375</v>
      </c>
      <c r="AJ82">
        <v>82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</row>
    <row r="83" spans="1:44" x14ac:dyDescent="0.2">
      <c r="A83">
        <f>ROW(Source!A53)</f>
        <v>53</v>
      </c>
      <c r="B83">
        <v>87115395</v>
      </c>
      <c r="C83">
        <v>87115374</v>
      </c>
      <c r="D83">
        <v>85789248</v>
      </c>
      <c r="E83">
        <v>117</v>
      </c>
      <c r="F83">
        <v>1</v>
      </c>
      <c r="G83">
        <v>1</v>
      </c>
      <c r="H83">
        <v>1</v>
      </c>
      <c r="I83" t="s">
        <v>442</v>
      </c>
      <c r="J83" t="s">
        <v>3</v>
      </c>
      <c r="K83" t="s">
        <v>443</v>
      </c>
      <c r="L83">
        <v>1191</v>
      </c>
      <c r="N83">
        <v>1013</v>
      </c>
      <c r="O83" t="s">
        <v>441</v>
      </c>
      <c r="P83" t="s">
        <v>441</v>
      </c>
      <c r="Q83">
        <v>1</v>
      </c>
      <c r="X83">
        <v>2</v>
      </c>
      <c r="Y83">
        <v>0</v>
      </c>
      <c r="Z83">
        <v>0</v>
      </c>
      <c r="AA83">
        <v>0</v>
      </c>
      <c r="AB83">
        <v>0</v>
      </c>
      <c r="AC83">
        <v>0</v>
      </c>
      <c r="AD83">
        <v>1</v>
      </c>
      <c r="AE83">
        <v>2</v>
      </c>
      <c r="AF83" t="s">
        <v>3</v>
      </c>
      <c r="AG83">
        <v>2</v>
      </c>
      <c r="AH83">
        <v>2</v>
      </c>
      <c r="AI83">
        <v>87115376</v>
      </c>
      <c r="AJ83">
        <v>83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</row>
    <row r="84" spans="1:44" x14ac:dyDescent="0.2">
      <c r="A84">
        <f>ROW(Source!A53)</f>
        <v>53</v>
      </c>
      <c r="B84">
        <v>87115396</v>
      </c>
      <c r="C84">
        <v>87115374</v>
      </c>
      <c r="D84">
        <v>85795624</v>
      </c>
      <c r="E84">
        <v>1</v>
      </c>
      <c r="F84">
        <v>1</v>
      </c>
      <c r="G84">
        <v>1</v>
      </c>
      <c r="H84">
        <v>2</v>
      </c>
      <c r="I84" t="s">
        <v>458</v>
      </c>
      <c r="J84" t="s">
        <v>459</v>
      </c>
      <c r="K84" t="s">
        <v>460</v>
      </c>
      <c r="L84">
        <v>1368</v>
      </c>
      <c r="N84">
        <v>1011</v>
      </c>
      <c r="O84" t="s">
        <v>447</v>
      </c>
      <c r="P84" t="s">
        <v>447</v>
      </c>
      <c r="Q84">
        <v>1</v>
      </c>
      <c r="X84">
        <v>1.6</v>
      </c>
      <c r="Y84">
        <v>0</v>
      </c>
      <c r="Z84">
        <v>2088.77</v>
      </c>
      <c r="AA84">
        <v>932.95</v>
      </c>
      <c r="AB84">
        <v>0</v>
      </c>
      <c r="AC84">
        <v>0</v>
      </c>
      <c r="AD84">
        <v>1</v>
      </c>
      <c r="AE84">
        <v>0</v>
      </c>
      <c r="AF84" t="s">
        <v>3</v>
      </c>
      <c r="AG84">
        <v>1.6</v>
      </c>
      <c r="AH84">
        <v>2</v>
      </c>
      <c r="AI84">
        <v>87115377</v>
      </c>
      <c r="AJ84">
        <v>84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</row>
    <row r="85" spans="1:44" x14ac:dyDescent="0.2">
      <c r="A85">
        <f>ROW(Source!A53)</f>
        <v>53</v>
      </c>
      <c r="B85">
        <v>87115397</v>
      </c>
      <c r="C85">
        <v>87115374</v>
      </c>
      <c r="D85">
        <v>85796632</v>
      </c>
      <c r="E85">
        <v>1</v>
      </c>
      <c r="F85">
        <v>1</v>
      </c>
      <c r="G85">
        <v>1</v>
      </c>
      <c r="H85">
        <v>2</v>
      </c>
      <c r="I85" t="s">
        <v>462</v>
      </c>
      <c r="J85" t="s">
        <v>463</v>
      </c>
      <c r="K85" t="s">
        <v>464</v>
      </c>
      <c r="L85">
        <v>1368</v>
      </c>
      <c r="N85">
        <v>1011</v>
      </c>
      <c r="O85" t="s">
        <v>447</v>
      </c>
      <c r="P85" t="s">
        <v>447</v>
      </c>
      <c r="Q85">
        <v>1</v>
      </c>
      <c r="X85">
        <v>0.4</v>
      </c>
      <c r="Y85">
        <v>0</v>
      </c>
      <c r="Z85">
        <v>641.70000000000005</v>
      </c>
      <c r="AA85">
        <v>811.79</v>
      </c>
      <c r="AB85">
        <v>0</v>
      </c>
      <c r="AC85">
        <v>0</v>
      </c>
      <c r="AD85">
        <v>1</v>
      </c>
      <c r="AE85">
        <v>0</v>
      </c>
      <c r="AF85" t="s">
        <v>3</v>
      </c>
      <c r="AG85">
        <v>0.4</v>
      </c>
      <c r="AH85">
        <v>2</v>
      </c>
      <c r="AI85">
        <v>87115378</v>
      </c>
      <c r="AJ85">
        <v>85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</row>
    <row r="86" spans="1:44" x14ac:dyDescent="0.2">
      <c r="A86">
        <f>ROW(Source!A53)</f>
        <v>53</v>
      </c>
      <c r="B86">
        <v>87115398</v>
      </c>
      <c r="C86">
        <v>87115374</v>
      </c>
      <c r="D86">
        <v>85861354</v>
      </c>
      <c r="E86">
        <v>1</v>
      </c>
      <c r="F86">
        <v>1</v>
      </c>
      <c r="G86">
        <v>1</v>
      </c>
      <c r="H86">
        <v>3</v>
      </c>
      <c r="I86" t="s">
        <v>465</v>
      </c>
      <c r="J86" t="s">
        <v>466</v>
      </c>
      <c r="K86" t="s">
        <v>467</v>
      </c>
      <c r="L86">
        <v>1346</v>
      </c>
      <c r="N86">
        <v>1009</v>
      </c>
      <c r="O86" t="s">
        <v>46</v>
      </c>
      <c r="P86" t="s">
        <v>46</v>
      </c>
      <c r="Q86">
        <v>1</v>
      </c>
      <c r="X86">
        <v>0.1</v>
      </c>
      <c r="Y86">
        <v>185.43</v>
      </c>
      <c r="Z86">
        <v>0</v>
      </c>
      <c r="AA86">
        <v>0</v>
      </c>
      <c r="AB86">
        <v>0</v>
      </c>
      <c r="AC86">
        <v>0</v>
      </c>
      <c r="AD86">
        <v>1</v>
      </c>
      <c r="AE86">
        <v>0</v>
      </c>
      <c r="AF86" t="s">
        <v>3</v>
      </c>
      <c r="AG86">
        <v>0.1</v>
      </c>
      <c r="AH86">
        <v>2</v>
      </c>
      <c r="AI86">
        <v>87115379</v>
      </c>
      <c r="AJ86">
        <v>86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</row>
    <row r="87" spans="1:44" x14ac:dyDescent="0.2">
      <c r="A87">
        <f>ROW(Source!A53)</f>
        <v>53</v>
      </c>
      <c r="B87">
        <v>87115399</v>
      </c>
      <c r="C87">
        <v>87115374</v>
      </c>
      <c r="D87">
        <v>85861361</v>
      </c>
      <c r="E87">
        <v>1</v>
      </c>
      <c r="F87">
        <v>1</v>
      </c>
      <c r="G87">
        <v>1</v>
      </c>
      <c r="H87">
        <v>3</v>
      </c>
      <c r="I87" t="s">
        <v>468</v>
      </c>
      <c r="J87" t="s">
        <v>469</v>
      </c>
      <c r="K87" t="s">
        <v>470</v>
      </c>
      <c r="L87">
        <v>1346</v>
      </c>
      <c r="N87">
        <v>1009</v>
      </c>
      <c r="O87" t="s">
        <v>46</v>
      </c>
      <c r="P87" t="s">
        <v>46</v>
      </c>
      <c r="Q87">
        <v>1</v>
      </c>
      <c r="X87">
        <v>0.03</v>
      </c>
      <c r="Y87">
        <v>58.53</v>
      </c>
      <c r="Z87">
        <v>0</v>
      </c>
      <c r="AA87">
        <v>0</v>
      </c>
      <c r="AB87">
        <v>0</v>
      </c>
      <c r="AC87">
        <v>0</v>
      </c>
      <c r="AD87">
        <v>1</v>
      </c>
      <c r="AE87">
        <v>0</v>
      </c>
      <c r="AF87" t="s">
        <v>3</v>
      </c>
      <c r="AG87">
        <v>0.03</v>
      </c>
      <c r="AH87">
        <v>2</v>
      </c>
      <c r="AI87">
        <v>87115380</v>
      </c>
      <c r="AJ87">
        <v>87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</row>
    <row r="88" spans="1:44" x14ac:dyDescent="0.2">
      <c r="A88">
        <f>ROW(Source!A53)</f>
        <v>53</v>
      </c>
      <c r="B88">
        <v>87115400</v>
      </c>
      <c r="C88">
        <v>87115374</v>
      </c>
      <c r="D88">
        <v>85864903</v>
      </c>
      <c r="E88">
        <v>1</v>
      </c>
      <c r="F88">
        <v>1</v>
      </c>
      <c r="G88">
        <v>1</v>
      </c>
      <c r="H88">
        <v>3</v>
      </c>
      <c r="I88" t="s">
        <v>44</v>
      </c>
      <c r="J88" t="s">
        <v>47</v>
      </c>
      <c r="K88" t="s">
        <v>45</v>
      </c>
      <c r="L88">
        <v>1346</v>
      </c>
      <c r="N88">
        <v>1009</v>
      </c>
      <c r="O88" t="s">
        <v>46</v>
      </c>
      <c r="P88" t="s">
        <v>46</v>
      </c>
      <c r="Q88">
        <v>1</v>
      </c>
      <c r="X88">
        <v>0</v>
      </c>
      <c r="Y88">
        <v>174.93</v>
      </c>
      <c r="Z88">
        <v>0</v>
      </c>
      <c r="AA88">
        <v>0</v>
      </c>
      <c r="AB88">
        <v>0</v>
      </c>
      <c r="AC88">
        <v>1</v>
      </c>
      <c r="AD88">
        <v>0</v>
      </c>
      <c r="AE88">
        <v>0</v>
      </c>
      <c r="AF88" t="s">
        <v>3</v>
      </c>
      <c r="AG88">
        <v>0</v>
      </c>
      <c r="AH88">
        <v>2</v>
      </c>
      <c r="AI88">
        <v>87115381</v>
      </c>
      <c r="AJ88">
        <v>88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</row>
    <row r="89" spans="1:44" x14ac:dyDescent="0.2">
      <c r="A89">
        <f>ROW(Source!A53)</f>
        <v>53</v>
      </c>
      <c r="B89">
        <v>87115401</v>
      </c>
      <c r="C89">
        <v>87115374</v>
      </c>
      <c r="D89">
        <v>85866049</v>
      </c>
      <c r="E89">
        <v>1</v>
      </c>
      <c r="F89">
        <v>1</v>
      </c>
      <c r="G89">
        <v>1</v>
      </c>
      <c r="H89">
        <v>3</v>
      </c>
      <c r="I89" t="s">
        <v>471</v>
      </c>
      <c r="J89" t="s">
        <v>472</v>
      </c>
      <c r="K89" t="s">
        <v>473</v>
      </c>
      <c r="L89">
        <v>1346</v>
      </c>
      <c r="N89">
        <v>1009</v>
      </c>
      <c r="O89" t="s">
        <v>46</v>
      </c>
      <c r="P89" t="s">
        <v>46</v>
      </c>
      <c r="Q89">
        <v>1</v>
      </c>
      <c r="X89">
        <v>0.02</v>
      </c>
      <c r="Y89">
        <v>56.11</v>
      </c>
      <c r="Z89">
        <v>0</v>
      </c>
      <c r="AA89">
        <v>0</v>
      </c>
      <c r="AB89">
        <v>0</v>
      </c>
      <c r="AC89">
        <v>0</v>
      </c>
      <c r="AD89">
        <v>1</v>
      </c>
      <c r="AE89">
        <v>0</v>
      </c>
      <c r="AF89" t="s">
        <v>3</v>
      </c>
      <c r="AG89">
        <v>0.02</v>
      </c>
      <c r="AH89">
        <v>2</v>
      </c>
      <c r="AI89">
        <v>87115382</v>
      </c>
      <c r="AJ89">
        <v>89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</row>
    <row r="90" spans="1:44" x14ac:dyDescent="0.2">
      <c r="A90">
        <f>ROW(Source!A53)</f>
        <v>53</v>
      </c>
      <c r="B90">
        <v>87115402</v>
      </c>
      <c r="C90">
        <v>87115374</v>
      </c>
      <c r="D90">
        <v>85790620</v>
      </c>
      <c r="E90">
        <v>117</v>
      </c>
      <c r="F90">
        <v>1</v>
      </c>
      <c r="G90">
        <v>1</v>
      </c>
      <c r="H90">
        <v>3</v>
      </c>
      <c r="I90" t="s">
        <v>49</v>
      </c>
      <c r="J90" t="s">
        <v>3</v>
      </c>
      <c r="K90" t="s">
        <v>50</v>
      </c>
      <c r="L90">
        <v>1371</v>
      </c>
      <c r="N90">
        <v>1013</v>
      </c>
      <c r="O90" t="s">
        <v>24</v>
      </c>
      <c r="P90" t="s">
        <v>24</v>
      </c>
      <c r="Q90">
        <v>1</v>
      </c>
      <c r="X90">
        <v>0</v>
      </c>
      <c r="Y90">
        <v>0</v>
      </c>
      <c r="Z90">
        <v>0</v>
      </c>
      <c r="AA90">
        <v>0</v>
      </c>
      <c r="AB90">
        <v>0</v>
      </c>
      <c r="AC90">
        <v>1</v>
      </c>
      <c r="AD90">
        <v>0</v>
      </c>
      <c r="AE90">
        <v>0</v>
      </c>
      <c r="AF90" t="s">
        <v>3</v>
      </c>
      <c r="AG90">
        <v>0</v>
      </c>
      <c r="AH90">
        <v>2</v>
      </c>
      <c r="AI90">
        <v>87115383</v>
      </c>
      <c r="AJ90">
        <v>90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</row>
    <row r="91" spans="1:44" x14ac:dyDescent="0.2">
      <c r="A91">
        <f>ROW(Source!A53)</f>
        <v>53</v>
      </c>
      <c r="B91">
        <v>87115403</v>
      </c>
      <c r="C91">
        <v>87115374</v>
      </c>
      <c r="D91">
        <v>85791297</v>
      </c>
      <c r="E91">
        <v>117</v>
      </c>
      <c r="F91">
        <v>1</v>
      </c>
      <c r="G91">
        <v>1</v>
      </c>
      <c r="H91">
        <v>3</v>
      </c>
      <c r="I91" t="s">
        <v>52</v>
      </c>
      <c r="J91" t="s">
        <v>3</v>
      </c>
      <c r="K91" t="s">
        <v>53</v>
      </c>
      <c r="L91">
        <v>1348</v>
      </c>
      <c r="N91">
        <v>1009</v>
      </c>
      <c r="O91" t="s">
        <v>54</v>
      </c>
      <c r="P91" t="s">
        <v>54</v>
      </c>
      <c r="Q91">
        <v>1000</v>
      </c>
      <c r="X91">
        <v>0</v>
      </c>
      <c r="Y91">
        <v>0</v>
      </c>
      <c r="Z91">
        <v>0</v>
      </c>
      <c r="AA91">
        <v>0</v>
      </c>
      <c r="AB91">
        <v>0</v>
      </c>
      <c r="AC91">
        <v>1</v>
      </c>
      <c r="AD91">
        <v>0</v>
      </c>
      <c r="AE91">
        <v>0</v>
      </c>
      <c r="AF91" t="s">
        <v>3</v>
      </c>
      <c r="AG91">
        <v>0</v>
      </c>
      <c r="AH91">
        <v>2</v>
      </c>
      <c r="AI91">
        <v>87115384</v>
      </c>
      <c r="AJ91">
        <v>91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</row>
    <row r="92" spans="1:44" x14ac:dyDescent="0.2">
      <c r="A92">
        <f>ROW(Source!A53)</f>
        <v>53</v>
      </c>
      <c r="B92">
        <v>87115404</v>
      </c>
      <c r="C92">
        <v>87115374</v>
      </c>
      <c r="D92">
        <v>85791443</v>
      </c>
      <c r="E92">
        <v>117</v>
      </c>
      <c r="F92">
        <v>1</v>
      </c>
      <c r="G92">
        <v>1</v>
      </c>
      <c r="H92">
        <v>3</v>
      </c>
      <c r="I92" t="s">
        <v>56</v>
      </c>
      <c r="J92" t="s">
        <v>3</v>
      </c>
      <c r="K92" t="s">
        <v>57</v>
      </c>
      <c r="L92">
        <v>1346</v>
      </c>
      <c r="N92">
        <v>1009</v>
      </c>
      <c r="O92" t="s">
        <v>46</v>
      </c>
      <c r="P92" t="s">
        <v>46</v>
      </c>
      <c r="Q92">
        <v>1</v>
      </c>
      <c r="X92">
        <v>0</v>
      </c>
      <c r="Y92">
        <v>0</v>
      </c>
      <c r="Z92">
        <v>0</v>
      </c>
      <c r="AA92">
        <v>0</v>
      </c>
      <c r="AB92">
        <v>0</v>
      </c>
      <c r="AC92">
        <v>1</v>
      </c>
      <c r="AD92">
        <v>0</v>
      </c>
      <c r="AE92">
        <v>0</v>
      </c>
      <c r="AF92" t="s">
        <v>3</v>
      </c>
      <c r="AG92">
        <v>0</v>
      </c>
      <c r="AH92">
        <v>2</v>
      </c>
      <c r="AI92">
        <v>87115385</v>
      </c>
      <c r="AJ92">
        <v>92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</row>
    <row r="93" spans="1:44" x14ac:dyDescent="0.2">
      <c r="A93">
        <f>ROW(Source!A53)</f>
        <v>53</v>
      </c>
      <c r="B93">
        <v>87115405</v>
      </c>
      <c r="C93">
        <v>87115374</v>
      </c>
      <c r="D93">
        <v>85791778</v>
      </c>
      <c r="E93">
        <v>117</v>
      </c>
      <c r="F93">
        <v>1</v>
      </c>
      <c r="G93">
        <v>1</v>
      </c>
      <c r="H93">
        <v>3</v>
      </c>
      <c r="I93" t="s">
        <v>59</v>
      </c>
      <c r="J93" t="s">
        <v>3</v>
      </c>
      <c r="K93" t="s">
        <v>60</v>
      </c>
      <c r="L93">
        <v>1348</v>
      </c>
      <c r="N93">
        <v>1009</v>
      </c>
      <c r="O93" t="s">
        <v>54</v>
      </c>
      <c r="P93" t="s">
        <v>54</v>
      </c>
      <c r="Q93">
        <v>1000</v>
      </c>
      <c r="X93">
        <v>0</v>
      </c>
      <c r="Y93">
        <v>0</v>
      </c>
      <c r="Z93">
        <v>0</v>
      </c>
      <c r="AA93">
        <v>0</v>
      </c>
      <c r="AB93">
        <v>0</v>
      </c>
      <c r="AC93">
        <v>1</v>
      </c>
      <c r="AD93">
        <v>0</v>
      </c>
      <c r="AE93">
        <v>0</v>
      </c>
      <c r="AF93" t="s">
        <v>3</v>
      </c>
      <c r="AG93">
        <v>0</v>
      </c>
      <c r="AH93">
        <v>2</v>
      </c>
      <c r="AI93">
        <v>87115386</v>
      </c>
      <c r="AJ93">
        <v>93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</row>
    <row r="94" spans="1:44" x14ac:dyDescent="0.2">
      <c r="A94">
        <f>ROW(Source!A53)</f>
        <v>53</v>
      </c>
      <c r="B94">
        <v>87115406</v>
      </c>
      <c r="C94">
        <v>87115374</v>
      </c>
      <c r="D94">
        <v>85882101</v>
      </c>
      <c r="E94">
        <v>1</v>
      </c>
      <c r="F94">
        <v>1</v>
      </c>
      <c r="G94">
        <v>1</v>
      </c>
      <c r="H94">
        <v>3</v>
      </c>
      <c r="I94" t="s">
        <v>474</v>
      </c>
      <c r="J94" t="s">
        <v>475</v>
      </c>
      <c r="K94" t="s">
        <v>476</v>
      </c>
      <c r="L94">
        <v>1346</v>
      </c>
      <c r="N94">
        <v>1009</v>
      </c>
      <c r="O94" t="s">
        <v>46</v>
      </c>
      <c r="P94" t="s">
        <v>46</v>
      </c>
      <c r="Q94">
        <v>1</v>
      </c>
      <c r="X94">
        <v>0.4</v>
      </c>
      <c r="Y94">
        <v>61.28</v>
      </c>
      <c r="Z94">
        <v>0</v>
      </c>
      <c r="AA94">
        <v>0</v>
      </c>
      <c r="AB94">
        <v>0</v>
      </c>
      <c r="AC94">
        <v>0</v>
      </c>
      <c r="AD94">
        <v>1</v>
      </c>
      <c r="AE94">
        <v>0</v>
      </c>
      <c r="AF94" t="s">
        <v>3</v>
      </c>
      <c r="AG94">
        <v>0.4</v>
      </c>
      <c r="AH94">
        <v>2</v>
      </c>
      <c r="AI94">
        <v>87115387</v>
      </c>
      <c r="AJ94">
        <v>94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</row>
    <row r="95" spans="1:44" x14ac:dyDescent="0.2">
      <c r="A95">
        <f>ROW(Source!A53)</f>
        <v>53</v>
      </c>
      <c r="B95">
        <v>87115407</v>
      </c>
      <c r="C95">
        <v>87115374</v>
      </c>
      <c r="D95">
        <v>85882127</v>
      </c>
      <c r="E95">
        <v>1</v>
      </c>
      <c r="F95">
        <v>1</v>
      </c>
      <c r="G95">
        <v>1</v>
      </c>
      <c r="H95">
        <v>3</v>
      </c>
      <c r="I95" t="s">
        <v>477</v>
      </c>
      <c r="J95" t="s">
        <v>478</v>
      </c>
      <c r="K95" t="s">
        <v>479</v>
      </c>
      <c r="L95">
        <v>1348</v>
      </c>
      <c r="N95">
        <v>1009</v>
      </c>
      <c r="O95" t="s">
        <v>54</v>
      </c>
      <c r="P95" t="s">
        <v>54</v>
      </c>
      <c r="Q95">
        <v>1000</v>
      </c>
      <c r="X95">
        <v>1E-4</v>
      </c>
      <c r="Y95">
        <v>80020.98</v>
      </c>
      <c r="Z95">
        <v>0</v>
      </c>
      <c r="AA95">
        <v>0</v>
      </c>
      <c r="AB95">
        <v>0</v>
      </c>
      <c r="AC95">
        <v>0</v>
      </c>
      <c r="AD95">
        <v>1</v>
      </c>
      <c r="AE95">
        <v>0</v>
      </c>
      <c r="AF95" t="s">
        <v>3</v>
      </c>
      <c r="AG95">
        <v>1E-4</v>
      </c>
      <c r="AH95">
        <v>2</v>
      </c>
      <c r="AI95">
        <v>87115388</v>
      </c>
      <c r="AJ95">
        <v>95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</row>
    <row r="96" spans="1:44" x14ac:dyDescent="0.2">
      <c r="A96">
        <f>ROW(Source!A53)</f>
        <v>53</v>
      </c>
      <c r="B96">
        <v>87115408</v>
      </c>
      <c r="C96">
        <v>87115374</v>
      </c>
      <c r="D96">
        <v>85889749</v>
      </c>
      <c r="E96">
        <v>1</v>
      </c>
      <c r="F96">
        <v>1</v>
      </c>
      <c r="G96">
        <v>1</v>
      </c>
      <c r="H96">
        <v>3</v>
      </c>
      <c r="I96" t="s">
        <v>480</v>
      </c>
      <c r="J96" t="s">
        <v>481</v>
      </c>
      <c r="K96" t="s">
        <v>482</v>
      </c>
      <c r="L96">
        <v>1425</v>
      </c>
      <c r="N96">
        <v>1013</v>
      </c>
      <c r="O96" t="s">
        <v>133</v>
      </c>
      <c r="P96" t="s">
        <v>133</v>
      </c>
      <c r="Q96">
        <v>1</v>
      </c>
      <c r="X96">
        <v>0.06</v>
      </c>
      <c r="Y96">
        <v>1031.73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 t="s">
        <v>3</v>
      </c>
      <c r="AG96">
        <v>0.06</v>
      </c>
      <c r="AH96">
        <v>2</v>
      </c>
      <c r="AI96">
        <v>87115389</v>
      </c>
      <c r="AJ96">
        <v>96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</row>
    <row r="97" spans="1:44" x14ac:dyDescent="0.2">
      <c r="A97">
        <f>ROW(Source!A53)</f>
        <v>53</v>
      </c>
      <c r="B97">
        <v>87115409</v>
      </c>
      <c r="C97">
        <v>87115374</v>
      </c>
      <c r="D97">
        <v>85794138</v>
      </c>
      <c r="E97">
        <v>117</v>
      </c>
      <c r="F97">
        <v>1</v>
      </c>
      <c r="G97">
        <v>1</v>
      </c>
      <c r="H97">
        <v>3</v>
      </c>
      <c r="I97" t="s">
        <v>62</v>
      </c>
      <c r="J97" t="s">
        <v>3</v>
      </c>
      <c r="K97" t="s">
        <v>63</v>
      </c>
      <c r="L97">
        <v>1371</v>
      </c>
      <c r="N97">
        <v>1013</v>
      </c>
      <c r="O97" t="s">
        <v>24</v>
      </c>
      <c r="P97" t="s">
        <v>24</v>
      </c>
      <c r="Q97">
        <v>1</v>
      </c>
      <c r="X97">
        <v>0</v>
      </c>
      <c r="Y97">
        <v>0</v>
      </c>
      <c r="Z97">
        <v>0</v>
      </c>
      <c r="AA97">
        <v>0</v>
      </c>
      <c r="AB97">
        <v>0</v>
      </c>
      <c r="AC97">
        <v>1</v>
      </c>
      <c r="AD97">
        <v>0</v>
      </c>
      <c r="AE97">
        <v>0</v>
      </c>
      <c r="AF97" t="s">
        <v>3</v>
      </c>
      <c r="AG97">
        <v>0</v>
      </c>
      <c r="AH97">
        <v>2</v>
      </c>
      <c r="AI97">
        <v>87115390</v>
      </c>
      <c r="AJ97">
        <v>97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</row>
    <row r="98" spans="1:44" x14ac:dyDescent="0.2">
      <c r="A98">
        <f>ROW(Source!A53)</f>
        <v>53</v>
      </c>
      <c r="B98">
        <v>87115410</v>
      </c>
      <c r="C98">
        <v>87115374</v>
      </c>
      <c r="D98">
        <v>85794151</v>
      </c>
      <c r="E98">
        <v>117</v>
      </c>
      <c r="F98">
        <v>1</v>
      </c>
      <c r="G98">
        <v>1</v>
      </c>
      <c r="H98">
        <v>3</v>
      </c>
      <c r="I98" t="s">
        <v>81</v>
      </c>
      <c r="J98" t="s">
        <v>3</v>
      </c>
      <c r="K98" t="s">
        <v>82</v>
      </c>
      <c r="L98">
        <v>1346</v>
      </c>
      <c r="N98">
        <v>1009</v>
      </c>
      <c r="O98" t="s">
        <v>46</v>
      </c>
      <c r="P98" t="s">
        <v>46</v>
      </c>
      <c r="Q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1</v>
      </c>
      <c r="AD98">
        <v>0</v>
      </c>
      <c r="AE98">
        <v>0</v>
      </c>
      <c r="AF98" t="s">
        <v>3</v>
      </c>
      <c r="AG98">
        <v>0</v>
      </c>
      <c r="AH98">
        <v>2</v>
      </c>
      <c r="AI98">
        <v>87115391</v>
      </c>
      <c r="AJ98">
        <v>98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</row>
    <row r="99" spans="1:44" x14ac:dyDescent="0.2">
      <c r="A99">
        <f>ROW(Source!A53)</f>
        <v>53</v>
      </c>
      <c r="B99">
        <v>87115411</v>
      </c>
      <c r="C99">
        <v>87115374</v>
      </c>
      <c r="D99">
        <v>85794184</v>
      </c>
      <c r="E99">
        <v>117</v>
      </c>
      <c r="F99">
        <v>1</v>
      </c>
      <c r="G99">
        <v>1</v>
      </c>
      <c r="H99">
        <v>3</v>
      </c>
      <c r="I99" t="s">
        <v>65</v>
      </c>
      <c r="J99" t="s">
        <v>3</v>
      </c>
      <c r="K99" t="s">
        <v>66</v>
      </c>
      <c r="L99">
        <v>1371</v>
      </c>
      <c r="N99">
        <v>1013</v>
      </c>
      <c r="O99" t="s">
        <v>24</v>
      </c>
      <c r="P99" t="s">
        <v>24</v>
      </c>
      <c r="Q99">
        <v>1</v>
      </c>
      <c r="X99">
        <v>0</v>
      </c>
      <c r="Y99">
        <v>0</v>
      </c>
      <c r="Z99">
        <v>0</v>
      </c>
      <c r="AA99">
        <v>0</v>
      </c>
      <c r="AB99">
        <v>0</v>
      </c>
      <c r="AC99">
        <v>1</v>
      </c>
      <c r="AD99">
        <v>0</v>
      </c>
      <c r="AE99">
        <v>0</v>
      </c>
      <c r="AF99" t="s">
        <v>3</v>
      </c>
      <c r="AG99">
        <v>0</v>
      </c>
      <c r="AH99">
        <v>2</v>
      </c>
      <c r="AI99">
        <v>87115392</v>
      </c>
      <c r="AJ99">
        <v>99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</row>
    <row r="100" spans="1:44" x14ac:dyDescent="0.2">
      <c r="A100">
        <f>ROW(Source!A53)</f>
        <v>53</v>
      </c>
      <c r="B100">
        <v>87115412</v>
      </c>
      <c r="C100">
        <v>87115374</v>
      </c>
      <c r="D100">
        <v>85794188</v>
      </c>
      <c r="E100">
        <v>117</v>
      </c>
      <c r="F100">
        <v>1</v>
      </c>
      <c r="G100">
        <v>1</v>
      </c>
      <c r="H100">
        <v>3</v>
      </c>
      <c r="I100" t="s">
        <v>68</v>
      </c>
      <c r="J100" t="s">
        <v>3</v>
      </c>
      <c r="K100" t="s">
        <v>69</v>
      </c>
      <c r="L100">
        <v>1371</v>
      </c>
      <c r="N100">
        <v>1013</v>
      </c>
      <c r="O100" t="s">
        <v>24</v>
      </c>
      <c r="P100" t="s">
        <v>24</v>
      </c>
      <c r="Q100">
        <v>1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1</v>
      </c>
      <c r="AD100">
        <v>0</v>
      </c>
      <c r="AE100">
        <v>0</v>
      </c>
      <c r="AF100" t="s">
        <v>3</v>
      </c>
      <c r="AG100">
        <v>0</v>
      </c>
      <c r="AH100">
        <v>2</v>
      </c>
      <c r="AI100">
        <v>87115393</v>
      </c>
      <c r="AJ100">
        <v>100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</row>
    <row r="101" spans="1:44" x14ac:dyDescent="0.2">
      <c r="A101">
        <f>ROW(Source!A72)</f>
        <v>72</v>
      </c>
      <c r="B101">
        <v>87115442</v>
      </c>
      <c r="C101">
        <v>87115422</v>
      </c>
      <c r="D101">
        <v>85789060</v>
      </c>
      <c r="E101">
        <v>117</v>
      </c>
      <c r="F101">
        <v>1</v>
      </c>
      <c r="G101">
        <v>1</v>
      </c>
      <c r="H101">
        <v>1</v>
      </c>
      <c r="I101" t="s">
        <v>456</v>
      </c>
      <c r="J101" t="s">
        <v>3</v>
      </c>
      <c r="K101" t="s">
        <v>457</v>
      </c>
      <c r="L101">
        <v>1191</v>
      </c>
      <c r="N101">
        <v>1013</v>
      </c>
      <c r="O101" t="s">
        <v>441</v>
      </c>
      <c r="P101" t="s">
        <v>441</v>
      </c>
      <c r="Q101">
        <v>1</v>
      </c>
      <c r="X101">
        <v>9</v>
      </c>
      <c r="Y101">
        <v>0</v>
      </c>
      <c r="Z101">
        <v>0</v>
      </c>
      <c r="AA101">
        <v>0</v>
      </c>
      <c r="AB101">
        <v>748.18</v>
      </c>
      <c r="AC101">
        <v>0</v>
      </c>
      <c r="AD101">
        <v>1</v>
      </c>
      <c r="AE101">
        <v>1</v>
      </c>
      <c r="AF101" t="s">
        <v>3</v>
      </c>
      <c r="AG101">
        <v>9</v>
      </c>
      <c r="AH101">
        <v>2</v>
      </c>
      <c r="AI101">
        <v>87115423</v>
      </c>
      <c r="AJ101">
        <v>101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</row>
    <row r="102" spans="1:44" x14ac:dyDescent="0.2">
      <c r="A102">
        <f>ROW(Source!A72)</f>
        <v>72</v>
      </c>
      <c r="B102">
        <v>87115443</v>
      </c>
      <c r="C102">
        <v>87115422</v>
      </c>
      <c r="D102">
        <v>85789248</v>
      </c>
      <c r="E102">
        <v>117</v>
      </c>
      <c r="F102">
        <v>1</v>
      </c>
      <c r="G102">
        <v>1</v>
      </c>
      <c r="H102">
        <v>1</v>
      </c>
      <c r="I102" t="s">
        <v>442</v>
      </c>
      <c r="J102" t="s">
        <v>3</v>
      </c>
      <c r="K102" t="s">
        <v>443</v>
      </c>
      <c r="L102">
        <v>1191</v>
      </c>
      <c r="N102">
        <v>1013</v>
      </c>
      <c r="O102" t="s">
        <v>441</v>
      </c>
      <c r="P102" t="s">
        <v>441</v>
      </c>
      <c r="Q102">
        <v>1</v>
      </c>
      <c r="X102">
        <v>3.21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>
        <v>2</v>
      </c>
      <c r="AF102" t="s">
        <v>3</v>
      </c>
      <c r="AG102">
        <v>3.21</v>
      </c>
      <c r="AH102">
        <v>2</v>
      </c>
      <c r="AI102">
        <v>87115424</v>
      </c>
      <c r="AJ102">
        <v>102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</row>
    <row r="103" spans="1:44" x14ac:dyDescent="0.2">
      <c r="A103">
        <f>ROW(Source!A72)</f>
        <v>72</v>
      </c>
      <c r="B103">
        <v>87115444</v>
      </c>
      <c r="C103">
        <v>87115422</v>
      </c>
      <c r="D103">
        <v>85795624</v>
      </c>
      <c r="E103">
        <v>1</v>
      </c>
      <c r="F103">
        <v>1</v>
      </c>
      <c r="G103">
        <v>1</v>
      </c>
      <c r="H103">
        <v>2</v>
      </c>
      <c r="I103" t="s">
        <v>458</v>
      </c>
      <c r="J103" t="s">
        <v>459</v>
      </c>
      <c r="K103" t="s">
        <v>460</v>
      </c>
      <c r="L103">
        <v>1368</v>
      </c>
      <c r="N103">
        <v>1011</v>
      </c>
      <c r="O103" t="s">
        <v>447</v>
      </c>
      <c r="P103" t="s">
        <v>447</v>
      </c>
      <c r="Q103">
        <v>1</v>
      </c>
      <c r="X103">
        <v>2.6</v>
      </c>
      <c r="Y103">
        <v>0</v>
      </c>
      <c r="Z103">
        <v>2088.77</v>
      </c>
      <c r="AA103">
        <v>932.95</v>
      </c>
      <c r="AB103">
        <v>0</v>
      </c>
      <c r="AC103">
        <v>0</v>
      </c>
      <c r="AD103">
        <v>1</v>
      </c>
      <c r="AE103">
        <v>0</v>
      </c>
      <c r="AF103" t="s">
        <v>3</v>
      </c>
      <c r="AG103">
        <v>2.6</v>
      </c>
      <c r="AH103">
        <v>2</v>
      </c>
      <c r="AI103">
        <v>87115425</v>
      </c>
      <c r="AJ103">
        <v>103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</row>
    <row r="104" spans="1:44" x14ac:dyDescent="0.2">
      <c r="A104">
        <f>ROW(Source!A72)</f>
        <v>72</v>
      </c>
      <c r="B104">
        <v>87115445</v>
      </c>
      <c r="C104">
        <v>87115422</v>
      </c>
      <c r="D104">
        <v>85796632</v>
      </c>
      <c r="E104">
        <v>1</v>
      </c>
      <c r="F104">
        <v>1</v>
      </c>
      <c r="G104">
        <v>1</v>
      </c>
      <c r="H104">
        <v>2</v>
      </c>
      <c r="I104" t="s">
        <v>462</v>
      </c>
      <c r="J104" t="s">
        <v>463</v>
      </c>
      <c r="K104" t="s">
        <v>464</v>
      </c>
      <c r="L104">
        <v>1368</v>
      </c>
      <c r="N104">
        <v>1011</v>
      </c>
      <c r="O104" t="s">
        <v>447</v>
      </c>
      <c r="P104" t="s">
        <v>447</v>
      </c>
      <c r="Q104">
        <v>1</v>
      </c>
      <c r="X104">
        <v>0.61</v>
      </c>
      <c r="Y104">
        <v>0</v>
      </c>
      <c r="Z104">
        <v>641.70000000000005</v>
      </c>
      <c r="AA104">
        <v>811.79</v>
      </c>
      <c r="AB104">
        <v>0</v>
      </c>
      <c r="AC104">
        <v>0</v>
      </c>
      <c r="AD104">
        <v>1</v>
      </c>
      <c r="AE104">
        <v>0</v>
      </c>
      <c r="AF104" t="s">
        <v>3</v>
      </c>
      <c r="AG104">
        <v>0.61</v>
      </c>
      <c r="AH104">
        <v>2</v>
      </c>
      <c r="AI104">
        <v>87115426</v>
      </c>
      <c r="AJ104">
        <v>104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</row>
    <row r="105" spans="1:44" x14ac:dyDescent="0.2">
      <c r="A105">
        <f>ROW(Source!A72)</f>
        <v>72</v>
      </c>
      <c r="B105">
        <v>87115446</v>
      </c>
      <c r="C105">
        <v>87115422</v>
      </c>
      <c r="D105">
        <v>85861354</v>
      </c>
      <c r="E105">
        <v>1</v>
      </c>
      <c r="F105">
        <v>1</v>
      </c>
      <c r="G105">
        <v>1</v>
      </c>
      <c r="H105">
        <v>3</v>
      </c>
      <c r="I105" t="s">
        <v>465</v>
      </c>
      <c r="J105" t="s">
        <v>466</v>
      </c>
      <c r="K105" t="s">
        <v>467</v>
      </c>
      <c r="L105">
        <v>1346</v>
      </c>
      <c r="N105">
        <v>1009</v>
      </c>
      <c r="O105" t="s">
        <v>46</v>
      </c>
      <c r="P105" t="s">
        <v>46</v>
      </c>
      <c r="Q105">
        <v>1</v>
      </c>
      <c r="X105">
        <v>0.1</v>
      </c>
      <c r="Y105">
        <v>185.43</v>
      </c>
      <c r="Z105">
        <v>0</v>
      </c>
      <c r="AA105">
        <v>0</v>
      </c>
      <c r="AB105">
        <v>0</v>
      </c>
      <c r="AC105">
        <v>0</v>
      </c>
      <c r="AD105">
        <v>1</v>
      </c>
      <c r="AE105">
        <v>0</v>
      </c>
      <c r="AF105" t="s">
        <v>3</v>
      </c>
      <c r="AG105">
        <v>0.1</v>
      </c>
      <c r="AH105">
        <v>2</v>
      </c>
      <c r="AI105">
        <v>87115427</v>
      </c>
      <c r="AJ105">
        <v>105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</row>
    <row r="106" spans="1:44" x14ac:dyDescent="0.2">
      <c r="A106">
        <f>ROW(Source!A72)</f>
        <v>72</v>
      </c>
      <c r="B106">
        <v>87115447</v>
      </c>
      <c r="C106">
        <v>87115422</v>
      </c>
      <c r="D106">
        <v>85861361</v>
      </c>
      <c r="E106">
        <v>1</v>
      </c>
      <c r="F106">
        <v>1</v>
      </c>
      <c r="G106">
        <v>1</v>
      </c>
      <c r="H106">
        <v>3</v>
      </c>
      <c r="I106" t="s">
        <v>468</v>
      </c>
      <c r="J106" t="s">
        <v>469</v>
      </c>
      <c r="K106" t="s">
        <v>470</v>
      </c>
      <c r="L106">
        <v>1346</v>
      </c>
      <c r="N106">
        <v>1009</v>
      </c>
      <c r="O106" t="s">
        <v>46</v>
      </c>
      <c r="P106" t="s">
        <v>46</v>
      </c>
      <c r="Q106">
        <v>1</v>
      </c>
      <c r="X106">
        <v>0.03</v>
      </c>
      <c r="Y106">
        <v>58.53</v>
      </c>
      <c r="Z106">
        <v>0</v>
      </c>
      <c r="AA106">
        <v>0</v>
      </c>
      <c r="AB106">
        <v>0</v>
      </c>
      <c r="AC106">
        <v>0</v>
      </c>
      <c r="AD106">
        <v>1</v>
      </c>
      <c r="AE106">
        <v>0</v>
      </c>
      <c r="AF106" t="s">
        <v>3</v>
      </c>
      <c r="AG106">
        <v>0.03</v>
      </c>
      <c r="AH106">
        <v>2</v>
      </c>
      <c r="AI106">
        <v>87115428</v>
      </c>
      <c r="AJ106">
        <v>106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</row>
    <row r="107" spans="1:44" x14ac:dyDescent="0.2">
      <c r="A107">
        <f>ROW(Source!A72)</f>
        <v>72</v>
      </c>
      <c r="B107">
        <v>87115448</v>
      </c>
      <c r="C107">
        <v>87115422</v>
      </c>
      <c r="D107">
        <v>85864903</v>
      </c>
      <c r="E107">
        <v>1</v>
      </c>
      <c r="F107">
        <v>1</v>
      </c>
      <c r="G107">
        <v>1</v>
      </c>
      <c r="H107">
        <v>3</v>
      </c>
      <c r="I107" t="s">
        <v>44</v>
      </c>
      <c r="J107" t="s">
        <v>47</v>
      </c>
      <c r="K107" t="s">
        <v>45</v>
      </c>
      <c r="L107">
        <v>1346</v>
      </c>
      <c r="N107">
        <v>1009</v>
      </c>
      <c r="O107" t="s">
        <v>46</v>
      </c>
      <c r="P107" t="s">
        <v>46</v>
      </c>
      <c r="Q107">
        <v>1</v>
      </c>
      <c r="X107">
        <v>0</v>
      </c>
      <c r="Y107">
        <v>174.93</v>
      </c>
      <c r="Z107">
        <v>0</v>
      </c>
      <c r="AA107">
        <v>0</v>
      </c>
      <c r="AB107">
        <v>0</v>
      </c>
      <c r="AC107">
        <v>1</v>
      </c>
      <c r="AD107">
        <v>0</v>
      </c>
      <c r="AE107">
        <v>0</v>
      </c>
      <c r="AF107" t="s">
        <v>3</v>
      </c>
      <c r="AG107">
        <v>0</v>
      </c>
      <c r="AH107">
        <v>2</v>
      </c>
      <c r="AI107">
        <v>87115429</v>
      </c>
      <c r="AJ107">
        <v>107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</row>
    <row r="108" spans="1:44" x14ac:dyDescent="0.2">
      <c r="A108">
        <f>ROW(Source!A72)</f>
        <v>72</v>
      </c>
      <c r="B108">
        <v>87115449</v>
      </c>
      <c r="C108">
        <v>87115422</v>
      </c>
      <c r="D108">
        <v>85866049</v>
      </c>
      <c r="E108">
        <v>1</v>
      </c>
      <c r="F108">
        <v>1</v>
      </c>
      <c r="G108">
        <v>1</v>
      </c>
      <c r="H108">
        <v>3</v>
      </c>
      <c r="I108" t="s">
        <v>471</v>
      </c>
      <c r="J108" t="s">
        <v>472</v>
      </c>
      <c r="K108" t="s">
        <v>473</v>
      </c>
      <c r="L108">
        <v>1346</v>
      </c>
      <c r="N108">
        <v>1009</v>
      </c>
      <c r="O108" t="s">
        <v>46</v>
      </c>
      <c r="P108" t="s">
        <v>46</v>
      </c>
      <c r="Q108">
        <v>1</v>
      </c>
      <c r="X108">
        <v>0.02</v>
      </c>
      <c r="Y108">
        <v>56.11</v>
      </c>
      <c r="Z108">
        <v>0</v>
      </c>
      <c r="AA108">
        <v>0</v>
      </c>
      <c r="AB108">
        <v>0</v>
      </c>
      <c r="AC108">
        <v>0</v>
      </c>
      <c r="AD108">
        <v>1</v>
      </c>
      <c r="AE108">
        <v>0</v>
      </c>
      <c r="AF108" t="s">
        <v>3</v>
      </c>
      <c r="AG108">
        <v>0.02</v>
      </c>
      <c r="AH108">
        <v>2</v>
      </c>
      <c r="AI108">
        <v>87115430</v>
      </c>
      <c r="AJ108">
        <v>108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</row>
    <row r="109" spans="1:44" x14ac:dyDescent="0.2">
      <c r="A109">
        <f>ROW(Source!A72)</f>
        <v>72</v>
      </c>
      <c r="B109">
        <v>87115450</v>
      </c>
      <c r="C109">
        <v>87115422</v>
      </c>
      <c r="D109">
        <v>85790620</v>
      </c>
      <c r="E109">
        <v>117</v>
      </c>
      <c r="F109">
        <v>1</v>
      </c>
      <c r="G109">
        <v>1</v>
      </c>
      <c r="H109">
        <v>3</v>
      </c>
      <c r="I109" t="s">
        <v>49</v>
      </c>
      <c r="J109" t="s">
        <v>3</v>
      </c>
      <c r="K109" t="s">
        <v>50</v>
      </c>
      <c r="L109">
        <v>1371</v>
      </c>
      <c r="N109">
        <v>1013</v>
      </c>
      <c r="O109" t="s">
        <v>24</v>
      </c>
      <c r="P109" t="s">
        <v>24</v>
      </c>
      <c r="Q109">
        <v>1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1</v>
      </c>
      <c r="AD109">
        <v>0</v>
      </c>
      <c r="AE109">
        <v>0</v>
      </c>
      <c r="AF109" t="s">
        <v>3</v>
      </c>
      <c r="AG109">
        <v>0</v>
      </c>
      <c r="AH109">
        <v>2</v>
      </c>
      <c r="AI109">
        <v>87115431</v>
      </c>
      <c r="AJ109">
        <v>109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</row>
    <row r="110" spans="1:44" x14ac:dyDescent="0.2">
      <c r="A110">
        <f>ROW(Source!A72)</f>
        <v>72</v>
      </c>
      <c r="B110">
        <v>87115451</v>
      </c>
      <c r="C110">
        <v>87115422</v>
      </c>
      <c r="D110">
        <v>85791297</v>
      </c>
      <c r="E110">
        <v>117</v>
      </c>
      <c r="F110">
        <v>1</v>
      </c>
      <c r="G110">
        <v>1</v>
      </c>
      <c r="H110">
        <v>3</v>
      </c>
      <c r="I110" t="s">
        <v>52</v>
      </c>
      <c r="J110" t="s">
        <v>3</v>
      </c>
      <c r="K110" t="s">
        <v>53</v>
      </c>
      <c r="L110">
        <v>1348</v>
      </c>
      <c r="N110">
        <v>1009</v>
      </c>
      <c r="O110" t="s">
        <v>54</v>
      </c>
      <c r="P110" t="s">
        <v>54</v>
      </c>
      <c r="Q110">
        <v>1000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1</v>
      </c>
      <c r="AD110">
        <v>0</v>
      </c>
      <c r="AE110">
        <v>0</v>
      </c>
      <c r="AF110" t="s">
        <v>3</v>
      </c>
      <c r="AG110">
        <v>0</v>
      </c>
      <c r="AH110">
        <v>2</v>
      </c>
      <c r="AI110">
        <v>87115432</v>
      </c>
      <c r="AJ110">
        <v>110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</row>
    <row r="111" spans="1:44" x14ac:dyDescent="0.2">
      <c r="A111">
        <f>ROW(Source!A72)</f>
        <v>72</v>
      </c>
      <c r="B111">
        <v>87115452</v>
      </c>
      <c r="C111">
        <v>87115422</v>
      </c>
      <c r="D111">
        <v>85791443</v>
      </c>
      <c r="E111">
        <v>117</v>
      </c>
      <c r="F111">
        <v>1</v>
      </c>
      <c r="G111">
        <v>1</v>
      </c>
      <c r="H111">
        <v>3</v>
      </c>
      <c r="I111" t="s">
        <v>56</v>
      </c>
      <c r="J111" t="s">
        <v>3</v>
      </c>
      <c r="K111" t="s">
        <v>57</v>
      </c>
      <c r="L111">
        <v>1346</v>
      </c>
      <c r="N111">
        <v>1009</v>
      </c>
      <c r="O111" t="s">
        <v>46</v>
      </c>
      <c r="P111" t="s">
        <v>46</v>
      </c>
      <c r="Q111">
        <v>1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1</v>
      </c>
      <c r="AD111">
        <v>0</v>
      </c>
      <c r="AE111">
        <v>0</v>
      </c>
      <c r="AF111" t="s">
        <v>3</v>
      </c>
      <c r="AG111">
        <v>0</v>
      </c>
      <c r="AH111">
        <v>2</v>
      </c>
      <c r="AI111">
        <v>87115433</v>
      </c>
      <c r="AJ111">
        <v>111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</row>
    <row r="112" spans="1:44" x14ac:dyDescent="0.2">
      <c r="A112">
        <f>ROW(Source!A72)</f>
        <v>72</v>
      </c>
      <c r="B112">
        <v>87115453</v>
      </c>
      <c r="C112">
        <v>87115422</v>
      </c>
      <c r="D112">
        <v>85791778</v>
      </c>
      <c r="E112">
        <v>117</v>
      </c>
      <c r="F112">
        <v>1</v>
      </c>
      <c r="G112">
        <v>1</v>
      </c>
      <c r="H112">
        <v>3</v>
      </c>
      <c r="I112" t="s">
        <v>59</v>
      </c>
      <c r="J112" t="s">
        <v>3</v>
      </c>
      <c r="K112" t="s">
        <v>60</v>
      </c>
      <c r="L112">
        <v>1348</v>
      </c>
      <c r="N112">
        <v>1009</v>
      </c>
      <c r="O112" t="s">
        <v>54</v>
      </c>
      <c r="P112" t="s">
        <v>54</v>
      </c>
      <c r="Q112">
        <v>1000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1</v>
      </c>
      <c r="AD112">
        <v>0</v>
      </c>
      <c r="AE112">
        <v>0</v>
      </c>
      <c r="AF112" t="s">
        <v>3</v>
      </c>
      <c r="AG112">
        <v>0</v>
      </c>
      <c r="AH112">
        <v>2</v>
      </c>
      <c r="AI112">
        <v>87115434</v>
      </c>
      <c r="AJ112">
        <v>112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</row>
    <row r="113" spans="1:44" x14ac:dyDescent="0.2">
      <c r="A113">
        <f>ROW(Source!A72)</f>
        <v>72</v>
      </c>
      <c r="B113">
        <v>87115454</v>
      </c>
      <c r="C113">
        <v>87115422</v>
      </c>
      <c r="D113">
        <v>85882101</v>
      </c>
      <c r="E113">
        <v>1</v>
      </c>
      <c r="F113">
        <v>1</v>
      </c>
      <c r="G113">
        <v>1</v>
      </c>
      <c r="H113">
        <v>3</v>
      </c>
      <c r="I113" t="s">
        <v>474</v>
      </c>
      <c r="J113" t="s">
        <v>475</v>
      </c>
      <c r="K113" t="s">
        <v>476</v>
      </c>
      <c r="L113">
        <v>1346</v>
      </c>
      <c r="N113">
        <v>1009</v>
      </c>
      <c r="O113" t="s">
        <v>46</v>
      </c>
      <c r="P113" t="s">
        <v>46</v>
      </c>
      <c r="Q113">
        <v>1</v>
      </c>
      <c r="X113">
        <v>0.4</v>
      </c>
      <c r="Y113">
        <v>61.28</v>
      </c>
      <c r="Z113">
        <v>0</v>
      </c>
      <c r="AA113">
        <v>0</v>
      </c>
      <c r="AB113">
        <v>0</v>
      </c>
      <c r="AC113">
        <v>0</v>
      </c>
      <c r="AD113">
        <v>1</v>
      </c>
      <c r="AE113">
        <v>0</v>
      </c>
      <c r="AF113" t="s">
        <v>3</v>
      </c>
      <c r="AG113">
        <v>0.4</v>
      </c>
      <c r="AH113">
        <v>2</v>
      </c>
      <c r="AI113">
        <v>87115435</v>
      </c>
      <c r="AJ113">
        <v>113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</row>
    <row r="114" spans="1:44" x14ac:dyDescent="0.2">
      <c r="A114">
        <f>ROW(Source!A72)</f>
        <v>72</v>
      </c>
      <c r="B114">
        <v>87115455</v>
      </c>
      <c r="C114">
        <v>87115422</v>
      </c>
      <c r="D114">
        <v>85882127</v>
      </c>
      <c r="E114">
        <v>1</v>
      </c>
      <c r="F114">
        <v>1</v>
      </c>
      <c r="G114">
        <v>1</v>
      </c>
      <c r="H114">
        <v>3</v>
      </c>
      <c r="I114" t="s">
        <v>477</v>
      </c>
      <c r="J114" t="s">
        <v>478</v>
      </c>
      <c r="K114" t="s">
        <v>479</v>
      </c>
      <c r="L114">
        <v>1348</v>
      </c>
      <c r="N114">
        <v>1009</v>
      </c>
      <c r="O114" t="s">
        <v>54</v>
      </c>
      <c r="P114" t="s">
        <v>54</v>
      </c>
      <c r="Q114">
        <v>1000</v>
      </c>
      <c r="X114">
        <v>1E-4</v>
      </c>
      <c r="Y114">
        <v>80020.98</v>
      </c>
      <c r="Z114">
        <v>0</v>
      </c>
      <c r="AA114">
        <v>0</v>
      </c>
      <c r="AB114">
        <v>0</v>
      </c>
      <c r="AC114">
        <v>0</v>
      </c>
      <c r="AD114">
        <v>1</v>
      </c>
      <c r="AE114">
        <v>0</v>
      </c>
      <c r="AF114" t="s">
        <v>3</v>
      </c>
      <c r="AG114">
        <v>1E-4</v>
      </c>
      <c r="AH114">
        <v>2</v>
      </c>
      <c r="AI114">
        <v>87115436</v>
      </c>
      <c r="AJ114">
        <v>114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</row>
    <row r="115" spans="1:44" x14ac:dyDescent="0.2">
      <c r="A115">
        <f>ROW(Source!A72)</f>
        <v>72</v>
      </c>
      <c r="B115">
        <v>87115456</v>
      </c>
      <c r="C115">
        <v>87115422</v>
      </c>
      <c r="D115">
        <v>85889749</v>
      </c>
      <c r="E115">
        <v>1</v>
      </c>
      <c r="F115">
        <v>1</v>
      </c>
      <c r="G115">
        <v>1</v>
      </c>
      <c r="H115">
        <v>3</v>
      </c>
      <c r="I115" t="s">
        <v>480</v>
      </c>
      <c r="J115" t="s">
        <v>481</v>
      </c>
      <c r="K115" t="s">
        <v>482</v>
      </c>
      <c r="L115">
        <v>1425</v>
      </c>
      <c r="N115">
        <v>1013</v>
      </c>
      <c r="O115" t="s">
        <v>133</v>
      </c>
      <c r="P115" t="s">
        <v>133</v>
      </c>
      <c r="Q115">
        <v>1</v>
      </c>
      <c r="X115">
        <v>0.06</v>
      </c>
      <c r="Y115">
        <v>1031.73</v>
      </c>
      <c r="Z115">
        <v>0</v>
      </c>
      <c r="AA115">
        <v>0</v>
      </c>
      <c r="AB115">
        <v>0</v>
      </c>
      <c r="AC115">
        <v>0</v>
      </c>
      <c r="AD115">
        <v>1</v>
      </c>
      <c r="AE115">
        <v>0</v>
      </c>
      <c r="AF115" t="s">
        <v>3</v>
      </c>
      <c r="AG115">
        <v>0.06</v>
      </c>
      <c r="AH115">
        <v>2</v>
      </c>
      <c r="AI115">
        <v>87115437</v>
      </c>
      <c r="AJ115">
        <v>115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</row>
    <row r="116" spans="1:44" x14ac:dyDescent="0.2">
      <c r="A116">
        <f>ROW(Source!A72)</f>
        <v>72</v>
      </c>
      <c r="B116">
        <v>87115457</v>
      </c>
      <c r="C116">
        <v>87115422</v>
      </c>
      <c r="D116">
        <v>85794138</v>
      </c>
      <c r="E116">
        <v>117</v>
      </c>
      <c r="F116">
        <v>1</v>
      </c>
      <c r="G116">
        <v>1</v>
      </c>
      <c r="H116">
        <v>3</v>
      </c>
      <c r="I116" t="s">
        <v>62</v>
      </c>
      <c r="J116" t="s">
        <v>3</v>
      </c>
      <c r="K116" t="s">
        <v>63</v>
      </c>
      <c r="L116">
        <v>1371</v>
      </c>
      <c r="N116">
        <v>1013</v>
      </c>
      <c r="O116" t="s">
        <v>24</v>
      </c>
      <c r="P116" t="s">
        <v>24</v>
      </c>
      <c r="Q116">
        <v>1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1</v>
      </c>
      <c r="AD116">
        <v>0</v>
      </c>
      <c r="AE116">
        <v>0</v>
      </c>
      <c r="AF116" t="s">
        <v>3</v>
      </c>
      <c r="AG116">
        <v>0</v>
      </c>
      <c r="AH116">
        <v>2</v>
      </c>
      <c r="AI116">
        <v>87115438</v>
      </c>
      <c r="AJ116">
        <v>116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</row>
    <row r="117" spans="1:44" x14ac:dyDescent="0.2">
      <c r="A117">
        <f>ROW(Source!A72)</f>
        <v>72</v>
      </c>
      <c r="B117">
        <v>87115458</v>
      </c>
      <c r="C117">
        <v>87115422</v>
      </c>
      <c r="D117">
        <v>85794151</v>
      </c>
      <c r="E117">
        <v>117</v>
      </c>
      <c r="F117">
        <v>1</v>
      </c>
      <c r="G117">
        <v>1</v>
      </c>
      <c r="H117">
        <v>3</v>
      </c>
      <c r="I117" t="s">
        <v>81</v>
      </c>
      <c r="J117" t="s">
        <v>3</v>
      </c>
      <c r="K117" t="s">
        <v>82</v>
      </c>
      <c r="L117">
        <v>1346</v>
      </c>
      <c r="N117">
        <v>1009</v>
      </c>
      <c r="O117" t="s">
        <v>46</v>
      </c>
      <c r="P117" t="s">
        <v>46</v>
      </c>
      <c r="Q117">
        <v>1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1</v>
      </c>
      <c r="AD117">
        <v>0</v>
      </c>
      <c r="AE117">
        <v>0</v>
      </c>
      <c r="AF117" t="s">
        <v>3</v>
      </c>
      <c r="AG117">
        <v>0</v>
      </c>
      <c r="AH117">
        <v>2</v>
      </c>
      <c r="AI117">
        <v>87115439</v>
      </c>
      <c r="AJ117">
        <v>117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</row>
    <row r="118" spans="1:44" x14ac:dyDescent="0.2">
      <c r="A118">
        <f>ROW(Source!A72)</f>
        <v>72</v>
      </c>
      <c r="B118">
        <v>87115459</v>
      </c>
      <c r="C118">
        <v>87115422</v>
      </c>
      <c r="D118">
        <v>85794184</v>
      </c>
      <c r="E118">
        <v>117</v>
      </c>
      <c r="F118">
        <v>1</v>
      </c>
      <c r="G118">
        <v>1</v>
      </c>
      <c r="H118">
        <v>3</v>
      </c>
      <c r="I118" t="s">
        <v>65</v>
      </c>
      <c r="J118" t="s">
        <v>3</v>
      </c>
      <c r="K118" t="s">
        <v>66</v>
      </c>
      <c r="L118">
        <v>1371</v>
      </c>
      <c r="N118">
        <v>1013</v>
      </c>
      <c r="O118" t="s">
        <v>24</v>
      </c>
      <c r="P118" t="s">
        <v>24</v>
      </c>
      <c r="Q118">
        <v>1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1</v>
      </c>
      <c r="AD118">
        <v>0</v>
      </c>
      <c r="AE118">
        <v>0</v>
      </c>
      <c r="AF118" t="s">
        <v>3</v>
      </c>
      <c r="AG118">
        <v>0</v>
      </c>
      <c r="AH118">
        <v>2</v>
      </c>
      <c r="AI118">
        <v>87115440</v>
      </c>
      <c r="AJ118">
        <v>118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</row>
    <row r="119" spans="1:44" x14ac:dyDescent="0.2">
      <c r="A119">
        <f>ROW(Source!A72)</f>
        <v>72</v>
      </c>
      <c r="B119">
        <v>87115460</v>
      </c>
      <c r="C119">
        <v>87115422</v>
      </c>
      <c r="D119">
        <v>85794188</v>
      </c>
      <c r="E119">
        <v>117</v>
      </c>
      <c r="F119">
        <v>1</v>
      </c>
      <c r="G119">
        <v>1</v>
      </c>
      <c r="H119">
        <v>3</v>
      </c>
      <c r="I119" t="s">
        <v>68</v>
      </c>
      <c r="J119" t="s">
        <v>3</v>
      </c>
      <c r="K119" t="s">
        <v>69</v>
      </c>
      <c r="L119">
        <v>1371</v>
      </c>
      <c r="N119">
        <v>1013</v>
      </c>
      <c r="O119" t="s">
        <v>24</v>
      </c>
      <c r="P119" t="s">
        <v>24</v>
      </c>
      <c r="Q119">
        <v>1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 t="s">
        <v>3</v>
      </c>
      <c r="AG119">
        <v>0</v>
      </c>
      <c r="AH119">
        <v>2</v>
      </c>
      <c r="AI119">
        <v>87115441</v>
      </c>
      <c r="AJ119">
        <v>119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</row>
    <row r="120" spans="1:44" x14ac:dyDescent="0.2">
      <c r="A120">
        <f>ROW(Source!A73)</f>
        <v>73</v>
      </c>
      <c r="B120">
        <v>87115442</v>
      </c>
      <c r="C120">
        <v>87115422</v>
      </c>
      <c r="D120">
        <v>85789060</v>
      </c>
      <c r="E120">
        <v>117</v>
      </c>
      <c r="F120">
        <v>1</v>
      </c>
      <c r="G120">
        <v>1</v>
      </c>
      <c r="H120">
        <v>1</v>
      </c>
      <c r="I120" t="s">
        <v>456</v>
      </c>
      <c r="J120" t="s">
        <v>3</v>
      </c>
      <c r="K120" t="s">
        <v>457</v>
      </c>
      <c r="L120">
        <v>1191</v>
      </c>
      <c r="N120">
        <v>1013</v>
      </c>
      <c r="O120" t="s">
        <v>441</v>
      </c>
      <c r="P120" t="s">
        <v>441</v>
      </c>
      <c r="Q120">
        <v>1</v>
      </c>
      <c r="X120">
        <v>9</v>
      </c>
      <c r="Y120">
        <v>0</v>
      </c>
      <c r="Z120">
        <v>0</v>
      </c>
      <c r="AA120">
        <v>0</v>
      </c>
      <c r="AB120">
        <v>748.18</v>
      </c>
      <c r="AC120">
        <v>0</v>
      </c>
      <c r="AD120">
        <v>1</v>
      </c>
      <c r="AE120">
        <v>1</v>
      </c>
      <c r="AF120" t="s">
        <v>3</v>
      </c>
      <c r="AG120">
        <v>9</v>
      </c>
      <c r="AH120">
        <v>2</v>
      </c>
      <c r="AI120">
        <v>87115423</v>
      </c>
      <c r="AJ120">
        <v>120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</row>
    <row r="121" spans="1:44" x14ac:dyDescent="0.2">
      <c r="A121">
        <f>ROW(Source!A73)</f>
        <v>73</v>
      </c>
      <c r="B121">
        <v>87115443</v>
      </c>
      <c r="C121">
        <v>87115422</v>
      </c>
      <c r="D121">
        <v>85789248</v>
      </c>
      <c r="E121">
        <v>117</v>
      </c>
      <c r="F121">
        <v>1</v>
      </c>
      <c r="G121">
        <v>1</v>
      </c>
      <c r="H121">
        <v>1</v>
      </c>
      <c r="I121" t="s">
        <v>442</v>
      </c>
      <c r="J121" t="s">
        <v>3</v>
      </c>
      <c r="K121" t="s">
        <v>443</v>
      </c>
      <c r="L121">
        <v>1191</v>
      </c>
      <c r="N121">
        <v>1013</v>
      </c>
      <c r="O121" t="s">
        <v>441</v>
      </c>
      <c r="P121" t="s">
        <v>441</v>
      </c>
      <c r="Q121">
        <v>1</v>
      </c>
      <c r="X121">
        <v>3.21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2</v>
      </c>
      <c r="AF121" t="s">
        <v>3</v>
      </c>
      <c r="AG121">
        <v>3.21</v>
      </c>
      <c r="AH121">
        <v>2</v>
      </c>
      <c r="AI121">
        <v>87115424</v>
      </c>
      <c r="AJ121">
        <v>121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</row>
    <row r="122" spans="1:44" x14ac:dyDescent="0.2">
      <c r="A122">
        <f>ROW(Source!A73)</f>
        <v>73</v>
      </c>
      <c r="B122">
        <v>87115444</v>
      </c>
      <c r="C122">
        <v>87115422</v>
      </c>
      <c r="D122">
        <v>85795624</v>
      </c>
      <c r="E122">
        <v>1</v>
      </c>
      <c r="F122">
        <v>1</v>
      </c>
      <c r="G122">
        <v>1</v>
      </c>
      <c r="H122">
        <v>2</v>
      </c>
      <c r="I122" t="s">
        <v>458</v>
      </c>
      <c r="J122" t="s">
        <v>459</v>
      </c>
      <c r="K122" t="s">
        <v>460</v>
      </c>
      <c r="L122">
        <v>1368</v>
      </c>
      <c r="N122">
        <v>1011</v>
      </c>
      <c r="O122" t="s">
        <v>447</v>
      </c>
      <c r="P122" t="s">
        <v>447</v>
      </c>
      <c r="Q122">
        <v>1</v>
      </c>
      <c r="X122">
        <v>2.6</v>
      </c>
      <c r="Y122">
        <v>0</v>
      </c>
      <c r="Z122">
        <v>2088.77</v>
      </c>
      <c r="AA122">
        <v>932.95</v>
      </c>
      <c r="AB122">
        <v>0</v>
      </c>
      <c r="AC122">
        <v>0</v>
      </c>
      <c r="AD122">
        <v>1</v>
      </c>
      <c r="AE122">
        <v>0</v>
      </c>
      <c r="AF122" t="s">
        <v>3</v>
      </c>
      <c r="AG122">
        <v>2.6</v>
      </c>
      <c r="AH122">
        <v>2</v>
      </c>
      <c r="AI122">
        <v>87115425</v>
      </c>
      <c r="AJ122">
        <v>122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</row>
    <row r="123" spans="1:44" x14ac:dyDescent="0.2">
      <c r="A123">
        <f>ROW(Source!A73)</f>
        <v>73</v>
      </c>
      <c r="B123">
        <v>87115445</v>
      </c>
      <c r="C123">
        <v>87115422</v>
      </c>
      <c r="D123">
        <v>85796632</v>
      </c>
      <c r="E123">
        <v>1</v>
      </c>
      <c r="F123">
        <v>1</v>
      </c>
      <c r="G123">
        <v>1</v>
      </c>
      <c r="H123">
        <v>2</v>
      </c>
      <c r="I123" t="s">
        <v>462</v>
      </c>
      <c r="J123" t="s">
        <v>463</v>
      </c>
      <c r="K123" t="s">
        <v>464</v>
      </c>
      <c r="L123">
        <v>1368</v>
      </c>
      <c r="N123">
        <v>1011</v>
      </c>
      <c r="O123" t="s">
        <v>447</v>
      </c>
      <c r="P123" t="s">
        <v>447</v>
      </c>
      <c r="Q123">
        <v>1</v>
      </c>
      <c r="X123">
        <v>0.61</v>
      </c>
      <c r="Y123">
        <v>0</v>
      </c>
      <c r="Z123">
        <v>641.70000000000005</v>
      </c>
      <c r="AA123">
        <v>811.79</v>
      </c>
      <c r="AB123">
        <v>0</v>
      </c>
      <c r="AC123">
        <v>0</v>
      </c>
      <c r="AD123">
        <v>1</v>
      </c>
      <c r="AE123">
        <v>0</v>
      </c>
      <c r="AF123" t="s">
        <v>3</v>
      </c>
      <c r="AG123">
        <v>0.61</v>
      </c>
      <c r="AH123">
        <v>2</v>
      </c>
      <c r="AI123">
        <v>87115426</v>
      </c>
      <c r="AJ123">
        <v>123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</row>
    <row r="124" spans="1:44" x14ac:dyDescent="0.2">
      <c r="A124">
        <f>ROW(Source!A73)</f>
        <v>73</v>
      </c>
      <c r="B124">
        <v>87115446</v>
      </c>
      <c r="C124">
        <v>87115422</v>
      </c>
      <c r="D124">
        <v>85861354</v>
      </c>
      <c r="E124">
        <v>1</v>
      </c>
      <c r="F124">
        <v>1</v>
      </c>
      <c r="G124">
        <v>1</v>
      </c>
      <c r="H124">
        <v>3</v>
      </c>
      <c r="I124" t="s">
        <v>465</v>
      </c>
      <c r="J124" t="s">
        <v>466</v>
      </c>
      <c r="K124" t="s">
        <v>467</v>
      </c>
      <c r="L124">
        <v>1346</v>
      </c>
      <c r="N124">
        <v>1009</v>
      </c>
      <c r="O124" t="s">
        <v>46</v>
      </c>
      <c r="P124" t="s">
        <v>46</v>
      </c>
      <c r="Q124">
        <v>1</v>
      </c>
      <c r="X124">
        <v>0.1</v>
      </c>
      <c r="Y124">
        <v>185.43</v>
      </c>
      <c r="Z124">
        <v>0</v>
      </c>
      <c r="AA124">
        <v>0</v>
      </c>
      <c r="AB124">
        <v>0</v>
      </c>
      <c r="AC124">
        <v>0</v>
      </c>
      <c r="AD124">
        <v>1</v>
      </c>
      <c r="AE124">
        <v>0</v>
      </c>
      <c r="AF124" t="s">
        <v>3</v>
      </c>
      <c r="AG124">
        <v>0.1</v>
      </c>
      <c r="AH124">
        <v>2</v>
      </c>
      <c r="AI124">
        <v>87115427</v>
      </c>
      <c r="AJ124">
        <v>124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</row>
    <row r="125" spans="1:44" x14ac:dyDescent="0.2">
      <c r="A125">
        <f>ROW(Source!A73)</f>
        <v>73</v>
      </c>
      <c r="B125">
        <v>87115447</v>
      </c>
      <c r="C125">
        <v>87115422</v>
      </c>
      <c r="D125">
        <v>85861361</v>
      </c>
      <c r="E125">
        <v>1</v>
      </c>
      <c r="F125">
        <v>1</v>
      </c>
      <c r="G125">
        <v>1</v>
      </c>
      <c r="H125">
        <v>3</v>
      </c>
      <c r="I125" t="s">
        <v>468</v>
      </c>
      <c r="J125" t="s">
        <v>469</v>
      </c>
      <c r="K125" t="s">
        <v>470</v>
      </c>
      <c r="L125">
        <v>1346</v>
      </c>
      <c r="N125">
        <v>1009</v>
      </c>
      <c r="O125" t="s">
        <v>46</v>
      </c>
      <c r="P125" t="s">
        <v>46</v>
      </c>
      <c r="Q125">
        <v>1</v>
      </c>
      <c r="X125">
        <v>0.03</v>
      </c>
      <c r="Y125">
        <v>58.53</v>
      </c>
      <c r="Z125">
        <v>0</v>
      </c>
      <c r="AA125">
        <v>0</v>
      </c>
      <c r="AB125">
        <v>0</v>
      </c>
      <c r="AC125">
        <v>0</v>
      </c>
      <c r="AD125">
        <v>1</v>
      </c>
      <c r="AE125">
        <v>0</v>
      </c>
      <c r="AF125" t="s">
        <v>3</v>
      </c>
      <c r="AG125">
        <v>0.03</v>
      </c>
      <c r="AH125">
        <v>2</v>
      </c>
      <c r="AI125">
        <v>87115428</v>
      </c>
      <c r="AJ125">
        <v>125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</row>
    <row r="126" spans="1:44" x14ac:dyDescent="0.2">
      <c r="A126">
        <f>ROW(Source!A73)</f>
        <v>73</v>
      </c>
      <c r="B126">
        <v>87115448</v>
      </c>
      <c r="C126">
        <v>87115422</v>
      </c>
      <c r="D126">
        <v>85864903</v>
      </c>
      <c r="E126">
        <v>1</v>
      </c>
      <c r="F126">
        <v>1</v>
      </c>
      <c r="G126">
        <v>1</v>
      </c>
      <c r="H126">
        <v>3</v>
      </c>
      <c r="I126" t="s">
        <v>44</v>
      </c>
      <c r="J126" t="s">
        <v>47</v>
      </c>
      <c r="K126" t="s">
        <v>45</v>
      </c>
      <c r="L126">
        <v>1346</v>
      </c>
      <c r="N126">
        <v>1009</v>
      </c>
      <c r="O126" t="s">
        <v>46</v>
      </c>
      <c r="P126" t="s">
        <v>46</v>
      </c>
      <c r="Q126">
        <v>1</v>
      </c>
      <c r="X126">
        <v>0</v>
      </c>
      <c r="Y126">
        <v>174.93</v>
      </c>
      <c r="Z126">
        <v>0</v>
      </c>
      <c r="AA126">
        <v>0</v>
      </c>
      <c r="AB126">
        <v>0</v>
      </c>
      <c r="AC126">
        <v>1</v>
      </c>
      <c r="AD126">
        <v>0</v>
      </c>
      <c r="AE126">
        <v>0</v>
      </c>
      <c r="AF126" t="s">
        <v>3</v>
      </c>
      <c r="AG126">
        <v>0</v>
      </c>
      <c r="AH126">
        <v>2</v>
      </c>
      <c r="AI126">
        <v>87115429</v>
      </c>
      <c r="AJ126">
        <v>126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</row>
    <row r="127" spans="1:44" x14ac:dyDescent="0.2">
      <c r="A127">
        <f>ROW(Source!A73)</f>
        <v>73</v>
      </c>
      <c r="B127">
        <v>87115449</v>
      </c>
      <c r="C127">
        <v>87115422</v>
      </c>
      <c r="D127">
        <v>85866049</v>
      </c>
      <c r="E127">
        <v>1</v>
      </c>
      <c r="F127">
        <v>1</v>
      </c>
      <c r="G127">
        <v>1</v>
      </c>
      <c r="H127">
        <v>3</v>
      </c>
      <c r="I127" t="s">
        <v>471</v>
      </c>
      <c r="J127" t="s">
        <v>472</v>
      </c>
      <c r="K127" t="s">
        <v>473</v>
      </c>
      <c r="L127">
        <v>1346</v>
      </c>
      <c r="N127">
        <v>1009</v>
      </c>
      <c r="O127" t="s">
        <v>46</v>
      </c>
      <c r="P127" t="s">
        <v>46</v>
      </c>
      <c r="Q127">
        <v>1</v>
      </c>
      <c r="X127">
        <v>0.02</v>
      </c>
      <c r="Y127">
        <v>56.11</v>
      </c>
      <c r="Z127">
        <v>0</v>
      </c>
      <c r="AA127">
        <v>0</v>
      </c>
      <c r="AB127">
        <v>0</v>
      </c>
      <c r="AC127">
        <v>0</v>
      </c>
      <c r="AD127">
        <v>1</v>
      </c>
      <c r="AE127">
        <v>0</v>
      </c>
      <c r="AF127" t="s">
        <v>3</v>
      </c>
      <c r="AG127">
        <v>0.02</v>
      </c>
      <c r="AH127">
        <v>2</v>
      </c>
      <c r="AI127">
        <v>87115430</v>
      </c>
      <c r="AJ127">
        <v>127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</row>
    <row r="128" spans="1:44" x14ac:dyDescent="0.2">
      <c r="A128">
        <f>ROW(Source!A73)</f>
        <v>73</v>
      </c>
      <c r="B128">
        <v>87115450</v>
      </c>
      <c r="C128">
        <v>87115422</v>
      </c>
      <c r="D128">
        <v>85790620</v>
      </c>
      <c r="E128">
        <v>117</v>
      </c>
      <c r="F128">
        <v>1</v>
      </c>
      <c r="G128">
        <v>1</v>
      </c>
      <c r="H128">
        <v>3</v>
      </c>
      <c r="I128" t="s">
        <v>49</v>
      </c>
      <c r="J128" t="s">
        <v>3</v>
      </c>
      <c r="K128" t="s">
        <v>50</v>
      </c>
      <c r="L128">
        <v>1371</v>
      </c>
      <c r="N128">
        <v>1013</v>
      </c>
      <c r="O128" t="s">
        <v>24</v>
      </c>
      <c r="P128" t="s">
        <v>24</v>
      </c>
      <c r="Q128">
        <v>1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1</v>
      </c>
      <c r="AD128">
        <v>0</v>
      </c>
      <c r="AE128">
        <v>0</v>
      </c>
      <c r="AF128" t="s">
        <v>3</v>
      </c>
      <c r="AG128">
        <v>0</v>
      </c>
      <c r="AH128">
        <v>2</v>
      </c>
      <c r="AI128">
        <v>87115431</v>
      </c>
      <c r="AJ128">
        <v>128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</row>
    <row r="129" spans="1:44" x14ac:dyDescent="0.2">
      <c r="A129">
        <f>ROW(Source!A73)</f>
        <v>73</v>
      </c>
      <c r="B129">
        <v>87115451</v>
      </c>
      <c r="C129">
        <v>87115422</v>
      </c>
      <c r="D129">
        <v>85791297</v>
      </c>
      <c r="E129">
        <v>117</v>
      </c>
      <c r="F129">
        <v>1</v>
      </c>
      <c r="G129">
        <v>1</v>
      </c>
      <c r="H129">
        <v>3</v>
      </c>
      <c r="I129" t="s">
        <v>52</v>
      </c>
      <c r="J129" t="s">
        <v>3</v>
      </c>
      <c r="K129" t="s">
        <v>53</v>
      </c>
      <c r="L129">
        <v>1348</v>
      </c>
      <c r="N129">
        <v>1009</v>
      </c>
      <c r="O129" t="s">
        <v>54</v>
      </c>
      <c r="P129" t="s">
        <v>54</v>
      </c>
      <c r="Q129">
        <v>1000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1</v>
      </c>
      <c r="AD129">
        <v>0</v>
      </c>
      <c r="AE129">
        <v>0</v>
      </c>
      <c r="AF129" t="s">
        <v>3</v>
      </c>
      <c r="AG129">
        <v>0</v>
      </c>
      <c r="AH129">
        <v>2</v>
      </c>
      <c r="AI129">
        <v>87115432</v>
      </c>
      <c r="AJ129">
        <v>129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</row>
    <row r="130" spans="1:44" x14ac:dyDescent="0.2">
      <c r="A130">
        <f>ROW(Source!A73)</f>
        <v>73</v>
      </c>
      <c r="B130">
        <v>87115452</v>
      </c>
      <c r="C130">
        <v>87115422</v>
      </c>
      <c r="D130">
        <v>85791443</v>
      </c>
      <c r="E130">
        <v>117</v>
      </c>
      <c r="F130">
        <v>1</v>
      </c>
      <c r="G130">
        <v>1</v>
      </c>
      <c r="H130">
        <v>3</v>
      </c>
      <c r="I130" t="s">
        <v>56</v>
      </c>
      <c r="J130" t="s">
        <v>3</v>
      </c>
      <c r="K130" t="s">
        <v>57</v>
      </c>
      <c r="L130">
        <v>1346</v>
      </c>
      <c r="N130">
        <v>1009</v>
      </c>
      <c r="O130" t="s">
        <v>46</v>
      </c>
      <c r="P130" t="s">
        <v>46</v>
      </c>
      <c r="Q130">
        <v>1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1</v>
      </c>
      <c r="AD130">
        <v>0</v>
      </c>
      <c r="AE130">
        <v>0</v>
      </c>
      <c r="AF130" t="s">
        <v>3</v>
      </c>
      <c r="AG130">
        <v>0</v>
      </c>
      <c r="AH130">
        <v>2</v>
      </c>
      <c r="AI130">
        <v>87115433</v>
      </c>
      <c r="AJ130">
        <v>130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</row>
    <row r="131" spans="1:44" x14ac:dyDescent="0.2">
      <c r="A131">
        <f>ROW(Source!A73)</f>
        <v>73</v>
      </c>
      <c r="B131">
        <v>87115453</v>
      </c>
      <c r="C131">
        <v>87115422</v>
      </c>
      <c r="D131">
        <v>85791778</v>
      </c>
      <c r="E131">
        <v>117</v>
      </c>
      <c r="F131">
        <v>1</v>
      </c>
      <c r="G131">
        <v>1</v>
      </c>
      <c r="H131">
        <v>3</v>
      </c>
      <c r="I131" t="s">
        <v>59</v>
      </c>
      <c r="J131" t="s">
        <v>3</v>
      </c>
      <c r="K131" t="s">
        <v>60</v>
      </c>
      <c r="L131">
        <v>1348</v>
      </c>
      <c r="N131">
        <v>1009</v>
      </c>
      <c r="O131" t="s">
        <v>54</v>
      </c>
      <c r="P131" t="s">
        <v>54</v>
      </c>
      <c r="Q131">
        <v>1000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</v>
      </c>
      <c r="AD131">
        <v>0</v>
      </c>
      <c r="AE131">
        <v>0</v>
      </c>
      <c r="AF131" t="s">
        <v>3</v>
      </c>
      <c r="AG131">
        <v>0</v>
      </c>
      <c r="AH131">
        <v>2</v>
      </c>
      <c r="AI131">
        <v>87115434</v>
      </c>
      <c r="AJ131">
        <v>131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</row>
    <row r="132" spans="1:44" x14ac:dyDescent="0.2">
      <c r="A132">
        <f>ROW(Source!A73)</f>
        <v>73</v>
      </c>
      <c r="B132">
        <v>87115454</v>
      </c>
      <c r="C132">
        <v>87115422</v>
      </c>
      <c r="D132">
        <v>85882101</v>
      </c>
      <c r="E132">
        <v>1</v>
      </c>
      <c r="F132">
        <v>1</v>
      </c>
      <c r="G132">
        <v>1</v>
      </c>
      <c r="H132">
        <v>3</v>
      </c>
      <c r="I132" t="s">
        <v>474</v>
      </c>
      <c r="J132" t="s">
        <v>475</v>
      </c>
      <c r="K132" t="s">
        <v>476</v>
      </c>
      <c r="L132">
        <v>1346</v>
      </c>
      <c r="N132">
        <v>1009</v>
      </c>
      <c r="O132" t="s">
        <v>46</v>
      </c>
      <c r="P132" t="s">
        <v>46</v>
      </c>
      <c r="Q132">
        <v>1</v>
      </c>
      <c r="X132">
        <v>0.4</v>
      </c>
      <c r="Y132">
        <v>61.28</v>
      </c>
      <c r="Z132">
        <v>0</v>
      </c>
      <c r="AA132">
        <v>0</v>
      </c>
      <c r="AB132">
        <v>0</v>
      </c>
      <c r="AC132">
        <v>0</v>
      </c>
      <c r="AD132">
        <v>1</v>
      </c>
      <c r="AE132">
        <v>0</v>
      </c>
      <c r="AF132" t="s">
        <v>3</v>
      </c>
      <c r="AG132">
        <v>0.4</v>
      </c>
      <c r="AH132">
        <v>2</v>
      </c>
      <c r="AI132">
        <v>87115435</v>
      </c>
      <c r="AJ132">
        <v>132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</row>
    <row r="133" spans="1:44" x14ac:dyDescent="0.2">
      <c r="A133">
        <f>ROW(Source!A73)</f>
        <v>73</v>
      </c>
      <c r="B133">
        <v>87115455</v>
      </c>
      <c r="C133">
        <v>87115422</v>
      </c>
      <c r="D133">
        <v>85882127</v>
      </c>
      <c r="E133">
        <v>1</v>
      </c>
      <c r="F133">
        <v>1</v>
      </c>
      <c r="G133">
        <v>1</v>
      </c>
      <c r="H133">
        <v>3</v>
      </c>
      <c r="I133" t="s">
        <v>477</v>
      </c>
      <c r="J133" t="s">
        <v>478</v>
      </c>
      <c r="K133" t="s">
        <v>479</v>
      </c>
      <c r="L133">
        <v>1348</v>
      </c>
      <c r="N133">
        <v>1009</v>
      </c>
      <c r="O133" t="s">
        <v>54</v>
      </c>
      <c r="P133" t="s">
        <v>54</v>
      </c>
      <c r="Q133">
        <v>1000</v>
      </c>
      <c r="X133">
        <v>1E-4</v>
      </c>
      <c r="Y133">
        <v>80020.98</v>
      </c>
      <c r="Z133">
        <v>0</v>
      </c>
      <c r="AA133">
        <v>0</v>
      </c>
      <c r="AB133">
        <v>0</v>
      </c>
      <c r="AC133">
        <v>0</v>
      </c>
      <c r="AD133">
        <v>1</v>
      </c>
      <c r="AE133">
        <v>0</v>
      </c>
      <c r="AF133" t="s">
        <v>3</v>
      </c>
      <c r="AG133">
        <v>1E-4</v>
      </c>
      <c r="AH133">
        <v>2</v>
      </c>
      <c r="AI133">
        <v>87115436</v>
      </c>
      <c r="AJ133">
        <v>133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</row>
    <row r="134" spans="1:44" x14ac:dyDescent="0.2">
      <c r="A134">
        <f>ROW(Source!A73)</f>
        <v>73</v>
      </c>
      <c r="B134">
        <v>87115456</v>
      </c>
      <c r="C134">
        <v>87115422</v>
      </c>
      <c r="D134">
        <v>85889749</v>
      </c>
      <c r="E134">
        <v>1</v>
      </c>
      <c r="F134">
        <v>1</v>
      </c>
      <c r="G134">
        <v>1</v>
      </c>
      <c r="H134">
        <v>3</v>
      </c>
      <c r="I134" t="s">
        <v>480</v>
      </c>
      <c r="J134" t="s">
        <v>481</v>
      </c>
      <c r="K134" t="s">
        <v>482</v>
      </c>
      <c r="L134">
        <v>1425</v>
      </c>
      <c r="N134">
        <v>1013</v>
      </c>
      <c r="O134" t="s">
        <v>133</v>
      </c>
      <c r="P134" t="s">
        <v>133</v>
      </c>
      <c r="Q134">
        <v>1</v>
      </c>
      <c r="X134">
        <v>0.06</v>
      </c>
      <c r="Y134">
        <v>1031.73</v>
      </c>
      <c r="Z134">
        <v>0</v>
      </c>
      <c r="AA134">
        <v>0</v>
      </c>
      <c r="AB134">
        <v>0</v>
      </c>
      <c r="AC134">
        <v>0</v>
      </c>
      <c r="AD134">
        <v>1</v>
      </c>
      <c r="AE134">
        <v>0</v>
      </c>
      <c r="AF134" t="s">
        <v>3</v>
      </c>
      <c r="AG134">
        <v>0.06</v>
      </c>
      <c r="AH134">
        <v>2</v>
      </c>
      <c r="AI134">
        <v>87115437</v>
      </c>
      <c r="AJ134">
        <v>134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</row>
    <row r="135" spans="1:44" x14ac:dyDescent="0.2">
      <c r="A135">
        <f>ROW(Source!A73)</f>
        <v>73</v>
      </c>
      <c r="B135">
        <v>87115457</v>
      </c>
      <c r="C135">
        <v>87115422</v>
      </c>
      <c r="D135">
        <v>85794138</v>
      </c>
      <c r="E135">
        <v>117</v>
      </c>
      <c r="F135">
        <v>1</v>
      </c>
      <c r="G135">
        <v>1</v>
      </c>
      <c r="H135">
        <v>3</v>
      </c>
      <c r="I135" t="s">
        <v>62</v>
      </c>
      <c r="J135" t="s">
        <v>3</v>
      </c>
      <c r="K135" t="s">
        <v>63</v>
      </c>
      <c r="L135">
        <v>1371</v>
      </c>
      <c r="N135">
        <v>1013</v>
      </c>
      <c r="O135" t="s">
        <v>24</v>
      </c>
      <c r="P135" t="s">
        <v>24</v>
      </c>
      <c r="Q135">
        <v>1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1</v>
      </c>
      <c r="AD135">
        <v>0</v>
      </c>
      <c r="AE135">
        <v>0</v>
      </c>
      <c r="AF135" t="s">
        <v>3</v>
      </c>
      <c r="AG135">
        <v>0</v>
      </c>
      <c r="AH135">
        <v>2</v>
      </c>
      <c r="AI135">
        <v>87115438</v>
      </c>
      <c r="AJ135">
        <v>135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</row>
    <row r="136" spans="1:44" x14ac:dyDescent="0.2">
      <c r="A136">
        <f>ROW(Source!A73)</f>
        <v>73</v>
      </c>
      <c r="B136">
        <v>87115458</v>
      </c>
      <c r="C136">
        <v>87115422</v>
      </c>
      <c r="D136">
        <v>85794151</v>
      </c>
      <c r="E136">
        <v>117</v>
      </c>
      <c r="F136">
        <v>1</v>
      </c>
      <c r="G136">
        <v>1</v>
      </c>
      <c r="H136">
        <v>3</v>
      </c>
      <c r="I136" t="s">
        <v>81</v>
      </c>
      <c r="J136" t="s">
        <v>3</v>
      </c>
      <c r="K136" t="s">
        <v>82</v>
      </c>
      <c r="L136">
        <v>1346</v>
      </c>
      <c r="N136">
        <v>1009</v>
      </c>
      <c r="O136" t="s">
        <v>46</v>
      </c>
      <c r="P136" t="s">
        <v>46</v>
      </c>
      <c r="Q136">
        <v>1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1</v>
      </c>
      <c r="AD136">
        <v>0</v>
      </c>
      <c r="AE136">
        <v>0</v>
      </c>
      <c r="AF136" t="s">
        <v>3</v>
      </c>
      <c r="AG136">
        <v>0</v>
      </c>
      <c r="AH136">
        <v>2</v>
      </c>
      <c r="AI136">
        <v>87115439</v>
      </c>
      <c r="AJ136">
        <v>136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</row>
    <row r="137" spans="1:44" x14ac:dyDescent="0.2">
      <c r="A137">
        <f>ROW(Source!A73)</f>
        <v>73</v>
      </c>
      <c r="B137">
        <v>87115459</v>
      </c>
      <c r="C137">
        <v>87115422</v>
      </c>
      <c r="D137">
        <v>85794184</v>
      </c>
      <c r="E137">
        <v>117</v>
      </c>
      <c r="F137">
        <v>1</v>
      </c>
      <c r="G137">
        <v>1</v>
      </c>
      <c r="H137">
        <v>3</v>
      </c>
      <c r="I137" t="s">
        <v>65</v>
      </c>
      <c r="J137" t="s">
        <v>3</v>
      </c>
      <c r="K137" t="s">
        <v>66</v>
      </c>
      <c r="L137">
        <v>1371</v>
      </c>
      <c r="N137">
        <v>1013</v>
      </c>
      <c r="O137" t="s">
        <v>24</v>
      </c>
      <c r="P137" t="s">
        <v>24</v>
      </c>
      <c r="Q137">
        <v>1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1</v>
      </c>
      <c r="AD137">
        <v>0</v>
      </c>
      <c r="AE137">
        <v>0</v>
      </c>
      <c r="AF137" t="s">
        <v>3</v>
      </c>
      <c r="AG137">
        <v>0</v>
      </c>
      <c r="AH137">
        <v>2</v>
      </c>
      <c r="AI137">
        <v>87115440</v>
      </c>
      <c r="AJ137">
        <v>137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</row>
    <row r="138" spans="1:44" x14ac:dyDescent="0.2">
      <c r="A138">
        <f>ROW(Source!A73)</f>
        <v>73</v>
      </c>
      <c r="B138">
        <v>87115460</v>
      </c>
      <c r="C138">
        <v>87115422</v>
      </c>
      <c r="D138">
        <v>85794188</v>
      </c>
      <c r="E138">
        <v>117</v>
      </c>
      <c r="F138">
        <v>1</v>
      </c>
      <c r="G138">
        <v>1</v>
      </c>
      <c r="H138">
        <v>3</v>
      </c>
      <c r="I138" t="s">
        <v>68</v>
      </c>
      <c r="J138" t="s">
        <v>3</v>
      </c>
      <c r="K138" t="s">
        <v>69</v>
      </c>
      <c r="L138">
        <v>1371</v>
      </c>
      <c r="N138">
        <v>1013</v>
      </c>
      <c r="O138" t="s">
        <v>24</v>
      </c>
      <c r="P138" t="s">
        <v>24</v>
      </c>
      <c r="Q138">
        <v>1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1</v>
      </c>
      <c r="AD138">
        <v>0</v>
      </c>
      <c r="AE138">
        <v>0</v>
      </c>
      <c r="AF138" t="s">
        <v>3</v>
      </c>
      <c r="AG138">
        <v>0</v>
      </c>
      <c r="AH138">
        <v>2</v>
      </c>
      <c r="AI138">
        <v>87115441</v>
      </c>
      <c r="AJ138">
        <v>138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</row>
    <row r="139" spans="1:44" x14ac:dyDescent="0.2">
      <c r="A139">
        <f>ROW(Source!A92)</f>
        <v>92</v>
      </c>
      <c r="B139">
        <v>87115490</v>
      </c>
      <c r="C139">
        <v>87115470</v>
      </c>
      <c r="D139">
        <v>85789060</v>
      </c>
      <c r="E139">
        <v>117</v>
      </c>
      <c r="F139">
        <v>1</v>
      </c>
      <c r="G139">
        <v>1</v>
      </c>
      <c r="H139">
        <v>1</v>
      </c>
      <c r="I139" t="s">
        <v>456</v>
      </c>
      <c r="J139" t="s">
        <v>3</v>
      </c>
      <c r="K139" t="s">
        <v>457</v>
      </c>
      <c r="L139">
        <v>1191</v>
      </c>
      <c r="N139">
        <v>1013</v>
      </c>
      <c r="O139" t="s">
        <v>441</v>
      </c>
      <c r="P139" t="s">
        <v>441</v>
      </c>
      <c r="Q139">
        <v>1</v>
      </c>
      <c r="X139">
        <v>5.98</v>
      </c>
      <c r="Y139">
        <v>0</v>
      </c>
      <c r="Z139">
        <v>0</v>
      </c>
      <c r="AA139">
        <v>0</v>
      </c>
      <c r="AB139">
        <v>748.18</v>
      </c>
      <c r="AC139">
        <v>0</v>
      </c>
      <c r="AD139">
        <v>1</v>
      </c>
      <c r="AE139">
        <v>1</v>
      </c>
      <c r="AF139" t="s">
        <v>3</v>
      </c>
      <c r="AG139">
        <v>5.98</v>
      </c>
      <c r="AH139">
        <v>2</v>
      </c>
      <c r="AI139">
        <v>87115471</v>
      </c>
      <c r="AJ139">
        <v>139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</row>
    <row r="140" spans="1:44" x14ac:dyDescent="0.2">
      <c r="A140">
        <f>ROW(Source!A92)</f>
        <v>92</v>
      </c>
      <c r="B140">
        <v>87115491</v>
      </c>
      <c r="C140">
        <v>87115470</v>
      </c>
      <c r="D140">
        <v>85789248</v>
      </c>
      <c r="E140">
        <v>117</v>
      </c>
      <c r="F140">
        <v>1</v>
      </c>
      <c r="G140">
        <v>1</v>
      </c>
      <c r="H140">
        <v>1</v>
      </c>
      <c r="I140" t="s">
        <v>442</v>
      </c>
      <c r="J140" t="s">
        <v>3</v>
      </c>
      <c r="K140" t="s">
        <v>443</v>
      </c>
      <c r="L140">
        <v>1191</v>
      </c>
      <c r="N140">
        <v>1013</v>
      </c>
      <c r="O140" t="s">
        <v>441</v>
      </c>
      <c r="P140" t="s">
        <v>441</v>
      </c>
      <c r="Q140">
        <v>1</v>
      </c>
      <c r="X140">
        <v>2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1</v>
      </c>
      <c r="AE140">
        <v>2</v>
      </c>
      <c r="AF140" t="s">
        <v>3</v>
      </c>
      <c r="AG140">
        <v>2</v>
      </c>
      <c r="AH140">
        <v>2</v>
      </c>
      <c r="AI140">
        <v>87115472</v>
      </c>
      <c r="AJ140">
        <v>140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</row>
    <row r="141" spans="1:44" x14ac:dyDescent="0.2">
      <c r="A141">
        <f>ROW(Source!A92)</f>
        <v>92</v>
      </c>
      <c r="B141">
        <v>87115492</v>
      </c>
      <c r="C141">
        <v>87115470</v>
      </c>
      <c r="D141">
        <v>85795624</v>
      </c>
      <c r="E141">
        <v>1</v>
      </c>
      <c r="F141">
        <v>1</v>
      </c>
      <c r="G141">
        <v>1</v>
      </c>
      <c r="H141">
        <v>2</v>
      </c>
      <c r="I141" t="s">
        <v>458</v>
      </c>
      <c r="J141" t="s">
        <v>459</v>
      </c>
      <c r="K141" t="s">
        <v>460</v>
      </c>
      <c r="L141">
        <v>1368</v>
      </c>
      <c r="N141">
        <v>1011</v>
      </c>
      <c r="O141" t="s">
        <v>447</v>
      </c>
      <c r="P141" t="s">
        <v>447</v>
      </c>
      <c r="Q141">
        <v>1</v>
      </c>
      <c r="X141">
        <v>1.6</v>
      </c>
      <c r="Y141">
        <v>0</v>
      </c>
      <c r="Z141">
        <v>2088.77</v>
      </c>
      <c r="AA141">
        <v>932.95</v>
      </c>
      <c r="AB141">
        <v>0</v>
      </c>
      <c r="AC141">
        <v>0</v>
      </c>
      <c r="AD141">
        <v>1</v>
      </c>
      <c r="AE141">
        <v>0</v>
      </c>
      <c r="AF141" t="s">
        <v>3</v>
      </c>
      <c r="AG141">
        <v>1.6</v>
      </c>
      <c r="AH141">
        <v>2</v>
      </c>
      <c r="AI141">
        <v>87115473</v>
      </c>
      <c r="AJ141">
        <v>141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</row>
    <row r="142" spans="1:44" x14ac:dyDescent="0.2">
      <c r="A142">
        <f>ROW(Source!A92)</f>
        <v>92</v>
      </c>
      <c r="B142">
        <v>87115493</v>
      </c>
      <c r="C142">
        <v>87115470</v>
      </c>
      <c r="D142">
        <v>85796632</v>
      </c>
      <c r="E142">
        <v>1</v>
      </c>
      <c r="F142">
        <v>1</v>
      </c>
      <c r="G142">
        <v>1</v>
      </c>
      <c r="H142">
        <v>2</v>
      </c>
      <c r="I142" t="s">
        <v>462</v>
      </c>
      <c r="J142" t="s">
        <v>463</v>
      </c>
      <c r="K142" t="s">
        <v>464</v>
      </c>
      <c r="L142">
        <v>1368</v>
      </c>
      <c r="N142">
        <v>1011</v>
      </c>
      <c r="O142" t="s">
        <v>447</v>
      </c>
      <c r="P142" t="s">
        <v>447</v>
      </c>
      <c r="Q142">
        <v>1</v>
      </c>
      <c r="X142">
        <v>0.4</v>
      </c>
      <c r="Y142">
        <v>0</v>
      </c>
      <c r="Z142">
        <v>641.70000000000005</v>
      </c>
      <c r="AA142">
        <v>811.79</v>
      </c>
      <c r="AB142">
        <v>0</v>
      </c>
      <c r="AC142">
        <v>0</v>
      </c>
      <c r="AD142">
        <v>1</v>
      </c>
      <c r="AE142">
        <v>0</v>
      </c>
      <c r="AF142" t="s">
        <v>3</v>
      </c>
      <c r="AG142">
        <v>0.4</v>
      </c>
      <c r="AH142">
        <v>2</v>
      </c>
      <c r="AI142">
        <v>87115474</v>
      </c>
      <c r="AJ142">
        <v>142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</row>
    <row r="143" spans="1:44" x14ac:dyDescent="0.2">
      <c r="A143">
        <f>ROW(Source!A92)</f>
        <v>92</v>
      </c>
      <c r="B143">
        <v>87115494</v>
      </c>
      <c r="C143">
        <v>87115470</v>
      </c>
      <c r="D143">
        <v>85861354</v>
      </c>
      <c r="E143">
        <v>1</v>
      </c>
      <c r="F143">
        <v>1</v>
      </c>
      <c r="G143">
        <v>1</v>
      </c>
      <c r="H143">
        <v>3</v>
      </c>
      <c r="I143" t="s">
        <v>465</v>
      </c>
      <c r="J143" t="s">
        <v>466</v>
      </c>
      <c r="K143" t="s">
        <v>467</v>
      </c>
      <c r="L143">
        <v>1346</v>
      </c>
      <c r="N143">
        <v>1009</v>
      </c>
      <c r="O143" t="s">
        <v>46</v>
      </c>
      <c r="P143" t="s">
        <v>46</v>
      </c>
      <c r="Q143">
        <v>1</v>
      </c>
      <c r="X143">
        <v>0.1</v>
      </c>
      <c r="Y143">
        <v>185.43</v>
      </c>
      <c r="Z143">
        <v>0</v>
      </c>
      <c r="AA143">
        <v>0</v>
      </c>
      <c r="AB143">
        <v>0</v>
      </c>
      <c r="AC143">
        <v>0</v>
      </c>
      <c r="AD143">
        <v>1</v>
      </c>
      <c r="AE143">
        <v>0</v>
      </c>
      <c r="AF143" t="s">
        <v>3</v>
      </c>
      <c r="AG143">
        <v>0.1</v>
      </c>
      <c r="AH143">
        <v>2</v>
      </c>
      <c r="AI143">
        <v>87115475</v>
      </c>
      <c r="AJ143">
        <v>143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</row>
    <row r="144" spans="1:44" x14ac:dyDescent="0.2">
      <c r="A144">
        <f>ROW(Source!A92)</f>
        <v>92</v>
      </c>
      <c r="B144">
        <v>87115495</v>
      </c>
      <c r="C144">
        <v>87115470</v>
      </c>
      <c r="D144">
        <v>85861361</v>
      </c>
      <c r="E144">
        <v>1</v>
      </c>
      <c r="F144">
        <v>1</v>
      </c>
      <c r="G144">
        <v>1</v>
      </c>
      <c r="H144">
        <v>3</v>
      </c>
      <c r="I144" t="s">
        <v>468</v>
      </c>
      <c r="J144" t="s">
        <v>469</v>
      </c>
      <c r="K144" t="s">
        <v>470</v>
      </c>
      <c r="L144">
        <v>1346</v>
      </c>
      <c r="N144">
        <v>1009</v>
      </c>
      <c r="O144" t="s">
        <v>46</v>
      </c>
      <c r="P144" t="s">
        <v>46</v>
      </c>
      <c r="Q144">
        <v>1</v>
      </c>
      <c r="X144">
        <v>0.03</v>
      </c>
      <c r="Y144">
        <v>58.53</v>
      </c>
      <c r="Z144">
        <v>0</v>
      </c>
      <c r="AA144">
        <v>0</v>
      </c>
      <c r="AB144">
        <v>0</v>
      </c>
      <c r="AC144">
        <v>0</v>
      </c>
      <c r="AD144">
        <v>1</v>
      </c>
      <c r="AE144">
        <v>0</v>
      </c>
      <c r="AF144" t="s">
        <v>3</v>
      </c>
      <c r="AG144">
        <v>0.03</v>
      </c>
      <c r="AH144">
        <v>2</v>
      </c>
      <c r="AI144">
        <v>87115476</v>
      </c>
      <c r="AJ144">
        <v>144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</row>
    <row r="145" spans="1:44" x14ac:dyDescent="0.2">
      <c r="A145">
        <f>ROW(Source!A92)</f>
        <v>92</v>
      </c>
      <c r="B145">
        <v>87115496</v>
      </c>
      <c r="C145">
        <v>87115470</v>
      </c>
      <c r="D145">
        <v>85864903</v>
      </c>
      <c r="E145">
        <v>1</v>
      </c>
      <c r="F145">
        <v>1</v>
      </c>
      <c r="G145">
        <v>1</v>
      </c>
      <c r="H145">
        <v>3</v>
      </c>
      <c r="I145" t="s">
        <v>44</v>
      </c>
      <c r="J145" t="s">
        <v>47</v>
      </c>
      <c r="K145" t="s">
        <v>45</v>
      </c>
      <c r="L145">
        <v>1346</v>
      </c>
      <c r="N145">
        <v>1009</v>
      </c>
      <c r="O145" t="s">
        <v>46</v>
      </c>
      <c r="P145" t="s">
        <v>46</v>
      </c>
      <c r="Q145">
        <v>1</v>
      </c>
      <c r="X145">
        <v>0</v>
      </c>
      <c r="Y145">
        <v>174.93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 t="s">
        <v>3</v>
      </c>
      <c r="AG145">
        <v>0</v>
      </c>
      <c r="AH145">
        <v>2</v>
      </c>
      <c r="AI145">
        <v>87115477</v>
      </c>
      <c r="AJ145">
        <v>145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</row>
    <row r="146" spans="1:44" x14ac:dyDescent="0.2">
      <c r="A146">
        <f>ROW(Source!A92)</f>
        <v>92</v>
      </c>
      <c r="B146">
        <v>87115497</v>
      </c>
      <c r="C146">
        <v>87115470</v>
      </c>
      <c r="D146">
        <v>85866049</v>
      </c>
      <c r="E146">
        <v>1</v>
      </c>
      <c r="F146">
        <v>1</v>
      </c>
      <c r="G146">
        <v>1</v>
      </c>
      <c r="H146">
        <v>3</v>
      </c>
      <c r="I146" t="s">
        <v>471</v>
      </c>
      <c r="J146" t="s">
        <v>472</v>
      </c>
      <c r="K146" t="s">
        <v>473</v>
      </c>
      <c r="L146">
        <v>1346</v>
      </c>
      <c r="N146">
        <v>1009</v>
      </c>
      <c r="O146" t="s">
        <v>46</v>
      </c>
      <c r="P146" t="s">
        <v>46</v>
      </c>
      <c r="Q146">
        <v>1</v>
      </c>
      <c r="X146">
        <v>0.02</v>
      </c>
      <c r="Y146">
        <v>56.11</v>
      </c>
      <c r="Z146">
        <v>0</v>
      </c>
      <c r="AA146">
        <v>0</v>
      </c>
      <c r="AB146">
        <v>0</v>
      </c>
      <c r="AC146">
        <v>0</v>
      </c>
      <c r="AD146">
        <v>1</v>
      </c>
      <c r="AE146">
        <v>0</v>
      </c>
      <c r="AF146" t="s">
        <v>3</v>
      </c>
      <c r="AG146">
        <v>0.02</v>
      </c>
      <c r="AH146">
        <v>2</v>
      </c>
      <c r="AI146">
        <v>87115478</v>
      </c>
      <c r="AJ146">
        <v>146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</row>
    <row r="147" spans="1:44" x14ac:dyDescent="0.2">
      <c r="A147">
        <f>ROW(Source!A92)</f>
        <v>92</v>
      </c>
      <c r="B147">
        <v>87115498</v>
      </c>
      <c r="C147">
        <v>87115470</v>
      </c>
      <c r="D147">
        <v>85790624</v>
      </c>
      <c r="E147">
        <v>117</v>
      </c>
      <c r="F147">
        <v>1</v>
      </c>
      <c r="G147">
        <v>1</v>
      </c>
      <c r="H147">
        <v>3</v>
      </c>
      <c r="I147" t="s">
        <v>49</v>
      </c>
      <c r="J147" t="s">
        <v>3</v>
      </c>
      <c r="K147" t="s">
        <v>50</v>
      </c>
      <c r="L147">
        <v>1371</v>
      </c>
      <c r="N147">
        <v>1013</v>
      </c>
      <c r="O147" t="s">
        <v>24</v>
      </c>
      <c r="P147" t="s">
        <v>24</v>
      </c>
      <c r="Q147">
        <v>1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</v>
      </c>
      <c r="AD147">
        <v>0</v>
      </c>
      <c r="AE147">
        <v>0</v>
      </c>
      <c r="AF147" t="s">
        <v>3</v>
      </c>
      <c r="AG147">
        <v>0</v>
      </c>
      <c r="AH147">
        <v>2</v>
      </c>
      <c r="AI147">
        <v>87115479</v>
      </c>
      <c r="AJ147">
        <v>147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</row>
    <row r="148" spans="1:44" x14ac:dyDescent="0.2">
      <c r="A148">
        <f>ROW(Source!A92)</f>
        <v>92</v>
      </c>
      <c r="B148">
        <v>87115499</v>
      </c>
      <c r="C148">
        <v>87115470</v>
      </c>
      <c r="D148">
        <v>85791300</v>
      </c>
      <c r="E148">
        <v>117</v>
      </c>
      <c r="F148">
        <v>1</v>
      </c>
      <c r="G148">
        <v>1</v>
      </c>
      <c r="H148">
        <v>3</v>
      </c>
      <c r="I148" t="s">
        <v>52</v>
      </c>
      <c r="J148" t="s">
        <v>3</v>
      </c>
      <c r="K148" t="s">
        <v>53</v>
      </c>
      <c r="L148">
        <v>1348</v>
      </c>
      <c r="N148">
        <v>1009</v>
      </c>
      <c r="O148" t="s">
        <v>54</v>
      </c>
      <c r="P148" t="s">
        <v>54</v>
      </c>
      <c r="Q148">
        <v>1000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1</v>
      </c>
      <c r="AD148">
        <v>0</v>
      </c>
      <c r="AE148">
        <v>0</v>
      </c>
      <c r="AF148" t="s">
        <v>3</v>
      </c>
      <c r="AG148">
        <v>0</v>
      </c>
      <c r="AH148">
        <v>2</v>
      </c>
      <c r="AI148">
        <v>87115480</v>
      </c>
      <c r="AJ148">
        <v>148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</row>
    <row r="149" spans="1:44" x14ac:dyDescent="0.2">
      <c r="A149">
        <f>ROW(Source!A92)</f>
        <v>92</v>
      </c>
      <c r="B149">
        <v>87115500</v>
      </c>
      <c r="C149">
        <v>87115470</v>
      </c>
      <c r="D149">
        <v>85791449</v>
      </c>
      <c r="E149">
        <v>117</v>
      </c>
      <c r="F149">
        <v>1</v>
      </c>
      <c r="G149">
        <v>1</v>
      </c>
      <c r="H149">
        <v>3</v>
      </c>
      <c r="I149" t="s">
        <v>56</v>
      </c>
      <c r="J149" t="s">
        <v>3</v>
      </c>
      <c r="K149" t="s">
        <v>57</v>
      </c>
      <c r="L149">
        <v>1346</v>
      </c>
      <c r="N149">
        <v>1009</v>
      </c>
      <c r="O149" t="s">
        <v>46</v>
      </c>
      <c r="P149" t="s">
        <v>46</v>
      </c>
      <c r="Q149">
        <v>1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1</v>
      </c>
      <c r="AD149">
        <v>0</v>
      </c>
      <c r="AE149">
        <v>0</v>
      </c>
      <c r="AF149" t="s">
        <v>3</v>
      </c>
      <c r="AG149">
        <v>0</v>
      </c>
      <c r="AH149">
        <v>2</v>
      </c>
      <c r="AI149">
        <v>87115481</v>
      </c>
      <c r="AJ149">
        <v>149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</row>
    <row r="150" spans="1:44" x14ac:dyDescent="0.2">
      <c r="A150">
        <f>ROW(Source!A92)</f>
        <v>92</v>
      </c>
      <c r="B150">
        <v>87115501</v>
      </c>
      <c r="C150">
        <v>87115470</v>
      </c>
      <c r="D150">
        <v>85791782</v>
      </c>
      <c r="E150">
        <v>117</v>
      </c>
      <c r="F150">
        <v>1</v>
      </c>
      <c r="G150">
        <v>1</v>
      </c>
      <c r="H150">
        <v>3</v>
      </c>
      <c r="I150" t="s">
        <v>59</v>
      </c>
      <c r="J150" t="s">
        <v>3</v>
      </c>
      <c r="K150" t="s">
        <v>60</v>
      </c>
      <c r="L150">
        <v>1348</v>
      </c>
      <c r="N150">
        <v>1009</v>
      </c>
      <c r="O150" t="s">
        <v>54</v>
      </c>
      <c r="P150" t="s">
        <v>54</v>
      </c>
      <c r="Q150">
        <v>1000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0</v>
      </c>
      <c r="AF150" t="s">
        <v>3</v>
      </c>
      <c r="AG150">
        <v>0</v>
      </c>
      <c r="AH150">
        <v>2</v>
      </c>
      <c r="AI150">
        <v>87115482</v>
      </c>
      <c r="AJ150">
        <v>150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</row>
    <row r="151" spans="1:44" x14ac:dyDescent="0.2">
      <c r="A151">
        <f>ROW(Source!A92)</f>
        <v>92</v>
      </c>
      <c r="B151">
        <v>87115502</v>
      </c>
      <c r="C151">
        <v>87115470</v>
      </c>
      <c r="D151">
        <v>85882101</v>
      </c>
      <c r="E151">
        <v>1</v>
      </c>
      <c r="F151">
        <v>1</v>
      </c>
      <c r="G151">
        <v>1</v>
      </c>
      <c r="H151">
        <v>3</v>
      </c>
      <c r="I151" t="s">
        <v>474</v>
      </c>
      <c r="J151" t="s">
        <v>475</v>
      </c>
      <c r="K151" t="s">
        <v>476</v>
      </c>
      <c r="L151">
        <v>1346</v>
      </c>
      <c r="N151">
        <v>1009</v>
      </c>
      <c r="O151" t="s">
        <v>46</v>
      </c>
      <c r="P151" t="s">
        <v>46</v>
      </c>
      <c r="Q151">
        <v>1</v>
      </c>
      <c r="X151">
        <v>0.4</v>
      </c>
      <c r="Y151">
        <v>61.28</v>
      </c>
      <c r="Z151">
        <v>0</v>
      </c>
      <c r="AA151">
        <v>0</v>
      </c>
      <c r="AB151">
        <v>0</v>
      </c>
      <c r="AC151">
        <v>0</v>
      </c>
      <c r="AD151">
        <v>1</v>
      </c>
      <c r="AE151">
        <v>0</v>
      </c>
      <c r="AF151" t="s">
        <v>3</v>
      </c>
      <c r="AG151">
        <v>0.4</v>
      </c>
      <c r="AH151">
        <v>2</v>
      </c>
      <c r="AI151">
        <v>87115483</v>
      </c>
      <c r="AJ151">
        <v>151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</row>
    <row r="152" spans="1:44" x14ac:dyDescent="0.2">
      <c r="A152">
        <f>ROW(Source!A92)</f>
        <v>92</v>
      </c>
      <c r="B152">
        <v>87115503</v>
      </c>
      <c r="C152">
        <v>87115470</v>
      </c>
      <c r="D152">
        <v>85882127</v>
      </c>
      <c r="E152">
        <v>1</v>
      </c>
      <c r="F152">
        <v>1</v>
      </c>
      <c r="G152">
        <v>1</v>
      </c>
      <c r="H152">
        <v>3</v>
      </c>
      <c r="I152" t="s">
        <v>477</v>
      </c>
      <c r="J152" t="s">
        <v>478</v>
      </c>
      <c r="K152" t="s">
        <v>479</v>
      </c>
      <c r="L152">
        <v>1348</v>
      </c>
      <c r="N152">
        <v>1009</v>
      </c>
      <c r="O152" t="s">
        <v>54</v>
      </c>
      <c r="P152" t="s">
        <v>54</v>
      </c>
      <c r="Q152">
        <v>1000</v>
      </c>
      <c r="X152">
        <v>1E-4</v>
      </c>
      <c r="Y152">
        <v>80020.98</v>
      </c>
      <c r="Z152">
        <v>0</v>
      </c>
      <c r="AA152">
        <v>0</v>
      </c>
      <c r="AB152">
        <v>0</v>
      </c>
      <c r="AC152">
        <v>0</v>
      </c>
      <c r="AD152">
        <v>1</v>
      </c>
      <c r="AE152">
        <v>0</v>
      </c>
      <c r="AF152" t="s">
        <v>3</v>
      </c>
      <c r="AG152">
        <v>1E-4</v>
      </c>
      <c r="AH152">
        <v>2</v>
      </c>
      <c r="AI152">
        <v>87115484</v>
      </c>
      <c r="AJ152">
        <v>152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</row>
    <row r="153" spans="1:44" x14ac:dyDescent="0.2">
      <c r="A153">
        <f>ROW(Source!A92)</f>
        <v>92</v>
      </c>
      <c r="B153">
        <v>87115504</v>
      </c>
      <c r="C153">
        <v>87115470</v>
      </c>
      <c r="D153">
        <v>85889749</v>
      </c>
      <c r="E153">
        <v>1</v>
      </c>
      <c r="F153">
        <v>1</v>
      </c>
      <c r="G153">
        <v>1</v>
      </c>
      <c r="H153">
        <v>3</v>
      </c>
      <c r="I153" t="s">
        <v>480</v>
      </c>
      <c r="J153" t="s">
        <v>481</v>
      </c>
      <c r="K153" t="s">
        <v>482</v>
      </c>
      <c r="L153">
        <v>1425</v>
      </c>
      <c r="N153">
        <v>1013</v>
      </c>
      <c r="O153" t="s">
        <v>133</v>
      </c>
      <c r="P153" t="s">
        <v>133</v>
      </c>
      <c r="Q153">
        <v>1</v>
      </c>
      <c r="X153">
        <v>0.06</v>
      </c>
      <c r="Y153">
        <v>1031.73</v>
      </c>
      <c r="Z153">
        <v>0</v>
      </c>
      <c r="AA153">
        <v>0</v>
      </c>
      <c r="AB153">
        <v>0</v>
      </c>
      <c r="AC153">
        <v>0</v>
      </c>
      <c r="AD153">
        <v>1</v>
      </c>
      <c r="AE153">
        <v>0</v>
      </c>
      <c r="AF153" t="s">
        <v>3</v>
      </c>
      <c r="AG153">
        <v>0.06</v>
      </c>
      <c r="AH153">
        <v>2</v>
      </c>
      <c r="AI153">
        <v>87115485</v>
      </c>
      <c r="AJ153">
        <v>153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</row>
    <row r="154" spans="1:44" x14ac:dyDescent="0.2">
      <c r="A154">
        <f>ROW(Source!A92)</f>
        <v>92</v>
      </c>
      <c r="B154">
        <v>87115505</v>
      </c>
      <c r="C154">
        <v>87115470</v>
      </c>
      <c r="D154">
        <v>85794139</v>
      </c>
      <c r="E154">
        <v>117</v>
      </c>
      <c r="F154">
        <v>1</v>
      </c>
      <c r="G154">
        <v>1</v>
      </c>
      <c r="H154">
        <v>3</v>
      </c>
      <c r="I154" t="s">
        <v>62</v>
      </c>
      <c r="J154" t="s">
        <v>3</v>
      </c>
      <c r="K154" t="s">
        <v>63</v>
      </c>
      <c r="L154">
        <v>1371</v>
      </c>
      <c r="N154">
        <v>1013</v>
      </c>
      <c r="O154" t="s">
        <v>24</v>
      </c>
      <c r="P154" t="s">
        <v>24</v>
      </c>
      <c r="Q154">
        <v>1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1</v>
      </c>
      <c r="AD154">
        <v>0</v>
      </c>
      <c r="AE154">
        <v>0</v>
      </c>
      <c r="AF154" t="s">
        <v>3</v>
      </c>
      <c r="AG154">
        <v>0</v>
      </c>
      <c r="AH154">
        <v>2</v>
      </c>
      <c r="AI154">
        <v>87115486</v>
      </c>
      <c r="AJ154">
        <v>154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1:44" x14ac:dyDescent="0.2">
      <c r="A155">
        <f>ROW(Source!A92)</f>
        <v>92</v>
      </c>
      <c r="B155">
        <v>87115506</v>
      </c>
      <c r="C155">
        <v>87115470</v>
      </c>
      <c r="D155">
        <v>85794156</v>
      </c>
      <c r="E155">
        <v>117</v>
      </c>
      <c r="F155">
        <v>1</v>
      </c>
      <c r="G155">
        <v>1</v>
      </c>
      <c r="H155">
        <v>3</v>
      </c>
      <c r="I155" t="s">
        <v>81</v>
      </c>
      <c r="J155" t="s">
        <v>3</v>
      </c>
      <c r="K155" t="s">
        <v>82</v>
      </c>
      <c r="L155">
        <v>1346</v>
      </c>
      <c r="N155">
        <v>1009</v>
      </c>
      <c r="O155" t="s">
        <v>46</v>
      </c>
      <c r="P155" t="s">
        <v>46</v>
      </c>
      <c r="Q155">
        <v>1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1</v>
      </c>
      <c r="AD155">
        <v>0</v>
      </c>
      <c r="AE155">
        <v>0</v>
      </c>
      <c r="AF155" t="s">
        <v>3</v>
      </c>
      <c r="AG155">
        <v>0</v>
      </c>
      <c r="AH155">
        <v>2</v>
      </c>
      <c r="AI155">
        <v>87115487</v>
      </c>
      <c r="AJ155">
        <v>155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</row>
    <row r="156" spans="1:44" x14ac:dyDescent="0.2">
      <c r="A156">
        <f>ROW(Source!A92)</f>
        <v>92</v>
      </c>
      <c r="B156">
        <v>87115507</v>
      </c>
      <c r="C156">
        <v>87115470</v>
      </c>
      <c r="D156">
        <v>85794184</v>
      </c>
      <c r="E156">
        <v>117</v>
      </c>
      <c r="F156">
        <v>1</v>
      </c>
      <c r="G156">
        <v>1</v>
      </c>
      <c r="H156">
        <v>3</v>
      </c>
      <c r="I156" t="s">
        <v>65</v>
      </c>
      <c r="J156" t="s">
        <v>3</v>
      </c>
      <c r="K156" t="s">
        <v>66</v>
      </c>
      <c r="L156">
        <v>1371</v>
      </c>
      <c r="N156">
        <v>1013</v>
      </c>
      <c r="O156" t="s">
        <v>24</v>
      </c>
      <c r="P156" t="s">
        <v>24</v>
      </c>
      <c r="Q156">
        <v>1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1</v>
      </c>
      <c r="AD156">
        <v>0</v>
      </c>
      <c r="AE156">
        <v>0</v>
      </c>
      <c r="AF156" t="s">
        <v>3</v>
      </c>
      <c r="AG156">
        <v>0</v>
      </c>
      <c r="AH156">
        <v>2</v>
      </c>
      <c r="AI156">
        <v>87115488</v>
      </c>
      <c r="AJ156">
        <v>156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</row>
    <row r="157" spans="1:44" x14ac:dyDescent="0.2">
      <c r="A157">
        <f>ROW(Source!A92)</f>
        <v>92</v>
      </c>
      <c r="B157">
        <v>87115508</v>
      </c>
      <c r="C157">
        <v>87115470</v>
      </c>
      <c r="D157">
        <v>85794188</v>
      </c>
      <c r="E157">
        <v>117</v>
      </c>
      <c r="F157">
        <v>1</v>
      </c>
      <c r="G157">
        <v>1</v>
      </c>
      <c r="H157">
        <v>3</v>
      </c>
      <c r="I157" t="s">
        <v>68</v>
      </c>
      <c r="J157" t="s">
        <v>3</v>
      </c>
      <c r="K157" t="s">
        <v>69</v>
      </c>
      <c r="L157">
        <v>1371</v>
      </c>
      <c r="N157">
        <v>1013</v>
      </c>
      <c r="O157" t="s">
        <v>24</v>
      </c>
      <c r="P157" t="s">
        <v>24</v>
      </c>
      <c r="Q157">
        <v>1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1</v>
      </c>
      <c r="AD157">
        <v>0</v>
      </c>
      <c r="AE157">
        <v>0</v>
      </c>
      <c r="AF157" t="s">
        <v>3</v>
      </c>
      <c r="AG157">
        <v>0</v>
      </c>
      <c r="AH157">
        <v>2</v>
      </c>
      <c r="AI157">
        <v>87115489</v>
      </c>
      <c r="AJ157">
        <v>157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</row>
    <row r="158" spans="1:44" x14ac:dyDescent="0.2">
      <c r="A158">
        <f>ROW(Source!A93)</f>
        <v>93</v>
      </c>
      <c r="B158">
        <v>87115490</v>
      </c>
      <c r="C158">
        <v>87115470</v>
      </c>
      <c r="D158">
        <v>85789060</v>
      </c>
      <c r="E158">
        <v>117</v>
      </c>
      <c r="F158">
        <v>1</v>
      </c>
      <c r="G158">
        <v>1</v>
      </c>
      <c r="H158">
        <v>1</v>
      </c>
      <c r="I158" t="s">
        <v>456</v>
      </c>
      <c r="J158" t="s">
        <v>3</v>
      </c>
      <c r="K158" t="s">
        <v>457</v>
      </c>
      <c r="L158">
        <v>1191</v>
      </c>
      <c r="N158">
        <v>1013</v>
      </c>
      <c r="O158" t="s">
        <v>441</v>
      </c>
      <c r="P158" t="s">
        <v>441</v>
      </c>
      <c r="Q158">
        <v>1</v>
      </c>
      <c r="X158">
        <v>5.98</v>
      </c>
      <c r="Y158">
        <v>0</v>
      </c>
      <c r="Z158">
        <v>0</v>
      </c>
      <c r="AA158">
        <v>0</v>
      </c>
      <c r="AB158">
        <v>748.18</v>
      </c>
      <c r="AC158">
        <v>0</v>
      </c>
      <c r="AD158">
        <v>1</v>
      </c>
      <c r="AE158">
        <v>1</v>
      </c>
      <c r="AF158" t="s">
        <v>3</v>
      </c>
      <c r="AG158">
        <v>5.98</v>
      </c>
      <c r="AH158">
        <v>2</v>
      </c>
      <c r="AI158">
        <v>87115471</v>
      </c>
      <c r="AJ158">
        <v>158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</row>
    <row r="159" spans="1:44" x14ac:dyDescent="0.2">
      <c r="A159">
        <f>ROW(Source!A93)</f>
        <v>93</v>
      </c>
      <c r="B159">
        <v>87115491</v>
      </c>
      <c r="C159">
        <v>87115470</v>
      </c>
      <c r="D159">
        <v>85789248</v>
      </c>
      <c r="E159">
        <v>117</v>
      </c>
      <c r="F159">
        <v>1</v>
      </c>
      <c r="G159">
        <v>1</v>
      </c>
      <c r="H159">
        <v>1</v>
      </c>
      <c r="I159" t="s">
        <v>442</v>
      </c>
      <c r="J159" t="s">
        <v>3</v>
      </c>
      <c r="K159" t="s">
        <v>443</v>
      </c>
      <c r="L159">
        <v>1191</v>
      </c>
      <c r="N159">
        <v>1013</v>
      </c>
      <c r="O159" t="s">
        <v>441</v>
      </c>
      <c r="P159" t="s">
        <v>441</v>
      </c>
      <c r="Q159">
        <v>1</v>
      </c>
      <c r="X159">
        <v>2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1</v>
      </c>
      <c r="AE159">
        <v>2</v>
      </c>
      <c r="AF159" t="s">
        <v>3</v>
      </c>
      <c r="AG159">
        <v>2</v>
      </c>
      <c r="AH159">
        <v>2</v>
      </c>
      <c r="AI159">
        <v>87115472</v>
      </c>
      <c r="AJ159">
        <v>159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</row>
    <row r="160" spans="1:44" x14ac:dyDescent="0.2">
      <c r="A160">
        <f>ROW(Source!A93)</f>
        <v>93</v>
      </c>
      <c r="B160">
        <v>87115492</v>
      </c>
      <c r="C160">
        <v>87115470</v>
      </c>
      <c r="D160">
        <v>85795624</v>
      </c>
      <c r="E160">
        <v>1</v>
      </c>
      <c r="F160">
        <v>1</v>
      </c>
      <c r="G160">
        <v>1</v>
      </c>
      <c r="H160">
        <v>2</v>
      </c>
      <c r="I160" t="s">
        <v>458</v>
      </c>
      <c r="J160" t="s">
        <v>459</v>
      </c>
      <c r="K160" t="s">
        <v>460</v>
      </c>
      <c r="L160">
        <v>1368</v>
      </c>
      <c r="N160">
        <v>1011</v>
      </c>
      <c r="O160" t="s">
        <v>447</v>
      </c>
      <c r="P160" t="s">
        <v>447</v>
      </c>
      <c r="Q160">
        <v>1</v>
      </c>
      <c r="X160">
        <v>1.6</v>
      </c>
      <c r="Y160">
        <v>0</v>
      </c>
      <c r="Z160">
        <v>2088.77</v>
      </c>
      <c r="AA160">
        <v>932.95</v>
      </c>
      <c r="AB160">
        <v>0</v>
      </c>
      <c r="AC160">
        <v>0</v>
      </c>
      <c r="AD160">
        <v>1</v>
      </c>
      <c r="AE160">
        <v>0</v>
      </c>
      <c r="AF160" t="s">
        <v>3</v>
      </c>
      <c r="AG160">
        <v>1.6</v>
      </c>
      <c r="AH160">
        <v>2</v>
      </c>
      <c r="AI160">
        <v>87115473</v>
      </c>
      <c r="AJ160">
        <v>160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</row>
    <row r="161" spans="1:44" x14ac:dyDescent="0.2">
      <c r="A161">
        <f>ROW(Source!A93)</f>
        <v>93</v>
      </c>
      <c r="B161">
        <v>87115493</v>
      </c>
      <c r="C161">
        <v>87115470</v>
      </c>
      <c r="D161">
        <v>85796632</v>
      </c>
      <c r="E161">
        <v>1</v>
      </c>
      <c r="F161">
        <v>1</v>
      </c>
      <c r="G161">
        <v>1</v>
      </c>
      <c r="H161">
        <v>2</v>
      </c>
      <c r="I161" t="s">
        <v>462</v>
      </c>
      <c r="J161" t="s">
        <v>463</v>
      </c>
      <c r="K161" t="s">
        <v>464</v>
      </c>
      <c r="L161">
        <v>1368</v>
      </c>
      <c r="N161">
        <v>1011</v>
      </c>
      <c r="O161" t="s">
        <v>447</v>
      </c>
      <c r="P161" t="s">
        <v>447</v>
      </c>
      <c r="Q161">
        <v>1</v>
      </c>
      <c r="X161">
        <v>0.4</v>
      </c>
      <c r="Y161">
        <v>0</v>
      </c>
      <c r="Z161">
        <v>641.70000000000005</v>
      </c>
      <c r="AA161">
        <v>811.79</v>
      </c>
      <c r="AB161">
        <v>0</v>
      </c>
      <c r="AC161">
        <v>0</v>
      </c>
      <c r="AD161">
        <v>1</v>
      </c>
      <c r="AE161">
        <v>0</v>
      </c>
      <c r="AF161" t="s">
        <v>3</v>
      </c>
      <c r="AG161">
        <v>0.4</v>
      </c>
      <c r="AH161">
        <v>2</v>
      </c>
      <c r="AI161">
        <v>87115474</v>
      </c>
      <c r="AJ161">
        <v>161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</row>
    <row r="162" spans="1:44" x14ac:dyDescent="0.2">
      <c r="A162">
        <f>ROW(Source!A93)</f>
        <v>93</v>
      </c>
      <c r="B162">
        <v>87115494</v>
      </c>
      <c r="C162">
        <v>87115470</v>
      </c>
      <c r="D162">
        <v>85861354</v>
      </c>
      <c r="E162">
        <v>1</v>
      </c>
      <c r="F162">
        <v>1</v>
      </c>
      <c r="G162">
        <v>1</v>
      </c>
      <c r="H162">
        <v>3</v>
      </c>
      <c r="I162" t="s">
        <v>465</v>
      </c>
      <c r="J162" t="s">
        <v>466</v>
      </c>
      <c r="K162" t="s">
        <v>467</v>
      </c>
      <c r="L162">
        <v>1346</v>
      </c>
      <c r="N162">
        <v>1009</v>
      </c>
      <c r="O162" t="s">
        <v>46</v>
      </c>
      <c r="P162" t="s">
        <v>46</v>
      </c>
      <c r="Q162">
        <v>1</v>
      </c>
      <c r="X162">
        <v>0.1</v>
      </c>
      <c r="Y162">
        <v>185.43</v>
      </c>
      <c r="Z162">
        <v>0</v>
      </c>
      <c r="AA162">
        <v>0</v>
      </c>
      <c r="AB162">
        <v>0</v>
      </c>
      <c r="AC162">
        <v>0</v>
      </c>
      <c r="AD162">
        <v>1</v>
      </c>
      <c r="AE162">
        <v>0</v>
      </c>
      <c r="AF162" t="s">
        <v>3</v>
      </c>
      <c r="AG162">
        <v>0.1</v>
      </c>
      <c r="AH162">
        <v>2</v>
      </c>
      <c r="AI162">
        <v>87115475</v>
      </c>
      <c r="AJ162">
        <v>162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</row>
    <row r="163" spans="1:44" x14ac:dyDescent="0.2">
      <c r="A163">
        <f>ROW(Source!A93)</f>
        <v>93</v>
      </c>
      <c r="B163">
        <v>87115495</v>
      </c>
      <c r="C163">
        <v>87115470</v>
      </c>
      <c r="D163">
        <v>85861361</v>
      </c>
      <c r="E163">
        <v>1</v>
      </c>
      <c r="F163">
        <v>1</v>
      </c>
      <c r="G163">
        <v>1</v>
      </c>
      <c r="H163">
        <v>3</v>
      </c>
      <c r="I163" t="s">
        <v>468</v>
      </c>
      <c r="J163" t="s">
        <v>469</v>
      </c>
      <c r="K163" t="s">
        <v>470</v>
      </c>
      <c r="L163">
        <v>1346</v>
      </c>
      <c r="N163">
        <v>1009</v>
      </c>
      <c r="O163" t="s">
        <v>46</v>
      </c>
      <c r="P163" t="s">
        <v>46</v>
      </c>
      <c r="Q163">
        <v>1</v>
      </c>
      <c r="X163">
        <v>0.03</v>
      </c>
      <c r="Y163">
        <v>58.53</v>
      </c>
      <c r="Z163">
        <v>0</v>
      </c>
      <c r="AA163">
        <v>0</v>
      </c>
      <c r="AB163">
        <v>0</v>
      </c>
      <c r="AC163">
        <v>0</v>
      </c>
      <c r="AD163">
        <v>1</v>
      </c>
      <c r="AE163">
        <v>0</v>
      </c>
      <c r="AF163" t="s">
        <v>3</v>
      </c>
      <c r="AG163">
        <v>0.03</v>
      </c>
      <c r="AH163">
        <v>2</v>
      </c>
      <c r="AI163">
        <v>87115476</v>
      </c>
      <c r="AJ163">
        <v>163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</row>
    <row r="164" spans="1:44" x14ac:dyDescent="0.2">
      <c r="A164">
        <f>ROW(Source!A93)</f>
        <v>93</v>
      </c>
      <c r="B164">
        <v>87115496</v>
      </c>
      <c r="C164">
        <v>87115470</v>
      </c>
      <c r="D164">
        <v>85864903</v>
      </c>
      <c r="E164">
        <v>1</v>
      </c>
      <c r="F164">
        <v>1</v>
      </c>
      <c r="G164">
        <v>1</v>
      </c>
      <c r="H164">
        <v>3</v>
      </c>
      <c r="I164" t="s">
        <v>44</v>
      </c>
      <c r="J164" t="s">
        <v>47</v>
      </c>
      <c r="K164" t="s">
        <v>45</v>
      </c>
      <c r="L164">
        <v>1346</v>
      </c>
      <c r="N164">
        <v>1009</v>
      </c>
      <c r="O164" t="s">
        <v>46</v>
      </c>
      <c r="P164" t="s">
        <v>46</v>
      </c>
      <c r="Q164">
        <v>1</v>
      </c>
      <c r="X164">
        <v>0</v>
      </c>
      <c r="Y164">
        <v>174.93</v>
      </c>
      <c r="Z164">
        <v>0</v>
      </c>
      <c r="AA164">
        <v>0</v>
      </c>
      <c r="AB164">
        <v>0</v>
      </c>
      <c r="AC164">
        <v>1</v>
      </c>
      <c r="AD164">
        <v>0</v>
      </c>
      <c r="AE164">
        <v>0</v>
      </c>
      <c r="AF164" t="s">
        <v>3</v>
      </c>
      <c r="AG164">
        <v>0</v>
      </c>
      <c r="AH164">
        <v>2</v>
      </c>
      <c r="AI164">
        <v>87115477</v>
      </c>
      <c r="AJ164">
        <v>164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</row>
    <row r="165" spans="1:44" x14ac:dyDescent="0.2">
      <c r="A165">
        <f>ROW(Source!A93)</f>
        <v>93</v>
      </c>
      <c r="B165">
        <v>87115497</v>
      </c>
      <c r="C165">
        <v>87115470</v>
      </c>
      <c r="D165">
        <v>85866049</v>
      </c>
      <c r="E165">
        <v>1</v>
      </c>
      <c r="F165">
        <v>1</v>
      </c>
      <c r="G165">
        <v>1</v>
      </c>
      <c r="H165">
        <v>3</v>
      </c>
      <c r="I165" t="s">
        <v>471</v>
      </c>
      <c r="J165" t="s">
        <v>472</v>
      </c>
      <c r="K165" t="s">
        <v>473</v>
      </c>
      <c r="L165">
        <v>1346</v>
      </c>
      <c r="N165">
        <v>1009</v>
      </c>
      <c r="O165" t="s">
        <v>46</v>
      </c>
      <c r="P165" t="s">
        <v>46</v>
      </c>
      <c r="Q165">
        <v>1</v>
      </c>
      <c r="X165">
        <v>0.02</v>
      </c>
      <c r="Y165">
        <v>56.11</v>
      </c>
      <c r="Z165">
        <v>0</v>
      </c>
      <c r="AA165">
        <v>0</v>
      </c>
      <c r="AB165">
        <v>0</v>
      </c>
      <c r="AC165">
        <v>0</v>
      </c>
      <c r="AD165">
        <v>1</v>
      </c>
      <c r="AE165">
        <v>0</v>
      </c>
      <c r="AF165" t="s">
        <v>3</v>
      </c>
      <c r="AG165">
        <v>0.02</v>
      </c>
      <c r="AH165">
        <v>2</v>
      </c>
      <c r="AI165">
        <v>87115478</v>
      </c>
      <c r="AJ165">
        <v>165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</row>
    <row r="166" spans="1:44" x14ac:dyDescent="0.2">
      <c r="A166">
        <f>ROW(Source!A93)</f>
        <v>93</v>
      </c>
      <c r="B166">
        <v>87115498</v>
      </c>
      <c r="C166">
        <v>87115470</v>
      </c>
      <c r="D166">
        <v>85790624</v>
      </c>
      <c r="E166">
        <v>117</v>
      </c>
      <c r="F166">
        <v>1</v>
      </c>
      <c r="G166">
        <v>1</v>
      </c>
      <c r="H166">
        <v>3</v>
      </c>
      <c r="I166" t="s">
        <v>49</v>
      </c>
      <c r="J166" t="s">
        <v>3</v>
      </c>
      <c r="K166" t="s">
        <v>50</v>
      </c>
      <c r="L166">
        <v>1371</v>
      </c>
      <c r="N166">
        <v>1013</v>
      </c>
      <c r="O166" t="s">
        <v>24</v>
      </c>
      <c r="P166" t="s">
        <v>24</v>
      </c>
      <c r="Q166">
        <v>1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1</v>
      </c>
      <c r="AD166">
        <v>0</v>
      </c>
      <c r="AE166">
        <v>0</v>
      </c>
      <c r="AF166" t="s">
        <v>3</v>
      </c>
      <c r="AG166">
        <v>0</v>
      </c>
      <c r="AH166">
        <v>2</v>
      </c>
      <c r="AI166">
        <v>87115479</v>
      </c>
      <c r="AJ166">
        <v>166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</row>
    <row r="167" spans="1:44" x14ac:dyDescent="0.2">
      <c r="A167">
        <f>ROW(Source!A93)</f>
        <v>93</v>
      </c>
      <c r="B167">
        <v>87115499</v>
      </c>
      <c r="C167">
        <v>87115470</v>
      </c>
      <c r="D167">
        <v>85791300</v>
      </c>
      <c r="E167">
        <v>117</v>
      </c>
      <c r="F167">
        <v>1</v>
      </c>
      <c r="G167">
        <v>1</v>
      </c>
      <c r="H167">
        <v>3</v>
      </c>
      <c r="I167" t="s">
        <v>52</v>
      </c>
      <c r="J167" t="s">
        <v>3</v>
      </c>
      <c r="K167" t="s">
        <v>53</v>
      </c>
      <c r="L167">
        <v>1348</v>
      </c>
      <c r="N167">
        <v>1009</v>
      </c>
      <c r="O167" t="s">
        <v>54</v>
      </c>
      <c r="P167" t="s">
        <v>54</v>
      </c>
      <c r="Q167">
        <v>1000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1</v>
      </c>
      <c r="AD167">
        <v>0</v>
      </c>
      <c r="AE167">
        <v>0</v>
      </c>
      <c r="AF167" t="s">
        <v>3</v>
      </c>
      <c r="AG167">
        <v>0</v>
      </c>
      <c r="AH167">
        <v>2</v>
      </c>
      <c r="AI167">
        <v>87115480</v>
      </c>
      <c r="AJ167">
        <v>167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</row>
    <row r="168" spans="1:44" x14ac:dyDescent="0.2">
      <c r="A168">
        <f>ROW(Source!A93)</f>
        <v>93</v>
      </c>
      <c r="B168">
        <v>87115500</v>
      </c>
      <c r="C168">
        <v>87115470</v>
      </c>
      <c r="D168">
        <v>85791449</v>
      </c>
      <c r="E168">
        <v>117</v>
      </c>
      <c r="F168">
        <v>1</v>
      </c>
      <c r="G168">
        <v>1</v>
      </c>
      <c r="H168">
        <v>3</v>
      </c>
      <c r="I168" t="s">
        <v>56</v>
      </c>
      <c r="J168" t="s">
        <v>3</v>
      </c>
      <c r="K168" t="s">
        <v>57</v>
      </c>
      <c r="L168">
        <v>1346</v>
      </c>
      <c r="N168">
        <v>1009</v>
      </c>
      <c r="O168" t="s">
        <v>46</v>
      </c>
      <c r="P168" t="s">
        <v>46</v>
      </c>
      <c r="Q168">
        <v>1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1</v>
      </c>
      <c r="AD168">
        <v>0</v>
      </c>
      <c r="AE168">
        <v>0</v>
      </c>
      <c r="AF168" t="s">
        <v>3</v>
      </c>
      <c r="AG168">
        <v>0</v>
      </c>
      <c r="AH168">
        <v>2</v>
      </c>
      <c r="AI168">
        <v>87115481</v>
      </c>
      <c r="AJ168">
        <v>168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</row>
    <row r="169" spans="1:44" x14ac:dyDescent="0.2">
      <c r="A169">
        <f>ROW(Source!A93)</f>
        <v>93</v>
      </c>
      <c r="B169">
        <v>87115501</v>
      </c>
      <c r="C169">
        <v>87115470</v>
      </c>
      <c r="D169">
        <v>85791782</v>
      </c>
      <c r="E169">
        <v>117</v>
      </c>
      <c r="F169">
        <v>1</v>
      </c>
      <c r="G169">
        <v>1</v>
      </c>
      <c r="H169">
        <v>3</v>
      </c>
      <c r="I169" t="s">
        <v>59</v>
      </c>
      <c r="J169" t="s">
        <v>3</v>
      </c>
      <c r="K169" t="s">
        <v>60</v>
      </c>
      <c r="L169">
        <v>1348</v>
      </c>
      <c r="N169">
        <v>1009</v>
      </c>
      <c r="O169" t="s">
        <v>54</v>
      </c>
      <c r="P169" t="s">
        <v>54</v>
      </c>
      <c r="Q169">
        <v>1000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1</v>
      </c>
      <c r="AD169">
        <v>0</v>
      </c>
      <c r="AE169">
        <v>0</v>
      </c>
      <c r="AF169" t="s">
        <v>3</v>
      </c>
      <c r="AG169">
        <v>0</v>
      </c>
      <c r="AH169">
        <v>2</v>
      </c>
      <c r="AI169">
        <v>87115482</v>
      </c>
      <c r="AJ169">
        <v>169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</row>
    <row r="170" spans="1:44" x14ac:dyDescent="0.2">
      <c r="A170">
        <f>ROW(Source!A93)</f>
        <v>93</v>
      </c>
      <c r="B170">
        <v>87115502</v>
      </c>
      <c r="C170">
        <v>87115470</v>
      </c>
      <c r="D170">
        <v>85882101</v>
      </c>
      <c r="E170">
        <v>1</v>
      </c>
      <c r="F170">
        <v>1</v>
      </c>
      <c r="G170">
        <v>1</v>
      </c>
      <c r="H170">
        <v>3</v>
      </c>
      <c r="I170" t="s">
        <v>474</v>
      </c>
      <c r="J170" t="s">
        <v>475</v>
      </c>
      <c r="K170" t="s">
        <v>476</v>
      </c>
      <c r="L170">
        <v>1346</v>
      </c>
      <c r="N170">
        <v>1009</v>
      </c>
      <c r="O170" t="s">
        <v>46</v>
      </c>
      <c r="P170" t="s">
        <v>46</v>
      </c>
      <c r="Q170">
        <v>1</v>
      </c>
      <c r="X170">
        <v>0.4</v>
      </c>
      <c r="Y170">
        <v>61.28</v>
      </c>
      <c r="Z170">
        <v>0</v>
      </c>
      <c r="AA170">
        <v>0</v>
      </c>
      <c r="AB170">
        <v>0</v>
      </c>
      <c r="AC170">
        <v>0</v>
      </c>
      <c r="AD170">
        <v>1</v>
      </c>
      <c r="AE170">
        <v>0</v>
      </c>
      <c r="AF170" t="s">
        <v>3</v>
      </c>
      <c r="AG170">
        <v>0.4</v>
      </c>
      <c r="AH170">
        <v>2</v>
      </c>
      <c r="AI170">
        <v>87115483</v>
      </c>
      <c r="AJ170">
        <v>170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</row>
    <row r="171" spans="1:44" x14ac:dyDescent="0.2">
      <c r="A171">
        <f>ROW(Source!A93)</f>
        <v>93</v>
      </c>
      <c r="B171">
        <v>87115503</v>
      </c>
      <c r="C171">
        <v>87115470</v>
      </c>
      <c r="D171">
        <v>85882127</v>
      </c>
      <c r="E171">
        <v>1</v>
      </c>
      <c r="F171">
        <v>1</v>
      </c>
      <c r="G171">
        <v>1</v>
      </c>
      <c r="H171">
        <v>3</v>
      </c>
      <c r="I171" t="s">
        <v>477</v>
      </c>
      <c r="J171" t="s">
        <v>478</v>
      </c>
      <c r="K171" t="s">
        <v>479</v>
      </c>
      <c r="L171">
        <v>1348</v>
      </c>
      <c r="N171">
        <v>1009</v>
      </c>
      <c r="O171" t="s">
        <v>54</v>
      </c>
      <c r="P171" t="s">
        <v>54</v>
      </c>
      <c r="Q171">
        <v>1000</v>
      </c>
      <c r="X171">
        <v>1E-4</v>
      </c>
      <c r="Y171">
        <v>80020.98</v>
      </c>
      <c r="Z171">
        <v>0</v>
      </c>
      <c r="AA171">
        <v>0</v>
      </c>
      <c r="AB171">
        <v>0</v>
      </c>
      <c r="AC171">
        <v>0</v>
      </c>
      <c r="AD171">
        <v>1</v>
      </c>
      <c r="AE171">
        <v>0</v>
      </c>
      <c r="AF171" t="s">
        <v>3</v>
      </c>
      <c r="AG171">
        <v>1E-4</v>
      </c>
      <c r="AH171">
        <v>2</v>
      </c>
      <c r="AI171">
        <v>87115484</v>
      </c>
      <c r="AJ171">
        <v>171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</row>
    <row r="172" spans="1:44" x14ac:dyDescent="0.2">
      <c r="A172">
        <f>ROW(Source!A93)</f>
        <v>93</v>
      </c>
      <c r="B172">
        <v>87115504</v>
      </c>
      <c r="C172">
        <v>87115470</v>
      </c>
      <c r="D172">
        <v>85889749</v>
      </c>
      <c r="E172">
        <v>1</v>
      </c>
      <c r="F172">
        <v>1</v>
      </c>
      <c r="G172">
        <v>1</v>
      </c>
      <c r="H172">
        <v>3</v>
      </c>
      <c r="I172" t="s">
        <v>480</v>
      </c>
      <c r="J172" t="s">
        <v>481</v>
      </c>
      <c r="K172" t="s">
        <v>482</v>
      </c>
      <c r="L172">
        <v>1425</v>
      </c>
      <c r="N172">
        <v>1013</v>
      </c>
      <c r="O172" t="s">
        <v>133</v>
      </c>
      <c r="P172" t="s">
        <v>133</v>
      </c>
      <c r="Q172">
        <v>1</v>
      </c>
      <c r="X172">
        <v>0.06</v>
      </c>
      <c r="Y172">
        <v>1031.73</v>
      </c>
      <c r="Z172">
        <v>0</v>
      </c>
      <c r="AA172">
        <v>0</v>
      </c>
      <c r="AB172">
        <v>0</v>
      </c>
      <c r="AC172">
        <v>0</v>
      </c>
      <c r="AD172">
        <v>1</v>
      </c>
      <c r="AE172">
        <v>0</v>
      </c>
      <c r="AF172" t="s">
        <v>3</v>
      </c>
      <c r="AG172">
        <v>0.06</v>
      </c>
      <c r="AH172">
        <v>2</v>
      </c>
      <c r="AI172">
        <v>87115485</v>
      </c>
      <c r="AJ172">
        <v>172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</row>
    <row r="173" spans="1:44" x14ac:dyDescent="0.2">
      <c r="A173">
        <f>ROW(Source!A93)</f>
        <v>93</v>
      </c>
      <c r="B173">
        <v>87115505</v>
      </c>
      <c r="C173">
        <v>87115470</v>
      </c>
      <c r="D173">
        <v>85794139</v>
      </c>
      <c r="E173">
        <v>117</v>
      </c>
      <c r="F173">
        <v>1</v>
      </c>
      <c r="G173">
        <v>1</v>
      </c>
      <c r="H173">
        <v>3</v>
      </c>
      <c r="I173" t="s">
        <v>62</v>
      </c>
      <c r="J173" t="s">
        <v>3</v>
      </c>
      <c r="K173" t="s">
        <v>63</v>
      </c>
      <c r="L173">
        <v>1371</v>
      </c>
      <c r="N173">
        <v>1013</v>
      </c>
      <c r="O173" t="s">
        <v>24</v>
      </c>
      <c r="P173" t="s">
        <v>24</v>
      </c>
      <c r="Q173">
        <v>1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1</v>
      </c>
      <c r="AD173">
        <v>0</v>
      </c>
      <c r="AE173">
        <v>0</v>
      </c>
      <c r="AF173" t="s">
        <v>3</v>
      </c>
      <c r="AG173">
        <v>0</v>
      </c>
      <c r="AH173">
        <v>2</v>
      </c>
      <c r="AI173">
        <v>87115486</v>
      </c>
      <c r="AJ173">
        <v>173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</row>
    <row r="174" spans="1:44" x14ac:dyDescent="0.2">
      <c r="A174">
        <f>ROW(Source!A93)</f>
        <v>93</v>
      </c>
      <c r="B174">
        <v>87115506</v>
      </c>
      <c r="C174">
        <v>87115470</v>
      </c>
      <c r="D174">
        <v>85794156</v>
      </c>
      <c r="E174">
        <v>117</v>
      </c>
      <c r="F174">
        <v>1</v>
      </c>
      <c r="G174">
        <v>1</v>
      </c>
      <c r="H174">
        <v>3</v>
      </c>
      <c r="I174" t="s">
        <v>81</v>
      </c>
      <c r="J174" t="s">
        <v>3</v>
      </c>
      <c r="K174" t="s">
        <v>82</v>
      </c>
      <c r="L174">
        <v>1346</v>
      </c>
      <c r="N174">
        <v>1009</v>
      </c>
      <c r="O174" t="s">
        <v>46</v>
      </c>
      <c r="P174" t="s">
        <v>46</v>
      </c>
      <c r="Q174">
        <v>1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1</v>
      </c>
      <c r="AD174">
        <v>0</v>
      </c>
      <c r="AE174">
        <v>0</v>
      </c>
      <c r="AF174" t="s">
        <v>3</v>
      </c>
      <c r="AG174">
        <v>0</v>
      </c>
      <c r="AH174">
        <v>2</v>
      </c>
      <c r="AI174">
        <v>87115487</v>
      </c>
      <c r="AJ174">
        <v>174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</row>
    <row r="175" spans="1:44" x14ac:dyDescent="0.2">
      <c r="A175">
        <f>ROW(Source!A93)</f>
        <v>93</v>
      </c>
      <c r="B175">
        <v>87115507</v>
      </c>
      <c r="C175">
        <v>87115470</v>
      </c>
      <c r="D175">
        <v>85794184</v>
      </c>
      <c r="E175">
        <v>117</v>
      </c>
      <c r="F175">
        <v>1</v>
      </c>
      <c r="G175">
        <v>1</v>
      </c>
      <c r="H175">
        <v>3</v>
      </c>
      <c r="I175" t="s">
        <v>65</v>
      </c>
      <c r="J175" t="s">
        <v>3</v>
      </c>
      <c r="K175" t="s">
        <v>66</v>
      </c>
      <c r="L175">
        <v>1371</v>
      </c>
      <c r="N175">
        <v>1013</v>
      </c>
      <c r="O175" t="s">
        <v>24</v>
      </c>
      <c r="P175" t="s">
        <v>24</v>
      </c>
      <c r="Q175">
        <v>1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1</v>
      </c>
      <c r="AD175">
        <v>0</v>
      </c>
      <c r="AE175">
        <v>0</v>
      </c>
      <c r="AF175" t="s">
        <v>3</v>
      </c>
      <c r="AG175">
        <v>0</v>
      </c>
      <c r="AH175">
        <v>2</v>
      </c>
      <c r="AI175">
        <v>87115488</v>
      </c>
      <c r="AJ175">
        <v>175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</row>
    <row r="176" spans="1:44" x14ac:dyDescent="0.2">
      <c r="A176">
        <f>ROW(Source!A93)</f>
        <v>93</v>
      </c>
      <c r="B176">
        <v>87115508</v>
      </c>
      <c r="C176">
        <v>87115470</v>
      </c>
      <c r="D176">
        <v>85794188</v>
      </c>
      <c r="E176">
        <v>117</v>
      </c>
      <c r="F176">
        <v>1</v>
      </c>
      <c r="G176">
        <v>1</v>
      </c>
      <c r="H176">
        <v>3</v>
      </c>
      <c r="I176" t="s">
        <v>68</v>
      </c>
      <c r="J176" t="s">
        <v>3</v>
      </c>
      <c r="K176" t="s">
        <v>69</v>
      </c>
      <c r="L176">
        <v>1371</v>
      </c>
      <c r="N176">
        <v>1013</v>
      </c>
      <c r="O176" t="s">
        <v>24</v>
      </c>
      <c r="P176" t="s">
        <v>24</v>
      </c>
      <c r="Q176">
        <v>1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1</v>
      </c>
      <c r="AD176">
        <v>0</v>
      </c>
      <c r="AE176">
        <v>0</v>
      </c>
      <c r="AF176" t="s">
        <v>3</v>
      </c>
      <c r="AG176">
        <v>0</v>
      </c>
      <c r="AH176">
        <v>2</v>
      </c>
      <c r="AI176">
        <v>87115489</v>
      </c>
      <c r="AJ176">
        <v>176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</row>
    <row r="177" spans="1:44" x14ac:dyDescent="0.2">
      <c r="A177">
        <f>ROW(Source!A112)</f>
        <v>112</v>
      </c>
      <c r="B177">
        <v>87115532</v>
      </c>
      <c r="C177">
        <v>87115518</v>
      </c>
      <c r="D177">
        <v>85789206</v>
      </c>
      <c r="E177">
        <v>117</v>
      </c>
      <c r="F177">
        <v>1</v>
      </c>
      <c r="G177">
        <v>1</v>
      </c>
      <c r="H177">
        <v>1</v>
      </c>
      <c r="I177" t="s">
        <v>483</v>
      </c>
      <c r="J177" t="s">
        <v>3</v>
      </c>
      <c r="K177" t="s">
        <v>484</v>
      </c>
      <c r="L177">
        <v>1369</v>
      </c>
      <c r="N177">
        <v>1013</v>
      </c>
      <c r="O177" t="s">
        <v>485</v>
      </c>
      <c r="P177" t="s">
        <v>485</v>
      </c>
      <c r="Q177">
        <v>1</v>
      </c>
      <c r="X177">
        <v>0.99</v>
      </c>
      <c r="Y177">
        <v>0</v>
      </c>
      <c r="Z177">
        <v>0</v>
      </c>
      <c r="AA177">
        <v>0</v>
      </c>
      <c r="AB177">
        <v>660.33</v>
      </c>
      <c r="AC177">
        <v>0</v>
      </c>
      <c r="AD177">
        <v>1</v>
      </c>
      <c r="AE177">
        <v>1</v>
      </c>
      <c r="AF177" t="s">
        <v>3</v>
      </c>
      <c r="AG177">
        <v>0.99</v>
      </c>
      <c r="AH177">
        <v>2</v>
      </c>
      <c r="AI177">
        <v>87115519</v>
      </c>
      <c r="AJ177">
        <v>177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</row>
    <row r="178" spans="1:44" x14ac:dyDescent="0.2">
      <c r="A178">
        <f>ROW(Source!A112)</f>
        <v>112</v>
      </c>
      <c r="B178">
        <v>87115533</v>
      </c>
      <c r="C178">
        <v>87115518</v>
      </c>
      <c r="D178">
        <v>85789208</v>
      </c>
      <c r="E178">
        <v>117</v>
      </c>
      <c r="F178">
        <v>1</v>
      </c>
      <c r="G178">
        <v>1</v>
      </c>
      <c r="H178">
        <v>1</v>
      </c>
      <c r="I178" t="s">
        <v>486</v>
      </c>
      <c r="J178" t="s">
        <v>3</v>
      </c>
      <c r="K178" t="s">
        <v>487</v>
      </c>
      <c r="L178">
        <v>1369</v>
      </c>
      <c r="N178">
        <v>1013</v>
      </c>
      <c r="O178" t="s">
        <v>485</v>
      </c>
      <c r="P178" t="s">
        <v>485</v>
      </c>
      <c r="Q178">
        <v>1</v>
      </c>
      <c r="X178">
        <v>47.29</v>
      </c>
      <c r="Y178">
        <v>0</v>
      </c>
      <c r="Z178">
        <v>0</v>
      </c>
      <c r="AA178">
        <v>0</v>
      </c>
      <c r="AB178">
        <v>720.91</v>
      </c>
      <c r="AC178">
        <v>0</v>
      </c>
      <c r="AD178">
        <v>1</v>
      </c>
      <c r="AE178">
        <v>1</v>
      </c>
      <c r="AF178" t="s">
        <v>3</v>
      </c>
      <c r="AG178">
        <v>47.29</v>
      </c>
      <c r="AH178">
        <v>2</v>
      </c>
      <c r="AI178">
        <v>87115520</v>
      </c>
      <c r="AJ178">
        <v>178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</row>
    <row r="179" spans="1:44" x14ac:dyDescent="0.2">
      <c r="A179">
        <f>ROW(Source!A112)</f>
        <v>112</v>
      </c>
      <c r="B179">
        <v>87115534</v>
      </c>
      <c r="C179">
        <v>87115518</v>
      </c>
      <c r="D179">
        <v>85789212</v>
      </c>
      <c r="E179">
        <v>117</v>
      </c>
      <c r="F179">
        <v>1</v>
      </c>
      <c r="G179">
        <v>1</v>
      </c>
      <c r="H179">
        <v>1</v>
      </c>
      <c r="I179" t="s">
        <v>488</v>
      </c>
      <c r="J179" t="s">
        <v>3</v>
      </c>
      <c r="K179" t="s">
        <v>489</v>
      </c>
      <c r="L179">
        <v>1369</v>
      </c>
      <c r="N179">
        <v>1013</v>
      </c>
      <c r="O179" t="s">
        <v>485</v>
      </c>
      <c r="P179" t="s">
        <v>485</v>
      </c>
      <c r="Q179">
        <v>1</v>
      </c>
      <c r="X179">
        <v>23.42</v>
      </c>
      <c r="Y179">
        <v>0</v>
      </c>
      <c r="Z179">
        <v>0</v>
      </c>
      <c r="AA179">
        <v>0</v>
      </c>
      <c r="AB179">
        <v>811.79</v>
      </c>
      <c r="AC179">
        <v>0</v>
      </c>
      <c r="AD179">
        <v>1</v>
      </c>
      <c r="AE179">
        <v>1</v>
      </c>
      <c r="AF179" t="s">
        <v>3</v>
      </c>
      <c r="AG179">
        <v>23.42</v>
      </c>
      <c r="AH179">
        <v>2</v>
      </c>
      <c r="AI179">
        <v>87115521</v>
      </c>
      <c r="AJ179">
        <v>179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</row>
    <row r="180" spans="1:44" x14ac:dyDescent="0.2">
      <c r="A180">
        <f>ROW(Source!A112)</f>
        <v>112</v>
      </c>
      <c r="B180">
        <v>87115535</v>
      </c>
      <c r="C180">
        <v>87115518</v>
      </c>
      <c r="D180">
        <v>85789216</v>
      </c>
      <c r="E180">
        <v>117</v>
      </c>
      <c r="F180">
        <v>1</v>
      </c>
      <c r="G180">
        <v>1</v>
      </c>
      <c r="H180">
        <v>1</v>
      </c>
      <c r="I180" t="s">
        <v>490</v>
      </c>
      <c r="J180" t="s">
        <v>3</v>
      </c>
      <c r="K180" t="s">
        <v>491</v>
      </c>
      <c r="L180">
        <v>1369</v>
      </c>
      <c r="N180">
        <v>1013</v>
      </c>
      <c r="O180" t="s">
        <v>485</v>
      </c>
      <c r="P180" t="s">
        <v>485</v>
      </c>
      <c r="Q180">
        <v>1</v>
      </c>
      <c r="X180">
        <v>23.42</v>
      </c>
      <c r="Y180">
        <v>0</v>
      </c>
      <c r="Z180">
        <v>0</v>
      </c>
      <c r="AA180">
        <v>0</v>
      </c>
      <c r="AB180">
        <v>932.95</v>
      </c>
      <c r="AC180">
        <v>0</v>
      </c>
      <c r="AD180">
        <v>1</v>
      </c>
      <c r="AE180">
        <v>1</v>
      </c>
      <c r="AF180" t="s">
        <v>3</v>
      </c>
      <c r="AG180">
        <v>23.42</v>
      </c>
      <c r="AH180">
        <v>2</v>
      </c>
      <c r="AI180">
        <v>87115522</v>
      </c>
      <c r="AJ180">
        <v>180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</row>
    <row r="181" spans="1:44" x14ac:dyDescent="0.2">
      <c r="A181">
        <f>ROW(Source!A112)</f>
        <v>112</v>
      </c>
      <c r="B181">
        <v>87115536</v>
      </c>
      <c r="C181">
        <v>87115518</v>
      </c>
      <c r="D181">
        <v>85789248</v>
      </c>
      <c r="E181">
        <v>117</v>
      </c>
      <c r="F181">
        <v>1</v>
      </c>
      <c r="G181">
        <v>1</v>
      </c>
      <c r="H181">
        <v>1</v>
      </c>
      <c r="I181" t="s">
        <v>442</v>
      </c>
      <c r="J181" t="s">
        <v>3</v>
      </c>
      <c r="K181" t="s">
        <v>443</v>
      </c>
      <c r="L181">
        <v>1191</v>
      </c>
      <c r="N181">
        <v>1013</v>
      </c>
      <c r="O181" t="s">
        <v>441</v>
      </c>
      <c r="P181" t="s">
        <v>441</v>
      </c>
      <c r="Q181">
        <v>1</v>
      </c>
      <c r="X181">
        <v>24.89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1</v>
      </c>
      <c r="AE181">
        <v>2</v>
      </c>
      <c r="AF181" t="s">
        <v>3</v>
      </c>
      <c r="AG181">
        <v>24.89</v>
      </c>
      <c r="AH181">
        <v>2</v>
      </c>
      <c r="AI181">
        <v>87115523</v>
      </c>
      <c r="AJ181">
        <v>181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</row>
    <row r="182" spans="1:44" x14ac:dyDescent="0.2">
      <c r="A182">
        <f>ROW(Source!A112)</f>
        <v>112</v>
      </c>
      <c r="B182">
        <v>87115537</v>
      </c>
      <c r="C182">
        <v>87115518</v>
      </c>
      <c r="D182">
        <v>85795737</v>
      </c>
      <c r="E182">
        <v>1</v>
      </c>
      <c r="F182">
        <v>1</v>
      </c>
      <c r="G182">
        <v>1</v>
      </c>
      <c r="H182">
        <v>2</v>
      </c>
      <c r="I182" t="s">
        <v>444</v>
      </c>
      <c r="J182" t="s">
        <v>445</v>
      </c>
      <c r="K182" t="s">
        <v>446</v>
      </c>
      <c r="L182">
        <v>1368</v>
      </c>
      <c r="N182">
        <v>1011</v>
      </c>
      <c r="O182" t="s">
        <v>447</v>
      </c>
      <c r="P182" t="s">
        <v>447</v>
      </c>
      <c r="Q182">
        <v>1</v>
      </c>
      <c r="X182">
        <v>0.75</v>
      </c>
      <c r="Y182">
        <v>0</v>
      </c>
      <c r="Z182">
        <v>1626.29</v>
      </c>
      <c r="AA182">
        <v>1090.46</v>
      </c>
      <c r="AB182">
        <v>0</v>
      </c>
      <c r="AC182">
        <v>0</v>
      </c>
      <c r="AD182">
        <v>1</v>
      </c>
      <c r="AE182">
        <v>0</v>
      </c>
      <c r="AF182" t="s">
        <v>3</v>
      </c>
      <c r="AG182">
        <v>0.75</v>
      </c>
      <c r="AH182">
        <v>2</v>
      </c>
      <c r="AI182">
        <v>87115524</v>
      </c>
      <c r="AJ182">
        <v>182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</row>
    <row r="183" spans="1:44" x14ac:dyDescent="0.2">
      <c r="A183">
        <f>ROW(Source!A112)</f>
        <v>112</v>
      </c>
      <c r="B183">
        <v>87115538</v>
      </c>
      <c r="C183">
        <v>87115518</v>
      </c>
      <c r="D183">
        <v>85795871</v>
      </c>
      <c r="E183">
        <v>1</v>
      </c>
      <c r="F183">
        <v>1</v>
      </c>
      <c r="G183">
        <v>1</v>
      </c>
      <c r="H183">
        <v>2</v>
      </c>
      <c r="I183" t="s">
        <v>492</v>
      </c>
      <c r="J183" t="s">
        <v>493</v>
      </c>
      <c r="K183" t="s">
        <v>494</v>
      </c>
      <c r="L183">
        <v>1368</v>
      </c>
      <c r="N183">
        <v>1011</v>
      </c>
      <c r="O183" t="s">
        <v>447</v>
      </c>
      <c r="P183" t="s">
        <v>447</v>
      </c>
      <c r="Q183">
        <v>1</v>
      </c>
      <c r="X183">
        <v>0.81</v>
      </c>
      <c r="Y183">
        <v>0</v>
      </c>
      <c r="Z183">
        <v>11.45</v>
      </c>
      <c r="AA183">
        <v>0</v>
      </c>
      <c r="AB183">
        <v>0</v>
      </c>
      <c r="AC183">
        <v>0</v>
      </c>
      <c r="AD183">
        <v>1</v>
      </c>
      <c r="AE183">
        <v>0</v>
      </c>
      <c r="AF183" t="s">
        <v>3</v>
      </c>
      <c r="AG183">
        <v>0.81</v>
      </c>
      <c r="AH183">
        <v>2</v>
      </c>
      <c r="AI183">
        <v>87115525</v>
      </c>
      <c r="AJ183">
        <v>183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</row>
    <row r="184" spans="1:44" x14ac:dyDescent="0.2">
      <c r="A184">
        <f>ROW(Source!A112)</f>
        <v>112</v>
      </c>
      <c r="B184">
        <v>87115539</v>
      </c>
      <c r="C184">
        <v>87115518</v>
      </c>
      <c r="D184">
        <v>85795911</v>
      </c>
      <c r="E184">
        <v>1</v>
      </c>
      <c r="F184">
        <v>1</v>
      </c>
      <c r="G184">
        <v>1</v>
      </c>
      <c r="H184">
        <v>2</v>
      </c>
      <c r="I184" t="s">
        <v>495</v>
      </c>
      <c r="J184" t="s">
        <v>496</v>
      </c>
      <c r="K184" t="s">
        <v>497</v>
      </c>
      <c r="L184">
        <v>1368</v>
      </c>
      <c r="N184">
        <v>1011</v>
      </c>
      <c r="O184" t="s">
        <v>447</v>
      </c>
      <c r="P184" t="s">
        <v>447</v>
      </c>
      <c r="Q184">
        <v>1</v>
      </c>
      <c r="X184">
        <v>22.74</v>
      </c>
      <c r="Y184">
        <v>0</v>
      </c>
      <c r="Z184">
        <v>346.73</v>
      </c>
      <c r="AA184">
        <v>811.79</v>
      </c>
      <c r="AB184">
        <v>0</v>
      </c>
      <c r="AC184">
        <v>0</v>
      </c>
      <c r="AD184">
        <v>1</v>
      </c>
      <c r="AE184">
        <v>0</v>
      </c>
      <c r="AF184" t="s">
        <v>3</v>
      </c>
      <c r="AG184">
        <v>22.74</v>
      </c>
      <c r="AH184">
        <v>2</v>
      </c>
      <c r="AI184">
        <v>87115526</v>
      </c>
      <c r="AJ184">
        <v>184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</row>
    <row r="185" spans="1:44" x14ac:dyDescent="0.2">
      <c r="A185">
        <f>ROW(Source!A112)</f>
        <v>112</v>
      </c>
      <c r="B185">
        <v>87115540</v>
      </c>
      <c r="C185">
        <v>87115518</v>
      </c>
      <c r="D185">
        <v>85796632</v>
      </c>
      <c r="E185">
        <v>1</v>
      </c>
      <c r="F185">
        <v>1</v>
      </c>
      <c r="G185">
        <v>1</v>
      </c>
      <c r="H185">
        <v>2</v>
      </c>
      <c r="I185" t="s">
        <v>462</v>
      </c>
      <c r="J185" t="s">
        <v>463</v>
      </c>
      <c r="K185" t="s">
        <v>464</v>
      </c>
      <c r="L185">
        <v>1368</v>
      </c>
      <c r="N185">
        <v>1011</v>
      </c>
      <c r="O185" t="s">
        <v>447</v>
      </c>
      <c r="P185" t="s">
        <v>447</v>
      </c>
      <c r="Q185">
        <v>1</v>
      </c>
      <c r="X185">
        <v>0.59</v>
      </c>
      <c r="Y185">
        <v>0</v>
      </c>
      <c r="Z185">
        <v>641.70000000000005</v>
      </c>
      <c r="AA185">
        <v>811.79</v>
      </c>
      <c r="AB185">
        <v>0</v>
      </c>
      <c r="AC185">
        <v>0</v>
      </c>
      <c r="AD185">
        <v>1</v>
      </c>
      <c r="AE185">
        <v>0</v>
      </c>
      <c r="AF185" t="s">
        <v>3</v>
      </c>
      <c r="AG185">
        <v>0.59</v>
      </c>
      <c r="AH185">
        <v>2</v>
      </c>
      <c r="AI185">
        <v>87115527</v>
      </c>
      <c r="AJ185">
        <v>185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</row>
    <row r="186" spans="1:44" x14ac:dyDescent="0.2">
      <c r="A186">
        <f>ROW(Source!A112)</f>
        <v>112</v>
      </c>
      <c r="B186">
        <v>87115541</v>
      </c>
      <c r="C186">
        <v>87115518</v>
      </c>
      <c r="D186">
        <v>85796830</v>
      </c>
      <c r="E186">
        <v>1</v>
      </c>
      <c r="F186">
        <v>1</v>
      </c>
      <c r="G186">
        <v>1</v>
      </c>
      <c r="H186">
        <v>2</v>
      </c>
      <c r="I186" t="s">
        <v>498</v>
      </c>
      <c r="J186" t="s">
        <v>499</v>
      </c>
      <c r="K186" t="s">
        <v>500</v>
      </c>
      <c r="L186">
        <v>1368</v>
      </c>
      <c r="N186">
        <v>1011</v>
      </c>
      <c r="O186" t="s">
        <v>447</v>
      </c>
      <c r="P186" t="s">
        <v>447</v>
      </c>
      <c r="Q186">
        <v>1</v>
      </c>
      <c r="X186">
        <v>0.81</v>
      </c>
      <c r="Y186">
        <v>0</v>
      </c>
      <c r="Z186">
        <v>192.86</v>
      </c>
      <c r="AA186">
        <v>811.79</v>
      </c>
      <c r="AB186">
        <v>0</v>
      </c>
      <c r="AC186">
        <v>0</v>
      </c>
      <c r="AD186">
        <v>1</v>
      </c>
      <c r="AE186">
        <v>0</v>
      </c>
      <c r="AF186" t="s">
        <v>3</v>
      </c>
      <c r="AG186">
        <v>0.81</v>
      </c>
      <c r="AH186">
        <v>2</v>
      </c>
      <c r="AI186">
        <v>87115528</v>
      </c>
      <c r="AJ186">
        <v>186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</row>
    <row r="187" spans="1:44" x14ac:dyDescent="0.2">
      <c r="A187">
        <f>ROW(Source!A112)</f>
        <v>112</v>
      </c>
      <c r="B187">
        <v>87115542</v>
      </c>
      <c r="C187">
        <v>87115518</v>
      </c>
      <c r="D187">
        <v>85793923</v>
      </c>
      <c r="E187">
        <v>117</v>
      </c>
      <c r="F187">
        <v>1</v>
      </c>
      <c r="G187">
        <v>1</v>
      </c>
      <c r="H187">
        <v>3</v>
      </c>
      <c r="I187" t="s">
        <v>116</v>
      </c>
      <c r="J187" t="s">
        <v>3</v>
      </c>
      <c r="K187" t="s">
        <v>117</v>
      </c>
      <c r="L187">
        <v>1371</v>
      </c>
      <c r="N187">
        <v>1013</v>
      </c>
      <c r="O187" t="s">
        <v>24</v>
      </c>
      <c r="P187" t="s">
        <v>24</v>
      </c>
      <c r="Q187">
        <v>1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0</v>
      </c>
      <c r="AE187">
        <v>0</v>
      </c>
      <c r="AF187" t="s">
        <v>3</v>
      </c>
      <c r="AG187">
        <v>0</v>
      </c>
      <c r="AH187">
        <v>2</v>
      </c>
      <c r="AI187">
        <v>87115529</v>
      </c>
      <c r="AJ187">
        <v>187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</row>
    <row r="188" spans="1:44" x14ac:dyDescent="0.2">
      <c r="A188">
        <f>ROW(Source!A112)</f>
        <v>112</v>
      </c>
      <c r="B188">
        <v>87115543</v>
      </c>
      <c r="C188">
        <v>87115518</v>
      </c>
      <c r="D188">
        <v>85793931</v>
      </c>
      <c r="E188">
        <v>117</v>
      </c>
      <c r="F188">
        <v>1</v>
      </c>
      <c r="G188">
        <v>1</v>
      </c>
      <c r="H188">
        <v>3</v>
      </c>
      <c r="I188" t="s">
        <v>119</v>
      </c>
      <c r="J188" t="s">
        <v>3</v>
      </c>
      <c r="K188" t="s">
        <v>120</v>
      </c>
      <c r="L188">
        <v>1371</v>
      </c>
      <c r="N188">
        <v>1013</v>
      </c>
      <c r="O188" t="s">
        <v>24</v>
      </c>
      <c r="P188" t="s">
        <v>24</v>
      </c>
      <c r="Q188">
        <v>1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1</v>
      </c>
      <c r="AD188">
        <v>0</v>
      </c>
      <c r="AE188">
        <v>0</v>
      </c>
      <c r="AF188" t="s">
        <v>3</v>
      </c>
      <c r="AG188">
        <v>0</v>
      </c>
      <c r="AH188">
        <v>2</v>
      </c>
      <c r="AI188">
        <v>87115530</v>
      </c>
      <c r="AJ188">
        <v>188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</row>
    <row r="189" spans="1:44" x14ac:dyDescent="0.2">
      <c r="A189">
        <f>ROW(Source!A112)</f>
        <v>112</v>
      </c>
      <c r="B189">
        <v>87115544</v>
      </c>
      <c r="C189">
        <v>87115518</v>
      </c>
      <c r="D189">
        <v>85794100</v>
      </c>
      <c r="E189">
        <v>117</v>
      </c>
      <c r="F189">
        <v>1</v>
      </c>
      <c r="G189">
        <v>1</v>
      </c>
      <c r="H189">
        <v>3</v>
      </c>
      <c r="I189" t="s">
        <v>122</v>
      </c>
      <c r="J189" t="s">
        <v>3</v>
      </c>
      <c r="K189" t="s">
        <v>123</v>
      </c>
      <c r="L189">
        <v>1477</v>
      </c>
      <c r="N189">
        <v>1013</v>
      </c>
      <c r="O189" t="s">
        <v>112</v>
      </c>
      <c r="P189" t="s">
        <v>114</v>
      </c>
      <c r="Q189">
        <v>1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1</v>
      </c>
      <c r="AD189">
        <v>0</v>
      </c>
      <c r="AE189">
        <v>0</v>
      </c>
      <c r="AF189" t="s">
        <v>3</v>
      </c>
      <c r="AG189">
        <v>0</v>
      </c>
      <c r="AH189">
        <v>2</v>
      </c>
      <c r="AI189">
        <v>87115531</v>
      </c>
      <c r="AJ189">
        <v>189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</row>
    <row r="190" spans="1:44" x14ac:dyDescent="0.2">
      <c r="A190">
        <f>ROW(Source!A113)</f>
        <v>113</v>
      </c>
      <c r="B190">
        <v>87115532</v>
      </c>
      <c r="C190">
        <v>87115518</v>
      </c>
      <c r="D190">
        <v>85789206</v>
      </c>
      <c r="E190">
        <v>117</v>
      </c>
      <c r="F190">
        <v>1</v>
      </c>
      <c r="G190">
        <v>1</v>
      </c>
      <c r="H190">
        <v>1</v>
      </c>
      <c r="I190" t="s">
        <v>483</v>
      </c>
      <c r="J190" t="s">
        <v>3</v>
      </c>
      <c r="K190" t="s">
        <v>484</v>
      </c>
      <c r="L190">
        <v>1369</v>
      </c>
      <c r="N190">
        <v>1013</v>
      </c>
      <c r="O190" t="s">
        <v>485</v>
      </c>
      <c r="P190" t="s">
        <v>485</v>
      </c>
      <c r="Q190">
        <v>1</v>
      </c>
      <c r="X190">
        <v>0.99</v>
      </c>
      <c r="Y190">
        <v>0</v>
      </c>
      <c r="Z190">
        <v>0</v>
      </c>
      <c r="AA190">
        <v>0</v>
      </c>
      <c r="AB190">
        <v>660.33</v>
      </c>
      <c r="AC190">
        <v>0</v>
      </c>
      <c r="AD190">
        <v>1</v>
      </c>
      <c r="AE190">
        <v>1</v>
      </c>
      <c r="AF190" t="s">
        <v>3</v>
      </c>
      <c r="AG190">
        <v>0.99</v>
      </c>
      <c r="AH190">
        <v>2</v>
      </c>
      <c r="AI190">
        <v>87115519</v>
      </c>
      <c r="AJ190">
        <v>190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</row>
    <row r="191" spans="1:44" x14ac:dyDescent="0.2">
      <c r="A191">
        <f>ROW(Source!A113)</f>
        <v>113</v>
      </c>
      <c r="B191">
        <v>87115533</v>
      </c>
      <c r="C191">
        <v>87115518</v>
      </c>
      <c r="D191">
        <v>85789208</v>
      </c>
      <c r="E191">
        <v>117</v>
      </c>
      <c r="F191">
        <v>1</v>
      </c>
      <c r="G191">
        <v>1</v>
      </c>
      <c r="H191">
        <v>1</v>
      </c>
      <c r="I191" t="s">
        <v>486</v>
      </c>
      <c r="J191" t="s">
        <v>3</v>
      </c>
      <c r="K191" t="s">
        <v>487</v>
      </c>
      <c r="L191">
        <v>1369</v>
      </c>
      <c r="N191">
        <v>1013</v>
      </c>
      <c r="O191" t="s">
        <v>485</v>
      </c>
      <c r="P191" t="s">
        <v>485</v>
      </c>
      <c r="Q191">
        <v>1</v>
      </c>
      <c r="X191">
        <v>47.29</v>
      </c>
      <c r="Y191">
        <v>0</v>
      </c>
      <c r="Z191">
        <v>0</v>
      </c>
      <c r="AA191">
        <v>0</v>
      </c>
      <c r="AB191">
        <v>720.91</v>
      </c>
      <c r="AC191">
        <v>0</v>
      </c>
      <c r="AD191">
        <v>1</v>
      </c>
      <c r="AE191">
        <v>1</v>
      </c>
      <c r="AF191" t="s">
        <v>3</v>
      </c>
      <c r="AG191">
        <v>47.29</v>
      </c>
      <c r="AH191">
        <v>2</v>
      </c>
      <c r="AI191">
        <v>87115520</v>
      </c>
      <c r="AJ191">
        <v>191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</row>
    <row r="192" spans="1:44" x14ac:dyDescent="0.2">
      <c r="A192">
        <f>ROW(Source!A113)</f>
        <v>113</v>
      </c>
      <c r="B192">
        <v>87115534</v>
      </c>
      <c r="C192">
        <v>87115518</v>
      </c>
      <c r="D192">
        <v>85789212</v>
      </c>
      <c r="E192">
        <v>117</v>
      </c>
      <c r="F192">
        <v>1</v>
      </c>
      <c r="G192">
        <v>1</v>
      </c>
      <c r="H192">
        <v>1</v>
      </c>
      <c r="I192" t="s">
        <v>488</v>
      </c>
      <c r="J192" t="s">
        <v>3</v>
      </c>
      <c r="K192" t="s">
        <v>489</v>
      </c>
      <c r="L192">
        <v>1369</v>
      </c>
      <c r="N192">
        <v>1013</v>
      </c>
      <c r="O192" t="s">
        <v>485</v>
      </c>
      <c r="P192" t="s">
        <v>485</v>
      </c>
      <c r="Q192">
        <v>1</v>
      </c>
      <c r="X192">
        <v>23.42</v>
      </c>
      <c r="Y192">
        <v>0</v>
      </c>
      <c r="Z192">
        <v>0</v>
      </c>
      <c r="AA192">
        <v>0</v>
      </c>
      <c r="AB192">
        <v>811.79</v>
      </c>
      <c r="AC192">
        <v>0</v>
      </c>
      <c r="AD192">
        <v>1</v>
      </c>
      <c r="AE192">
        <v>1</v>
      </c>
      <c r="AF192" t="s">
        <v>3</v>
      </c>
      <c r="AG192">
        <v>23.42</v>
      </c>
      <c r="AH192">
        <v>2</v>
      </c>
      <c r="AI192">
        <v>87115521</v>
      </c>
      <c r="AJ192">
        <v>192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</row>
    <row r="193" spans="1:44" x14ac:dyDescent="0.2">
      <c r="A193">
        <f>ROW(Source!A113)</f>
        <v>113</v>
      </c>
      <c r="B193">
        <v>87115535</v>
      </c>
      <c r="C193">
        <v>87115518</v>
      </c>
      <c r="D193">
        <v>85789216</v>
      </c>
      <c r="E193">
        <v>117</v>
      </c>
      <c r="F193">
        <v>1</v>
      </c>
      <c r="G193">
        <v>1</v>
      </c>
      <c r="H193">
        <v>1</v>
      </c>
      <c r="I193" t="s">
        <v>490</v>
      </c>
      <c r="J193" t="s">
        <v>3</v>
      </c>
      <c r="K193" t="s">
        <v>491</v>
      </c>
      <c r="L193">
        <v>1369</v>
      </c>
      <c r="N193">
        <v>1013</v>
      </c>
      <c r="O193" t="s">
        <v>485</v>
      </c>
      <c r="P193" t="s">
        <v>485</v>
      </c>
      <c r="Q193">
        <v>1</v>
      </c>
      <c r="X193">
        <v>23.42</v>
      </c>
      <c r="Y193">
        <v>0</v>
      </c>
      <c r="Z193">
        <v>0</v>
      </c>
      <c r="AA193">
        <v>0</v>
      </c>
      <c r="AB193">
        <v>932.95</v>
      </c>
      <c r="AC193">
        <v>0</v>
      </c>
      <c r="AD193">
        <v>1</v>
      </c>
      <c r="AE193">
        <v>1</v>
      </c>
      <c r="AF193" t="s">
        <v>3</v>
      </c>
      <c r="AG193">
        <v>23.42</v>
      </c>
      <c r="AH193">
        <v>2</v>
      </c>
      <c r="AI193">
        <v>87115522</v>
      </c>
      <c r="AJ193">
        <v>193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</row>
    <row r="194" spans="1:44" x14ac:dyDescent="0.2">
      <c r="A194">
        <f>ROW(Source!A113)</f>
        <v>113</v>
      </c>
      <c r="B194">
        <v>87115536</v>
      </c>
      <c r="C194">
        <v>87115518</v>
      </c>
      <c r="D194">
        <v>85789248</v>
      </c>
      <c r="E194">
        <v>117</v>
      </c>
      <c r="F194">
        <v>1</v>
      </c>
      <c r="G194">
        <v>1</v>
      </c>
      <c r="H194">
        <v>1</v>
      </c>
      <c r="I194" t="s">
        <v>442</v>
      </c>
      <c r="J194" t="s">
        <v>3</v>
      </c>
      <c r="K194" t="s">
        <v>443</v>
      </c>
      <c r="L194">
        <v>1191</v>
      </c>
      <c r="N194">
        <v>1013</v>
      </c>
      <c r="O194" t="s">
        <v>441</v>
      </c>
      <c r="P194" t="s">
        <v>441</v>
      </c>
      <c r="Q194">
        <v>1</v>
      </c>
      <c r="X194">
        <v>24.89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1</v>
      </c>
      <c r="AE194">
        <v>2</v>
      </c>
      <c r="AF194" t="s">
        <v>3</v>
      </c>
      <c r="AG194">
        <v>24.89</v>
      </c>
      <c r="AH194">
        <v>2</v>
      </c>
      <c r="AI194">
        <v>87115523</v>
      </c>
      <c r="AJ194">
        <v>194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</row>
    <row r="195" spans="1:44" x14ac:dyDescent="0.2">
      <c r="A195">
        <f>ROW(Source!A113)</f>
        <v>113</v>
      </c>
      <c r="B195">
        <v>87115537</v>
      </c>
      <c r="C195">
        <v>87115518</v>
      </c>
      <c r="D195">
        <v>85795737</v>
      </c>
      <c r="E195">
        <v>1</v>
      </c>
      <c r="F195">
        <v>1</v>
      </c>
      <c r="G195">
        <v>1</v>
      </c>
      <c r="H195">
        <v>2</v>
      </c>
      <c r="I195" t="s">
        <v>444</v>
      </c>
      <c r="J195" t="s">
        <v>445</v>
      </c>
      <c r="K195" t="s">
        <v>446</v>
      </c>
      <c r="L195">
        <v>1368</v>
      </c>
      <c r="N195">
        <v>1011</v>
      </c>
      <c r="O195" t="s">
        <v>447</v>
      </c>
      <c r="P195" t="s">
        <v>447</v>
      </c>
      <c r="Q195">
        <v>1</v>
      </c>
      <c r="X195">
        <v>0.75</v>
      </c>
      <c r="Y195">
        <v>0</v>
      </c>
      <c r="Z195">
        <v>1626.29</v>
      </c>
      <c r="AA195">
        <v>1090.46</v>
      </c>
      <c r="AB195">
        <v>0</v>
      </c>
      <c r="AC195">
        <v>0</v>
      </c>
      <c r="AD195">
        <v>1</v>
      </c>
      <c r="AE195">
        <v>0</v>
      </c>
      <c r="AF195" t="s">
        <v>3</v>
      </c>
      <c r="AG195">
        <v>0.75</v>
      </c>
      <c r="AH195">
        <v>2</v>
      </c>
      <c r="AI195">
        <v>87115524</v>
      </c>
      <c r="AJ195">
        <v>195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</row>
    <row r="196" spans="1:44" x14ac:dyDescent="0.2">
      <c r="A196">
        <f>ROW(Source!A113)</f>
        <v>113</v>
      </c>
      <c r="B196">
        <v>87115538</v>
      </c>
      <c r="C196">
        <v>87115518</v>
      </c>
      <c r="D196">
        <v>85795871</v>
      </c>
      <c r="E196">
        <v>1</v>
      </c>
      <c r="F196">
        <v>1</v>
      </c>
      <c r="G196">
        <v>1</v>
      </c>
      <c r="H196">
        <v>2</v>
      </c>
      <c r="I196" t="s">
        <v>492</v>
      </c>
      <c r="J196" t="s">
        <v>493</v>
      </c>
      <c r="K196" t="s">
        <v>494</v>
      </c>
      <c r="L196">
        <v>1368</v>
      </c>
      <c r="N196">
        <v>1011</v>
      </c>
      <c r="O196" t="s">
        <v>447</v>
      </c>
      <c r="P196" t="s">
        <v>447</v>
      </c>
      <c r="Q196">
        <v>1</v>
      </c>
      <c r="X196">
        <v>0.81</v>
      </c>
      <c r="Y196">
        <v>0</v>
      </c>
      <c r="Z196">
        <v>11.45</v>
      </c>
      <c r="AA196">
        <v>0</v>
      </c>
      <c r="AB196">
        <v>0</v>
      </c>
      <c r="AC196">
        <v>0</v>
      </c>
      <c r="AD196">
        <v>1</v>
      </c>
      <c r="AE196">
        <v>0</v>
      </c>
      <c r="AF196" t="s">
        <v>3</v>
      </c>
      <c r="AG196">
        <v>0.81</v>
      </c>
      <c r="AH196">
        <v>2</v>
      </c>
      <c r="AI196">
        <v>87115525</v>
      </c>
      <c r="AJ196">
        <v>196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</row>
    <row r="197" spans="1:44" x14ac:dyDescent="0.2">
      <c r="A197">
        <f>ROW(Source!A113)</f>
        <v>113</v>
      </c>
      <c r="B197">
        <v>87115539</v>
      </c>
      <c r="C197">
        <v>87115518</v>
      </c>
      <c r="D197">
        <v>85795911</v>
      </c>
      <c r="E197">
        <v>1</v>
      </c>
      <c r="F197">
        <v>1</v>
      </c>
      <c r="G197">
        <v>1</v>
      </c>
      <c r="H197">
        <v>2</v>
      </c>
      <c r="I197" t="s">
        <v>495</v>
      </c>
      <c r="J197" t="s">
        <v>496</v>
      </c>
      <c r="K197" t="s">
        <v>497</v>
      </c>
      <c r="L197">
        <v>1368</v>
      </c>
      <c r="N197">
        <v>1011</v>
      </c>
      <c r="O197" t="s">
        <v>447</v>
      </c>
      <c r="P197" t="s">
        <v>447</v>
      </c>
      <c r="Q197">
        <v>1</v>
      </c>
      <c r="X197">
        <v>22.74</v>
      </c>
      <c r="Y197">
        <v>0</v>
      </c>
      <c r="Z197">
        <v>346.73</v>
      </c>
      <c r="AA197">
        <v>811.79</v>
      </c>
      <c r="AB197">
        <v>0</v>
      </c>
      <c r="AC197">
        <v>0</v>
      </c>
      <c r="AD197">
        <v>1</v>
      </c>
      <c r="AE197">
        <v>0</v>
      </c>
      <c r="AF197" t="s">
        <v>3</v>
      </c>
      <c r="AG197">
        <v>22.74</v>
      </c>
      <c r="AH197">
        <v>2</v>
      </c>
      <c r="AI197">
        <v>87115526</v>
      </c>
      <c r="AJ197">
        <v>197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</row>
    <row r="198" spans="1:44" x14ac:dyDescent="0.2">
      <c r="A198">
        <f>ROW(Source!A113)</f>
        <v>113</v>
      </c>
      <c r="B198">
        <v>87115540</v>
      </c>
      <c r="C198">
        <v>87115518</v>
      </c>
      <c r="D198">
        <v>85796632</v>
      </c>
      <c r="E198">
        <v>1</v>
      </c>
      <c r="F198">
        <v>1</v>
      </c>
      <c r="G198">
        <v>1</v>
      </c>
      <c r="H198">
        <v>2</v>
      </c>
      <c r="I198" t="s">
        <v>462</v>
      </c>
      <c r="J198" t="s">
        <v>463</v>
      </c>
      <c r="K198" t="s">
        <v>464</v>
      </c>
      <c r="L198">
        <v>1368</v>
      </c>
      <c r="N198">
        <v>1011</v>
      </c>
      <c r="O198" t="s">
        <v>447</v>
      </c>
      <c r="P198" t="s">
        <v>447</v>
      </c>
      <c r="Q198">
        <v>1</v>
      </c>
      <c r="X198">
        <v>0.59</v>
      </c>
      <c r="Y198">
        <v>0</v>
      </c>
      <c r="Z198">
        <v>641.70000000000005</v>
      </c>
      <c r="AA198">
        <v>811.79</v>
      </c>
      <c r="AB198">
        <v>0</v>
      </c>
      <c r="AC198">
        <v>0</v>
      </c>
      <c r="AD198">
        <v>1</v>
      </c>
      <c r="AE198">
        <v>0</v>
      </c>
      <c r="AF198" t="s">
        <v>3</v>
      </c>
      <c r="AG198">
        <v>0.59</v>
      </c>
      <c r="AH198">
        <v>2</v>
      </c>
      <c r="AI198">
        <v>87115527</v>
      </c>
      <c r="AJ198">
        <v>198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</row>
    <row r="199" spans="1:44" x14ac:dyDescent="0.2">
      <c r="A199">
        <f>ROW(Source!A113)</f>
        <v>113</v>
      </c>
      <c r="B199">
        <v>87115541</v>
      </c>
      <c r="C199">
        <v>87115518</v>
      </c>
      <c r="D199">
        <v>85796830</v>
      </c>
      <c r="E199">
        <v>1</v>
      </c>
      <c r="F199">
        <v>1</v>
      </c>
      <c r="G199">
        <v>1</v>
      </c>
      <c r="H199">
        <v>2</v>
      </c>
      <c r="I199" t="s">
        <v>498</v>
      </c>
      <c r="J199" t="s">
        <v>499</v>
      </c>
      <c r="K199" t="s">
        <v>500</v>
      </c>
      <c r="L199">
        <v>1368</v>
      </c>
      <c r="N199">
        <v>1011</v>
      </c>
      <c r="O199" t="s">
        <v>447</v>
      </c>
      <c r="P199" t="s">
        <v>447</v>
      </c>
      <c r="Q199">
        <v>1</v>
      </c>
      <c r="X199">
        <v>0.81</v>
      </c>
      <c r="Y199">
        <v>0</v>
      </c>
      <c r="Z199">
        <v>192.86</v>
      </c>
      <c r="AA199">
        <v>811.79</v>
      </c>
      <c r="AB199">
        <v>0</v>
      </c>
      <c r="AC199">
        <v>0</v>
      </c>
      <c r="AD199">
        <v>1</v>
      </c>
      <c r="AE199">
        <v>0</v>
      </c>
      <c r="AF199" t="s">
        <v>3</v>
      </c>
      <c r="AG199">
        <v>0.81</v>
      </c>
      <c r="AH199">
        <v>2</v>
      </c>
      <c r="AI199">
        <v>87115528</v>
      </c>
      <c r="AJ199">
        <v>199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</row>
    <row r="200" spans="1:44" x14ac:dyDescent="0.2">
      <c r="A200">
        <f>ROW(Source!A113)</f>
        <v>113</v>
      </c>
      <c r="B200">
        <v>87115542</v>
      </c>
      <c r="C200">
        <v>87115518</v>
      </c>
      <c r="D200">
        <v>85793923</v>
      </c>
      <c r="E200">
        <v>117</v>
      </c>
      <c r="F200">
        <v>1</v>
      </c>
      <c r="G200">
        <v>1</v>
      </c>
      <c r="H200">
        <v>3</v>
      </c>
      <c r="I200" t="s">
        <v>116</v>
      </c>
      <c r="J200" t="s">
        <v>3</v>
      </c>
      <c r="K200" t="s">
        <v>117</v>
      </c>
      <c r="L200">
        <v>1371</v>
      </c>
      <c r="N200">
        <v>1013</v>
      </c>
      <c r="O200" t="s">
        <v>24</v>
      </c>
      <c r="P200" t="s">
        <v>24</v>
      </c>
      <c r="Q200">
        <v>1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1</v>
      </c>
      <c r="AD200">
        <v>0</v>
      </c>
      <c r="AE200">
        <v>0</v>
      </c>
      <c r="AF200" t="s">
        <v>3</v>
      </c>
      <c r="AG200">
        <v>0</v>
      </c>
      <c r="AH200">
        <v>2</v>
      </c>
      <c r="AI200">
        <v>87115529</v>
      </c>
      <c r="AJ200">
        <v>200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</row>
    <row r="201" spans="1:44" x14ac:dyDescent="0.2">
      <c r="A201">
        <f>ROW(Source!A113)</f>
        <v>113</v>
      </c>
      <c r="B201">
        <v>87115543</v>
      </c>
      <c r="C201">
        <v>87115518</v>
      </c>
      <c r="D201">
        <v>85793931</v>
      </c>
      <c r="E201">
        <v>117</v>
      </c>
      <c r="F201">
        <v>1</v>
      </c>
      <c r="G201">
        <v>1</v>
      </c>
      <c r="H201">
        <v>3</v>
      </c>
      <c r="I201" t="s">
        <v>119</v>
      </c>
      <c r="J201" t="s">
        <v>3</v>
      </c>
      <c r="K201" t="s">
        <v>120</v>
      </c>
      <c r="L201">
        <v>1371</v>
      </c>
      <c r="N201">
        <v>1013</v>
      </c>
      <c r="O201" t="s">
        <v>24</v>
      </c>
      <c r="P201" t="s">
        <v>24</v>
      </c>
      <c r="Q201">
        <v>1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1</v>
      </c>
      <c r="AD201">
        <v>0</v>
      </c>
      <c r="AE201">
        <v>0</v>
      </c>
      <c r="AF201" t="s">
        <v>3</v>
      </c>
      <c r="AG201">
        <v>0</v>
      </c>
      <c r="AH201">
        <v>2</v>
      </c>
      <c r="AI201">
        <v>87115530</v>
      </c>
      <c r="AJ201">
        <v>201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</row>
    <row r="202" spans="1:44" x14ac:dyDescent="0.2">
      <c r="A202">
        <f>ROW(Source!A113)</f>
        <v>113</v>
      </c>
      <c r="B202">
        <v>87115544</v>
      </c>
      <c r="C202">
        <v>87115518</v>
      </c>
      <c r="D202">
        <v>85794100</v>
      </c>
      <c r="E202">
        <v>117</v>
      </c>
      <c r="F202">
        <v>1</v>
      </c>
      <c r="G202">
        <v>1</v>
      </c>
      <c r="H202">
        <v>3</v>
      </c>
      <c r="I202" t="s">
        <v>122</v>
      </c>
      <c r="J202" t="s">
        <v>3</v>
      </c>
      <c r="K202" t="s">
        <v>123</v>
      </c>
      <c r="L202">
        <v>1477</v>
      </c>
      <c r="N202">
        <v>1013</v>
      </c>
      <c r="O202" t="s">
        <v>112</v>
      </c>
      <c r="P202" t="s">
        <v>114</v>
      </c>
      <c r="Q202">
        <v>1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1</v>
      </c>
      <c r="AD202">
        <v>0</v>
      </c>
      <c r="AE202">
        <v>0</v>
      </c>
      <c r="AF202" t="s">
        <v>3</v>
      </c>
      <c r="AG202">
        <v>0</v>
      </c>
      <c r="AH202">
        <v>2</v>
      </c>
      <c r="AI202">
        <v>87115531</v>
      </c>
      <c r="AJ202">
        <v>202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</row>
    <row r="203" spans="1:44" x14ac:dyDescent="0.2">
      <c r="A203">
        <f>ROW(Source!A120)</f>
        <v>120</v>
      </c>
      <c r="B203">
        <v>87115556</v>
      </c>
      <c r="C203">
        <v>87115548</v>
      </c>
      <c r="D203">
        <v>84136773</v>
      </c>
      <c r="E203">
        <v>116</v>
      </c>
      <c r="F203">
        <v>1</v>
      </c>
      <c r="G203">
        <v>1</v>
      </c>
      <c r="H203">
        <v>1</v>
      </c>
      <c r="I203" t="s">
        <v>486</v>
      </c>
      <c r="J203" t="s">
        <v>3</v>
      </c>
      <c r="K203" t="s">
        <v>487</v>
      </c>
      <c r="L203">
        <v>1369</v>
      </c>
      <c r="N203">
        <v>1013</v>
      </c>
      <c r="O203" t="s">
        <v>485</v>
      </c>
      <c r="P203" t="s">
        <v>485</v>
      </c>
      <c r="Q203">
        <v>1</v>
      </c>
      <c r="X203">
        <v>0.91</v>
      </c>
      <c r="Y203">
        <v>0</v>
      </c>
      <c r="Z203">
        <v>0</v>
      </c>
      <c r="AA203">
        <v>0</v>
      </c>
      <c r="AB203">
        <v>720.91</v>
      </c>
      <c r="AC203">
        <v>0</v>
      </c>
      <c r="AD203">
        <v>1</v>
      </c>
      <c r="AE203">
        <v>1</v>
      </c>
      <c r="AF203" t="s">
        <v>3</v>
      </c>
      <c r="AG203">
        <v>0.91</v>
      </c>
      <c r="AH203">
        <v>2</v>
      </c>
      <c r="AI203">
        <v>87115549</v>
      </c>
      <c r="AJ203">
        <v>203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</row>
    <row r="204" spans="1:44" x14ac:dyDescent="0.2">
      <c r="A204">
        <f>ROW(Source!A120)</f>
        <v>120</v>
      </c>
      <c r="B204">
        <v>87115557</v>
      </c>
      <c r="C204">
        <v>87115548</v>
      </c>
      <c r="D204">
        <v>84136777</v>
      </c>
      <c r="E204">
        <v>116</v>
      </c>
      <c r="F204">
        <v>1</v>
      </c>
      <c r="G204">
        <v>1</v>
      </c>
      <c r="H204">
        <v>1</v>
      </c>
      <c r="I204" t="s">
        <v>488</v>
      </c>
      <c r="J204" t="s">
        <v>3</v>
      </c>
      <c r="K204" t="s">
        <v>489</v>
      </c>
      <c r="L204">
        <v>1369</v>
      </c>
      <c r="N204">
        <v>1013</v>
      </c>
      <c r="O204" t="s">
        <v>485</v>
      </c>
      <c r="P204" t="s">
        <v>485</v>
      </c>
      <c r="Q204">
        <v>1</v>
      </c>
      <c r="X204">
        <v>0.45</v>
      </c>
      <c r="Y204">
        <v>0</v>
      </c>
      <c r="Z204">
        <v>0</v>
      </c>
      <c r="AA204">
        <v>0</v>
      </c>
      <c r="AB204">
        <v>811.79</v>
      </c>
      <c r="AC204">
        <v>0</v>
      </c>
      <c r="AD204">
        <v>1</v>
      </c>
      <c r="AE204">
        <v>1</v>
      </c>
      <c r="AF204" t="s">
        <v>3</v>
      </c>
      <c r="AG204">
        <v>0.45</v>
      </c>
      <c r="AH204">
        <v>2</v>
      </c>
      <c r="AI204">
        <v>87115550</v>
      </c>
      <c r="AJ204">
        <v>204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</row>
    <row r="205" spans="1:44" x14ac:dyDescent="0.2">
      <c r="A205">
        <f>ROW(Source!A120)</f>
        <v>120</v>
      </c>
      <c r="B205">
        <v>87115558</v>
      </c>
      <c r="C205">
        <v>87115548</v>
      </c>
      <c r="D205">
        <v>84136781</v>
      </c>
      <c r="E205">
        <v>116</v>
      </c>
      <c r="F205">
        <v>1</v>
      </c>
      <c r="G205">
        <v>1</v>
      </c>
      <c r="H205">
        <v>1</v>
      </c>
      <c r="I205" t="s">
        <v>490</v>
      </c>
      <c r="J205" t="s">
        <v>3</v>
      </c>
      <c r="K205" t="s">
        <v>491</v>
      </c>
      <c r="L205">
        <v>1369</v>
      </c>
      <c r="N205">
        <v>1013</v>
      </c>
      <c r="O205" t="s">
        <v>485</v>
      </c>
      <c r="P205" t="s">
        <v>485</v>
      </c>
      <c r="Q205">
        <v>1</v>
      </c>
      <c r="X205">
        <v>0.45</v>
      </c>
      <c r="Y205">
        <v>0</v>
      </c>
      <c r="Z205">
        <v>0</v>
      </c>
      <c r="AA205">
        <v>0</v>
      </c>
      <c r="AB205">
        <v>932.95</v>
      </c>
      <c r="AC205">
        <v>0</v>
      </c>
      <c r="AD205">
        <v>1</v>
      </c>
      <c r="AE205">
        <v>1</v>
      </c>
      <c r="AF205" t="s">
        <v>3</v>
      </c>
      <c r="AG205">
        <v>0.45</v>
      </c>
      <c r="AH205">
        <v>2</v>
      </c>
      <c r="AI205">
        <v>87115551</v>
      </c>
      <c r="AJ205">
        <v>205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</row>
    <row r="206" spans="1:44" x14ac:dyDescent="0.2">
      <c r="A206">
        <f>ROW(Source!A120)</f>
        <v>120</v>
      </c>
      <c r="B206">
        <v>87115559</v>
      </c>
      <c r="C206">
        <v>87115548</v>
      </c>
      <c r="D206">
        <v>84136813</v>
      </c>
      <c r="E206">
        <v>116</v>
      </c>
      <c r="F206">
        <v>1</v>
      </c>
      <c r="G206">
        <v>1</v>
      </c>
      <c r="H206">
        <v>1</v>
      </c>
      <c r="I206" t="s">
        <v>442</v>
      </c>
      <c r="J206" t="s">
        <v>3</v>
      </c>
      <c r="K206" t="s">
        <v>443</v>
      </c>
      <c r="L206">
        <v>1191</v>
      </c>
      <c r="N206">
        <v>1013</v>
      </c>
      <c r="O206" t="s">
        <v>441</v>
      </c>
      <c r="P206" t="s">
        <v>441</v>
      </c>
      <c r="Q206">
        <v>1</v>
      </c>
      <c r="X206">
        <v>0.44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1</v>
      </c>
      <c r="AE206">
        <v>2</v>
      </c>
      <c r="AF206" t="s">
        <v>3</v>
      </c>
      <c r="AG206">
        <v>0.44</v>
      </c>
      <c r="AH206">
        <v>2</v>
      </c>
      <c r="AI206">
        <v>87115552</v>
      </c>
      <c r="AJ206">
        <v>206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</row>
    <row r="207" spans="1:44" x14ac:dyDescent="0.2">
      <c r="A207">
        <f>ROW(Source!A120)</f>
        <v>120</v>
      </c>
      <c r="B207">
        <v>87115560</v>
      </c>
      <c r="C207">
        <v>87115548</v>
      </c>
      <c r="D207">
        <v>84257977</v>
      </c>
      <c r="E207">
        <v>1</v>
      </c>
      <c r="F207">
        <v>1</v>
      </c>
      <c r="G207">
        <v>1</v>
      </c>
      <c r="H207">
        <v>2</v>
      </c>
      <c r="I207" t="s">
        <v>495</v>
      </c>
      <c r="J207" t="s">
        <v>496</v>
      </c>
      <c r="K207" t="s">
        <v>497</v>
      </c>
      <c r="L207">
        <v>1368</v>
      </c>
      <c r="N207">
        <v>1011</v>
      </c>
      <c r="O207" t="s">
        <v>447</v>
      </c>
      <c r="P207" t="s">
        <v>447</v>
      </c>
      <c r="Q207">
        <v>1</v>
      </c>
      <c r="X207">
        <v>0.44</v>
      </c>
      <c r="Y207">
        <v>0</v>
      </c>
      <c r="Z207">
        <v>346.73</v>
      </c>
      <c r="AA207">
        <v>801.75</v>
      </c>
      <c r="AB207">
        <v>0</v>
      </c>
      <c r="AC207">
        <v>0</v>
      </c>
      <c r="AD207">
        <v>1</v>
      </c>
      <c r="AE207">
        <v>0</v>
      </c>
      <c r="AF207" t="s">
        <v>3</v>
      </c>
      <c r="AG207">
        <v>0.44</v>
      </c>
      <c r="AH207">
        <v>2</v>
      </c>
      <c r="AI207">
        <v>87115553</v>
      </c>
      <c r="AJ207">
        <v>207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</row>
    <row r="208" spans="1:44" x14ac:dyDescent="0.2">
      <c r="A208">
        <f>ROW(Source!A120)</f>
        <v>120</v>
      </c>
      <c r="B208">
        <v>87115561</v>
      </c>
      <c r="C208">
        <v>87115548</v>
      </c>
      <c r="D208">
        <v>84141446</v>
      </c>
      <c r="E208">
        <v>116</v>
      </c>
      <c r="F208">
        <v>1</v>
      </c>
      <c r="G208">
        <v>1</v>
      </c>
      <c r="H208">
        <v>3</v>
      </c>
      <c r="I208" t="s">
        <v>116</v>
      </c>
      <c r="J208" t="s">
        <v>3</v>
      </c>
      <c r="K208" t="s">
        <v>117</v>
      </c>
      <c r="L208">
        <v>1371</v>
      </c>
      <c r="N208">
        <v>1013</v>
      </c>
      <c r="O208" t="s">
        <v>24</v>
      </c>
      <c r="P208" t="s">
        <v>24</v>
      </c>
      <c r="Q208">
        <v>1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1</v>
      </c>
      <c r="AD208">
        <v>0</v>
      </c>
      <c r="AE208">
        <v>0</v>
      </c>
      <c r="AF208" t="s">
        <v>3</v>
      </c>
      <c r="AG208">
        <v>0</v>
      </c>
      <c r="AH208">
        <v>2</v>
      </c>
      <c r="AI208">
        <v>87115554</v>
      </c>
      <c r="AJ208">
        <v>208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</row>
    <row r="209" spans="1:44" x14ac:dyDescent="0.2">
      <c r="A209">
        <f>ROW(Source!A120)</f>
        <v>120</v>
      </c>
      <c r="B209">
        <v>87115562</v>
      </c>
      <c r="C209">
        <v>87115548</v>
      </c>
      <c r="D209">
        <v>84141454</v>
      </c>
      <c r="E209">
        <v>116</v>
      </c>
      <c r="F209">
        <v>1</v>
      </c>
      <c r="G209">
        <v>1</v>
      </c>
      <c r="H209">
        <v>3</v>
      </c>
      <c r="I209" t="s">
        <v>119</v>
      </c>
      <c r="J209" t="s">
        <v>3</v>
      </c>
      <c r="K209" t="s">
        <v>120</v>
      </c>
      <c r="L209">
        <v>1371</v>
      </c>
      <c r="N209">
        <v>1013</v>
      </c>
      <c r="O209" t="s">
        <v>24</v>
      </c>
      <c r="P209" t="s">
        <v>24</v>
      </c>
      <c r="Q209">
        <v>1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1</v>
      </c>
      <c r="AD209">
        <v>0</v>
      </c>
      <c r="AE209">
        <v>0</v>
      </c>
      <c r="AF209" t="s">
        <v>3</v>
      </c>
      <c r="AG209">
        <v>0</v>
      </c>
      <c r="AH209">
        <v>2</v>
      </c>
      <c r="AI209">
        <v>87115555</v>
      </c>
      <c r="AJ209">
        <v>209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</row>
    <row r="210" spans="1:44" x14ac:dyDescent="0.2">
      <c r="A210">
        <f>ROW(Source!A121)</f>
        <v>121</v>
      </c>
      <c r="B210">
        <v>87115556</v>
      </c>
      <c r="C210">
        <v>87115548</v>
      </c>
      <c r="D210">
        <v>84136773</v>
      </c>
      <c r="E210">
        <v>116</v>
      </c>
      <c r="F210">
        <v>1</v>
      </c>
      <c r="G210">
        <v>1</v>
      </c>
      <c r="H210">
        <v>1</v>
      </c>
      <c r="I210" t="s">
        <v>486</v>
      </c>
      <c r="J210" t="s">
        <v>3</v>
      </c>
      <c r="K210" t="s">
        <v>487</v>
      </c>
      <c r="L210">
        <v>1369</v>
      </c>
      <c r="N210">
        <v>1013</v>
      </c>
      <c r="O210" t="s">
        <v>485</v>
      </c>
      <c r="P210" t="s">
        <v>485</v>
      </c>
      <c r="Q210">
        <v>1</v>
      </c>
      <c r="X210">
        <v>0.91</v>
      </c>
      <c r="Y210">
        <v>0</v>
      </c>
      <c r="Z210">
        <v>0</v>
      </c>
      <c r="AA210">
        <v>0</v>
      </c>
      <c r="AB210">
        <v>720.91</v>
      </c>
      <c r="AC210">
        <v>0</v>
      </c>
      <c r="AD210">
        <v>1</v>
      </c>
      <c r="AE210">
        <v>1</v>
      </c>
      <c r="AF210" t="s">
        <v>3</v>
      </c>
      <c r="AG210">
        <v>0.91</v>
      </c>
      <c r="AH210">
        <v>2</v>
      </c>
      <c r="AI210">
        <v>87115549</v>
      </c>
      <c r="AJ210">
        <v>210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</row>
    <row r="211" spans="1:44" x14ac:dyDescent="0.2">
      <c r="A211">
        <f>ROW(Source!A121)</f>
        <v>121</v>
      </c>
      <c r="B211">
        <v>87115557</v>
      </c>
      <c r="C211">
        <v>87115548</v>
      </c>
      <c r="D211">
        <v>84136777</v>
      </c>
      <c r="E211">
        <v>116</v>
      </c>
      <c r="F211">
        <v>1</v>
      </c>
      <c r="G211">
        <v>1</v>
      </c>
      <c r="H211">
        <v>1</v>
      </c>
      <c r="I211" t="s">
        <v>488</v>
      </c>
      <c r="J211" t="s">
        <v>3</v>
      </c>
      <c r="K211" t="s">
        <v>489</v>
      </c>
      <c r="L211">
        <v>1369</v>
      </c>
      <c r="N211">
        <v>1013</v>
      </c>
      <c r="O211" t="s">
        <v>485</v>
      </c>
      <c r="P211" t="s">
        <v>485</v>
      </c>
      <c r="Q211">
        <v>1</v>
      </c>
      <c r="X211">
        <v>0.45</v>
      </c>
      <c r="Y211">
        <v>0</v>
      </c>
      <c r="Z211">
        <v>0</v>
      </c>
      <c r="AA211">
        <v>0</v>
      </c>
      <c r="AB211">
        <v>811.79</v>
      </c>
      <c r="AC211">
        <v>0</v>
      </c>
      <c r="AD211">
        <v>1</v>
      </c>
      <c r="AE211">
        <v>1</v>
      </c>
      <c r="AF211" t="s">
        <v>3</v>
      </c>
      <c r="AG211">
        <v>0.45</v>
      </c>
      <c r="AH211">
        <v>2</v>
      </c>
      <c r="AI211">
        <v>87115550</v>
      </c>
      <c r="AJ211">
        <v>211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</row>
    <row r="212" spans="1:44" x14ac:dyDescent="0.2">
      <c r="A212">
        <f>ROW(Source!A121)</f>
        <v>121</v>
      </c>
      <c r="B212">
        <v>87115558</v>
      </c>
      <c r="C212">
        <v>87115548</v>
      </c>
      <c r="D212">
        <v>84136781</v>
      </c>
      <c r="E212">
        <v>116</v>
      </c>
      <c r="F212">
        <v>1</v>
      </c>
      <c r="G212">
        <v>1</v>
      </c>
      <c r="H212">
        <v>1</v>
      </c>
      <c r="I212" t="s">
        <v>490</v>
      </c>
      <c r="J212" t="s">
        <v>3</v>
      </c>
      <c r="K212" t="s">
        <v>491</v>
      </c>
      <c r="L212">
        <v>1369</v>
      </c>
      <c r="N212">
        <v>1013</v>
      </c>
      <c r="O212" t="s">
        <v>485</v>
      </c>
      <c r="P212" t="s">
        <v>485</v>
      </c>
      <c r="Q212">
        <v>1</v>
      </c>
      <c r="X212">
        <v>0.45</v>
      </c>
      <c r="Y212">
        <v>0</v>
      </c>
      <c r="Z212">
        <v>0</v>
      </c>
      <c r="AA212">
        <v>0</v>
      </c>
      <c r="AB212">
        <v>932.95</v>
      </c>
      <c r="AC212">
        <v>0</v>
      </c>
      <c r="AD212">
        <v>1</v>
      </c>
      <c r="AE212">
        <v>1</v>
      </c>
      <c r="AF212" t="s">
        <v>3</v>
      </c>
      <c r="AG212">
        <v>0.45</v>
      </c>
      <c r="AH212">
        <v>2</v>
      </c>
      <c r="AI212">
        <v>87115551</v>
      </c>
      <c r="AJ212">
        <v>212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</row>
    <row r="213" spans="1:44" x14ac:dyDescent="0.2">
      <c r="A213">
        <f>ROW(Source!A121)</f>
        <v>121</v>
      </c>
      <c r="B213">
        <v>87115559</v>
      </c>
      <c r="C213">
        <v>87115548</v>
      </c>
      <c r="D213">
        <v>84136813</v>
      </c>
      <c r="E213">
        <v>116</v>
      </c>
      <c r="F213">
        <v>1</v>
      </c>
      <c r="G213">
        <v>1</v>
      </c>
      <c r="H213">
        <v>1</v>
      </c>
      <c r="I213" t="s">
        <v>442</v>
      </c>
      <c r="J213" t="s">
        <v>3</v>
      </c>
      <c r="K213" t="s">
        <v>443</v>
      </c>
      <c r="L213">
        <v>1191</v>
      </c>
      <c r="N213">
        <v>1013</v>
      </c>
      <c r="O213" t="s">
        <v>441</v>
      </c>
      <c r="P213" t="s">
        <v>441</v>
      </c>
      <c r="Q213">
        <v>1</v>
      </c>
      <c r="X213">
        <v>0.44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1</v>
      </c>
      <c r="AE213">
        <v>2</v>
      </c>
      <c r="AF213" t="s">
        <v>3</v>
      </c>
      <c r="AG213">
        <v>0.44</v>
      </c>
      <c r="AH213">
        <v>2</v>
      </c>
      <c r="AI213">
        <v>87115552</v>
      </c>
      <c r="AJ213">
        <v>213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</row>
    <row r="214" spans="1:44" x14ac:dyDescent="0.2">
      <c r="A214">
        <f>ROW(Source!A121)</f>
        <v>121</v>
      </c>
      <c r="B214">
        <v>87115560</v>
      </c>
      <c r="C214">
        <v>87115548</v>
      </c>
      <c r="D214">
        <v>84257977</v>
      </c>
      <c r="E214">
        <v>1</v>
      </c>
      <c r="F214">
        <v>1</v>
      </c>
      <c r="G214">
        <v>1</v>
      </c>
      <c r="H214">
        <v>2</v>
      </c>
      <c r="I214" t="s">
        <v>495</v>
      </c>
      <c r="J214" t="s">
        <v>496</v>
      </c>
      <c r="K214" t="s">
        <v>497</v>
      </c>
      <c r="L214">
        <v>1368</v>
      </c>
      <c r="N214">
        <v>1011</v>
      </c>
      <c r="O214" t="s">
        <v>447</v>
      </c>
      <c r="P214" t="s">
        <v>447</v>
      </c>
      <c r="Q214">
        <v>1</v>
      </c>
      <c r="X214">
        <v>0.44</v>
      </c>
      <c r="Y214">
        <v>0</v>
      </c>
      <c r="Z214">
        <v>346.73</v>
      </c>
      <c r="AA214">
        <v>801.75</v>
      </c>
      <c r="AB214">
        <v>0</v>
      </c>
      <c r="AC214">
        <v>0</v>
      </c>
      <c r="AD214">
        <v>1</v>
      </c>
      <c r="AE214">
        <v>0</v>
      </c>
      <c r="AF214" t="s">
        <v>3</v>
      </c>
      <c r="AG214">
        <v>0.44</v>
      </c>
      <c r="AH214">
        <v>2</v>
      </c>
      <c r="AI214">
        <v>87115553</v>
      </c>
      <c r="AJ214">
        <v>214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</row>
    <row r="215" spans="1:44" x14ac:dyDescent="0.2">
      <c r="A215">
        <f>ROW(Source!A121)</f>
        <v>121</v>
      </c>
      <c r="B215">
        <v>87115561</v>
      </c>
      <c r="C215">
        <v>87115548</v>
      </c>
      <c r="D215">
        <v>84141446</v>
      </c>
      <c r="E215">
        <v>116</v>
      </c>
      <c r="F215">
        <v>1</v>
      </c>
      <c r="G215">
        <v>1</v>
      </c>
      <c r="H215">
        <v>3</v>
      </c>
      <c r="I215" t="s">
        <v>116</v>
      </c>
      <c r="J215" t="s">
        <v>3</v>
      </c>
      <c r="K215" t="s">
        <v>117</v>
      </c>
      <c r="L215">
        <v>1371</v>
      </c>
      <c r="N215">
        <v>1013</v>
      </c>
      <c r="O215" t="s">
        <v>24</v>
      </c>
      <c r="P215" t="s">
        <v>24</v>
      </c>
      <c r="Q215">
        <v>1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1</v>
      </c>
      <c r="AD215">
        <v>0</v>
      </c>
      <c r="AE215">
        <v>0</v>
      </c>
      <c r="AF215" t="s">
        <v>3</v>
      </c>
      <c r="AG215">
        <v>0</v>
      </c>
      <c r="AH215">
        <v>2</v>
      </c>
      <c r="AI215">
        <v>87115554</v>
      </c>
      <c r="AJ215">
        <v>215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</row>
    <row r="216" spans="1:44" x14ac:dyDescent="0.2">
      <c r="A216">
        <f>ROW(Source!A121)</f>
        <v>121</v>
      </c>
      <c r="B216">
        <v>87115562</v>
      </c>
      <c r="C216">
        <v>87115548</v>
      </c>
      <c r="D216">
        <v>84141454</v>
      </c>
      <c r="E216">
        <v>116</v>
      </c>
      <c r="F216">
        <v>1</v>
      </c>
      <c r="G216">
        <v>1</v>
      </c>
      <c r="H216">
        <v>3</v>
      </c>
      <c r="I216" t="s">
        <v>119</v>
      </c>
      <c r="J216" t="s">
        <v>3</v>
      </c>
      <c r="K216" t="s">
        <v>120</v>
      </c>
      <c r="L216">
        <v>1371</v>
      </c>
      <c r="N216">
        <v>1013</v>
      </c>
      <c r="O216" t="s">
        <v>24</v>
      </c>
      <c r="P216" t="s">
        <v>24</v>
      </c>
      <c r="Q216">
        <v>1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1</v>
      </c>
      <c r="AD216">
        <v>0</v>
      </c>
      <c r="AE216">
        <v>0</v>
      </c>
      <c r="AF216" t="s">
        <v>3</v>
      </c>
      <c r="AG216">
        <v>0</v>
      </c>
      <c r="AH216">
        <v>2</v>
      </c>
      <c r="AI216">
        <v>87115555</v>
      </c>
      <c r="AJ216">
        <v>216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</row>
    <row r="217" spans="1:44" x14ac:dyDescent="0.2">
      <c r="A217">
        <f>ROW(Source!A126)</f>
        <v>126</v>
      </c>
      <c r="B217">
        <v>87115575</v>
      </c>
      <c r="C217">
        <v>87115565</v>
      </c>
      <c r="D217">
        <v>85789078</v>
      </c>
      <c r="E217">
        <v>117</v>
      </c>
      <c r="F217">
        <v>1</v>
      </c>
      <c r="G217">
        <v>1</v>
      </c>
      <c r="H217">
        <v>1</v>
      </c>
      <c r="I217" t="s">
        <v>501</v>
      </c>
      <c r="J217" t="s">
        <v>3</v>
      </c>
      <c r="K217" t="s">
        <v>502</v>
      </c>
      <c r="L217">
        <v>1191</v>
      </c>
      <c r="N217">
        <v>1013</v>
      </c>
      <c r="O217" t="s">
        <v>441</v>
      </c>
      <c r="P217" t="s">
        <v>441</v>
      </c>
      <c r="Q217">
        <v>1</v>
      </c>
      <c r="X217">
        <v>41.2</v>
      </c>
      <c r="Y217">
        <v>0</v>
      </c>
      <c r="Z217">
        <v>0</v>
      </c>
      <c r="AA217">
        <v>0</v>
      </c>
      <c r="AB217">
        <v>811.79</v>
      </c>
      <c r="AC217">
        <v>0</v>
      </c>
      <c r="AD217">
        <v>1</v>
      </c>
      <c r="AE217">
        <v>1</v>
      </c>
      <c r="AF217" t="s">
        <v>3</v>
      </c>
      <c r="AG217">
        <v>41.2</v>
      </c>
      <c r="AH217">
        <v>2</v>
      </c>
      <c r="AI217">
        <v>87115566</v>
      </c>
      <c r="AJ217">
        <v>217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</row>
    <row r="218" spans="1:44" x14ac:dyDescent="0.2">
      <c r="A218">
        <f>ROW(Source!A126)</f>
        <v>126</v>
      </c>
      <c r="B218">
        <v>87115576</v>
      </c>
      <c r="C218">
        <v>87115565</v>
      </c>
      <c r="D218">
        <v>85789248</v>
      </c>
      <c r="E218">
        <v>117</v>
      </c>
      <c r="F218">
        <v>1</v>
      </c>
      <c r="G218">
        <v>1</v>
      </c>
      <c r="H218">
        <v>1</v>
      </c>
      <c r="I218" t="s">
        <v>442</v>
      </c>
      <c r="J218" t="s">
        <v>3</v>
      </c>
      <c r="K218" t="s">
        <v>443</v>
      </c>
      <c r="L218">
        <v>1191</v>
      </c>
      <c r="N218">
        <v>1013</v>
      </c>
      <c r="O218" t="s">
        <v>441</v>
      </c>
      <c r="P218" t="s">
        <v>441</v>
      </c>
      <c r="Q218">
        <v>1</v>
      </c>
      <c r="X218">
        <v>0.2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1</v>
      </c>
      <c r="AE218">
        <v>2</v>
      </c>
      <c r="AF218" t="s">
        <v>3</v>
      </c>
      <c r="AG218">
        <v>0.2</v>
      </c>
      <c r="AH218">
        <v>2</v>
      </c>
      <c r="AI218">
        <v>87115567</v>
      </c>
      <c r="AJ218">
        <v>218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</row>
    <row r="219" spans="1:44" x14ac:dyDescent="0.2">
      <c r="A219">
        <f>ROW(Source!A126)</f>
        <v>126</v>
      </c>
      <c r="B219">
        <v>87115577</v>
      </c>
      <c r="C219">
        <v>87115565</v>
      </c>
      <c r="D219">
        <v>85795737</v>
      </c>
      <c r="E219">
        <v>1</v>
      </c>
      <c r="F219">
        <v>1</v>
      </c>
      <c r="G219">
        <v>1</v>
      </c>
      <c r="H219">
        <v>2</v>
      </c>
      <c r="I219" t="s">
        <v>444</v>
      </c>
      <c r="J219" t="s">
        <v>445</v>
      </c>
      <c r="K219" t="s">
        <v>446</v>
      </c>
      <c r="L219">
        <v>1368</v>
      </c>
      <c r="N219">
        <v>1011</v>
      </c>
      <c r="O219" t="s">
        <v>447</v>
      </c>
      <c r="P219" t="s">
        <v>447</v>
      </c>
      <c r="Q219">
        <v>1</v>
      </c>
      <c r="X219">
        <v>0.1</v>
      </c>
      <c r="Y219">
        <v>0</v>
      </c>
      <c r="Z219">
        <v>1626.29</v>
      </c>
      <c r="AA219">
        <v>1090.46</v>
      </c>
      <c r="AB219">
        <v>0</v>
      </c>
      <c r="AC219">
        <v>0</v>
      </c>
      <c r="AD219">
        <v>1</v>
      </c>
      <c r="AE219">
        <v>0</v>
      </c>
      <c r="AF219" t="s">
        <v>3</v>
      </c>
      <c r="AG219">
        <v>0.1</v>
      </c>
      <c r="AH219">
        <v>2</v>
      </c>
      <c r="AI219">
        <v>87115568</v>
      </c>
      <c r="AJ219">
        <v>219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</row>
    <row r="220" spans="1:44" x14ac:dyDescent="0.2">
      <c r="A220">
        <f>ROW(Source!A126)</f>
        <v>126</v>
      </c>
      <c r="B220">
        <v>87115578</v>
      </c>
      <c r="C220">
        <v>87115565</v>
      </c>
      <c r="D220">
        <v>85796632</v>
      </c>
      <c r="E220">
        <v>1</v>
      </c>
      <c r="F220">
        <v>1</v>
      </c>
      <c r="G220">
        <v>1</v>
      </c>
      <c r="H220">
        <v>2</v>
      </c>
      <c r="I220" t="s">
        <v>462</v>
      </c>
      <c r="J220" t="s">
        <v>463</v>
      </c>
      <c r="K220" t="s">
        <v>464</v>
      </c>
      <c r="L220">
        <v>1368</v>
      </c>
      <c r="N220">
        <v>1011</v>
      </c>
      <c r="O220" t="s">
        <v>447</v>
      </c>
      <c r="P220" t="s">
        <v>447</v>
      </c>
      <c r="Q220">
        <v>1</v>
      </c>
      <c r="X220">
        <v>0.1</v>
      </c>
      <c r="Y220">
        <v>0</v>
      </c>
      <c r="Z220">
        <v>641.70000000000005</v>
      </c>
      <c r="AA220">
        <v>811.79</v>
      </c>
      <c r="AB220">
        <v>0</v>
      </c>
      <c r="AC220">
        <v>0</v>
      </c>
      <c r="AD220">
        <v>1</v>
      </c>
      <c r="AE220">
        <v>0</v>
      </c>
      <c r="AF220" t="s">
        <v>3</v>
      </c>
      <c r="AG220">
        <v>0.1</v>
      </c>
      <c r="AH220">
        <v>2</v>
      </c>
      <c r="AI220">
        <v>87115569</v>
      </c>
      <c r="AJ220">
        <v>220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</row>
    <row r="221" spans="1:44" x14ac:dyDescent="0.2">
      <c r="A221">
        <f>ROW(Source!A126)</f>
        <v>126</v>
      </c>
      <c r="B221">
        <v>87115579</v>
      </c>
      <c r="C221">
        <v>87115565</v>
      </c>
      <c r="D221">
        <v>85796828</v>
      </c>
      <c r="E221">
        <v>1</v>
      </c>
      <c r="F221">
        <v>1</v>
      </c>
      <c r="G221">
        <v>1</v>
      </c>
      <c r="H221">
        <v>2</v>
      </c>
      <c r="I221" t="s">
        <v>503</v>
      </c>
      <c r="J221" t="s">
        <v>504</v>
      </c>
      <c r="K221" t="s">
        <v>505</v>
      </c>
      <c r="L221">
        <v>1368</v>
      </c>
      <c r="N221">
        <v>1011</v>
      </c>
      <c r="O221" t="s">
        <v>447</v>
      </c>
      <c r="P221" t="s">
        <v>447</v>
      </c>
      <c r="Q221">
        <v>1</v>
      </c>
      <c r="X221">
        <v>0.16</v>
      </c>
      <c r="Y221">
        <v>0</v>
      </c>
      <c r="Z221">
        <v>34.61</v>
      </c>
      <c r="AA221">
        <v>0</v>
      </c>
      <c r="AB221">
        <v>0</v>
      </c>
      <c r="AC221">
        <v>0</v>
      </c>
      <c r="AD221">
        <v>1</v>
      </c>
      <c r="AE221">
        <v>0</v>
      </c>
      <c r="AF221" t="s">
        <v>3</v>
      </c>
      <c r="AG221">
        <v>0.16</v>
      </c>
      <c r="AH221">
        <v>2</v>
      </c>
      <c r="AI221">
        <v>87115570</v>
      </c>
      <c r="AJ221">
        <v>221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</row>
    <row r="222" spans="1:44" x14ac:dyDescent="0.2">
      <c r="A222">
        <f>ROW(Source!A126)</f>
        <v>126</v>
      </c>
      <c r="B222">
        <v>87115580</v>
      </c>
      <c r="C222">
        <v>87115565</v>
      </c>
      <c r="D222">
        <v>85872296</v>
      </c>
      <c r="E222">
        <v>1</v>
      </c>
      <c r="F222">
        <v>1</v>
      </c>
      <c r="G222">
        <v>1</v>
      </c>
      <c r="H222">
        <v>3</v>
      </c>
      <c r="I222" t="s">
        <v>506</v>
      </c>
      <c r="J222" t="s">
        <v>507</v>
      </c>
      <c r="K222" t="s">
        <v>508</v>
      </c>
      <c r="L222">
        <v>1348</v>
      </c>
      <c r="N222">
        <v>1009</v>
      </c>
      <c r="O222" t="s">
        <v>54</v>
      </c>
      <c r="P222" t="s">
        <v>54</v>
      </c>
      <c r="Q222">
        <v>1000</v>
      </c>
      <c r="X222">
        <v>3.0000000000000001E-3</v>
      </c>
      <c r="Y222">
        <v>70310.45</v>
      </c>
      <c r="Z222">
        <v>0</v>
      </c>
      <c r="AA222">
        <v>0</v>
      </c>
      <c r="AB222">
        <v>0</v>
      </c>
      <c r="AC222">
        <v>0</v>
      </c>
      <c r="AD222">
        <v>1</v>
      </c>
      <c r="AE222">
        <v>0</v>
      </c>
      <c r="AF222" t="s">
        <v>3</v>
      </c>
      <c r="AG222">
        <v>3.0000000000000001E-3</v>
      </c>
      <c r="AH222">
        <v>2</v>
      </c>
      <c r="AI222">
        <v>87115571</v>
      </c>
      <c r="AJ222">
        <v>222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</row>
    <row r="223" spans="1:44" x14ac:dyDescent="0.2">
      <c r="A223">
        <f>ROW(Source!A126)</f>
        <v>126</v>
      </c>
      <c r="B223">
        <v>87115581</v>
      </c>
      <c r="C223">
        <v>87115565</v>
      </c>
      <c r="D223">
        <v>85882095</v>
      </c>
      <c r="E223">
        <v>1</v>
      </c>
      <c r="F223">
        <v>1</v>
      </c>
      <c r="G223">
        <v>1</v>
      </c>
      <c r="H223">
        <v>3</v>
      </c>
      <c r="I223" t="s">
        <v>509</v>
      </c>
      <c r="J223" t="s">
        <v>510</v>
      </c>
      <c r="K223" t="s">
        <v>511</v>
      </c>
      <c r="L223">
        <v>1346</v>
      </c>
      <c r="N223">
        <v>1009</v>
      </c>
      <c r="O223" t="s">
        <v>46</v>
      </c>
      <c r="P223" t="s">
        <v>46</v>
      </c>
      <c r="Q223">
        <v>1</v>
      </c>
      <c r="X223">
        <v>0.8</v>
      </c>
      <c r="Y223">
        <v>79.88</v>
      </c>
      <c r="Z223">
        <v>0</v>
      </c>
      <c r="AA223">
        <v>0</v>
      </c>
      <c r="AB223">
        <v>0</v>
      </c>
      <c r="AC223">
        <v>0</v>
      </c>
      <c r="AD223">
        <v>1</v>
      </c>
      <c r="AE223">
        <v>0</v>
      </c>
      <c r="AF223" t="s">
        <v>3</v>
      </c>
      <c r="AG223">
        <v>0.8</v>
      </c>
      <c r="AH223">
        <v>2</v>
      </c>
      <c r="AI223">
        <v>87115572</v>
      </c>
      <c r="AJ223">
        <v>223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</row>
    <row r="224" spans="1:44" x14ac:dyDescent="0.2">
      <c r="A224">
        <f>ROW(Source!A126)</f>
        <v>126</v>
      </c>
      <c r="B224">
        <v>87115582</v>
      </c>
      <c r="C224">
        <v>87115565</v>
      </c>
      <c r="D224">
        <v>85892798</v>
      </c>
      <c r="E224">
        <v>1</v>
      </c>
      <c r="F224">
        <v>1</v>
      </c>
      <c r="G224">
        <v>1</v>
      </c>
      <c r="H224">
        <v>3</v>
      </c>
      <c r="I224" t="s">
        <v>145</v>
      </c>
      <c r="J224" t="s">
        <v>147</v>
      </c>
      <c r="K224" t="s">
        <v>146</v>
      </c>
      <c r="L224">
        <v>1425</v>
      </c>
      <c r="N224">
        <v>1013</v>
      </c>
      <c r="O224" t="s">
        <v>133</v>
      </c>
      <c r="P224" t="s">
        <v>133</v>
      </c>
      <c r="Q224">
        <v>1</v>
      </c>
      <c r="X224">
        <v>1.02</v>
      </c>
      <c r="Y224">
        <v>896.51</v>
      </c>
      <c r="Z224">
        <v>0</v>
      </c>
      <c r="AA224">
        <v>0</v>
      </c>
      <c r="AB224">
        <v>0</v>
      </c>
      <c r="AC224">
        <v>0</v>
      </c>
      <c r="AD224">
        <v>1</v>
      </c>
      <c r="AE224">
        <v>0</v>
      </c>
      <c r="AF224" t="s">
        <v>3</v>
      </c>
      <c r="AG224">
        <v>1.02</v>
      </c>
      <c r="AH224">
        <v>2</v>
      </c>
      <c r="AI224">
        <v>87115573</v>
      </c>
      <c r="AJ224">
        <v>224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</row>
    <row r="225" spans="1:44" x14ac:dyDescent="0.2">
      <c r="A225">
        <f>ROW(Source!A126)</f>
        <v>126</v>
      </c>
      <c r="B225">
        <v>87115583</v>
      </c>
      <c r="C225">
        <v>87115565</v>
      </c>
      <c r="D225">
        <v>85795082</v>
      </c>
      <c r="E225">
        <v>117</v>
      </c>
      <c r="F225">
        <v>1</v>
      </c>
      <c r="G225">
        <v>1</v>
      </c>
      <c r="H225">
        <v>3</v>
      </c>
      <c r="I225" t="s">
        <v>141</v>
      </c>
      <c r="J225" t="s">
        <v>3</v>
      </c>
      <c r="K225" t="s">
        <v>142</v>
      </c>
      <c r="L225">
        <v>3277935</v>
      </c>
      <c r="N225">
        <v>1013</v>
      </c>
      <c r="O225" t="s">
        <v>143</v>
      </c>
      <c r="P225" t="s">
        <v>143</v>
      </c>
      <c r="Q225">
        <v>1</v>
      </c>
      <c r="X225">
        <v>2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 t="s">
        <v>3</v>
      </c>
      <c r="AG225">
        <v>2</v>
      </c>
      <c r="AH225">
        <v>2</v>
      </c>
      <c r="AI225">
        <v>87115574</v>
      </c>
      <c r="AJ225">
        <v>225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</row>
    <row r="226" spans="1:44" x14ac:dyDescent="0.2">
      <c r="A226">
        <f>ROW(Source!A127)</f>
        <v>127</v>
      </c>
      <c r="B226">
        <v>87115575</v>
      </c>
      <c r="C226">
        <v>87115565</v>
      </c>
      <c r="D226">
        <v>85789078</v>
      </c>
      <c r="E226">
        <v>117</v>
      </c>
      <c r="F226">
        <v>1</v>
      </c>
      <c r="G226">
        <v>1</v>
      </c>
      <c r="H226">
        <v>1</v>
      </c>
      <c r="I226" t="s">
        <v>501</v>
      </c>
      <c r="J226" t="s">
        <v>3</v>
      </c>
      <c r="K226" t="s">
        <v>502</v>
      </c>
      <c r="L226">
        <v>1191</v>
      </c>
      <c r="N226">
        <v>1013</v>
      </c>
      <c r="O226" t="s">
        <v>441</v>
      </c>
      <c r="P226" t="s">
        <v>441</v>
      </c>
      <c r="Q226">
        <v>1</v>
      </c>
      <c r="X226">
        <v>41.2</v>
      </c>
      <c r="Y226">
        <v>0</v>
      </c>
      <c r="Z226">
        <v>0</v>
      </c>
      <c r="AA226">
        <v>0</v>
      </c>
      <c r="AB226">
        <v>811.79</v>
      </c>
      <c r="AC226">
        <v>0</v>
      </c>
      <c r="AD226">
        <v>1</v>
      </c>
      <c r="AE226">
        <v>1</v>
      </c>
      <c r="AF226" t="s">
        <v>3</v>
      </c>
      <c r="AG226">
        <v>41.2</v>
      </c>
      <c r="AH226">
        <v>2</v>
      </c>
      <c r="AI226">
        <v>87115566</v>
      </c>
      <c r="AJ226">
        <v>226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</row>
    <row r="227" spans="1:44" x14ac:dyDescent="0.2">
      <c r="A227">
        <f>ROW(Source!A127)</f>
        <v>127</v>
      </c>
      <c r="B227">
        <v>87115576</v>
      </c>
      <c r="C227">
        <v>87115565</v>
      </c>
      <c r="D227">
        <v>85789248</v>
      </c>
      <c r="E227">
        <v>117</v>
      </c>
      <c r="F227">
        <v>1</v>
      </c>
      <c r="G227">
        <v>1</v>
      </c>
      <c r="H227">
        <v>1</v>
      </c>
      <c r="I227" t="s">
        <v>442</v>
      </c>
      <c r="J227" t="s">
        <v>3</v>
      </c>
      <c r="K227" t="s">
        <v>443</v>
      </c>
      <c r="L227">
        <v>1191</v>
      </c>
      <c r="N227">
        <v>1013</v>
      </c>
      <c r="O227" t="s">
        <v>441</v>
      </c>
      <c r="P227" t="s">
        <v>441</v>
      </c>
      <c r="Q227">
        <v>1</v>
      </c>
      <c r="X227">
        <v>0.2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1</v>
      </c>
      <c r="AE227">
        <v>2</v>
      </c>
      <c r="AF227" t="s">
        <v>3</v>
      </c>
      <c r="AG227">
        <v>0.2</v>
      </c>
      <c r="AH227">
        <v>2</v>
      </c>
      <c r="AI227">
        <v>87115567</v>
      </c>
      <c r="AJ227">
        <v>227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</row>
    <row r="228" spans="1:44" x14ac:dyDescent="0.2">
      <c r="A228">
        <f>ROW(Source!A127)</f>
        <v>127</v>
      </c>
      <c r="B228">
        <v>87115577</v>
      </c>
      <c r="C228">
        <v>87115565</v>
      </c>
      <c r="D228">
        <v>85795737</v>
      </c>
      <c r="E228">
        <v>1</v>
      </c>
      <c r="F228">
        <v>1</v>
      </c>
      <c r="G228">
        <v>1</v>
      </c>
      <c r="H228">
        <v>2</v>
      </c>
      <c r="I228" t="s">
        <v>444</v>
      </c>
      <c r="J228" t="s">
        <v>445</v>
      </c>
      <c r="K228" t="s">
        <v>446</v>
      </c>
      <c r="L228">
        <v>1368</v>
      </c>
      <c r="N228">
        <v>1011</v>
      </c>
      <c r="O228" t="s">
        <v>447</v>
      </c>
      <c r="P228" t="s">
        <v>447</v>
      </c>
      <c r="Q228">
        <v>1</v>
      </c>
      <c r="X228">
        <v>0.1</v>
      </c>
      <c r="Y228">
        <v>0</v>
      </c>
      <c r="Z228">
        <v>1626.29</v>
      </c>
      <c r="AA228">
        <v>1090.46</v>
      </c>
      <c r="AB228">
        <v>0</v>
      </c>
      <c r="AC228">
        <v>0</v>
      </c>
      <c r="AD228">
        <v>1</v>
      </c>
      <c r="AE228">
        <v>0</v>
      </c>
      <c r="AF228" t="s">
        <v>3</v>
      </c>
      <c r="AG228">
        <v>0.1</v>
      </c>
      <c r="AH228">
        <v>2</v>
      </c>
      <c r="AI228">
        <v>87115568</v>
      </c>
      <c r="AJ228">
        <v>228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</row>
    <row r="229" spans="1:44" x14ac:dyDescent="0.2">
      <c r="A229">
        <f>ROW(Source!A127)</f>
        <v>127</v>
      </c>
      <c r="B229">
        <v>87115578</v>
      </c>
      <c r="C229">
        <v>87115565</v>
      </c>
      <c r="D229">
        <v>85796632</v>
      </c>
      <c r="E229">
        <v>1</v>
      </c>
      <c r="F229">
        <v>1</v>
      </c>
      <c r="G229">
        <v>1</v>
      </c>
      <c r="H229">
        <v>2</v>
      </c>
      <c r="I229" t="s">
        <v>462</v>
      </c>
      <c r="J229" t="s">
        <v>463</v>
      </c>
      <c r="K229" t="s">
        <v>464</v>
      </c>
      <c r="L229">
        <v>1368</v>
      </c>
      <c r="N229">
        <v>1011</v>
      </c>
      <c r="O229" t="s">
        <v>447</v>
      </c>
      <c r="P229" t="s">
        <v>447</v>
      </c>
      <c r="Q229">
        <v>1</v>
      </c>
      <c r="X229">
        <v>0.1</v>
      </c>
      <c r="Y229">
        <v>0</v>
      </c>
      <c r="Z229">
        <v>641.70000000000005</v>
      </c>
      <c r="AA229">
        <v>811.79</v>
      </c>
      <c r="AB229">
        <v>0</v>
      </c>
      <c r="AC229">
        <v>0</v>
      </c>
      <c r="AD229">
        <v>1</v>
      </c>
      <c r="AE229">
        <v>0</v>
      </c>
      <c r="AF229" t="s">
        <v>3</v>
      </c>
      <c r="AG229">
        <v>0.1</v>
      </c>
      <c r="AH229">
        <v>2</v>
      </c>
      <c r="AI229">
        <v>87115569</v>
      </c>
      <c r="AJ229">
        <v>229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</row>
    <row r="230" spans="1:44" x14ac:dyDescent="0.2">
      <c r="A230">
        <f>ROW(Source!A127)</f>
        <v>127</v>
      </c>
      <c r="B230">
        <v>87115579</v>
      </c>
      <c r="C230">
        <v>87115565</v>
      </c>
      <c r="D230">
        <v>85796828</v>
      </c>
      <c r="E230">
        <v>1</v>
      </c>
      <c r="F230">
        <v>1</v>
      </c>
      <c r="G230">
        <v>1</v>
      </c>
      <c r="H230">
        <v>2</v>
      </c>
      <c r="I230" t="s">
        <v>503</v>
      </c>
      <c r="J230" t="s">
        <v>504</v>
      </c>
      <c r="K230" t="s">
        <v>505</v>
      </c>
      <c r="L230">
        <v>1368</v>
      </c>
      <c r="N230">
        <v>1011</v>
      </c>
      <c r="O230" t="s">
        <v>447</v>
      </c>
      <c r="P230" t="s">
        <v>447</v>
      </c>
      <c r="Q230">
        <v>1</v>
      </c>
      <c r="X230">
        <v>0.16</v>
      </c>
      <c r="Y230">
        <v>0</v>
      </c>
      <c r="Z230">
        <v>34.61</v>
      </c>
      <c r="AA230">
        <v>0</v>
      </c>
      <c r="AB230">
        <v>0</v>
      </c>
      <c r="AC230">
        <v>0</v>
      </c>
      <c r="AD230">
        <v>1</v>
      </c>
      <c r="AE230">
        <v>0</v>
      </c>
      <c r="AF230" t="s">
        <v>3</v>
      </c>
      <c r="AG230">
        <v>0.16</v>
      </c>
      <c r="AH230">
        <v>2</v>
      </c>
      <c r="AI230">
        <v>87115570</v>
      </c>
      <c r="AJ230">
        <v>230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</row>
    <row r="231" spans="1:44" x14ac:dyDescent="0.2">
      <c r="A231">
        <f>ROW(Source!A127)</f>
        <v>127</v>
      </c>
      <c r="B231">
        <v>87115580</v>
      </c>
      <c r="C231">
        <v>87115565</v>
      </c>
      <c r="D231">
        <v>85872296</v>
      </c>
      <c r="E231">
        <v>1</v>
      </c>
      <c r="F231">
        <v>1</v>
      </c>
      <c r="G231">
        <v>1</v>
      </c>
      <c r="H231">
        <v>3</v>
      </c>
      <c r="I231" t="s">
        <v>506</v>
      </c>
      <c r="J231" t="s">
        <v>507</v>
      </c>
      <c r="K231" t="s">
        <v>508</v>
      </c>
      <c r="L231">
        <v>1348</v>
      </c>
      <c r="N231">
        <v>1009</v>
      </c>
      <c r="O231" t="s">
        <v>54</v>
      </c>
      <c r="P231" t="s">
        <v>54</v>
      </c>
      <c r="Q231">
        <v>1000</v>
      </c>
      <c r="X231">
        <v>3.0000000000000001E-3</v>
      </c>
      <c r="Y231">
        <v>70310.45</v>
      </c>
      <c r="Z231">
        <v>0</v>
      </c>
      <c r="AA231">
        <v>0</v>
      </c>
      <c r="AB231">
        <v>0</v>
      </c>
      <c r="AC231">
        <v>0</v>
      </c>
      <c r="AD231">
        <v>1</v>
      </c>
      <c r="AE231">
        <v>0</v>
      </c>
      <c r="AF231" t="s">
        <v>3</v>
      </c>
      <c r="AG231">
        <v>3.0000000000000001E-3</v>
      </c>
      <c r="AH231">
        <v>2</v>
      </c>
      <c r="AI231">
        <v>87115571</v>
      </c>
      <c r="AJ231">
        <v>231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</row>
    <row r="232" spans="1:44" x14ac:dyDescent="0.2">
      <c r="A232">
        <f>ROW(Source!A127)</f>
        <v>127</v>
      </c>
      <c r="B232">
        <v>87115581</v>
      </c>
      <c r="C232">
        <v>87115565</v>
      </c>
      <c r="D232">
        <v>85882095</v>
      </c>
      <c r="E232">
        <v>1</v>
      </c>
      <c r="F232">
        <v>1</v>
      </c>
      <c r="G232">
        <v>1</v>
      </c>
      <c r="H232">
        <v>3</v>
      </c>
      <c r="I232" t="s">
        <v>509</v>
      </c>
      <c r="J232" t="s">
        <v>510</v>
      </c>
      <c r="K232" t="s">
        <v>511</v>
      </c>
      <c r="L232">
        <v>1346</v>
      </c>
      <c r="N232">
        <v>1009</v>
      </c>
      <c r="O232" t="s">
        <v>46</v>
      </c>
      <c r="P232" t="s">
        <v>46</v>
      </c>
      <c r="Q232">
        <v>1</v>
      </c>
      <c r="X232">
        <v>0.8</v>
      </c>
      <c r="Y232">
        <v>79.88</v>
      </c>
      <c r="Z232">
        <v>0</v>
      </c>
      <c r="AA232">
        <v>0</v>
      </c>
      <c r="AB232">
        <v>0</v>
      </c>
      <c r="AC232">
        <v>0</v>
      </c>
      <c r="AD232">
        <v>1</v>
      </c>
      <c r="AE232">
        <v>0</v>
      </c>
      <c r="AF232" t="s">
        <v>3</v>
      </c>
      <c r="AG232">
        <v>0.8</v>
      </c>
      <c r="AH232">
        <v>2</v>
      </c>
      <c r="AI232">
        <v>87115572</v>
      </c>
      <c r="AJ232">
        <v>232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</row>
    <row r="233" spans="1:44" x14ac:dyDescent="0.2">
      <c r="A233">
        <f>ROW(Source!A127)</f>
        <v>127</v>
      </c>
      <c r="B233">
        <v>87115582</v>
      </c>
      <c r="C233">
        <v>87115565</v>
      </c>
      <c r="D233">
        <v>85892798</v>
      </c>
      <c r="E233">
        <v>1</v>
      </c>
      <c r="F233">
        <v>1</v>
      </c>
      <c r="G233">
        <v>1</v>
      </c>
      <c r="H233">
        <v>3</v>
      </c>
      <c r="I233" t="s">
        <v>145</v>
      </c>
      <c r="J233" t="s">
        <v>147</v>
      </c>
      <c r="K233" t="s">
        <v>146</v>
      </c>
      <c r="L233">
        <v>1425</v>
      </c>
      <c r="N233">
        <v>1013</v>
      </c>
      <c r="O233" t="s">
        <v>133</v>
      </c>
      <c r="P233" t="s">
        <v>133</v>
      </c>
      <c r="Q233">
        <v>1</v>
      </c>
      <c r="X233">
        <v>1.02</v>
      </c>
      <c r="Y233">
        <v>896.51</v>
      </c>
      <c r="Z233">
        <v>0</v>
      </c>
      <c r="AA233">
        <v>0</v>
      </c>
      <c r="AB233">
        <v>0</v>
      </c>
      <c r="AC233">
        <v>0</v>
      </c>
      <c r="AD233">
        <v>1</v>
      </c>
      <c r="AE233">
        <v>0</v>
      </c>
      <c r="AF233" t="s">
        <v>3</v>
      </c>
      <c r="AG233">
        <v>1.02</v>
      </c>
      <c r="AH233">
        <v>2</v>
      </c>
      <c r="AI233">
        <v>87115573</v>
      </c>
      <c r="AJ233">
        <v>233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</row>
    <row r="234" spans="1:44" x14ac:dyDescent="0.2">
      <c r="A234">
        <f>ROW(Source!A127)</f>
        <v>127</v>
      </c>
      <c r="B234">
        <v>87115583</v>
      </c>
      <c r="C234">
        <v>87115565</v>
      </c>
      <c r="D234">
        <v>85795082</v>
      </c>
      <c r="E234">
        <v>117</v>
      </c>
      <c r="F234">
        <v>1</v>
      </c>
      <c r="G234">
        <v>1</v>
      </c>
      <c r="H234">
        <v>3</v>
      </c>
      <c r="I234" t="s">
        <v>141</v>
      </c>
      <c r="J234" t="s">
        <v>3</v>
      </c>
      <c r="K234" t="s">
        <v>142</v>
      </c>
      <c r="L234">
        <v>3277935</v>
      </c>
      <c r="N234">
        <v>1013</v>
      </c>
      <c r="O234" t="s">
        <v>143</v>
      </c>
      <c r="P234" t="s">
        <v>143</v>
      </c>
      <c r="Q234">
        <v>1</v>
      </c>
      <c r="X234">
        <v>2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 t="s">
        <v>3</v>
      </c>
      <c r="AG234">
        <v>2</v>
      </c>
      <c r="AH234">
        <v>2</v>
      </c>
      <c r="AI234">
        <v>87115574</v>
      </c>
      <c r="AJ234">
        <v>234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</row>
    <row r="235" spans="1:44" x14ac:dyDescent="0.2">
      <c r="A235">
        <f>ROW(Source!A132)</f>
        <v>132</v>
      </c>
      <c r="B235">
        <v>87115597</v>
      </c>
      <c r="C235">
        <v>87115586</v>
      </c>
      <c r="D235">
        <v>84136622</v>
      </c>
      <c r="E235">
        <v>116</v>
      </c>
      <c r="F235">
        <v>1</v>
      </c>
      <c r="G235">
        <v>1</v>
      </c>
      <c r="H235">
        <v>1</v>
      </c>
      <c r="I235" t="s">
        <v>512</v>
      </c>
      <c r="J235" t="s">
        <v>3</v>
      </c>
      <c r="K235" t="s">
        <v>513</v>
      </c>
      <c r="L235">
        <v>1191</v>
      </c>
      <c r="N235">
        <v>1013</v>
      </c>
      <c r="O235" t="s">
        <v>441</v>
      </c>
      <c r="P235" t="s">
        <v>441</v>
      </c>
      <c r="Q235">
        <v>1</v>
      </c>
      <c r="X235">
        <v>19.2</v>
      </c>
      <c r="Y235">
        <v>0</v>
      </c>
      <c r="Z235">
        <v>0</v>
      </c>
      <c r="AA235">
        <v>0</v>
      </c>
      <c r="AB235">
        <v>739.09</v>
      </c>
      <c r="AC235">
        <v>0</v>
      </c>
      <c r="AD235">
        <v>1</v>
      </c>
      <c r="AE235">
        <v>1</v>
      </c>
      <c r="AF235" t="s">
        <v>3</v>
      </c>
      <c r="AG235">
        <v>19.2</v>
      </c>
      <c r="AH235">
        <v>2</v>
      </c>
      <c r="AI235">
        <v>87115587</v>
      </c>
      <c r="AJ235">
        <v>235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</row>
    <row r="236" spans="1:44" x14ac:dyDescent="0.2">
      <c r="A236">
        <f>ROW(Source!A132)</f>
        <v>132</v>
      </c>
      <c r="B236">
        <v>87115598</v>
      </c>
      <c r="C236">
        <v>87115586</v>
      </c>
      <c r="D236">
        <v>84136813</v>
      </c>
      <c r="E236">
        <v>116</v>
      </c>
      <c r="F236">
        <v>1</v>
      </c>
      <c r="G236">
        <v>1</v>
      </c>
      <c r="H236">
        <v>1</v>
      </c>
      <c r="I236" t="s">
        <v>442</v>
      </c>
      <c r="J236" t="s">
        <v>3</v>
      </c>
      <c r="K236" t="s">
        <v>443</v>
      </c>
      <c r="L236">
        <v>1191</v>
      </c>
      <c r="N236">
        <v>1013</v>
      </c>
      <c r="O236" t="s">
        <v>441</v>
      </c>
      <c r="P236" t="s">
        <v>441</v>
      </c>
      <c r="Q236">
        <v>1</v>
      </c>
      <c r="X236">
        <v>0.06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1</v>
      </c>
      <c r="AE236">
        <v>2</v>
      </c>
      <c r="AF236" t="s">
        <v>3</v>
      </c>
      <c r="AG236">
        <v>0.06</v>
      </c>
      <c r="AH236">
        <v>2</v>
      </c>
      <c r="AI236">
        <v>87115588</v>
      </c>
      <c r="AJ236">
        <v>236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</row>
    <row r="237" spans="1:44" x14ac:dyDescent="0.2">
      <c r="A237">
        <f>ROW(Source!A132)</f>
        <v>132</v>
      </c>
      <c r="B237">
        <v>87115599</v>
      </c>
      <c r="C237">
        <v>87115586</v>
      </c>
      <c r="D237">
        <v>84257990</v>
      </c>
      <c r="E237">
        <v>1</v>
      </c>
      <c r="F237">
        <v>1</v>
      </c>
      <c r="G237">
        <v>1</v>
      </c>
      <c r="H237">
        <v>2</v>
      </c>
      <c r="I237" t="s">
        <v>514</v>
      </c>
      <c r="J237" t="s">
        <v>515</v>
      </c>
      <c r="K237" t="s">
        <v>516</v>
      </c>
      <c r="L237">
        <v>1368</v>
      </c>
      <c r="N237">
        <v>1011</v>
      </c>
      <c r="O237" t="s">
        <v>447</v>
      </c>
      <c r="P237" t="s">
        <v>447</v>
      </c>
      <c r="Q237">
        <v>1</v>
      </c>
      <c r="X237">
        <v>0.01</v>
      </c>
      <c r="Y237">
        <v>0</v>
      </c>
      <c r="Z237">
        <v>37.32</v>
      </c>
      <c r="AA237">
        <v>712</v>
      </c>
      <c r="AB237">
        <v>0</v>
      </c>
      <c r="AC237">
        <v>0</v>
      </c>
      <c r="AD237">
        <v>1</v>
      </c>
      <c r="AE237">
        <v>0</v>
      </c>
      <c r="AF237" t="s">
        <v>3</v>
      </c>
      <c r="AG237">
        <v>0.01</v>
      </c>
      <c r="AH237">
        <v>2</v>
      </c>
      <c r="AI237">
        <v>87115589</v>
      </c>
      <c r="AJ237">
        <v>237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</row>
    <row r="238" spans="1:44" x14ac:dyDescent="0.2">
      <c r="A238">
        <f>ROW(Source!A132)</f>
        <v>132</v>
      </c>
      <c r="B238">
        <v>87115600</v>
      </c>
      <c r="C238">
        <v>87115586</v>
      </c>
      <c r="D238">
        <v>84258695</v>
      </c>
      <c r="E238">
        <v>1</v>
      </c>
      <c r="F238">
        <v>1</v>
      </c>
      <c r="G238">
        <v>1</v>
      </c>
      <c r="H238">
        <v>2</v>
      </c>
      <c r="I238" t="s">
        <v>462</v>
      </c>
      <c r="J238" t="s">
        <v>463</v>
      </c>
      <c r="K238" t="s">
        <v>464</v>
      </c>
      <c r="L238">
        <v>1368</v>
      </c>
      <c r="N238">
        <v>1011</v>
      </c>
      <c r="O238" t="s">
        <v>447</v>
      </c>
      <c r="P238" t="s">
        <v>447</v>
      </c>
      <c r="Q238">
        <v>1</v>
      </c>
      <c r="X238">
        <v>0.05</v>
      </c>
      <c r="Y238">
        <v>0</v>
      </c>
      <c r="Z238">
        <v>641.70000000000005</v>
      </c>
      <c r="AA238">
        <v>811.79</v>
      </c>
      <c r="AB238">
        <v>0</v>
      </c>
      <c r="AC238">
        <v>0</v>
      </c>
      <c r="AD238">
        <v>1</v>
      </c>
      <c r="AE238">
        <v>0</v>
      </c>
      <c r="AF238" t="s">
        <v>3</v>
      </c>
      <c r="AG238">
        <v>0.05</v>
      </c>
      <c r="AH238">
        <v>2</v>
      </c>
      <c r="AI238">
        <v>87115590</v>
      </c>
      <c r="AJ238">
        <v>238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</row>
    <row r="239" spans="1:44" x14ac:dyDescent="0.2">
      <c r="A239">
        <f>ROW(Source!A132)</f>
        <v>132</v>
      </c>
      <c r="B239">
        <v>87115601</v>
      </c>
      <c r="C239">
        <v>87115586</v>
      </c>
      <c r="D239">
        <v>84209175</v>
      </c>
      <c r="E239">
        <v>1</v>
      </c>
      <c r="F239">
        <v>1</v>
      </c>
      <c r="G239">
        <v>1</v>
      </c>
      <c r="H239">
        <v>3</v>
      </c>
      <c r="I239" t="s">
        <v>518</v>
      </c>
      <c r="J239" t="s">
        <v>519</v>
      </c>
      <c r="K239" t="s">
        <v>520</v>
      </c>
      <c r="L239">
        <v>1346</v>
      </c>
      <c r="N239">
        <v>1009</v>
      </c>
      <c r="O239" t="s">
        <v>46</v>
      </c>
      <c r="P239" t="s">
        <v>46</v>
      </c>
      <c r="Q239">
        <v>1</v>
      </c>
      <c r="X239">
        <v>0.24</v>
      </c>
      <c r="Y239">
        <v>2507.62</v>
      </c>
      <c r="Z239">
        <v>0</v>
      </c>
      <c r="AA239">
        <v>0</v>
      </c>
      <c r="AB239">
        <v>0</v>
      </c>
      <c r="AC239">
        <v>0</v>
      </c>
      <c r="AD239">
        <v>1</v>
      </c>
      <c r="AE239">
        <v>0</v>
      </c>
      <c r="AF239" t="s">
        <v>3</v>
      </c>
      <c r="AG239">
        <v>0.24</v>
      </c>
      <c r="AH239">
        <v>2</v>
      </c>
      <c r="AI239">
        <v>87115591</v>
      </c>
      <c r="AJ239">
        <v>239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</row>
    <row r="240" spans="1:44" x14ac:dyDescent="0.2">
      <c r="A240">
        <f>ROW(Source!A132)</f>
        <v>132</v>
      </c>
      <c r="B240">
        <v>87115602</v>
      </c>
      <c r="C240">
        <v>87115586</v>
      </c>
      <c r="D240">
        <v>84210819</v>
      </c>
      <c r="E240">
        <v>1</v>
      </c>
      <c r="F240">
        <v>1</v>
      </c>
      <c r="G240">
        <v>1</v>
      </c>
      <c r="H240">
        <v>3</v>
      </c>
      <c r="I240" t="s">
        <v>521</v>
      </c>
      <c r="J240" t="s">
        <v>522</v>
      </c>
      <c r="K240" t="s">
        <v>523</v>
      </c>
      <c r="L240">
        <v>1327</v>
      </c>
      <c r="N240">
        <v>1005</v>
      </c>
      <c r="O240" t="s">
        <v>524</v>
      </c>
      <c r="P240" t="s">
        <v>524</v>
      </c>
      <c r="Q240">
        <v>1</v>
      </c>
      <c r="X240">
        <v>0.8</v>
      </c>
      <c r="Y240">
        <v>531.44000000000005</v>
      </c>
      <c r="Z240">
        <v>0</v>
      </c>
      <c r="AA240">
        <v>0</v>
      </c>
      <c r="AB240">
        <v>0</v>
      </c>
      <c r="AC240">
        <v>0</v>
      </c>
      <c r="AD240">
        <v>1</v>
      </c>
      <c r="AE240">
        <v>0</v>
      </c>
      <c r="AF240" t="s">
        <v>3</v>
      </c>
      <c r="AG240">
        <v>0.8</v>
      </c>
      <c r="AH240">
        <v>2</v>
      </c>
      <c r="AI240">
        <v>87115592</v>
      </c>
      <c r="AJ240">
        <v>240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</row>
    <row r="241" spans="1:44" x14ac:dyDescent="0.2">
      <c r="A241">
        <f>ROW(Source!A132)</f>
        <v>132</v>
      </c>
      <c r="B241">
        <v>87115603</v>
      </c>
      <c r="C241">
        <v>87115586</v>
      </c>
      <c r="D241">
        <v>84211175</v>
      </c>
      <c r="E241">
        <v>1</v>
      </c>
      <c r="F241">
        <v>1</v>
      </c>
      <c r="G241">
        <v>1</v>
      </c>
      <c r="H241">
        <v>3</v>
      </c>
      <c r="I241" t="s">
        <v>471</v>
      </c>
      <c r="J241" t="s">
        <v>472</v>
      </c>
      <c r="K241" t="s">
        <v>473</v>
      </c>
      <c r="L241">
        <v>1346</v>
      </c>
      <c r="N241">
        <v>1009</v>
      </c>
      <c r="O241" t="s">
        <v>46</v>
      </c>
      <c r="P241" t="s">
        <v>46</v>
      </c>
      <c r="Q241">
        <v>1</v>
      </c>
      <c r="X241">
        <v>0.21</v>
      </c>
      <c r="Y241">
        <v>56.11</v>
      </c>
      <c r="Z241">
        <v>0</v>
      </c>
      <c r="AA241">
        <v>0</v>
      </c>
      <c r="AB241">
        <v>0</v>
      </c>
      <c r="AC241">
        <v>0</v>
      </c>
      <c r="AD241">
        <v>1</v>
      </c>
      <c r="AE241">
        <v>0</v>
      </c>
      <c r="AF241" t="s">
        <v>3</v>
      </c>
      <c r="AG241">
        <v>0.21</v>
      </c>
      <c r="AH241">
        <v>2</v>
      </c>
      <c r="AI241">
        <v>87115593</v>
      </c>
      <c r="AJ241">
        <v>241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</row>
    <row r="242" spans="1:44" x14ac:dyDescent="0.2">
      <c r="A242">
        <f>ROW(Source!A132)</f>
        <v>132</v>
      </c>
      <c r="B242">
        <v>87115604</v>
      </c>
      <c r="C242">
        <v>87115586</v>
      </c>
      <c r="D242">
        <v>84140523</v>
      </c>
      <c r="E242">
        <v>116</v>
      </c>
      <c r="F242">
        <v>1</v>
      </c>
      <c r="G242">
        <v>1</v>
      </c>
      <c r="H242">
        <v>3</v>
      </c>
      <c r="I242" t="s">
        <v>158</v>
      </c>
      <c r="J242" t="s">
        <v>3</v>
      </c>
      <c r="K242" t="s">
        <v>159</v>
      </c>
      <c r="L242">
        <v>1348</v>
      </c>
      <c r="N242">
        <v>1009</v>
      </c>
      <c r="O242" t="s">
        <v>54</v>
      </c>
      <c r="P242" t="s">
        <v>54</v>
      </c>
      <c r="Q242">
        <v>1000</v>
      </c>
      <c r="X242">
        <v>2.6700000000000002E-2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 t="s">
        <v>3</v>
      </c>
      <c r="AG242">
        <v>2.6700000000000002E-2</v>
      </c>
      <c r="AH242">
        <v>2</v>
      </c>
      <c r="AI242">
        <v>87115594</v>
      </c>
      <c r="AJ242">
        <v>242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</row>
    <row r="243" spans="1:44" x14ac:dyDescent="0.2">
      <c r="A243">
        <f>ROW(Source!A132)</f>
        <v>132</v>
      </c>
      <c r="B243">
        <v>87115605</v>
      </c>
      <c r="C243">
        <v>87115586</v>
      </c>
      <c r="D243">
        <v>84140629</v>
      </c>
      <c r="E243">
        <v>116</v>
      </c>
      <c r="F243">
        <v>1</v>
      </c>
      <c r="G243">
        <v>1</v>
      </c>
      <c r="H243">
        <v>3</v>
      </c>
      <c r="I243" t="s">
        <v>161</v>
      </c>
      <c r="J243" t="s">
        <v>3</v>
      </c>
      <c r="K243" t="s">
        <v>162</v>
      </c>
      <c r="L243">
        <v>1348</v>
      </c>
      <c r="N243">
        <v>1009</v>
      </c>
      <c r="O243" t="s">
        <v>54</v>
      </c>
      <c r="P243" t="s">
        <v>54</v>
      </c>
      <c r="Q243">
        <v>1000</v>
      </c>
      <c r="X243">
        <v>1.03E-2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 t="s">
        <v>3</v>
      </c>
      <c r="AG243">
        <v>1.03E-2</v>
      </c>
      <c r="AH243">
        <v>2</v>
      </c>
      <c r="AI243">
        <v>87115595</v>
      </c>
      <c r="AJ243">
        <v>243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</row>
    <row r="244" spans="1:44" x14ac:dyDescent="0.2">
      <c r="A244">
        <f>ROW(Source!A132)</f>
        <v>132</v>
      </c>
      <c r="B244">
        <v>87115606</v>
      </c>
      <c r="C244">
        <v>87115586</v>
      </c>
      <c r="D244">
        <v>84227888</v>
      </c>
      <c r="E244">
        <v>1</v>
      </c>
      <c r="F244">
        <v>1</v>
      </c>
      <c r="G244">
        <v>1</v>
      </c>
      <c r="H244">
        <v>3</v>
      </c>
      <c r="I244" t="s">
        <v>525</v>
      </c>
      <c r="J244" t="s">
        <v>526</v>
      </c>
      <c r="K244" t="s">
        <v>527</v>
      </c>
      <c r="L244">
        <v>1348</v>
      </c>
      <c r="N244">
        <v>1009</v>
      </c>
      <c r="O244" t="s">
        <v>54</v>
      </c>
      <c r="P244" t="s">
        <v>54</v>
      </c>
      <c r="Q244">
        <v>1000</v>
      </c>
      <c r="X244">
        <v>5.0000000000000001E-3</v>
      </c>
      <c r="Y244">
        <v>24995.33</v>
      </c>
      <c r="Z244">
        <v>0</v>
      </c>
      <c r="AA244">
        <v>0</v>
      </c>
      <c r="AB244">
        <v>0</v>
      </c>
      <c r="AC244">
        <v>0</v>
      </c>
      <c r="AD244">
        <v>1</v>
      </c>
      <c r="AE244">
        <v>0</v>
      </c>
      <c r="AF244" t="s">
        <v>3</v>
      </c>
      <c r="AG244">
        <v>5.0000000000000001E-3</v>
      </c>
      <c r="AH244">
        <v>2</v>
      </c>
      <c r="AI244">
        <v>87115596</v>
      </c>
      <c r="AJ244">
        <v>244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</row>
    <row r="245" spans="1:44" x14ac:dyDescent="0.2">
      <c r="A245">
        <f>ROW(Source!A133)</f>
        <v>133</v>
      </c>
      <c r="B245">
        <v>87115597</v>
      </c>
      <c r="C245">
        <v>87115586</v>
      </c>
      <c r="D245">
        <v>84136622</v>
      </c>
      <c r="E245">
        <v>116</v>
      </c>
      <c r="F245">
        <v>1</v>
      </c>
      <c r="G245">
        <v>1</v>
      </c>
      <c r="H245">
        <v>1</v>
      </c>
      <c r="I245" t="s">
        <v>512</v>
      </c>
      <c r="J245" t="s">
        <v>3</v>
      </c>
      <c r="K245" t="s">
        <v>513</v>
      </c>
      <c r="L245">
        <v>1191</v>
      </c>
      <c r="N245">
        <v>1013</v>
      </c>
      <c r="O245" t="s">
        <v>441</v>
      </c>
      <c r="P245" t="s">
        <v>441</v>
      </c>
      <c r="Q245">
        <v>1</v>
      </c>
      <c r="X245">
        <v>19.2</v>
      </c>
      <c r="Y245">
        <v>0</v>
      </c>
      <c r="Z245">
        <v>0</v>
      </c>
      <c r="AA245">
        <v>0</v>
      </c>
      <c r="AB245">
        <v>739.09</v>
      </c>
      <c r="AC245">
        <v>0</v>
      </c>
      <c r="AD245">
        <v>1</v>
      </c>
      <c r="AE245">
        <v>1</v>
      </c>
      <c r="AF245" t="s">
        <v>3</v>
      </c>
      <c r="AG245">
        <v>19.2</v>
      </c>
      <c r="AH245">
        <v>2</v>
      </c>
      <c r="AI245">
        <v>87115587</v>
      </c>
      <c r="AJ245">
        <v>245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</row>
    <row r="246" spans="1:44" x14ac:dyDescent="0.2">
      <c r="A246">
        <f>ROW(Source!A133)</f>
        <v>133</v>
      </c>
      <c r="B246">
        <v>87115598</v>
      </c>
      <c r="C246">
        <v>87115586</v>
      </c>
      <c r="D246">
        <v>84136813</v>
      </c>
      <c r="E246">
        <v>116</v>
      </c>
      <c r="F246">
        <v>1</v>
      </c>
      <c r="G246">
        <v>1</v>
      </c>
      <c r="H246">
        <v>1</v>
      </c>
      <c r="I246" t="s">
        <v>442</v>
      </c>
      <c r="J246" t="s">
        <v>3</v>
      </c>
      <c r="K246" t="s">
        <v>443</v>
      </c>
      <c r="L246">
        <v>1191</v>
      </c>
      <c r="N246">
        <v>1013</v>
      </c>
      <c r="O246" t="s">
        <v>441</v>
      </c>
      <c r="P246" t="s">
        <v>441</v>
      </c>
      <c r="Q246">
        <v>1</v>
      </c>
      <c r="X246">
        <v>0.06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1</v>
      </c>
      <c r="AE246">
        <v>2</v>
      </c>
      <c r="AF246" t="s">
        <v>3</v>
      </c>
      <c r="AG246">
        <v>0.06</v>
      </c>
      <c r="AH246">
        <v>2</v>
      </c>
      <c r="AI246">
        <v>87115588</v>
      </c>
      <c r="AJ246">
        <v>246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</row>
    <row r="247" spans="1:44" x14ac:dyDescent="0.2">
      <c r="A247">
        <f>ROW(Source!A133)</f>
        <v>133</v>
      </c>
      <c r="B247">
        <v>87115599</v>
      </c>
      <c r="C247">
        <v>87115586</v>
      </c>
      <c r="D247">
        <v>84257990</v>
      </c>
      <c r="E247">
        <v>1</v>
      </c>
      <c r="F247">
        <v>1</v>
      </c>
      <c r="G247">
        <v>1</v>
      </c>
      <c r="H247">
        <v>2</v>
      </c>
      <c r="I247" t="s">
        <v>514</v>
      </c>
      <c r="J247" t="s">
        <v>515</v>
      </c>
      <c r="K247" t="s">
        <v>516</v>
      </c>
      <c r="L247">
        <v>1368</v>
      </c>
      <c r="N247">
        <v>1011</v>
      </c>
      <c r="O247" t="s">
        <v>447</v>
      </c>
      <c r="P247" t="s">
        <v>447</v>
      </c>
      <c r="Q247">
        <v>1</v>
      </c>
      <c r="X247">
        <v>0.01</v>
      </c>
      <c r="Y247">
        <v>0</v>
      </c>
      <c r="Z247">
        <v>37.32</v>
      </c>
      <c r="AA247">
        <v>712</v>
      </c>
      <c r="AB247">
        <v>0</v>
      </c>
      <c r="AC247">
        <v>0</v>
      </c>
      <c r="AD247">
        <v>1</v>
      </c>
      <c r="AE247">
        <v>0</v>
      </c>
      <c r="AF247" t="s">
        <v>3</v>
      </c>
      <c r="AG247">
        <v>0.01</v>
      </c>
      <c r="AH247">
        <v>2</v>
      </c>
      <c r="AI247">
        <v>87115589</v>
      </c>
      <c r="AJ247">
        <v>247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</row>
    <row r="248" spans="1:44" x14ac:dyDescent="0.2">
      <c r="A248">
        <f>ROW(Source!A133)</f>
        <v>133</v>
      </c>
      <c r="B248">
        <v>87115600</v>
      </c>
      <c r="C248">
        <v>87115586</v>
      </c>
      <c r="D248">
        <v>84258695</v>
      </c>
      <c r="E248">
        <v>1</v>
      </c>
      <c r="F248">
        <v>1</v>
      </c>
      <c r="G248">
        <v>1</v>
      </c>
      <c r="H248">
        <v>2</v>
      </c>
      <c r="I248" t="s">
        <v>462</v>
      </c>
      <c r="J248" t="s">
        <v>463</v>
      </c>
      <c r="K248" t="s">
        <v>464</v>
      </c>
      <c r="L248">
        <v>1368</v>
      </c>
      <c r="N248">
        <v>1011</v>
      </c>
      <c r="O248" t="s">
        <v>447</v>
      </c>
      <c r="P248" t="s">
        <v>447</v>
      </c>
      <c r="Q248">
        <v>1</v>
      </c>
      <c r="X248">
        <v>0.05</v>
      </c>
      <c r="Y248">
        <v>0</v>
      </c>
      <c r="Z248">
        <v>641.70000000000005</v>
      </c>
      <c r="AA248">
        <v>811.79</v>
      </c>
      <c r="AB248">
        <v>0</v>
      </c>
      <c r="AC248">
        <v>0</v>
      </c>
      <c r="AD248">
        <v>1</v>
      </c>
      <c r="AE248">
        <v>0</v>
      </c>
      <c r="AF248" t="s">
        <v>3</v>
      </c>
      <c r="AG248">
        <v>0.05</v>
      </c>
      <c r="AH248">
        <v>2</v>
      </c>
      <c r="AI248">
        <v>87115590</v>
      </c>
      <c r="AJ248">
        <v>248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</row>
    <row r="249" spans="1:44" x14ac:dyDescent="0.2">
      <c r="A249">
        <f>ROW(Source!A133)</f>
        <v>133</v>
      </c>
      <c r="B249">
        <v>87115601</v>
      </c>
      <c r="C249">
        <v>87115586</v>
      </c>
      <c r="D249">
        <v>84209175</v>
      </c>
      <c r="E249">
        <v>1</v>
      </c>
      <c r="F249">
        <v>1</v>
      </c>
      <c r="G249">
        <v>1</v>
      </c>
      <c r="H249">
        <v>3</v>
      </c>
      <c r="I249" t="s">
        <v>518</v>
      </c>
      <c r="J249" t="s">
        <v>519</v>
      </c>
      <c r="K249" t="s">
        <v>520</v>
      </c>
      <c r="L249">
        <v>1346</v>
      </c>
      <c r="N249">
        <v>1009</v>
      </c>
      <c r="O249" t="s">
        <v>46</v>
      </c>
      <c r="P249" t="s">
        <v>46</v>
      </c>
      <c r="Q249">
        <v>1</v>
      </c>
      <c r="X249">
        <v>0.24</v>
      </c>
      <c r="Y249">
        <v>2507.62</v>
      </c>
      <c r="Z249">
        <v>0</v>
      </c>
      <c r="AA249">
        <v>0</v>
      </c>
      <c r="AB249">
        <v>0</v>
      </c>
      <c r="AC249">
        <v>0</v>
      </c>
      <c r="AD249">
        <v>1</v>
      </c>
      <c r="AE249">
        <v>0</v>
      </c>
      <c r="AF249" t="s">
        <v>3</v>
      </c>
      <c r="AG249">
        <v>0.24</v>
      </c>
      <c r="AH249">
        <v>2</v>
      </c>
      <c r="AI249">
        <v>87115591</v>
      </c>
      <c r="AJ249">
        <v>249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</row>
    <row r="250" spans="1:44" x14ac:dyDescent="0.2">
      <c r="A250">
        <f>ROW(Source!A133)</f>
        <v>133</v>
      </c>
      <c r="B250">
        <v>87115602</v>
      </c>
      <c r="C250">
        <v>87115586</v>
      </c>
      <c r="D250">
        <v>84210819</v>
      </c>
      <c r="E250">
        <v>1</v>
      </c>
      <c r="F250">
        <v>1</v>
      </c>
      <c r="G250">
        <v>1</v>
      </c>
      <c r="H250">
        <v>3</v>
      </c>
      <c r="I250" t="s">
        <v>521</v>
      </c>
      <c r="J250" t="s">
        <v>522</v>
      </c>
      <c r="K250" t="s">
        <v>523</v>
      </c>
      <c r="L250">
        <v>1327</v>
      </c>
      <c r="N250">
        <v>1005</v>
      </c>
      <c r="O250" t="s">
        <v>524</v>
      </c>
      <c r="P250" t="s">
        <v>524</v>
      </c>
      <c r="Q250">
        <v>1</v>
      </c>
      <c r="X250">
        <v>0.8</v>
      </c>
      <c r="Y250">
        <v>531.44000000000005</v>
      </c>
      <c r="Z250">
        <v>0</v>
      </c>
      <c r="AA250">
        <v>0</v>
      </c>
      <c r="AB250">
        <v>0</v>
      </c>
      <c r="AC250">
        <v>0</v>
      </c>
      <c r="AD250">
        <v>1</v>
      </c>
      <c r="AE250">
        <v>0</v>
      </c>
      <c r="AF250" t="s">
        <v>3</v>
      </c>
      <c r="AG250">
        <v>0.8</v>
      </c>
      <c r="AH250">
        <v>2</v>
      </c>
      <c r="AI250">
        <v>87115592</v>
      </c>
      <c r="AJ250">
        <v>250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</row>
    <row r="251" spans="1:44" x14ac:dyDescent="0.2">
      <c r="A251">
        <f>ROW(Source!A133)</f>
        <v>133</v>
      </c>
      <c r="B251">
        <v>87115603</v>
      </c>
      <c r="C251">
        <v>87115586</v>
      </c>
      <c r="D251">
        <v>84211175</v>
      </c>
      <c r="E251">
        <v>1</v>
      </c>
      <c r="F251">
        <v>1</v>
      </c>
      <c r="G251">
        <v>1</v>
      </c>
      <c r="H251">
        <v>3</v>
      </c>
      <c r="I251" t="s">
        <v>471</v>
      </c>
      <c r="J251" t="s">
        <v>472</v>
      </c>
      <c r="K251" t="s">
        <v>473</v>
      </c>
      <c r="L251">
        <v>1346</v>
      </c>
      <c r="N251">
        <v>1009</v>
      </c>
      <c r="O251" t="s">
        <v>46</v>
      </c>
      <c r="P251" t="s">
        <v>46</v>
      </c>
      <c r="Q251">
        <v>1</v>
      </c>
      <c r="X251">
        <v>0.21</v>
      </c>
      <c r="Y251">
        <v>56.11</v>
      </c>
      <c r="Z251">
        <v>0</v>
      </c>
      <c r="AA251">
        <v>0</v>
      </c>
      <c r="AB251">
        <v>0</v>
      </c>
      <c r="AC251">
        <v>0</v>
      </c>
      <c r="AD251">
        <v>1</v>
      </c>
      <c r="AE251">
        <v>0</v>
      </c>
      <c r="AF251" t="s">
        <v>3</v>
      </c>
      <c r="AG251">
        <v>0.21</v>
      </c>
      <c r="AH251">
        <v>2</v>
      </c>
      <c r="AI251">
        <v>87115593</v>
      </c>
      <c r="AJ251">
        <v>251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</row>
    <row r="252" spans="1:44" x14ac:dyDescent="0.2">
      <c r="A252">
        <f>ROW(Source!A133)</f>
        <v>133</v>
      </c>
      <c r="B252">
        <v>87115604</v>
      </c>
      <c r="C252">
        <v>87115586</v>
      </c>
      <c r="D252">
        <v>84140523</v>
      </c>
      <c r="E252">
        <v>116</v>
      </c>
      <c r="F252">
        <v>1</v>
      </c>
      <c r="G252">
        <v>1</v>
      </c>
      <c r="H252">
        <v>3</v>
      </c>
      <c r="I252" t="s">
        <v>158</v>
      </c>
      <c r="J252" t="s">
        <v>3</v>
      </c>
      <c r="K252" t="s">
        <v>159</v>
      </c>
      <c r="L252">
        <v>1348</v>
      </c>
      <c r="N252">
        <v>1009</v>
      </c>
      <c r="O252" t="s">
        <v>54</v>
      </c>
      <c r="P252" t="s">
        <v>54</v>
      </c>
      <c r="Q252">
        <v>1000</v>
      </c>
      <c r="X252">
        <v>2.6700000000000002E-2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 t="s">
        <v>3</v>
      </c>
      <c r="AG252">
        <v>2.6700000000000002E-2</v>
      </c>
      <c r="AH252">
        <v>2</v>
      </c>
      <c r="AI252">
        <v>87115594</v>
      </c>
      <c r="AJ252">
        <v>252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</row>
    <row r="253" spans="1:44" x14ac:dyDescent="0.2">
      <c r="A253">
        <f>ROW(Source!A133)</f>
        <v>133</v>
      </c>
      <c r="B253">
        <v>87115605</v>
      </c>
      <c r="C253">
        <v>87115586</v>
      </c>
      <c r="D253">
        <v>84140629</v>
      </c>
      <c r="E253">
        <v>116</v>
      </c>
      <c r="F253">
        <v>1</v>
      </c>
      <c r="G253">
        <v>1</v>
      </c>
      <c r="H253">
        <v>3</v>
      </c>
      <c r="I253" t="s">
        <v>161</v>
      </c>
      <c r="J253" t="s">
        <v>3</v>
      </c>
      <c r="K253" t="s">
        <v>162</v>
      </c>
      <c r="L253">
        <v>1348</v>
      </c>
      <c r="N253">
        <v>1009</v>
      </c>
      <c r="O253" t="s">
        <v>54</v>
      </c>
      <c r="P253" t="s">
        <v>54</v>
      </c>
      <c r="Q253">
        <v>1000</v>
      </c>
      <c r="X253">
        <v>1.03E-2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 t="s">
        <v>3</v>
      </c>
      <c r="AG253">
        <v>1.03E-2</v>
      </c>
      <c r="AH253">
        <v>2</v>
      </c>
      <c r="AI253">
        <v>87115595</v>
      </c>
      <c r="AJ253">
        <v>253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</row>
    <row r="254" spans="1:44" x14ac:dyDescent="0.2">
      <c r="A254">
        <f>ROW(Source!A133)</f>
        <v>133</v>
      </c>
      <c r="B254">
        <v>87115606</v>
      </c>
      <c r="C254">
        <v>87115586</v>
      </c>
      <c r="D254">
        <v>84227888</v>
      </c>
      <c r="E254">
        <v>1</v>
      </c>
      <c r="F254">
        <v>1</v>
      </c>
      <c r="G254">
        <v>1</v>
      </c>
      <c r="H254">
        <v>3</v>
      </c>
      <c r="I254" t="s">
        <v>525</v>
      </c>
      <c r="J254" t="s">
        <v>526</v>
      </c>
      <c r="K254" t="s">
        <v>527</v>
      </c>
      <c r="L254">
        <v>1348</v>
      </c>
      <c r="N254">
        <v>1009</v>
      </c>
      <c r="O254" t="s">
        <v>54</v>
      </c>
      <c r="P254" t="s">
        <v>54</v>
      </c>
      <c r="Q254">
        <v>1000</v>
      </c>
      <c r="X254">
        <v>5.0000000000000001E-3</v>
      </c>
      <c r="Y254">
        <v>24995.33</v>
      </c>
      <c r="Z254">
        <v>0</v>
      </c>
      <c r="AA254">
        <v>0</v>
      </c>
      <c r="AB254">
        <v>0</v>
      </c>
      <c r="AC254">
        <v>0</v>
      </c>
      <c r="AD254">
        <v>1</v>
      </c>
      <c r="AE254">
        <v>0</v>
      </c>
      <c r="AF254" t="s">
        <v>3</v>
      </c>
      <c r="AG254">
        <v>5.0000000000000001E-3</v>
      </c>
      <c r="AH254">
        <v>2</v>
      </c>
      <c r="AI254">
        <v>87115596</v>
      </c>
      <c r="AJ254">
        <v>254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</row>
    <row r="255" spans="1:44" x14ac:dyDescent="0.2">
      <c r="A255">
        <f>ROW(Source!A173)</f>
        <v>173</v>
      </c>
      <c r="B255">
        <v>87115611</v>
      </c>
      <c r="C255">
        <v>87115609</v>
      </c>
      <c r="D255">
        <v>85789014</v>
      </c>
      <c r="E255">
        <v>117</v>
      </c>
      <c r="F255">
        <v>1</v>
      </c>
      <c r="G255">
        <v>1</v>
      </c>
      <c r="H255">
        <v>1</v>
      </c>
      <c r="I255" t="s">
        <v>528</v>
      </c>
      <c r="J255" t="s">
        <v>3</v>
      </c>
      <c r="K255" t="s">
        <v>529</v>
      </c>
      <c r="L255">
        <v>1191</v>
      </c>
      <c r="N255">
        <v>1013</v>
      </c>
      <c r="O255" t="s">
        <v>441</v>
      </c>
      <c r="P255" t="s">
        <v>441</v>
      </c>
      <c r="Q255">
        <v>1</v>
      </c>
      <c r="X255">
        <v>154</v>
      </c>
      <c r="Y255">
        <v>0</v>
      </c>
      <c r="Z255">
        <v>0</v>
      </c>
      <c r="AA255">
        <v>0</v>
      </c>
      <c r="AB255">
        <v>660.33</v>
      </c>
      <c r="AC255">
        <v>0</v>
      </c>
      <c r="AD255">
        <v>1</v>
      </c>
      <c r="AE255">
        <v>1</v>
      </c>
      <c r="AF255" t="s">
        <v>3</v>
      </c>
      <c r="AG255">
        <v>154</v>
      </c>
      <c r="AH255">
        <v>2</v>
      </c>
      <c r="AI255">
        <v>87115610</v>
      </c>
      <c r="AJ255">
        <v>255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</row>
    <row r="256" spans="1:44" x14ac:dyDescent="0.2">
      <c r="A256">
        <f>ROW(Source!A174)</f>
        <v>174</v>
      </c>
      <c r="B256">
        <v>87115611</v>
      </c>
      <c r="C256">
        <v>87115609</v>
      </c>
      <c r="D256">
        <v>85789014</v>
      </c>
      <c r="E256">
        <v>117</v>
      </c>
      <c r="F256">
        <v>1</v>
      </c>
      <c r="G256">
        <v>1</v>
      </c>
      <c r="H256">
        <v>1</v>
      </c>
      <c r="I256" t="s">
        <v>528</v>
      </c>
      <c r="J256" t="s">
        <v>3</v>
      </c>
      <c r="K256" t="s">
        <v>529</v>
      </c>
      <c r="L256">
        <v>1191</v>
      </c>
      <c r="N256">
        <v>1013</v>
      </c>
      <c r="O256" t="s">
        <v>441</v>
      </c>
      <c r="P256" t="s">
        <v>441</v>
      </c>
      <c r="Q256">
        <v>1</v>
      </c>
      <c r="X256">
        <v>154</v>
      </c>
      <c r="Y256">
        <v>0</v>
      </c>
      <c r="Z256">
        <v>0</v>
      </c>
      <c r="AA256">
        <v>0</v>
      </c>
      <c r="AB256">
        <v>660.33</v>
      </c>
      <c r="AC256">
        <v>0</v>
      </c>
      <c r="AD256">
        <v>1</v>
      </c>
      <c r="AE256">
        <v>1</v>
      </c>
      <c r="AF256" t="s">
        <v>3</v>
      </c>
      <c r="AG256">
        <v>154</v>
      </c>
      <c r="AH256">
        <v>2</v>
      </c>
      <c r="AI256">
        <v>87115610</v>
      </c>
      <c r="AJ256">
        <v>256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</row>
    <row r="257" spans="1:44" x14ac:dyDescent="0.2">
      <c r="A257">
        <f>ROW(Source!A175)</f>
        <v>175</v>
      </c>
      <c r="B257">
        <v>87115614</v>
      </c>
      <c r="C257">
        <v>87115612</v>
      </c>
      <c r="D257">
        <v>85789004</v>
      </c>
      <c r="E257">
        <v>117</v>
      </c>
      <c r="F257">
        <v>1</v>
      </c>
      <c r="G257">
        <v>1</v>
      </c>
      <c r="H257">
        <v>1</v>
      </c>
      <c r="I257" t="s">
        <v>530</v>
      </c>
      <c r="J257" t="s">
        <v>3</v>
      </c>
      <c r="K257" t="s">
        <v>531</v>
      </c>
      <c r="L257">
        <v>1191</v>
      </c>
      <c r="N257">
        <v>1013</v>
      </c>
      <c r="O257" t="s">
        <v>441</v>
      </c>
      <c r="P257" t="s">
        <v>441</v>
      </c>
      <c r="Q257">
        <v>1</v>
      </c>
      <c r="X257">
        <v>88.5</v>
      </c>
      <c r="Y257">
        <v>0</v>
      </c>
      <c r="Z257">
        <v>0</v>
      </c>
      <c r="AA257">
        <v>0</v>
      </c>
      <c r="AB257">
        <v>633.07000000000005</v>
      </c>
      <c r="AC257">
        <v>0</v>
      </c>
      <c r="AD257">
        <v>1</v>
      </c>
      <c r="AE257">
        <v>1</v>
      </c>
      <c r="AF257" t="s">
        <v>3</v>
      </c>
      <c r="AG257">
        <v>88.5</v>
      </c>
      <c r="AH257">
        <v>2</v>
      </c>
      <c r="AI257">
        <v>87115613</v>
      </c>
      <c r="AJ257">
        <v>257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</row>
    <row r="258" spans="1:44" x14ac:dyDescent="0.2">
      <c r="A258">
        <f>ROW(Source!A176)</f>
        <v>176</v>
      </c>
      <c r="B258">
        <v>87115614</v>
      </c>
      <c r="C258">
        <v>87115612</v>
      </c>
      <c r="D258">
        <v>85789004</v>
      </c>
      <c r="E258">
        <v>117</v>
      </c>
      <c r="F258">
        <v>1</v>
      </c>
      <c r="G258">
        <v>1</v>
      </c>
      <c r="H258">
        <v>1</v>
      </c>
      <c r="I258" t="s">
        <v>530</v>
      </c>
      <c r="J258" t="s">
        <v>3</v>
      </c>
      <c r="K258" t="s">
        <v>531</v>
      </c>
      <c r="L258">
        <v>1191</v>
      </c>
      <c r="N258">
        <v>1013</v>
      </c>
      <c r="O258" t="s">
        <v>441</v>
      </c>
      <c r="P258" t="s">
        <v>441</v>
      </c>
      <c r="Q258">
        <v>1</v>
      </c>
      <c r="X258">
        <v>88.5</v>
      </c>
      <c r="Y258">
        <v>0</v>
      </c>
      <c r="Z258">
        <v>0</v>
      </c>
      <c r="AA258">
        <v>0</v>
      </c>
      <c r="AB258">
        <v>633.07000000000005</v>
      </c>
      <c r="AC258">
        <v>0</v>
      </c>
      <c r="AD258">
        <v>1</v>
      </c>
      <c r="AE258">
        <v>1</v>
      </c>
      <c r="AF258" t="s">
        <v>3</v>
      </c>
      <c r="AG258">
        <v>88.5</v>
      </c>
      <c r="AH258">
        <v>2</v>
      </c>
      <c r="AI258">
        <v>87115613</v>
      </c>
      <c r="AJ258">
        <v>258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</row>
    <row r="259" spans="1:44" x14ac:dyDescent="0.2">
      <c r="A259">
        <f>ROW(Source!A177)</f>
        <v>177</v>
      </c>
      <c r="B259">
        <v>87115624</v>
      </c>
      <c r="C259">
        <v>87115615</v>
      </c>
      <c r="D259">
        <v>85789072</v>
      </c>
      <c r="E259">
        <v>117</v>
      </c>
      <c r="F259">
        <v>1</v>
      </c>
      <c r="G259">
        <v>1</v>
      </c>
      <c r="H259">
        <v>1</v>
      </c>
      <c r="I259" t="s">
        <v>532</v>
      </c>
      <c r="J259" t="s">
        <v>3</v>
      </c>
      <c r="K259" t="s">
        <v>533</v>
      </c>
      <c r="L259">
        <v>1191</v>
      </c>
      <c r="N259">
        <v>1013</v>
      </c>
      <c r="O259" t="s">
        <v>441</v>
      </c>
      <c r="P259" t="s">
        <v>441</v>
      </c>
      <c r="Q259">
        <v>1</v>
      </c>
      <c r="X259">
        <v>9.27</v>
      </c>
      <c r="Y259">
        <v>0</v>
      </c>
      <c r="Z259">
        <v>0</v>
      </c>
      <c r="AA259">
        <v>0</v>
      </c>
      <c r="AB259">
        <v>793.61</v>
      </c>
      <c r="AC259">
        <v>0</v>
      </c>
      <c r="AD259">
        <v>1</v>
      </c>
      <c r="AE259">
        <v>1</v>
      </c>
      <c r="AF259" t="s">
        <v>3</v>
      </c>
      <c r="AG259">
        <v>9.27</v>
      </c>
      <c r="AH259">
        <v>2</v>
      </c>
      <c r="AI259">
        <v>87115616</v>
      </c>
      <c r="AJ259">
        <v>259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</row>
    <row r="260" spans="1:44" x14ac:dyDescent="0.2">
      <c r="A260">
        <f>ROW(Source!A177)</f>
        <v>177</v>
      </c>
      <c r="B260">
        <v>87115625</v>
      </c>
      <c r="C260">
        <v>87115615</v>
      </c>
      <c r="D260">
        <v>85789248</v>
      </c>
      <c r="E260">
        <v>117</v>
      </c>
      <c r="F260">
        <v>1</v>
      </c>
      <c r="G260">
        <v>1</v>
      </c>
      <c r="H260">
        <v>1</v>
      </c>
      <c r="I260" t="s">
        <v>442</v>
      </c>
      <c r="J260" t="s">
        <v>3</v>
      </c>
      <c r="K260" t="s">
        <v>443</v>
      </c>
      <c r="L260">
        <v>1191</v>
      </c>
      <c r="N260">
        <v>1013</v>
      </c>
      <c r="O260" t="s">
        <v>441</v>
      </c>
      <c r="P260" t="s">
        <v>441</v>
      </c>
      <c r="Q260">
        <v>1</v>
      </c>
      <c r="X260">
        <v>0.34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1</v>
      </c>
      <c r="AE260">
        <v>2</v>
      </c>
      <c r="AF260" t="s">
        <v>3</v>
      </c>
      <c r="AG260">
        <v>0.34</v>
      </c>
      <c r="AH260">
        <v>2</v>
      </c>
      <c r="AI260">
        <v>87115617</v>
      </c>
      <c r="AJ260">
        <v>260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</row>
    <row r="261" spans="1:44" x14ac:dyDescent="0.2">
      <c r="A261">
        <f>ROW(Source!A177)</f>
        <v>177</v>
      </c>
      <c r="B261">
        <v>87115626</v>
      </c>
      <c r="C261">
        <v>87115615</v>
      </c>
      <c r="D261">
        <v>85795737</v>
      </c>
      <c r="E261">
        <v>1</v>
      </c>
      <c r="F261">
        <v>1</v>
      </c>
      <c r="G261">
        <v>1</v>
      </c>
      <c r="H261">
        <v>2</v>
      </c>
      <c r="I261" t="s">
        <v>444</v>
      </c>
      <c r="J261" t="s">
        <v>445</v>
      </c>
      <c r="K261" t="s">
        <v>446</v>
      </c>
      <c r="L261">
        <v>1368</v>
      </c>
      <c r="N261">
        <v>1011</v>
      </c>
      <c r="O261" t="s">
        <v>447</v>
      </c>
      <c r="P261" t="s">
        <v>447</v>
      </c>
      <c r="Q261">
        <v>1</v>
      </c>
      <c r="X261">
        <v>0.17</v>
      </c>
      <c r="Y261">
        <v>0</v>
      </c>
      <c r="Z261">
        <v>1626.29</v>
      </c>
      <c r="AA261">
        <v>1090.46</v>
      </c>
      <c r="AB261">
        <v>0</v>
      </c>
      <c r="AC261">
        <v>0</v>
      </c>
      <c r="AD261">
        <v>1</v>
      </c>
      <c r="AE261">
        <v>0</v>
      </c>
      <c r="AF261" t="s">
        <v>3</v>
      </c>
      <c r="AG261">
        <v>0.17</v>
      </c>
      <c r="AH261">
        <v>2</v>
      </c>
      <c r="AI261">
        <v>87115618</v>
      </c>
      <c r="AJ261">
        <v>261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</row>
    <row r="262" spans="1:44" x14ac:dyDescent="0.2">
      <c r="A262">
        <f>ROW(Source!A177)</f>
        <v>177</v>
      </c>
      <c r="B262">
        <v>87115627</v>
      </c>
      <c r="C262">
        <v>87115615</v>
      </c>
      <c r="D262">
        <v>85796632</v>
      </c>
      <c r="E262">
        <v>1</v>
      </c>
      <c r="F262">
        <v>1</v>
      </c>
      <c r="G262">
        <v>1</v>
      </c>
      <c r="H262">
        <v>2</v>
      </c>
      <c r="I262" t="s">
        <v>462</v>
      </c>
      <c r="J262" t="s">
        <v>463</v>
      </c>
      <c r="K262" t="s">
        <v>464</v>
      </c>
      <c r="L262">
        <v>1368</v>
      </c>
      <c r="N262">
        <v>1011</v>
      </c>
      <c r="O262" t="s">
        <v>447</v>
      </c>
      <c r="P262" t="s">
        <v>447</v>
      </c>
      <c r="Q262">
        <v>1</v>
      </c>
      <c r="X262">
        <v>0.17</v>
      </c>
      <c r="Y262">
        <v>0</v>
      </c>
      <c r="Z262">
        <v>641.70000000000005</v>
      </c>
      <c r="AA262">
        <v>811.79</v>
      </c>
      <c r="AB262">
        <v>0</v>
      </c>
      <c r="AC262">
        <v>0</v>
      </c>
      <c r="AD262">
        <v>1</v>
      </c>
      <c r="AE262">
        <v>0</v>
      </c>
      <c r="AF262" t="s">
        <v>3</v>
      </c>
      <c r="AG262">
        <v>0.17</v>
      </c>
      <c r="AH262">
        <v>2</v>
      </c>
      <c r="AI262">
        <v>87115619</v>
      </c>
      <c r="AJ262">
        <v>262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</row>
    <row r="263" spans="1:44" x14ac:dyDescent="0.2">
      <c r="A263">
        <f>ROW(Source!A177)</f>
        <v>177</v>
      </c>
      <c r="B263">
        <v>87115628</v>
      </c>
      <c r="C263">
        <v>87115615</v>
      </c>
      <c r="D263">
        <v>85796828</v>
      </c>
      <c r="E263">
        <v>1</v>
      </c>
      <c r="F263">
        <v>1</v>
      </c>
      <c r="G263">
        <v>1</v>
      </c>
      <c r="H263">
        <v>2</v>
      </c>
      <c r="I263" t="s">
        <v>503</v>
      </c>
      <c r="J263" t="s">
        <v>504</v>
      </c>
      <c r="K263" t="s">
        <v>505</v>
      </c>
      <c r="L263">
        <v>1368</v>
      </c>
      <c r="N263">
        <v>1011</v>
      </c>
      <c r="O263" t="s">
        <v>447</v>
      </c>
      <c r="P263" t="s">
        <v>447</v>
      </c>
      <c r="Q263">
        <v>1</v>
      </c>
      <c r="X263">
        <v>1.51</v>
      </c>
      <c r="Y263">
        <v>0</v>
      </c>
      <c r="Z263">
        <v>34.61</v>
      </c>
      <c r="AA263">
        <v>0</v>
      </c>
      <c r="AB263">
        <v>0</v>
      </c>
      <c r="AC263">
        <v>0</v>
      </c>
      <c r="AD263">
        <v>1</v>
      </c>
      <c r="AE263">
        <v>0</v>
      </c>
      <c r="AF263" t="s">
        <v>3</v>
      </c>
      <c r="AG263">
        <v>1.51</v>
      </c>
      <c r="AH263">
        <v>2</v>
      </c>
      <c r="AI263">
        <v>87115620</v>
      </c>
      <c r="AJ263">
        <v>263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</row>
    <row r="264" spans="1:44" x14ac:dyDescent="0.2">
      <c r="A264">
        <f>ROW(Source!A177)</f>
        <v>177</v>
      </c>
      <c r="B264">
        <v>87115629</v>
      </c>
      <c r="C264">
        <v>87115615</v>
      </c>
      <c r="D264">
        <v>85864142</v>
      </c>
      <c r="E264">
        <v>1</v>
      </c>
      <c r="F264">
        <v>1</v>
      </c>
      <c r="G264">
        <v>1</v>
      </c>
      <c r="H264">
        <v>3</v>
      </c>
      <c r="I264" t="s">
        <v>534</v>
      </c>
      <c r="J264" t="s">
        <v>535</v>
      </c>
      <c r="K264" t="s">
        <v>536</v>
      </c>
      <c r="L264">
        <v>1346</v>
      </c>
      <c r="N264">
        <v>1009</v>
      </c>
      <c r="O264" t="s">
        <v>46</v>
      </c>
      <c r="P264" t="s">
        <v>46</v>
      </c>
      <c r="Q264">
        <v>1</v>
      </c>
      <c r="X264">
        <v>0.65</v>
      </c>
      <c r="Y264">
        <v>155.63</v>
      </c>
      <c r="Z264">
        <v>0</v>
      </c>
      <c r="AA264">
        <v>0</v>
      </c>
      <c r="AB264">
        <v>0</v>
      </c>
      <c r="AC264">
        <v>0</v>
      </c>
      <c r="AD264">
        <v>1</v>
      </c>
      <c r="AE264">
        <v>0</v>
      </c>
      <c r="AF264" t="s">
        <v>3</v>
      </c>
      <c r="AG264">
        <v>0.65</v>
      </c>
      <c r="AH264">
        <v>2</v>
      </c>
      <c r="AI264">
        <v>87115621</v>
      </c>
      <c r="AJ264">
        <v>264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</row>
    <row r="265" spans="1:44" x14ac:dyDescent="0.2">
      <c r="A265">
        <f>ROW(Source!A177)</f>
        <v>177</v>
      </c>
      <c r="B265">
        <v>87115630</v>
      </c>
      <c r="C265">
        <v>87115615</v>
      </c>
      <c r="D265">
        <v>85882032</v>
      </c>
      <c r="E265">
        <v>1</v>
      </c>
      <c r="F265">
        <v>1</v>
      </c>
      <c r="G265">
        <v>1</v>
      </c>
      <c r="H265">
        <v>3</v>
      </c>
      <c r="I265" t="s">
        <v>537</v>
      </c>
      <c r="J265" t="s">
        <v>538</v>
      </c>
      <c r="K265" t="s">
        <v>539</v>
      </c>
      <c r="L265">
        <v>1346</v>
      </c>
      <c r="N265">
        <v>1009</v>
      </c>
      <c r="O265" t="s">
        <v>46</v>
      </c>
      <c r="P265" t="s">
        <v>46</v>
      </c>
      <c r="Q265">
        <v>1</v>
      </c>
      <c r="X265">
        <v>2</v>
      </c>
      <c r="Y265">
        <v>911.56</v>
      </c>
      <c r="Z265">
        <v>0</v>
      </c>
      <c r="AA265">
        <v>0</v>
      </c>
      <c r="AB265">
        <v>0</v>
      </c>
      <c r="AC265">
        <v>0</v>
      </c>
      <c r="AD265">
        <v>1</v>
      </c>
      <c r="AE265">
        <v>0</v>
      </c>
      <c r="AF265" t="s">
        <v>3</v>
      </c>
      <c r="AG265">
        <v>2</v>
      </c>
      <c r="AH265">
        <v>2</v>
      </c>
      <c r="AI265">
        <v>87115622</v>
      </c>
      <c r="AJ265">
        <v>265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</row>
    <row r="266" spans="1:44" x14ac:dyDescent="0.2">
      <c r="A266">
        <f>ROW(Source!A177)</f>
        <v>177</v>
      </c>
      <c r="B266">
        <v>87115631</v>
      </c>
      <c r="C266">
        <v>87115615</v>
      </c>
      <c r="D266">
        <v>85795082</v>
      </c>
      <c r="E266">
        <v>117</v>
      </c>
      <c r="F266">
        <v>1</v>
      </c>
      <c r="G266">
        <v>1</v>
      </c>
      <c r="H266">
        <v>3</v>
      </c>
      <c r="I266" t="s">
        <v>141</v>
      </c>
      <c r="J266" t="s">
        <v>3</v>
      </c>
      <c r="K266" t="s">
        <v>142</v>
      </c>
      <c r="L266">
        <v>3277935</v>
      </c>
      <c r="N266">
        <v>1013</v>
      </c>
      <c r="O266" t="s">
        <v>143</v>
      </c>
      <c r="P266" t="s">
        <v>143</v>
      </c>
      <c r="Q266">
        <v>1</v>
      </c>
      <c r="X266">
        <v>2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 t="s">
        <v>3</v>
      </c>
      <c r="AG266">
        <v>2</v>
      </c>
      <c r="AH266">
        <v>2</v>
      </c>
      <c r="AI266">
        <v>87115623</v>
      </c>
      <c r="AJ266">
        <v>266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</row>
    <row r="267" spans="1:44" x14ac:dyDescent="0.2">
      <c r="A267">
        <f>ROW(Source!A178)</f>
        <v>178</v>
      </c>
      <c r="B267">
        <v>87115624</v>
      </c>
      <c r="C267">
        <v>87115615</v>
      </c>
      <c r="D267">
        <v>85789072</v>
      </c>
      <c r="E267">
        <v>117</v>
      </c>
      <c r="F267">
        <v>1</v>
      </c>
      <c r="G267">
        <v>1</v>
      </c>
      <c r="H267">
        <v>1</v>
      </c>
      <c r="I267" t="s">
        <v>532</v>
      </c>
      <c r="J267" t="s">
        <v>3</v>
      </c>
      <c r="K267" t="s">
        <v>533</v>
      </c>
      <c r="L267">
        <v>1191</v>
      </c>
      <c r="N267">
        <v>1013</v>
      </c>
      <c r="O267" t="s">
        <v>441</v>
      </c>
      <c r="P267" t="s">
        <v>441</v>
      </c>
      <c r="Q267">
        <v>1</v>
      </c>
      <c r="X267">
        <v>9.27</v>
      </c>
      <c r="Y267">
        <v>0</v>
      </c>
      <c r="Z267">
        <v>0</v>
      </c>
      <c r="AA267">
        <v>0</v>
      </c>
      <c r="AB267">
        <v>793.61</v>
      </c>
      <c r="AC267">
        <v>0</v>
      </c>
      <c r="AD267">
        <v>1</v>
      </c>
      <c r="AE267">
        <v>1</v>
      </c>
      <c r="AF267" t="s">
        <v>3</v>
      </c>
      <c r="AG267">
        <v>9.27</v>
      </c>
      <c r="AH267">
        <v>2</v>
      </c>
      <c r="AI267">
        <v>87115616</v>
      </c>
      <c r="AJ267">
        <v>267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</row>
    <row r="268" spans="1:44" x14ac:dyDescent="0.2">
      <c r="A268">
        <f>ROW(Source!A178)</f>
        <v>178</v>
      </c>
      <c r="B268">
        <v>87115625</v>
      </c>
      <c r="C268">
        <v>87115615</v>
      </c>
      <c r="D268">
        <v>85789248</v>
      </c>
      <c r="E268">
        <v>117</v>
      </c>
      <c r="F268">
        <v>1</v>
      </c>
      <c r="G268">
        <v>1</v>
      </c>
      <c r="H268">
        <v>1</v>
      </c>
      <c r="I268" t="s">
        <v>442</v>
      </c>
      <c r="J268" t="s">
        <v>3</v>
      </c>
      <c r="K268" t="s">
        <v>443</v>
      </c>
      <c r="L268">
        <v>1191</v>
      </c>
      <c r="N268">
        <v>1013</v>
      </c>
      <c r="O268" t="s">
        <v>441</v>
      </c>
      <c r="P268" t="s">
        <v>441</v>
      </c>
      <c r="Q268">
        <v>1</v>
      </c>
      <c r="X268">
        <v>0.34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1</v>
      </c>
      <c r="AE268">
        <v>2</v>
      </c>
      <c r="AF268" t="s">
        <v>3</v>
      </c>
      <c r="AG268">
        <v>0.34</v>
      </c>
      <c r="AH268">
        <v>2</v>
      </c>
      <c r="AI268">
        <v>87115617</v>
      </c>
      <c r="AJ268">
        <v>268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</row>
    <row r="269" spans="1:44" x14ac:dyDescent="0.2">
      <c r="A269">
        <f>ROW(Source!A178)</f>
        <v>178</v>
      </c>
      <c r="B269">
        <v>87115626</v>
      </c>
      <c r="C269">
        <v>87115615</v>
      </c>
      <c r="D269">
        <v>85795737</v>
      </c>
      <c r="E269">
        <v>1</v>
      </c>
      <c r="F269">
        <v>1</v>
      </c>
      <c r="G269">
        <v>1</v>
      </c>
      <c r="H269">
        <v>2</v>
      </c>
      <c r="I269" t="s">
        <v>444</v>
      </c>
      <c r="J269" t="s">
        <v>445</v>
      </c>
      <c r="K269" t="s">
        <v>446</v>
      </c>
      <c r="L269">
        <v>1368</v>
      </c>
      <c r="N269">
        <v>1011</v>
      </c>
      <c r="O269" t="s">
        <v>447</v>
      </c>
      <c r="P269" t="s">
        <v>447</v>
      </c>
      <c r="Q269">
        <v>1</v>
      </c>
      <c r="X269">
        <v>0.17</v>
      </c>
      <c r="Y269">
        <v>0</v>
      </c>
      <c r="Z269">
        <v>1626.29</v>
      </c>
      <c r="AA269">
        <v>1090.46</v>
      </c>
      <c r="AB269">
        <v>0</v>
      </c>
      <c r="AC269">
        <v>0</v>
      </c>
      <c r="AD269">
        <v>1</v>
      </c>
      <c r="AE269">
        <v>0</v>
      </c>
      <c r="AF269" t="s">
        <v>3</v>
      </c>
      <c r="AG269">
        <v>0.17</v>
      </c>
      <c r="AH269">
        <v>2</v>
      </c>
      <c r="AI269">
        <v>87115618</v>
      </c>
      <c r="AJ269">
        <v>269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</row>
    <row r="270" spans="1:44" x14ac:dyDescent="0.2">
      <c r="A270">
        <f>ROW(Source!A178)</f>
        <v>178</v>
      </c>
      <c r="B270">
        <v>87115627</v>
      </c>
      <c r="C270">
        <v>87115615</v>
      </c>
      <c r="D270">
        <v>85796632</v>
      </c>
      <c r="E270">
        <v>1</v>
      </c>
      <c r="F270">
        <v>1</v>
      </c>
      <c r="G270">
        <v>1</v>
      </c>
      <c r="H270">
        <v>2</v>
      </c>
      <c r="I270" t="s">
        <v>462</v>
      </c>
      <c r="J270" t="s">
        <v>463</v>
      </c>
      <c r="K270" t="s">
        <v>464</v>
      </c>
      <c r="L270">
        <v>1368</v>
      </c>
      <c r="N270">
        <v>1011</v>
      </c>
      <c r="O270" t="s">
        <v>447</v>
      </c>
      <c r="P270" t="s">
        <v>447</v>
      </c>
      <c r="Q270">
        <v>1</v>
      </c>
      <c r="X270">
        <v>0.17</v>
      </c>
      <c r="Y270">
        <v>0</v>
      </c>
      <c r="Z270">
        <v>641.70000000000005</v>
      </c>
      <c r="AA270">
        <v>811.79</v>
      </c>
      <c r="AB270">
        <v>0</v>
      </c>
      <c r="AC270">
        <v>0</v>
      </c>
      <c r="AD270">
        <v>1</v>
      </c>
      <c r="AE270">
        <v>0</v>
      </c>
      <c r="AF270" t="s">
        <v>3</v>
      </c>
      <c r="AG270">
        <v>0.17</v>
      </c>
      <c r="AH270">
        <v>2</v>
      </c>
      <c r="AI270">
        <v>87115619</v>
      </c>
      <c r="AJ270">
        <v>270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</row>
    <row r="271" spans="1:44" x14ac:dyDescent="0.2">
      <c r="A271">
        <f>ROW(Source!A178)</f>
        <v>178</v>
      </c>
      <c r="B271">
        <v>87115628</v>
      </c>
      <c r="C271">
        <v>87115615</v>
      </c>
      <c r="D271">
        <v>85796828</v>
      </c>
      <c r="E271">
        <v>1</v>
      </c>
      <c r="F271">
        <v>1</v>
      </c>
      <c r="G271">
        <v>1</v>
      </c>
      <c r="H271">
        <v>2</v>
      </c>
      <c r="I271" t="s">
        <v>503</v>
      </c>
      <c r="J271" t="s">
        <v>504</v>
      </c>
      <c r="K271" t="s">
        <v>505</v>
      </c>
      <c r="L271">
        <v>1368</v>
      </c>
      <c r="N271">
        <v>1011</v>
      </c>
      <c r="O271" t="s">
        <v>447</v>
      </c>
      <c r="P271" t="s">
        <v>447</v>
      </c>
      <c r="Q271">
        <v>1</v>
      </c>
      <c r="X271">
        <v>1.51</v>
      </c>
      <c r="Y271">
        <v>0</v>
      </c>
      <c r="Z271">
        <v>34.61</v>
      </c>
      <c r="AA271">
        <v>0</v>
      </c>
      <c r="AB271">
        <v>0</v>
      </c>
      <c r="AC271">
        <v>0</v>
      </c>
      <c r="AD271">
        <v>1</v>
      </c>
      <c r="AE271">
        <v>0</v>
      </c>
      <c r="AF271" t="s">
        <v>3</v>
      </c>
      <c r="AG271">
        <v>1.51</v>
      </c>
      <c r="AH271">
        <v>2</v>
      </c>
      <c r="AI271">
        <v>87115620</v>
      </c>
      <c r="AJ271">
        <v>271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</row>
    <row r="272" spans="1:44" x14ac:dyDescent="0.2">
      <c r="A272">
        <f>ROW(Source!A178)</f>
        <v>178</v>
      </c>
      <c r="B272">
        <v>87115629</v>
      </c>
      <c r="C272">
        <v>87115615</v>
      </c>
      <c r="D272">
        <v>85864142</v>
      </c>
      <c r="E272">
        <v>1</v>
      </c>
      <c r="F272">
        <v>1</v>
      </c>
      <c r="G272">
        <v>1</v>
      </c>
      <c r="H272">
        <v>3</v>
      </c>
      <c r="I272" t="s">
        <v>534</v>
      </c>
      <c r="J272" t="s">
        <v>535</v>
      </c>
      <c r="K272" t="s">
        <v>536</v>
      </c>
      <c r="L272">
        <v>1346</v>
      </c>
      <c r="N272">
        <v>1009</v>
      </c>
      <c r="O272" t="s">
        <v>46</v>
      </c>
      <c r="P272" t="s">
        <v>46</v>
      </c>
      <c r="Q272">
        <v>1</v>
      </c>
      <c r="X272">
        <v>0.65</v>
      </c>
      <c r="Y272">
        <v>155.63</v>
      </c>
      <c r="Z272">
        <v>0</v>
      </c>
      <c r="AA272">
        <v>0</v>
      </c>
      <c r="AB272">
        <v>0</v>
      </c>
      <c r="AC272">
        <v>0</v>
      </c>
      <c r="AD272">
        <v>1</v>
      </c>
      <c r="AE272">
        <v>0</v>
      </c>
      <c r="AF272" t="s">
        <v>3</v>
      </c>
      <c r="AG272">
        <v>0.65</v>
      </c>
      <c r="AH272">
        <v>2</v>
      </c>
      <c r="AI272">
        <v>87115621</v>
      </c>
      <c r="AJ272">
        <v>272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</row>
    <row r="273" spans="1:44" x14ac:dyDescent="0.2">
      <c r="A273">
        <f>ROW(Source!A178)</f>
        <v>178</v>
      </c>
      <c r="B273">
        <v>87115630</v>
      </c>
      <c r="C273">
        <v>87115615</v>
      </c>
      <c r="D273">
        <v>85882032</v>
      </c>
      <c r="E273">
        <v>1</v>
      </c>
      <c r="F273">
        <v>1</v>
      </c>
      <c r="G273">
        <v>1</v>
      </c>
      <c r="H273">
        <v>3</v>
      </c>
      <c r="I273" t="s">
        <v>537</v>
      </c>
      <c r="J273" t="s">
        <v>538</v>
      </c>
      <c r="K273" t="s">
        <v>539</v>
      </c>
      <c r="L273">
        <v>1346</v>
      </c>
      <c r="N273">
        <v>1009</v>
      </c>
      <c r="O273" t="s">
        <v>46</v>
      </c>
      <c r="P273" t="s">
        <v>46</v>
      </c>
      <c r="Q273">
        <v>1</v>
      </c>
      <c r="X273">
        <v>2</v>
      </c>
      <c r="Y273">
        <v>911.56</v>
      </c>
      <c r="Z273">
        <v>0</v>
      </c>
      <c r="AA273">
        <v>0</v>
      </c>
      <c r="AB273">
        <v>0</v>
      </c>
      <c r="AC273">
        <v>0</v>
      </c>
      <c r="AD273">
        <v>1</v>
      </c>
      <c r="AE273">
        <v>0</v>
      </c>
      <c r="AF273" t="s">
        <v>3</v>
      </c>
      <c r="AG273">
        <v>2</v>
      </c>
      <c r="AH273">
        <v>2</v>
      </c>
      <c r="AI273">
        <v>87115622</v>
      </c>
      <c r="AJ273">
        <v>273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</row>
    <row r="274" spans="1:44" x14ac:dyDescent="0.2">
      <c r="A274">
        <f>ROW(Source!A178)</f>
        <v>178</v>
      </c>
      <c r="B274">
        <v>87115631</v>
      </c>
      <c r="C274">
        <v>87115615</v>
      </c>
      <c r="D274">
        <v>85795082</v>
      </c>
      <c r="E274">
        <v>117</v>
      </c>
      <c r="F274">
        <v>1</v>
      </c>
      <c r="G274">
        <v>1</v>
      </c>
      <c r="H274">
        <v>3</v>
      </c>
      <c r="I274" t="s">
        <v>141</v>
      </c>
      <c r="J274" t="s">
        <v>3</v>
      </c>
      <c r="K274" t="s">
        <v>142</v>
      </c>
      <c r="L274">
        <v>3277935</v>
      </c>
      <c r="N274">
        <v>1013</v>
      </c>
      <c r="O274" t="s">
        <v>143</v>
      </c>
      <c r="P274" t="s">
        <v>143</v>
      </c>
      <c r="Q274">
        <v>1</v>
      </c>
      <c r="X274">
        <v>2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 t="s">
        <v>3</v>
      </c>
      <c r="AG274">
        <v>2</v>
      </c>
      <c r="AH274">
        <v>2</v>
      </c>
      <c r="AI274">
        <v>87115623</v>
      </c>
      <c r="AJ274">
        <v>274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</row>
    <row r="275" spans="1:44" x14ac:dyDescent="0.2">
      <c r="A275">
        <f>ROW(Source!A183)</f>
        <v>183</v>
      </c>
      <c r="B275">
        <v>87115643</v>
      </c>
      <c r="C275">
        <v>87115634</v>
      </c>
      <c r="D275">
        <v>85789072</v>
      </c>
      <c r="E275">
        <v>117</v>
      </c>
      <c r="F275">
        <v>1</v>
      </c>
      <c r="G275">
        <v>1</v>
      </c>
      <c r="H275">
        <v>1</v>
      </c>
      <c r="I275" t="s">
        <v>532</v>
      </c>
      <c r="J275" t="s">
        <v>3</v>
      </c>
      <c r="K275" t="s">
        <v>533</v>
      </c>
      <c r="L275">
        <v>1191</v>
      </c>
      <c r="N275">
        <v>1013</v>
      </c>
      <c r="O275" t="s">
        <v>441</v>
      </c>
      <c r="P275" t="s">
        <v>441</v>
      </c>
      <c r="Q275">
        <v>1</v>
      </c>
      <c r="X275">
        <v>16.5</v>
      </c>
      <c r="Y275">
        <v>0</v>
      </c>
      <c r="Z275">
        <v>0</v>
      </c>
      <c r="AA275">
        <v>0</v>
      </c>
      <c r="AB275">
        <v>793.61</v>
      </c>
      <c r="AC275">
        <v>0</v>
      </c>
      <c r="AD275">
        <v>1</v>
      </c>
      <c r="AE275">
        <v>1</v>
      </c>
      <c r="AF275" t="s">
        <v>3</v>
      </c>
      <c r="AG275">
        <v>16.5</v>
      </c>
      <c r="AH275">
        <v>2</v>
      </c>
      <c r="AI275">
        <v>87115635</v>
      </c>
      <c r="AJ275">
        <v>275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</row>
    <row r="276" spans="1:44" x14ac:dyDescent="0.2">
      <c r="A276">
        <f>ROW(Source!A183)</f>
        <v>183</v>
      </c>
      <c r="B276">
        <v>87115644</v>
      </c>
      <c r="C276">
        <v>87115634</v>
      </c>
      <c r="D276">
        <v>85789248</v>
      </c>
      <c r="E276">
        <v>117</v>
      </c>
      <c r="F276">
        <v>1</v>
      </c>
      <c r="G276">
        <v>1</v>
      </c>
      <c r="H276">
        <v>1</v>
      </c>
      <c r="I276" t="s">
        <v>442</v>
      </c>
      <c r="J276" t="s">
        <v>3</v>
      </c>
      <c r="K276" t="s">
        <v>443</v>
      </c>
      <c r="L276">
        <v>1191</v>
      </c>
      <c r="N276">
        <v>1013</v>
      </c>
      <c r="O276" t="s">
        <v>441</v>
      </c>
      <c r="P276" t="s">
        <v>441</v>
      </c>
      <c r="Q276">
        <v>1</v>
      </c>
      <c r="X276">
        <v>0.26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1</v>
      </c>
      <c r="AE276">
        <v>2</v>
      </c>
      <c r="AF276" t="s">
        <v>3</v>
      </c>
      <c r="AG276">
        <v>0.26</v>
      </c>
      <c r="AH276">
        <v>2</v>
      </c>
      <c r="AI276">
        <v>87115636</v>
      </c>
      <c r="AJ276">
        <v>276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</row>
    <row r="277" spans="1:44" x14ac:dyDescent="0.2">
      <c r="A277">
        <f>ROW(Source!A183)</f>
        <v>183</v>
      </c>
      <c r="B277">
        <v>87115645</v>
      </c>
      <c r="C277">
        <v>87115634</v>
      </c>
      <c r="D277">
        <v>85795737</v>
      </c>
      <c r="E277">
        <v>1</v>
      </c>
      <c r="F277">
        <v>1</v>
      </c>
      <c r="G277">
        <v>1</v>
      </c>
      <c r="H277">
        <v>2</v>
      </c>
      <c r="I277" t="s">
        <v>444</v>
      </c>
      <c r="J277" t="s">
        <v>445</v>
      </c>
      <c r="K277" t="s">
        <v>446</v>
      </c>
      <c r="L277">
        <v>1368</v>
      </c>
      <c r="N277">
        <v>1011</v>
      </c>
      <c r="O277" t="s">
        <v>447</v>
      </c>
      <c r="P277" t="s">
        <v>447</v>
      </c>
      <c r="Q277">
        <v>1</v>
      </c>
      <c r="X277">
        <v>0.13</v>
      </c>
      <c r="Y277">
        <v>0</v>
      </c>
      <c r="Z277">
        <v>1626.29</v>
      </c>
      <c r="AA277">
        <v>1090.46</v>
      </c>
      <c r="AB277">
        <v>0</v>
      </c>
      <c r="AC277">
        <v>0</v>
      </c>
      <c r="AD277">
        <v>1</v>
      </c>
      <c r="AE277">
        <v>0</v>
      </c>
      <c r="AF277" t="s">
        <v>3</v>
      </c>
      <c r="AG277">
        <v>0.13</v>
      </c>
      <c r="AH277">
        <v>2</v>
      </c>
      <c r="AI277">
        <v>87115637</v>
      </c>
      <c r="AJ277">
        <v>277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</row>
    <row r="278" spans="1:44" x14ac:dyDescent="0.2">
      <c r="A278">
        <f>ROW(Source!A183)</f>
        <v>183</v>
      </c>
      <c r="B278">
        <v>87115646</v>
      </c>
      <c r="C278">
        <v>87115634</v>
      </c>
      <c r="D278">
        <v>85796632</v>
      </c>
      <c r="E278">
        <v>1</v>
      </c>
      <c r="F278">
        <v>1</v>
      </c>
      <c r="G278">
        <v>1</v>
      </c>
      <c r="H278">
        <v>2</v>
      </c>
      <c r="I278" t="s">
        <v>462</v>
      </c>
      <c r="J278" t="s">
        <v>463</v>
      </c>
      <c r="K278" t="s">
        <v>464</v>
      </c>
      <c r="L278">
        <v>1368</v>
      </c>
      <c r="N278">
        <v>1011</v>
      </c>
      <c r="O278" t="s">
        <v>447</v>
      </c>
      <c r="P278" t="s">
        <v>447</v>
      </c>
      <c r="Q278">
        <v>1</v>
      </c>
      <c r="X278">
        <v>0.13</v>
      </c>
      <c r="Y278">
        <v>0</v>
      </c>
      <c r="Z278">
        <v>641.70000000000005</v>
      </c>
      <c r="AA278">
        <v>811.79</v>
      </c>
      <c r="AB278">
        <v>0</v>
      </c>
      <c r="AC278">
        <v>0</v>
      </c>
      <c r="AD278">
        <v>1</v>
      </c>
      <c r="AE278">
        <v>0</v>
      </c>
      <c r="AF278" t="s">
        <v>3</v>
      </c>
      <c r="AG278">
        <v>0.13</v>
      </c>
      <c r="AH278">
        <v>2</v>
      </c>
      <c r="AI278">
        <v>87115638</v>
      </c>
      <c r="AJ278">
        <v>278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0</v>
      </c>
      <c r="AR278">
        <v>0</v>
      </c>
    </row>
    <row r="279" spans="1:44" x14ac:dyDescent="0.2">
      <c r="A279">
        <f>ROW(Source!A183)</f>
        <v>183</v>
      </c>
      <c r="B279">
        <v>87115647</v>
      </c>
      <c r="C279">
        <v>87115634</v>
      </c>
      <c r="D279">
        <v>85796828</v>
      </c>
      <c r="E279">
        <v>1</v>
      </c>
      <c r="F279">
        <v>1</v>
      </c>
      <c r="G279">
        <v>1</v>
      </c>
      <c r="H279">
        <v>2</v>
      </c>
      <c r="I279" t="s">
        <v>503</v>
      </c>
      <c r="J279" t="s">
        <v>504</v>
      </c>
      <c r="K279" t="s">
        <v>505</v>
      </c>
      <c r="L279">
        <v>1368</v>
      </c>
      <c r="N279">
        <v>1011</v>
      </c>
      <c r="O279" t="s">
        <v>447</v>
      </c>
      <c r="P279" t="s">
        <v>447</v>
      </c>
      <c r="Q279">
        <v>1</v>
      </c>
      <c r="X279">
        <v>2.7</v>
      </c>
      <c r="Y279">
        <v>0</v>
      </c>
      <c r="Z279">
        <v>34.61</v>
      </c>
      <c r="AA279">
        <v>0</v>
      </c>
      <c r="AB279">
        <v>0</v>
      </c>
      <c r="AC279">
        <v>0</v>
      </c>
      <c r="AD279">
        <v>1</v>
      </c>
      <c r="AE279">
        <v>0</v>
      </c>
      <c r="AF279" t="s">
        <v>3</v>
      </c>
      <c r="AG279">
        <v>2.7</v>
      </c>
      <c r="AH279">
        <v>2</v>
      </c>
      <c r="AI279">
        <v>87115639</v>
      </c>
      <c r="AJ279">
        <v>279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0</v>
      </c>
      <c r="AQ279">
        <v>0</v>
      </c>
      <c r="AR279">
        <v>0</v>
      </c>
    </row>
    <row r="280" spans="1:44" x14ac:dyDescent="0.2">
      <c r="A280">
        <f>ROW(Source!A183)</f>
        <v>183</v>
      </c>
      <c r="B280">
        <v>87115648</v>
      </c>
      <c r="C280">
        <v>87115634</v>
      </c>
      <c r="D280">
        <v>85864142</v>
      </c>
      <c r="E280">
        <v>1</v>
      </c>
      <c r="F280">
        <v>1</v>
      </c>
      <c r="G280">
        <v>1</v>
      </c>
      <c r="H280">
        <v>3</v>
      </c>
      <c r="I280" t="s">
        <v>534</v>
      </c>
      <c r="J280" t="s">
        <v>535</v>
      </c>
      <c r="K280" t="s">
        <v>536</v>
      </c>
      <c r="L280">
        <v>1346</v>
      </c>
      <c r="N280">
        <v>1009</v>
      </c>
      <c r="O280" t="s">
        <v>46</v>
      </c>
      <c r="P280" t="s">
        <v>46</v>
      </c>
      <c r="Q280">
        <v>1</v>
      </c>
      <c r="X280">
        <v>0.6</v>
      </c>
      <c r="Y280">
        <v>155.63</v>
      </c>
      <c r="Z280">
        <v>0</v>
      </c>
      <c r="AA280">
        <v>0</v>
      </c>
      <c r="AB280">
        <v>0</v>
      </c>
      <c r="AC280">
        <v>0</v>
      </c>
      <c r="AD280">
        <v>1</v>
      </c>
      <c r="AE280">
        <v>0</v>
      </c>
      <c r="AF280" t="s">
        <v>3</v>
      </c>
      <c r="AG280">
        <v>0.6</v>
      </c>
      <c r="AH280">
        <v>2</v>
      </c>
      <c r="AI280">
        <v>87115640</v>
      </c>
      <c r="AJ280">
        <v>280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</row>
    <row r="281" spans="1:44" x14ac:dyDescent="0.2">
      <c r="A281">
        <f>ROW(Source!A183)</f>
        <v>183</v>
      </c>
      <c r="B281">
        <v>87115649</v>
      </c>
      <c r="C281">
        <v>87115634</v>
      </c>
      <c r="D281">
        <v>85882032</v>
      </c>
      <c r="E281">
        <v>1</v>
      </c>
      <c r="F281">
        <v>1</v>
      </c>
      <c r="G281">
        <v>1</v>
      </c>
      <c r="H281">
        <v>3</v>
      </c>
      <c r="I281" t="s">
        <v>537</v>
      </c>
      <c r="J281" t="s">
        <v>538</v>
      </c>
      <c r="K281" t="s">
        <v>539</v>
      </c>
      <c r="L281">
        <v>1346</v>
      </c>
      <c r="N281">
        <v>1009</v>
      </c>
      <c r="O281" t="s">
        <v>46</v>
      </c>
      <c r="P281" t="s">
        <v>46</v>
      </c>
      <c r="Q281">
        <v>1</v>
      </c>
      <c r="X281">
        <v>2</v>
      </c>
      <c r="Y281">
        <v>911.56</v>
      </c>
      <c r="Z281">
        <v>0</v>
      </c>
      <c r="AA281">
        <v>0</v>
      </c>
      <c r="AB281">
        <v>0</v>
      </c>
      <c r="AC281">
        <v>0</v>
      </c>
      <c r="AD281">
        <v>1</v>
      </c>
      <c r="AE281">
        <v>0</v>
      </c>
      <c r="AF281" t="s">
        <v>3</v>
      </c>
      <c r="AG281">
        <v>2</v>
      </c>
      <c r="AH281">
        <v>2</v>
      </c>
      <c r="AI281">
        <v>87115641</v>
      </c>
      <c r="AJ281">
        <v>281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</row>
    <row r="282" spans="1:44" x14ac:dyDescent="0.2">
      <c r="A282">
        <f>ROW(Source!A183)</f>
        <v>183</v>
      </c>
      <c r="B282">
        <v>87115650</v>
      </c>
      <c r="C282">
        <v>87115634</v>
      </c>
      <c r="D282">
        <v>85795082</v>
      </c>
      <c r="E282">
        <v>117</v>
      </c>
      <c r="F282">
        <v>1</v>
      </c>
      <c r="G282">
        <v>1</v>
      </c>
      <c r="H282">
        <v>3</v>
      </c>
      <c r="I282" t="s">
        <v>141</v>
      </c>
      <c r="J282" t="s">
        <v>3</v>
      </c>
      <c r="K282" t="s">
        <v>142</v>
      </c>
      <c r="L282">
        <v>3277935</v>
      </c>
      <c r="N282">
        <v>1013</v>
      </c>
      <c r="O282" t="s">
        <v>143</v>
      </c>
      <c r="P282" t="s">
        <v>143</v>
      </c>
      <c r="Q282">
        <v>1</v>
      </c>
      <c r="X282">
        <v>2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 t="s">
        <v>3</v>
      </c>
      <c r="AG282">
        <v>2</v>
      </c>
      <c r="AH282">
        <v>2</v>
      </c>
      <c r="AI282">
        <v>87115642</v>
      </c>
      <c r="AJ282">
        <v>282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</row>
    <row r="283" spans="1:44" x14ac:dyDescent="0.2">
      <c r="A283">
        <f>ROW(Source!A184)</f>
        <v>184</v>
      </c>
      <c r="B283">
        <v>87115643</v>
      </c>
      <c r="C283">
        <v>87115634</v>
      </c>
      <c r="D283">
        <v>85789072</v>
      </c>
      <c r="E283">
        <v>117</v>
      </c>
      <c r="F283">
        <v>1</v>
      </c>
      <c r="G283">
        <v>1</v>
      </c>
      <c r="H283">
        <v>1</v>
      </c>
      <c r="I283" t="s">
        <v>532</v>
      </c>
      <c r="J283" t="s">
        <v>3</v>
      </c>
      <c r="K283" t="s">
        <v>533</v>
      </c>
      <c r="L283">
        <v>1191</v>
      </c>
      <c r="N283">
        <v>1013</v>
      </c>
      <c r="O283" t="s">
        <v>441</v>
      </c>
      <c r="P283" t="s">
        <v>441</v>
      </c>
      <c r="Q283">
        <v>1</v>
      </c>
      <c r="X283">
        <v>16.5</v>
      </c>
      <c r="Y283">
        <v>0</v>
      </c>
      <c r="Z283">
        <v>0</v>
      </c>
      <c r="AA283">
        <v>0</v>
      </c>
      <c r="AB283">
        <v>793.61</v>
      </c>
      <c r="AC283">
        <v>0</v>
      </c>
      <c r="AD283">
        <v>1</v>
      </c>
      <c r="AE283">
        <v>1</v>
      </c>
      <c r="AF283" t="s">
        <v>3</v>
      </c>
      <c r="AG283">
        <v>16.5</v>
      </c>
      <c r="AH283">
        <v>2</v>
      </c>
      <c r="AI283">
        <v>87115635</v>
      </c>
      <c r="AJ283">
        <v>283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</row>
    <row r="284" spans="1:44" x14ac:dyDescent="0.2">
      <c r="A284">
        <f>ROW(Source!A184)</f>
        <v>184</v>
      </c>
      <c r="B284">
        <v>87115644</v>
      </c>
      <c r="C284">
        <v>87115634</v>
      </c>
      <c r="D284">
        <v>85789248</v>
      </c>
      <c r="E284">
        <v>117</v>
      </c>
      <c r="F284">
        <v>1</v>
      </c>
      <c r="G284">
        <v>1</v>
      </c>
      <c r="H284">
        <v>1</v>
      </c>
      <c r="I284" t="s">
        <v>442</v>
      </c>
      <c r="J284" t="s">
        <v>3</v>
      </c>
      <c r="K284" t="s">
        <v>443</v>
      </c>
      <c r="L284">
        <v>1191</v>
      </c>
      <c r="N284">
        <v>1013</v>
      </c>
      <c r="O284" t="s">
        <v>441</v>
      </c>
      <c r="P284" t="s">
        <v>441</v>
      </c>
      <c r="Q284">
        <v>1</v>
      </c>
      <c r="X284">
        <v>0.26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1</v>
      </c>
      <c r="AE284">
        <v>2</v>
      </c>
      <c r="AF284" t="s">
        <v>3</v>
      </c>
      <c r="AG284">
        <v>0.26</v>
      </c>
      <c r="AH284">
        <v>2</v>
      </c>
      <c r="AI284">
        <v>87115636</v>
      </c>
      <c r="AJ284">
        <v>284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</row>
    <row r="285" spans="1:44" x14ac:dyDescent="0.2">
      <c r="A285">
        <f>ROW(Source!A184)</f>
        <v>184</v>
      </c>
      <c r="B285">
        <v>87115645</v>
      </c>
      <c r="C285">
        <v>87115634</v>
      </c>
      <c r="D285">
        <v>85795737</v>
      </c>
      <c r="E285">
        <v>1</v>
      </c>
      <c r="F285">
        <v>1</v>
      </c>
      <c r="G285">
        <v>1</v>
      </c>
      <c r="H285">
        <v>2</v>
      </c>
      <c r="I285" t="s">
        <v>444</v>
      </c>
      <c r="J285" t="s">
        <v>445</v>
      </c>
      <c r="K285" t="s">
        <v>446</v>
      </c>
      <c r="L285">
        <v>1368</v>
      </c>
      <c r="N285">
        <v>1011</v>
      </c>
      <c r="O285" t="s">
        <v>447</v>
      </c>
      <c r="P285" t="s">
        <v>447</v>
      </c>
      <c r="Q285">
        <v>1</v>
      </c>
      <c r="X285">
        <v>0.13</v>
      </c>
      <c r="Y285">
        <v>0</v>
      </c>
      <c r="Z285">
        <v>1626.29</v>
      </c>
      <c r="AA285">
        <v>1090.46</v>
      </c>
      <c r="AB285">
        <v>0</v>
      </c>
      <c r="AC285">
        <v>0</v>
      </c>
      <c r="AD285">
        <v>1</v>
      </c>
      <c r="AE285">
        <v>0</v>
      </c>
      <c r="AF285" t="s">
        <v>3</v>
      </c>
      <c r="AG285">
        <v>0.13</v>
      </c>
      <c r="AH285">
        <v>2</v>
      </c>
      <c r="AI285">
        <v>87115637</v>
      </c>
      <c r="AJ285">
        <v>285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</row>
    <row r="286" spans="1:44" x14ac:dyDescent="0.2">
      <c r="A286">
        <f>ROW(Source!A184)</f>
        <v>184</v>
      </c>
      <c r="B286">
        <v>87115646</v>
      </c>
      <c r="C286">
        <v>87115634</v>
      </c>
      <c r="D286">
        <v>85796632</v>
      </c>
      <c r="E286">
        <v>1</v>
      </c>
      <c r="F286">
        <v>1</v>
      </c>
      <c r="G286">
        <v>1</v>
      </c>
      <c r="H286">
        <v>2</v>
      </c>
      <c r="I286" t="s">
        <v>462</v>
      </c>
      <c r="J286" t="s">
        <v>463</v>
      </c>
      <c r="K286" t="s">
        <v>464</v>
      </c>
      <c r="L286">
        <v>1368</v>
      </c>
      <c r="N286">
        <v>1011</v>
      </c>
      <c r="O286" t="s">
        <v>447</v>
      </c>
      <c r="P286" t="s">
        <v>447</v>
      </c>
      <c r="Q286">
        <v>1</v>
      </c>
      <c r="X286">
        <v>0.13</v>
      </c>
      <c r="Y286">
        <v>0</v>
      </c>
      <c r="Z286">
        <v>641.70000000000005</v>
      </c>
      <c r="AA286">
        <v>811.79</v>
      </c>
      <c r="AB286">
        <v>0</v>
      </c>
      <c r="AC286">
        <v>0</v>
      </c>
      <c r="AD286">
        <v>1</v>
      </c>
      <c r="AE286">
        <v>0</v>
      </c>
      <c r="AF286" t="s">
        <v>3</v>
      </c>
      <c r="AG286">
        <v>0.13</v>
      </c>
      <c r="AH286">
        <v>2</v>
      </c>
      <c r="AI286">
        <v>87115638</v>
      </c>
      <c r="AJ286">
        <v>286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</row>
    <row r="287" spans="1:44" x14ac:dyDescent="0.2">
      <c r="A287">
        <f>ROW(Source!A184)</f>
        <v>184</v>
      </c>
      <c r="B287">
        <v>87115647</v>
      </c>
      <c r="C287">
        <v>87115634</v>
      </c>
      <c r="D287">
        <v>85796828</v>
      </c>
      <c r="E287">
        <v>1</v>
      </c>
      <c r="F287">
        <v>1</v>
      </c>
      <c r="G287">
        <v>1</v>
      </c>
      <c r="H287">
        <v>2</v>
      </c>
      <c r="I287" t="s">
        <v>503</v>
      </c>
      <c r="J287" t="s">
        <v>504</v>
      </c>
      <c r="K287" t="s">
        <v>505</v>
      </c>
      <c r="L287">
        <v>1368</v>
      </c>
      <c r="N287">
        <v>1011</v>
      </c>
      <c r="O287" t="s">
        <v>447</v>
      </c>
      <c r="P287" t="s">
        <v>447</v>
      </c>
      <c r="Q287">
        <v>1</v>
      </c>
      <c r="X287">
        <v>2.7</v>
      </c>
      <c r="Y287">
        <v>0</v>
      </c>
      <c r="Z287">
        <v>34.61</v>
      </c>
      <c r="AA287">
        <v>0</v>
      </c>
      <c r="AB287">
        <v>0</v>
      </c>
      <c r="AC287">
        <v>0</v>
      </c>
      <c r="AD287">
        <v>1</v>
      </c>
      <c r="AE287">
        <v>0</v>
      </c>
      <c r="AF287" t="s">
        <v>3</v>
      </c>
      <c r="AG287">
        <v>2.7</v>
      </c>
      <c r="AH287">
        <v>2</v>
      </c>
      <c r="AI287">
        <v>87115639</v>
      </c>
      <c r="AJ287">
        <v>287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</row>
    <row r="288" spans="1:44" x14ac:dyDescent="0.2">
      <c r="A288">
        <f>ROW(Source!A184)</f>
        <v>184</v>
      </c>
      <c r="B288">
        <v>87115648</v>
      </c>
      <c r="C288">
        <v>87115634</v>
      </c>
      <c r="D288">
        <v>85864142</v>
      </c>
      <c r="E288">
        <v>1</v>
      </c>
      <c r="F288">
        <v>1</v>
      </c>
      <c r="G288">
        <v>1</v>
      </c>
      <c r="H288">
        <v>3</v>
      </c>
      <c r="I288" t="s">
        <v>534</v>
      </c>
      <c r="J288" t="s">
        <v>535</v>
      </c>
      <c r="K288" t="s">
        <v>536</v>
      </c>
      <c r="L288">
        <v>1346</v>
      </c>
      <c r="N288">
        <v>1009</v>
      </c>
      <c r="O288" t="s">
        <v>46</v>
      </c>
      <c r="P288" t="s">
        <v>46</v>
      </c>
      <c r="Q288">
        <v>1</v>
      </c>
      <c r="X288">
        <v>0.6</v>
      </c>
      <c r="Y288">
        <v>155.63</v>
      </c>
      <c r="Z288">
        <v>0</v>
      </c>
      <c r="AA288">
        <v>0</v>
      </c>
      <c r="AB288">
        <v>0</v>
      </c>
      <c r="AC288">
        <v>0</v>
      </c>
      <c r="AD288">
        <v>1</v>
      </c>
      <c r="AE288">
        <v>0</v>
      </c>
      <c r="AF288" t="s">
        <v>3</v>
      </c>
      <c r="AG288">
        <v>0.6</v>
      </c>
      <c r="AH288">
        <v>2</v>
      </c>
      <c r="AI288">
        <v>87115640</v>
      </c>
      <c r="AJ288">
        <v>288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</row>
    <row r="289" spans="1:44" x14ac:dyDescent="0.2">
      <c r="A289">
        <f>ROW(Source!A184)</f>
        <v>184</v>
      </c>
      <c r="B289">
        <v>87115649</v>
      </c>
      <c r="C289">
        <v>87115634</v>
      </c>
      <c r="D289">
        <v>85882032</v>
      </c>
      <c r="E289">
        <v>1</v>
      </c>
      <c r="F289">
        <v>1</v>
      </c>
      <c r="G289">
        <v>1</v>
      </c>
      <c r="H289">
        <v>3</v>
      </c>
      <c r="I289" t="s">
        <v>537</v>
      </c>
      <c r="J289" t="s">
        <v>538</v>
      </c>
      <c r="K289" t="s">
        <v>539</v>
      </c>
      <c r="L289">
        <v>1346</v>
      </c>
      <c r="N289">
        <v>1009</v>
      </c>
      <c r="O289" t="s">
        <v>46</v>
      </c>
      <c r="P289" t="s">
        <v>46</v>
      </c>
      <c r="Q289">
        <v>1</v>
      </c>
      <c r="X289">
        <v>2</v>
      </c>
      <c r="Y289">
        <v>911.56</v>
      </c>
      <c r="Z289">
        <v>0</v>
      </c>
      <c r="AA289">
        <v>0</v>
      </c>
      <c r="AB289">
        <v>0</v>
      </c>
      <c r="AC289">
        <v>0</v>
      </c>
      <c r="AD289">
        <v>1</v>
      </c>
      <c r="AE289">
        <v>0</v>
      </c>
      <c r="AF289" t="s">
        <v>3</v>
      </c>
      <c r="AG289">
        <v>2</v>
      </c>
      <c r="AH289">
        <v>2</v>
      </c>
      <c r="AI289">
        <v>87115641</v>
      </c>
      <c r="AJ289">
        <v>289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</row>
    <row r="290" spans="1:44" x14ac:dyDescent="0.2">
      <c r="A290">
        <f>ROW(Source!A184)</f>
        <v>184</v>
      </c>
      <c r="B290">
        <v>87115650</v>
      </c>
      <c r="C290">
        <v>87115634</v>
      </c>
      <c r="D290">
        <v>85795082</v>
      </c>
      <c r="E290">
        <v>117</v>
      </c>
      <c r="F290">
        <v>1</v>
      </c>
      <c r="G290">
        <v>1</v>
      </c>
      <c r="H290">
        <v>3</v>
      </c>
      <c r="I290" t="s">
        <v>141</v>
      </c>
      <c r="J290" t="s">
        <v>3</v>
      </c>
      <c r="K290" t="s">
        <v>142</v>
      </c>
      <c r="L290">
        <v>3277935</v>
      </c>
      <c r="N290">
        <v>1013</v>
      </c>
      <c r="O290" t="s">
        <v>143</v>
      </c>
      <c r="P290" t="s">
        <v>143</v>
      </c>
      <c r="Q290">
        <v>1</v>
      </c>
      <c r="X290">
        <v>2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 t="s">
        <v>3</v>
      </c>
      <c r="AG290">
        <v>2</v>
      </c>
      <c r="AH290">
        <v>2</v>
      </c>
      <c r="AI290">
        <v>87115642</v>
      </c>
      <c r="AJ290">
        <v>290</v>
      </c>
      <c r="AK290">
        <v>0</v>
      </c>
      <c r="AL290">
        <v>0</v>
      </c>
      <c r="AM290">
        <v>0</v>
      </c>
      <c r="AN290">
        <v>0</v>
      </c>
      <c r="AO290">
        <v>0</v>
      </c>
      <c r="AP290">
        <v>0</v>
      </c>
      <c r="AQ290">
        <v>0</v>
      </c>
      <c r="AR290">
        <v>0</v>
      </c>
    </row>
    <row r="291" spans="1:44" x14ac:dyDescent="0.2">
      <c r="A291">
        <f>ROW(Source!A189)</f>
        <v>189</v>
      </c>
      <c r="B291">
        <v>87115663</v>
      </c>
      <c r="C291">
        <v>87115653</v>
      </c>
      <c r="D291">
        <v>85789078</v>
      </c>
      <c r="E291">
        <v>117</v>
      </c>
      <c r="F291">
        <v>1</v>
      </c>
      <c r="G291">
        <v>1</v>
      </c>
      <c r="H291">
        <v>1</v>
      </c>
      <c r="I291" t="s">
        <v>501</v>
      </c>
      <c r="J291" t="s">
        <v>3</v>
      </c>
      <c r="K291" t="s">
        <v>502</v>
      </c>
      <c r="L291">
        <v>1191</v>
      </c>
      <c r="N291">
        <v>1013</v>
      </c>
      <c r="O291" t="s">
        <v>441</v>
      </c>
      <c r="P291" t="s">
        <v>441</v>
      </c>
      <c r="Q291">
        <v>1</v>
      </c>
      <c r="X291">
        <v>41.2</v>
      </c>
      <c r="Y291">
        <v>0</v>
      </c>
      <c r="Z291">
        <v>0</v>
      </c>
      <c r="AA291">
        <v>0</v>
      </c>
      <c r="AB291">
        <v>811.79</v>
      </c>
      <c r="AC291">
        <v>0</v>
      </c>
      <c r="AD291">
        <v>1</v>
      </c>
      <c r="AE291">
        <v>1</v>
      </c>
      <c r="AF291" t="s">
        <v>3</v>
      </c>
      <c r="AG291">
        <v>41.2</v>
      </c>
      <c r="AH291">
        <v>2</v>
      </c>
      <c r="AI291">
        <v>87115654</v>
      </c>
      <c r="AJ291">
        <v>291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</row>
    <row r="292" spans="1:44" x14ac:dyDescent="0.2">
      <c r="A292">
        <f>ROW(Source!A189)</f>
        <v>189</v>
      </c>
      <c r="B292">
        <v>87115664</v>
      </c>
      <c r="C292">
        <v>87115653</v>
      </c>
      <c r="D292">
        <v>85789248</v>
      </c>
      <c r="E292">
        <v>117</v>
      </c>
      <c r="F292">
        <v>1</v>
      </c>
      <c r="G292">
        <v>1</v>
      </c>
      <c r="H292">
        <v>1</v>
      </c>
      <c r="I292" t="s">
        <v>442</v>
      </c>
      <c r="J292" t="s">
        <v>3</v>
      </c>
      <c r="K292" t="s">
        <v>443</v>
      </c>
      <c r="L292">
        <v>1191</v>
      </c>
      <c r="N292">
        <v>1013</v>
      </c>
      <c r="O292" t="s">
        <v>441</v>
      </c>
      <c r="P292" t="s">
        <v>441</v>
      </c>
      <c r="Q292">
        <v>1</v>
      </c>
      <c r="X292">
        <v>0.2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1</v>
      </c>
      <c r="AE292">
        <v>2</v>
      </c>
      <c r="AF292" t="s">
        <v>3</v>
      </c>
      <c r="AG292">
        <v>0.2</v>
      </c>
      <c r="AH292">
        <v>2</v>
      </c>
      <c r="AI292">
        <v>87115655</v>
      </c>
      <c r="AJ292">
        <v>292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</row>
    <row r="293" spans="1:44" x14ac:dyDescent="0.2">
      <c r="A293">
        <f>ROW(Source!A189)</f>
        <v>189</v>
      </c>
      <c r="B293">
        <v>87115665</v>
      </c>
      <c r="C293">
        <v>87115653</v>
      </c>
      <c r="D293">
        <v>85795737</v>
      </c>
      <c r="E293">
        <v>1</v>
      </c>
      <c r="F293">
        <v>1</v>
      </c>
      <c r="G293">
        <v>1</v>
      </c>
      <c r="H293">
        <v>2</v>
      </c>
      <c r="I293" t="s">
        <v>444</v>
      </c>
      <c r="J293" t="s">
        <v>445</v>
      </c>
      <c r="K293" t="s">
        <v>446</v>
      </c>
      <c r="L293">
        <v>1368</v>
      </c>
      <c r="N293">
        <v>1011</v>
      </c>
      <c r="O293" t="s">
        <v>447</v>
      </c>
      <c r="P293" t="s">
        <v>447</v>
      </c>
      <c r="Q293">
        <v>1</v>
      </c>
      <c r="X293">
        <v>0.1</v>
      </c>
      <c r="Y293">
        <v>0</v>
      </c>
      <c r="Z293">
        <v>1626.29</v>
      </c>
      <c r="AA293">
        <v>1090.46</v>
      </c>
      <c r="AB293">
        <v>0</v>
      </c>
      <c r="AC293">
        <v>0</v>
      </c>
      <c r="AD293">
        <v>1</v>
      </c>
      <c r="AE293">
        <v>0</v>
      </c>
      <c r="AF293" t="s">
        <v>3</v>
      </c>
      <c r="AG293">
        <v>0.1</v>
      </c>
      <c r="AH293">
        <v>2</v>
      </c>
      <c r="AI293">
        <v>87115656</v>
      </c>
      <c r="AJ293">
        <v>293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</row>
    <row r="294" spans="1:44" x14ac:dyDescent="0.2">
      <c r="A294">
        <f>ROW(Source!A189)</f>
        <v>189</v>
      </c>
      <c r="B294">
        <v>87115666</v>
      </c>
      <c r="C294">
        <v>87115653</v>
      </c>
      <c r="D294">
        <v>85796632</v>
      </c>
      <c r="E294">
        <v>1</v>
      </c>
      <c r="F294">
        <v>1</v>
      </c>
      <c r="G294">
        <v>1</v>
      </c>
      <c r="H294">
        <v>2</v>
      </c>
      <c r="I294" t="s">
        <v>462</v>
      </c>
      <c r="J294" t="s">
        <v>463</v>
      </c>
      <c r="K294" t="s">
        <v>464</v>
      </c>
      <c r="L294">
        <v>1368</v>
      </c>
      <c r="N294">
        <v>1011</v>
      </c>
      <c r="O294" t="s">
        <v>447</v>
      </c>
      <c r="P294" t="s">
        <v>447</v>
      </c>
      <c r="Q294">
        <v>1</v>
      </c>
      <c r="X294">
        <v>0.1</v>
      </c>
      <c r="Y294">
        <v>0</v>
      </c>
      <c r="Z294">
        <v>641.70000000000005</v>
      </c>
      <c r="AA294">
        <v>811.79</v>
      </c>
      <c r="AB294">
        <v>0</v>
      </c>
      <c r="AC294">
        <v>0</v>
      </c>
      <c r="AD294">
        <v>1</v>
      </c>
      <c r="AE294">
        <v>0</v>
      </c>
      <c r="AF294" t="s">
        <v>3</v>
      </c>
      <c r="AG294">
        <v>0.1</v>
      </c>
      <c r="AH294">
        <v>2</v>
      </c>
      <c r="AI294">
        <v>87115657</v>
      </c>
      <c r="AJ294">
        <v>294</v>
      </c>
      <c r="AK294">
        <v>0</v>
      </c>
      <c r="AL294">
        <v>0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</row>
    <row r="295" spans="1:44" x14ac:dyDescent="0.2">
      <c r="A295">
        <f>ROW(Source!A189)</f>
        <v>189</v>
      </c>
      <c r="B295">
        <v>87115667</v>
      </c>
      <c r="C295">
        <v>87115653</v>
      </c>
      <c r="D295">
        <v>85796828</v>
      </c>
      <c r="E295">
        <v>1</v>
      </c>
      <c r="F295">
        <v>1</v>
      </c>
      <c r="G295">
        <v>1</v>
      </c>
      <c r="H295">
        <v>2</v>
      </c>
      <c r="I295" t="s">
        <v>503</v>
      </c>
      <c r="J295" t="s">
        <v>504</v>
      </c>
      <c r="K295" t="s">
        <v>505</v>
      </c>
      <c r="L295">
        <v>1368</v>
      </c>
      <c r="N295">
        <v>1011</v>
      </c>
      <c r="O295" t="s">
        <v>447</v>
      </c>
      <c r="P295" t="s">
        <v>447</v>
      </c>
      <c r="Q295">
        <v>1</v>
      </c>
      <c r="X295">
        <v>0.16</v>
      </c>
      <c r="Y295">
        <v>0</v>
      </c>
      <c r="Z295">
        <v>34.61</v>
      </c>
      <c r="AA295">
        <v>0</v>
      </c>
      <c r="AB295">
        <v>0</v>
      </c>
      <c r="AC295">
        <v>0</v>
      </c>
      <c r="AD295">
        <v>1</v>
      </c>
      <c r="AE295">
        <v>0</v>
      </c>
      <c r="AF295" t="s">
        <v>3</v>
      </c>
      <c r="AG295">
        <v>0.16</v>
      </c>
      <c r="AH295">
        <v>2</v>
      </c>
      <c r="AI295">
        <v>87115658</v>
      </c>
      <c r="AJ295">
        <v>295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</row>
    <row r="296" spans="1:44" x14ac:dyDescent="0.2">
      <c r="A296">
        <f>ROW(Source!A189)</f>
        <v>189</v>
      </c>
      <c r="B296">
        <v>87115668</v>
      </c>
      <c r="C296">
        <v>87115653</v>
      </c>
      <c r="D296">
        <v>85872296</v>
      </c>
      <c r="E296">
        <v>1</v>
      </c>
      <c r="F296">
        <v>1</v>
      </c>
      <c r="G296">
        <v>1</v>
      </c>
      <c r="H296">
        <v>3</v>
      </c>
      <c r="I296" t="s">
        <v>506</v>
      </c>
      <c r="J296" t="s">
        <v>507</v>
      </c>
      <c r="K296" t="s">
        <v>508</v>
      </c>
      <c r="L296">
        <v>1348</v>
      </c>
      <c r="N296">
        <v>1009</v>
      </c>
      <c r="O296" t="s">
        <v>54</v>
      </c>
      <c r="P296" t="s">
        <v>54</v>
      </c>
      <c r="Q296">
        <v>1000</v>
      </c>
      <c r="X296">
        <v>3.0000000000000001E-3</v>
      </c>
      <c r="Y296">
        <v>70310.45</v>
      </c>
      <c r="Z296">
        <v>0</v>
      </c>
      <c r="AA296">
        <v>0</v>
      </c>
      <c r="AB296">
        <v>0</v>
      </c>
      <c r="AC296">
        <v>0</v>
      </c>
      <c r="AD296">
        <v>1</v>
      </c>
      <c r="AE296">
        <v>0</v>
      </c>
      <c r="AF296" t="s">
        <v>3</v>
      </c>
      <c r="AG296">
        <v>3.0000000000000001E-3</v>
      </c>
      <c r="AH296">
        <v>2</v>
      </c>
      <c r="AI296">
        <v>87115659</v>
      </c>
      <c r="AJ296">
        <v>296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</row>
    <row r="297" spans="1:44" x14ac:dyDescent="0.2">
      <c r="A297">
        <f>ROW(Source!A189)</f>
        <v>189</v>
      </c>
      <c r="B297">
        <v>87115669</v>
      </c>
      <c r="C297">
        <v>87115653</v>
      </c>
      <c r="D297">
        <v>85882095</v>
      </c>
      <c r="E297">
        <v>1</v>
      </c>
      <c r="F297">
        <v>1</v>
      </c>
      <c r="G297">
        <v>1</v>
      </c>
      <c r="H297">
        <v>3</v>
      </c>
      <c r="I297" t="s">
        <v>509</v>
      </c>
      <c r="J297" t="s">
        <v>510</v>
      </c>
      <c r="K297" t="s">
        <v>511</v>
      </c>
      <c r="L297">
        <v>1346</v>
      </c>
      <c r="N297">
        <v>1009</v>
      </c>
      <c r="O297" t="s">
        <v>46</v>
      </c>
      <c r="P297" t="s">
        <v>46</v>
      </c>
      <c r="Q297">
        <v>1</v>
      </c>
      <c r="X297">
        <v>0.8</v>
      </c>
      <c r="Y297">
        <v>79.88</v>
      </c>
      <c r="Z297">
        <v>0</v>
      </c>
      <c r="AA297">
        <v>0</v>
      </c>
      <c r="AB297">
        <v>0</v>
      </c>
      <c r="AC297">
        <v>0</v>
      </c>
      <c r="AD297">
        <v>1</v>
      </c>
      <c r="AE297">
        <v>0</v>
      </c>
      <c r="AF297" t="s">
        <v>3</v>
      </c>
      <c r="AG297">
        <v>0.8</v>
      </c>
      <c r="AH297">
        <v>2</v>
      </c>
      <c r="AI297">
        <v>87115660</v>
      </c>
      <c r="AJ297">
        <v>297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</row>
    <row r="298" spans="1:44" x14ac:dyDescent="0.2">
      <c r="A298">
        <f>ROW(Source!A189)</f>
        <v>189</v>
      </c>
      <c r="B298">
        <v>87115670</v>
      </c>
      <c r="C298">
        <v>87115653</v>
      </c>
      <c r="D298">
        <v>85892798</v>
      </c>
      <c r="E298">
        <v>1</v>
      </c>
      <c r="F298">
        <v>1</v>
      </c>
      <c r="G298">
        <v>1</v>
      </c>
      <c r="H298">
        <v>3</v>
      </c>
      <c r="I298" t="s">
        <v>145</v>
      </c>
      <c r="J298" t="s">
        <v>147</v>
      </c>
      <c r="K298" t="s">
        <v>146</v>
      </c>
      <c r="L298">
        <v>1425</v>
      </c>
      <c r="N298">
        <v>1013</v>
      </c>
      <c r="O298" t="s">
        <v>133</v>
      </c>
      <c r="P298" t="s">
        <v>133</v>
      </c>
      <c r="Q298">
        <v>1</v>
      </c>
      <c r="X298">
        <v>1.02</v>
      </c>
      <c r="Y298">
        <v>896.51</v>
      </c>
      <c r="Z298">
        <v>0</v>
      </c>
      <c r="AA298">
        <v>0</v>
      </c>
      <c r="AB298">
        <v>0</v>
      </c>
      <c r="AC298">
        <v>0</v>
      </c>
      <c r="AD298">
        <v>1</v>
      </c>
      <c r="AE298">
        <v>0</v>
      </c>
      <c r="AF298" t="s">
        <v>3</v>
      </c>
      <c r="AG298">
        <v>1.02</v>
      </c>
      <c r="AH298">
        <v>2</v>
      </c>
      <c r="AI298">
        <v>87115661</v>
      </c>
      <c r="AJ298">
        <v>298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</row>
    <row r="299" spans="1:44" x14ac:dyDescent="0.2">
      <c r="A299">
        <f>ROW(Source!A189)</f>
        <v>189</v>
      </c>
      <c r="B299">
        <v>87115671</v>
      </c>
      <c r="C299">
        <v>87115653</v>
      </c>
      <c r="D299">
        <v>85795082</v>
      </c>
      <c r="E299">
        <v>117</v>
      </c>
      <c r="F299">
        <v>1</v>
      </c>
      <c r="G299">
        <v>1</v>
      </c>
      <c r="H299">
        <v>3</v>
      </c>
      <c r="I299" t="s">
        <v>141</v>
      </c>
      <c r="J299" t="s">
        <v>3</v>
      </c>
      <c r="K299" t="s">
        <v>142</v>
      </c>
      <c r="L299">
        <v>3277935</v>
      </c>
      <c r="N299">
        <v>1013</v>
      </c>
      <c r="O299" t="s">
        <v>143</v>
      </c>
      <c r="P299" t="s">
        <v>143</v>
      </c>
      <c r="Q299">
        <v>1</v>
      </c>
      <c r="X299">
        <v>2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 t="s">
        <v>3</v>
      </c>
      <c r="AG299">
        <v>2</v>
      </c>
      <c r="AH299">
        <v>2</v>
      </c>
      <c r="AI299">
        <v>87115662</v>
      </c>
      <c r="AJ299">
        <v>299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</row>
    <row r="300" spans="1:44" x14ac:dyDescent="0.2">
      <c r="A300">
        <f>ROW(Source!A190)</f>
        <v>190</v>
      </c>
      <c r="B300">
        <v>87115663</v>
      </c>
      <c r="C300">
        <v>87115653</v>
      </c>
      <c r="D300">
        <v>85789078</v>
      </c>
      <c r="E300">
        <v>117</v>
      </c>
      <c r="F300">
        <v>1</v>
      </c>
      <c r="G300">
        <v>1</v>
      </c>
      <c r="H300">
        <v>1</v>
      </c>
      <c r="I300" t="s">
        <v>501</v>
      </c>
      <c r="J300" t="s">
        <v>3</v>
      </c>
      <c r="K300" t="s">
        <v>502</v>
      </c>
      <c r="L300">
        <v>1191</v>
      </c>
      <c r="N300">
        <v>1013</v>
      </c>
      <c r="O300" t="s">
        <v>441</v>
      </c>
      <c r="P300" t="s">
        <v>441</v>
      </c>
      <c r="Q300">
        <v>1</v>
      </c>
      <c r="X300">
        <v>41.2</v>
      </c>
      <c r="Y300">
        <v>0</v>
      </c>
      <c r="Z300">
        <v>0</v>
      </c>
      <c r="AA300">
        <v>0</v>
      </c>
      <c r="AB300">
        <v>811.79</v>
      </c>
      <c r="AC300">
        <v>0</v>
      </c>
      <c r="AD300">
        <v>1</v>
      </c>
      <c r="AE300">
        <v>1</v>
      </c>
      <c r="AF300" t="s">
        <v>3</v>
      </c>
      <c r="AG300">
        <v>41.2</v>
      </c>
      <c r="AH300">
        <v>2</v>
      </c>
      <c r="AI300">
        <v>87115654</v>
      </c>
      <c r="AJ300">
        <v>300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</row>
    <row r="301" spans="1:44" x14ac:dyDescent="0.2">
      <c r="A301">
        <f>ROW(Source!A190)</f>
        <v>190</v>
      </c>
      <c r="B301">
        <v>87115664</v>
      </c>
      <c r="C301">
        <v>87115653</v>
      </c>
      <c r="D301">
        <v>85789248</v>
      </c>
      <c r="E301">
        <v>117</v>
      </c>
      <c r="F301">
        <v>1</v>
      </c>
      <c r="G301">
        <v>1</v>
      </c>
      <c r="H301">
        <v>1</v>
      </c>
      <c r="I301" t="s">
        <v>442</v>
      </c>
      <c r="J301" t="s">
        <v>3</v>
      </c>
      <c r="K301" t="s">
        <v>443</v>
      </c>
      <c r="L301">
        <v>1191</v>
      </c>
      <c r="N301">
        <v>1013</v>
      </c>
      <c r="O301" t="s">
        <v>441</v>
      </c>
      <c r="P301" t="s">
        <v>441</v>
      </c>
      <c r="Q301">
        <v>1</v>
      </c>
      <c r="X301">
        <v>0.2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1</v>
      </c>
      <c r="AE301">
        <v>2</v>
      </c>
      <c r="AF301" t="s">
        <v>3</v>
      </c>
      <c r="AG301">
        <v>0.2</v>
      </c>
      <c r="AH301">
        <v>2</v>
      </c>
      <c r="AI301">
        <v>87115655</v>
      </c>
      <c r="AJ301">
        <v>301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</row>
    <row r="302" spans="1:44" x14ac:dyDescent="0.2">
      <c r="A302">
        <f>ROW(Source!A190)</f>
        <v>190</v>
      </c>
      <c r="B302">
        <v>87115665</v>
      </c>
      <c r="C302">
        <v>87115653</v>
      </c>
      <c r="D302">
        <v>85795737</v>
      </c>
      <c r="E302">
        <v>1</v>
      </c>
      <c r="F302">
        <v>1</v>
      </c>
      <c r="G302">
        <v>1</v>
      </c>
      <c r="H302">
        <v>2</v>
      </c>
      <c r="I302" t="s">
        <v>444</v>
      </c>
      <c r="J302" t="s">
        <v>445</v>
      </c>
      <c r="K302" t="s">
        <v>446</v>
      </c>
      <c r="L302">
        <v>1368</v>
      </c>
      <c r="N302">
        <v>1011</v>
      </c>
      <c r="O302" t="s">
        <v>447</v>
      </c>
      <c r="P302" t="s">
        <v>447</v>
      </c>
      <c r="Q302">
        <v>1</v>
      </c>
      <c r="X302">
        <v>0.1</v>
      </c>
      <c r="Y302">
        <v>0</v>
      </c>
      <c r="Z302">
        <v>1626.29</v>
      </c>
      <c r="AA302">
        <v>1090.46</v>
      </c>
      <c r="AB302">
        <v>0</v>
      </c>
      <c r="AC302">
        <v>0</v>
      </c>
      <c r="AD302">
        <v>1</v>
      </c>
      <c r="AE302">
        <v>0</v>
      </c>
      <c r="AF302" t="s">
        <v>3</v>
      </c>
      <c r="AG302">
        <v>0.1</v>
      </c>
      <c r="AH302">
        <v>2</v>
      </c>
      <c r="AI302">
        <v>87115656</v>
      </c>
      <c r="AJ302">
        <v>302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</row>
    <row r="303" spans="1:44" x14ac:dyDescent="0.2">
      <c r="A303">
        <f>ROW(Source!A190)</f>
        <v>190</v>
      </c>
      <c r="B303">
        <v>87115666</v>
      </c>
      <c r="C303">
        <v>87115653</v>
      </c>
      <c r="D303">
        <v>85796632</v>
      </c>
      <c r="E303">
        <v>1</v>
      </c>
      <c r="F303">
        <v>1</v>
      </c>
      <c r="G303">
        <v>1</v>
      </c>
      <c r="H303">
        <v>2</v>
      </c>
      <c r="I303" t="s">
        <v>462</v>
      </c>
      <c r="J303" t="s">
        <v>463</v>
      </c>
      <c r="K303" t="s">
        <v>464</v>
      </c>
      <c r="L303">
        <v>1368</v>
      </c>
      <c r="N303">
        <v>1011</v>
      </c>
      <c r="O303" t="s">
        <v>447</v>
      </c>
      <c r="P303" t="s">
        <v>447</v>
      </c>
      <c r="Q303">
        <v>1</v>
      </c>
      <c r="X303">
        <v>0.1</v>
      </c>
      <c r="Y303">
        <v>0</v>
      </c>
      <c r="Z303">
        <v>641.70000000000005</v>
      </c>
      <c r="AA303">
        <v>811.79</v>
      </c>
      <c r="AB303">
        <v>0</v>
      </c>
      <c r="AC303">
        <v>0</v>
      </c>
      <c r="AD303">
        <v>1</v>
      </c>
      <c r="AE303">
        <v>0</v>
      </c>
      <c r="AF303" t="s">
        <v>3</v>
      </c>
      <c r="AG303">
        <v>0.1</v>
      </c>
      <c r="AH303">
        <v>2</v>
      </c>
      <c r="AI303">
        <v>87115657</v>
      </c>
      <c r="AJ303">
        <v>303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</row>
    <row r="304" spans="1:44" x14ac:dyDescent="0.2">
      <c r="A304">
        <f>ROW(Source!A190)</f>
        <v>190</v>
      </c>
      <c r="B304">
        <v>87115667</v>
      </c>
      <c r="C304">
        <v>87115653</v>
      </c>
      <c r="D304">
        <v>85796828</v>
      </c>
      <c r="E304">
        <v>1</v>
      </c>
      <c r="F304">
        <v>1</v>
      </c>
      <c r="G304">
        <v>1</v>
      </c>
      <c r="H304">
        <v>2</v>
      </c>
      <c r="I304" t="s">
        <v>503</v>
      </c>
      <c r="J304" t="s">
        <v>504</v>
      </c>
      <c r="K304" t="s">
        <v>505</v>
      </c>
      <c r="L304">
        <v>1368</v>
      </c>
      <c r="N304">
        <v>1011</v>
      </c>
      <c r="O304" t="s">
        <v>447</v>
      </c>
      <c r="P304" t="s">
        <v>447</v>
      </c>
      <c r="Q304">
        <v>1</v>
      </c>
      <c r="X304">
        <v>0.16</v>
      </c>
      <c r="Y304">
        <v>0</v>
      </c>
      <c r="Z304">
        <v>34.61</v>
      </c>
      <c r="AA304">
        <v>0</v>
      </c>
      <c r="AB304">
        <v>0</v>
      </c>
      <c r="AC304">
        <v>0</v>
      </c>
      <c r="AD304">
        <v>1</v>
      </c>
      <c r="AE304">
        <v>0</v>
      </c>
      <c r="AF304" t="s">
        <v>3</v>
      </c>
      <c r="AG304">
        <v>0.16</v>
      </c>
      <c r="AH304">
        <v>2</v>
      </c>
      <c r="AI304">
        <v>87115658</v>
      </c>
      <c r="AJ304">
        <v>304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</row>
    <row r="305" spans="1:44" x14ac:dyDescent="0.2">
      <c r="A305">
        <f>ROW(Source!A190)</f>
        <v>190</v>
      </c>
      <c r="B305">
        <v>87115668</v>
      </c>
      <c r="C305">
        <v>87115653</v>
      </c>
      <c r="D305">
        <v>85872296</v>
      </c>
      <c r="E305">
        <v>1</v>
      </c>
      <c r="F305">
        <v>1</v>
      </c>
      <c r="G305">
        <v>1</v>
      </c>
      <c r="H305">
        <v>3</v>
      </c>
      <c r="I305" t="s">
        <v>506</v>
      </c>
      <c r="J305" t="s">
        <v>507</v>
      </c>
      <c r="K305" t="s">
        <v>508</v>
      </c>
      <c r="L305">
        <v>1348</v>
      </c>
      <c r="N305">
        <v>1009</v>
      </c>
      <c r="O305" t="s">
        <v>54</v>
      </c>
      <c r="P305" t="s">
        <v>54</v>
      </c>
      <c r="Q305">
        <v>1000</v>
      </c>
      <c r="X305">
        <v>3.0000000000000001E-3</v>
      </c>
      <c r="Y305">
        <v>70310.45</v>
      </c>
      <c r="Z305">
        <v>0</v>
      </c>
      <c r="AA305">
        <v>0</v>
      </c>
      <c r="AB305">
        <v>0</v>
      </c>
      <c r="AC305">
        <v>0</v>
      </c>
      <c r="AD305">
        <v>1</v>
      </c>
      <c r="AE305">
        <v>0</v>
      </c>
      <c r="AF305" t="s">
        <v>3</v>
      </c>
      <c r="AG305">
        <v>3.0000000000000001E-3</v>
      </c>
      <c r="AH305">
        <v>2</v>
      </c>
      <c r="AI305">
        <v>87115659</v>
      </c>
      <c r="AJ305">
        <v>305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</row>
    <row r="306" spans="1:44" x14ac:dyDescent="0.2">
      <c r="A306">
        <f>ROW(Source!A190)</f>
        <v>190</v>
      </c>
      <c r="B306">
        <v>87115669</v>
      </c>
      <c r="C306">
        <v>87115653</v>
      </c>
      <c r="D306">
        <v>85882095</v>
      </c>
      <c r="E306">
        <v>1</v>
      </c>
      <c r="F306">
        <v>1</v>
      </c>
      <c r="G306">
        <v>1</v>
      </c>
      <c r="H306">
        <v>3</v>
      </c>
      <c r="I306" t="s">
        <v>509</v>
      </c>
      <c r="J306" t="s">
        <v>510</v>
      </c>
      <c r="K306" t="s">
        <v>511</v>
      </c>
      <c r="L306">
        <v>1346</v>
      </c>
      <c r="N306">
        <v>1009</v>
      </c>
      <c r="O306" t="s">
        <v>46</v>
      </c>
      <c r="P306" t="s">
        <v>46</v>
      </c>
      <c r="Q306">
        <v>1</v>
      </c>
      <c r="X306">
        <v>0.8</v>
      </c>
      <c r="Y306">
        <v>79.88</v>
      </c>
      <c r="Z306">
        <v>0</v>
      </c>
      <c r="AA306">
        <v>0</v>
      </c>
      <c r="AB306">
        <v>0</v>
      </c>
      <c r="AC306">
        <v>0</v>
      </c>
      <c r="AD306">
        <v>1</v>
      </c>
      <c r="AE306">
        <v>0</v>
      </c>
      <c r="AF306" t="s">
        <v>3</v>
      </c>
      <c r="AG306">
        <v>0.8</v>
      </c>
      <c r="AH306">
        <v>2</v>
      </c>
      <c r="AI306">
        <v>87115660</v>
      </c>
      <c r="AJ306">
        <v>306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</row>
    <row r="307" spans="1:44" x14ac:dyDescent="0.2">
      <c r="A307">
        <f>ROW(Source!A190)</f>
        <v>190</v>
      </c>
      <c r="B307">
        <v>87115670</v>
      </c>
      <c r="C307">
        <v>87115653</v>
      </c>
      <c r="D307">
        <v>85892798</v>
      </c>
      <c r="E307">
        <v>1</v>
      </c>
      <c r="F307">
        <v>1</v>
      </c>
      <c r="G307">
        <v>1</v>
      </c>
      <c r="H307">
        <v>3</v>
      </c>
      <c r="I307" t="s">
        <v>145</v>
      </c>
      <c r="J307" t="s">
        <v>147</v>
      </c>
      <c r="K307" t="s">
        <v>146</v>
      </c>
      <c r="L307">
        <v>1425</v>
      </c>
      <c r="N307">
        <v>1013</v>
      </c>
      <c r="O307" t="s">
        <v>133</v>
      </c>
      <c r="P307" t="s">
        <v>133</v>
      </c>
      <c r="Q307">
        <v>1</v>
      </c>
      <c r="X307">
        <v>1.02</v>
      </c>
      <c r="Y307">
        <v>896.51</v>
      </c>
      <c r="Z307">
        <v>0</v>
      </c>
      <c r="AA307">
        <v>0</v>
      </c>
      <c r="AB307">
        <v>0</v>
      </c>
      <c r="AC307">
        <v>0</v>
      </c>
      <c r="AD307">
        <v>1</v>
      </c>
      <c r="AE307">
        <v>0</v>
      </c>
      <c r="AF307" t="s">
        <v>3</v>
      </c>
      <c r="AG307">
        <v>1.02</v>
      </c>
      <c r="AH307">
        <v>2</v>
      </c>
      <c r="AI307">
        <v>87115661</v>
      </c>
      <c r="AJ307">
        <v>307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</row>
    <row r="308" spans="1:44" x14ac:dyDescent="0.2">
      <c r="A308">
        <f>ROW(Source!A190)</f>
        <v>190</v>
      </c>
      <c r="B308">
        <v>87115671</v>
      </c>
      <c r="C308">
        <v>87115653</v>
      </c>
      <c r="D308">
        <v>85795082</v>
      </c>
      <c r="E308">
        <v>117</v>
      </c>
      <c r="F308">
        <v>1</v>
      </c>
      <c r="G308">
        <v>1</v>
      </c>
      <c r="H308">
        <v>3</v>
      </c>
      <c r="I308" t="s">
        <v>141</v>
      </c>
      <c r="J308" t="s">
        <v>3</v>
      </c>
      <c r="K308" t="s">
        <v>142</v>
      </c>
      <c r="L308">
        <v>3277935</v>
      </c>
      <c r="N308">
        <v>1013</v>
      </c>
      <c r="O308" t="s">
        <v>143</v>
      </c>
      <c r="P308" t="s">
        <v>143</v>
      </c>
      <c r="Q308">
        <v>1</v>
      </c>
      <c r="X308">
        <v>2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 t="s">
        <v>3</v>
      </c>
      <c r="AG308">
        <v>2</v>
      </c>
      <c r="AH308">
        <v>2</v>
      </c>
      <c r="AI308">
        <v>87115662</v>
      </c>
      <c r="AJ308">
        <v>308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</row>
    <row r="309" spans="1:44" x14ac:dyDescent="0.2">
      <c r="A309">
        <f>ROW(Source!A345)</f>
        <v>345</v>
      </c>
      <c r="B309">
        <v>87115701</v>
      </c>
      <c r="C309">
        <v>87115698</v>
      </c>
      <c r="D309">
        <v>85789218</v>
      </c>
      <c r="E309">
        <v>117</v>
      </c>
      <c r="F309">
        <v>1</v>
      </c>
      <c r="G309">
        <v>1</v>
      </c>
      <c r="H309">
        <v>1</v>
      </c>
      <c r="I309" t="s">
        <v>540</v>
      </c>
      <c r="J309" t="s">
        <v>3</v>
      </c>
      <c r="K309" t="s">
        <v>541</v>
      </c>
      <c r="L309">
        <v>1369</v>
      </c>
      <c r="N309">
        <v>1013</v>
      </c>
      <c r="O309" t="s">
        <v>485</v>
      </c>
      <c r="P309" t="s">
        <v>485</v>
      </c>
      <c r="Q309">
        <v>1</v>
      </c>
      <c r="X309">
        <v>0.5</v>
      </c>
      <c r="Y309">
        <v>0</v>
      </c>
      <c r="Z309">
        <v>0</v>
      </c>
      <c r="AA309">
        <v>0</v>
      </c>
      <c r="AB309">
        <v>1090.46</v>
      </c>
      <c r="AC309">
        <v>0</v>
      </c>
      <c r="AD309">
        <v>1</v>
      </c>
      <c r="AE309">
        <v>1</v>
      </c>
      <c r="AF309" t="s">
        <v>3</v>
      </c>
      <c r="AG309">
        <v>0.5</v>
      </c>
      <c r="AH309">
        <v>2</v>
      </c>
      <c r="AI309">
        <v>87115699</v>
      </c>
      <c r="AJ309">
        <v>309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</row>
    <row r="310" spans="1:44" x14ac:dyDescent="0.2">
      <c r="A310">
        <f>ROW(Source!A345)</f>
        <v>345</v>
      </c>
      <c r="B310">
        <v>87115702</v>
      </c>
      <c r="C310">
        <v>87115698</v>
      </c>
      <c r="D310">
        <v>85789242</v>
      </c>
      <c r="E310">
        <v>117</v>
      </c>
      <c r="F310">
        <v>1</v>
      </c>
      <c r="G310">
        <v>1</v>
      </c>
      <c r="H310">
        <v>1</v>
      </c>
      <c r="I310" t="s">
        <v>542</v>
      </c>
      <c r="J310" t="s">
        <v>3</v>
      </c>
      <c r="K310" t="s">
        <v>543</v>
      </c>
      <c r="L310">
        <v>1369</v>
      </c>
      <c r="N310">
        <v>1013</v>
      </c>
      <c r="O310" t="s">
        <v>485</v>
      </c>
      <c r="P310" t="s">
        <v>485</v>
      </c>
      <c r="Q310">
        <v>1</v>
      </c>
      <c r="X310">
        <v>0.5</v>
      </c>
      <c r="Y310">
        <v>0</v>
      </c>
      <c r="Z310">
        <v>0</v>
      </c>
      <c r="AA310">
        <v>0</v>
      </c>
      <c r="AB310">
        <v>1066.23</v>
      </c>
      <c r="AC310">
        <v>0</v>
      </c>
      <c r="AD310">
        <v>1</v>
      </c>
      <c r="AE310">
        <v>1</v>
      </c>
      <c r="AF310" t="s">
        <v>3</v>
      </c>
      <c r="AG310">
        <v>0.5</v>
      </c>
      <c r="AH310">
        <v>2</v>
      </c>
      <c r="AI310">
        <v>87115700</v>
      </c>
      <c r="AJ310">
        <v>310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</row>
    <row r="311" spans="1:44" x14ac:dyDescent="0.2">
      <c r="A311">
        <f>ROW(Source!A346)</f>
        <v>346</v>
      </c>
      <c r="B311">
        <v>87115701</v>
      </c>
      <c r="C311">
        <v>87115698</v>
      </c>
      <c r="D311">
        <v>85789218</v>
      </c>
      <c r="E311">
        <v>117</v>
      </c>
      <c r="F311">
        <v>1</v>
      </c>
      <c r="G311">
        <v>1</v>
      </c>
      <c r="H311">
        <v>1</v>
      </c>
      <c r="I311" t="s">
        <v>540</v>
      </c>
      <c r="J311" t="s">
        <v>3</v>
      </c>
      <c r="K311" t="s">
        <v>541</v>
      </c>
      <c r="L311">
        <v>1369</v>
      </c>
      <c r="N311">
        <v>1013</v>
      </c>
      <c r="O311" t="s">
        <v>485</v>
      </c>
      <c r="P311" t="s">
        <v>485</v>
      </c>
      <c r="Q311">
        <v>1</v>
      </c>
      <c r="X311">
        <v>0.5</v>
      </c>
      <c r="Y311">
        <v>0</v>
      </c>
      <c r="Z311">
        <v>0</v>
      </c>
      <c r="AA311">
        <v>0</v>
      </c>
      <c r="AB311">
        <v>1090.46</v>
      </c>
      <c r="AC311">
        <v>0</v>
      </c>
      <c r="AD311">
        <v>1</v>
      </c>
      <c r="AE311">
        <v>1</v>
      </c>
      <c r="AF311" t="s">
        <v>3</v>
      </c>
      <c r="AG311">
        <v>0.5</v>
      </c>
      <c r="AH311">
        <v>2</v>
      </c>
      <c r="AI311">
        <v>87115699</v>
      </c>
      <c r="AJ311">
        <v>311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</row>
    <row r="312" spans="1:44" x14ac:dyDescent="0.2">
      <c r="A312">
        <f>ROW(Source!A346)</f>
        <v>346</v>
      </c>
      <c r="B312">
        <v>87115702</v>
      </c>
      <c r="C312">
        <v>87115698</v>
      </c>
      <c r="D312">
        <v>85789242</v>
      </c>
      <c r="E312">
        <v>117</v>
      </c>
      <c r="F312">
        <v>1</v>
      </c>
      <c r="G312">
        <v>1</v>
      </c>
      <c r="H312">
        <v>1</v>
      </c>
      <c r="I312" t="s">
        <v>542</v>
      </c>
      <c r="J312" t="s">
        <v>3</v>
      </c>
      <c r="K312" t="s">
        <v>543</v>
      </c>
      <c r="L312">
        <v>1369</v>
      </c>
      <c r="N312">
        <v>1013</v>
      </c>
      <c r="O312" t="s">
        <v>485</v>
      </c>
      <c r="P312" t="s">
        <v>485</v>
      </c>
      <c r="Q312">
        <v>1</v>
      </c>
      <c r="X312">
        <v>0.5</v>
      </c>
      <c r="Y312">
        <v>0</v>
      </c>
      <c r="Z312">
        <v>0</v>
      </c>
      <c r="AA312">
        <v>0</v>
      </c>
      <c r="AB312">
        <v>1066.23</v>
      </c>
      <c r="AC312">
        <v>0</v>
      </c>
      <c r="AD312">
        <v>1</v>
      </c>
      <c r="AE312">
        <v>1</v>
      </c>
      <c r="AF312" t="s">
        <v>3</v>
      </c>
      <c r="AG312">
        <v>0.5</v>
      </c>
      <c r="AH312">
        <v>2</v>
      </c>
      <c r="AI312">
        <v>87115700</v>
      </c>
      <c r="AJ312">
        <v>312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</row>
    <row r="313" spans="1:44" x14ac:dyDescent="0.2">
      <c r="A313">
        <f>ROW(Source!A347)</f>
        <v>347</v>
      </c>
      <c r="B313">
        <v>87115706</v>
      </c>
      <c r="C313">
        <v>87115703</v>
      </c>
      <c r="D313">
        <v>85789218</v>
      </c>
      <c r="E313">
        <v>117</v>
      </c>
      <c r="F313">
        <v>1</v>
      </c>
      <c r="G313">
        <v>1</v>
      </c>
      <c r="H313">
        <v>1</v>
      </c>
      <c r="I313" t="s">
        <v>540</v>
      </c>
      <c r="J313" t="s">
        <v>3</v>
      </c>
      <c r="K313" t="s">
        <v>541</v>
      </c>
      <c r="L313">
        <v>1369</v>
      </c>
      <c r="N313">
        <v>1013</v>
      </c>
      <c r="O313" t="s">
        <v>485</v>
      </c>
      <c r="P313" t="s">
        <v>485</v>
      </c>
      <c r="Q313">
        <v>1</v>
      </c>
      <c r="X313">
        <v>6.48</v>
      </c>
      <c r="Y313">
        <v>0</v>
      </c>
      <c r="Z313">
        <v>0</v>
      </c>
      <c r="AA313">
        <v>0</v>
      </c>
      <c r="AB313">
        <v>1090.46</v>
      </c>
      <c r="AC313">
        <v>0</v>
      </c>
      <c r="AD313">
        <v>1</v>
      </c>
      <c r="AE313">
        <v>1</v>
      </c>
      <c r="AF313" t="s">
        <v>3</v>
      </c>
      <c r="AG313">
        <v>6.48</v>
      </c>
      <c r="AH313">
        <v>2</v>
      </c>
      <c r="AI313">
        <v>87115704</v>
      </c>
      <c r="AJ313">
        <v>313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0</v>
      </c>
      <c r="AR313">
        <v>0</v>
      </c>
    </row>
    <row r="314" spans="1:44" x14ac:dyDescent="0.2">
      <c r="A314">
        <f>ROW(Source!A347)</f>
        <v>347</v>
      </c>
      <c r="B314">
        <v>87115707</v>
      </c>
      <c r="C314">
        <v>87115703</v>
      </c>
      <c r="D314">
        <v>85789242</v>
      </c>
      <c r="E314">
        <v>117</v>
      </c>
      <c r="F314">
        <v>1</v>
      </c>
      <c r="G314">
        <v>1</v>
      </c>
      <c r="H314">
        <v>1</v>
      </c>
      <c r="I314" t="s">
        <v>542</v>
      </c>
      <c r="J314" t="s">
        <v>3</v>
      </c>
      <c r="K314" t="s">
        <v>543</v>
      </c>
      <c r="L314">
        <v>1369</v>
      </c>
      <c r="N314">
        <v>1013</v>
      </c>
      <c r="O314" t="s">
        <v>485</v>
      </c>
      <c r="P314" t="s">
        <v>485</v>
      </c>
      <c r="Q314">
        <v>1</v>
      </c>
      <c r="X314">
        <v>6.48</v>
      </c>
      <c r="Y314">
        <v>0</v>
      </c>
      <c r="Z314">
        <v>0</v>
      </c>
      <c r="AA314">
        <v>0</v>
      </c>
      <c r="AB314">
        <v>1066.23</v>
      </c>
      <c r="AC314">
        <v>0</v>
      </c>
      <c r="AD314">
        <v>1</v>
      </c>
      <c r="AE314">
        <v>1</v>
      </c>
      <c r="AF314" t="s">
        <v>3</v>
      </c>
      <c r="AG314">
        <v>6.48</v>
      </c>
      <c r="AH314">
        <v>2</v>
      </c>
      <c r="AI314">
        <v>87115705</v>
      </c>
      <c r="AJ314">
        <v>314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0</v>
      </c>
      <c r="AR314">
        <v>0</v>
      </c>
    </row>
    <row r="315" spans="1:44" x14ac:dyDescent="0.2">
      <c r="A315">
        <f>ROW(Source!A348)</f>
        <v>348</v>
      </c>
      <c r="B315">
        <v>87115706</v>
      </c>
      <c r="C315">
        <v>87115703</v>
      </c>
      <c r="D315">
        <v>85789218</v>
      </c>
      <c r="E315">
        <v>117</v>
      </c>
      <c r="F315">
        <v>1</v>
      </c>
      <c r="G315">
        <v>1</v>
      </c>
      <c r="H315">
        <v>1</v>
      </c>
      <c r="I315" t="s">
        <v>540</v>
      </c>
      <c r="J315" t="s">
        <v>3</v>
      </c>
      <c r="K315" t="s">
        <v>541</v>
      </c>
      <c r="L315">
        <v>1369</v>
      </c>
      <c r="N315">
        <v>1013</v>
      </c>
      <c r="O315" t="s">
        <v>485</v>
      </c>
      <c r="P315" t="s">
        <v>485</v>
      </c>
      <c r="Q315">
        <v>1</v>
      </c>
      <c r="X315">
        <v>6.48</v>
      </c>
      <c r="Y315">
        <v>0</v>
      </c>
      <c r="Z315">
        <v>0</v>
      </c>
      <c r="AA315">
        <v>0</v>
      </c>
      <c r="AB315">
        <v>1090.46</v>
      </c>
      <c r="AC315">
        <v>0</v>
      </c>
      <c r="AD315">
        <v>1</v>
      </c>
      <c r="AE315">
        <v>1</v>
      </c>
      <c r="AF315" t="s">
        <v>3</v>
      </c>
      <c r="AG315">
        <v>6.48</v>
      </c>
      <c r="AH315">
        <v>2</v>
      </c>
      <c r="AI315">
        <v>87115704</v>
      </c>
      <c r="AJ315">
        <v>315</v>
      </c>
      <c r="AK315">
        <v>0</v>
      </c>
      <c r="AL315">
        <v>0</v>
      </c>
      <c r="AM315">
        <v>0</v>
      </c>
      <c r="AN315">
        <v>0</v>
      </c>
      <c r="AO315">
        <v>0</v>
      </c>
      <c r="AP315">
        <v>0</v>
      </c>
      <c r="AQ315">
        <v>0</v>
      </c>
      <c r="AR315">
        <v>0</v>
      </c>
    </row>
    <row r="316" spans="1:44" x14ac:dyDescent="0.2">
      <c r="A316">
        <f>ROW(Source!A348)</f>
        <v>348</v>
      </c>
      <c r="B316">
        <v>87115707</v>
      </c>
      <c r="C316">
        <v>87115703</v>
      </c>
      <c r="D316">
        <v>85789242</v>
      </c>
      <c r="E316">
        <v>117</v>
      </c>
      <c r="F316">
        <v>1</v>
      </c>
      <c r="G316">
        <v>1</v>
      </c>
      <c r="H316">
        <v>1</v>
      </c>
      <c r="I316" t="s">
        <v>542</v>
      </c>
      <c r="J316" t="s">
        <v>3</v>
      </c>
      <c r="K316" t="s">
        <v>543</v>
      </c>
      <c r="L316">
        <v>1369</v>
      </c>
      <c r="N316">
        <v>1013</v>
      </c>
      <c r="O316" t="s">
        <v>485</v>
      </c>
      <c r="P316" t="s">
        <v>485</v>
      </c>
      <c r="Q316">
        <v>1</v>
      </c>
      <c r="X316">
        <v>6.48</v>
      </c>
      <c r="Y316">
        <v>0</v>
      </c>
      <c r="Z316">
        <v>0</v>
      </c>
      <c r="AA316">
        <v>0</v>
      </c>
      <c r="AB316">
        <v>1066.23</v>
      </c>
      <c r="AC316">
        <v>0</v>
      </c>
      <c r="AD316">
        <v>1</v>
      </c>
      <c r="AE316">
        <v>1</v>
      </c>
      <c r="AF316" t="s">
        <v>3</v>
      </c>
      <c r="AG316">
        <v>6.48</v>
      </c>
      <c r="AH316">
        <v>2</v>
      </c>
      <c r="AI316">
        <v>87115705</v>
      </c>
      <c r="AJ316">
        <v>316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</row>
    <row r="317" spans="1:44" x14ac:dyDescent="0.2">
      <c r="A317">
        <f>ROW(Source!A349)</f>
        <v>349</v>
      </c>
      <c r="B317">
        <v>87115711</v>
      </c>
      <c r="C317">
        <v>87115708</v>
      </c>
      <c r="D317">
        <v>85789218</v>
      </c>
      <c r="E317">
        <v>117</v>
      </c>
      <c r="F317">
        <v>1</v>
      </c>
      <c r="G317">
        <v>1</v>
      </c>
      <c r="H317">
        <v>1</v>
      </c>
      <c r="I317" t="s">
        <v>540</v>
      </c>
      <c r="J317" t="s">
        <v>3</v>
      </c>
      <c r="K317" t="s">
        <v>541</v>
      </c>
      <c r="L317">
        <v>1369</v>
      </c>
      <c r="N317">
        <v>1013</v>
      </c>
      <c r="O317" t="s">
        <v>485</v>
      </c>
      <c r="P317" t="s">
        <v>485</v>
      </c>
      <c r="Q317">
        <v>1</v>
      </c>
      <c r="X317">
        <v>0.41</v>
      </c>
      <c r="Y317">
        <v>0</v>
      </c>
      <c r="Z317">
        <v>0</v>
      </c>
      <c r="AA317">
        <v>0</v>
      </c>
      <c r="AB317">
        <v>1090.46</v>
      </c>
      <c r="AC317">
        <v>0</v>
      </c>
      <c r="AD317">
        <v>1</v>
      </c>
      <c r="AE317">
        <v>1</v>
      </c>
      <c r="AF317" t="s">
        <v>3</v>
      </c>
      <c r="AG317">
        <v>0.41</v>
      </c>
      <c r="AH317">
        <v>2</v>
      </c>
      <c r="AI317">
        <v>87115709</v>
      </c>
      <c r="AJ317">
        <v>317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</row>
    <row r="318" spans="1:44" x14ac:dyDescent="0.2">
      <c r="A318">
        <f>ROW(Source!A349)</f>
        <v>349</v>
      </c>
      <c r="B318">
        <v>87115712</v>
      </c>
      <c r="C318">
        <v>87115708</v>
      </c>
      <c r="D318">
        <v>85789242</v>
      </c>
      <c r="E318">
        <v>117</v>
      </c>
      <c r="F318">
        <v>1</v>
      </c>
      <c r="G318">
        <v>1</v>
      </c>
      <c r="H318">
        <v>1</v>
      </c>
      <c r="I318" t="s">
        <v>542</v>
      </c>
      <c r="J318" t="s">
        <v>3</v>
      </c>
      <c r="K318" t="s">
        <v>543</v>
      </c>
      <c r="L318">
        <v>1369</v>
      </c>
      <c r="N318">
        <v>1013</v>
      </c>
      <c r="O318" t="s">
        <v>485</v>
      </c>
      <c r="P318" t="s">
        <v>485</v>
      </c>
      <c r="Q318">
        <v>1</v>
      </c>
      <c r="X318">
        <v>0.41</v>
      </c>
      <c r="Y318">
        <v>0</v>
      </c>
      <c r="Z318">
        <v>0</v>
      </c>
      <c r="AA318">
        <v>0</v>
      </c>
      <c r="AB318">
        <v>1066.23</v>
      </c>
      <c r="AC318">
        <v>0</v>
      </c>
      <c r="AD318">
        <v>1</v>
      </c>
      <c r="AE318">
        <v>1</v>
      </c>
      <c r="AF318" t="s">
        <v>3</v>
      </c>
      <c r="AG318">
        <v>0.41</v>
      </c>
      <c r="AH318">
        <v>2</v>
      </c>
      <c r="AI318">
        <v>87115710</v>
      </c>
      <c r="AJ318">
        <v>318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</row>
    <row r="319" spans="1:44" x14ac:dyDescent="0.2">
      <c r="A319">
        <f>ROW(Source!A350)</f>
        <v>350</v>
      </c>
      <c r="B319">
        <v>87115711</v>
      </c>
      <c r="C319">
        <v>87115708</v>
      </c>
      <c r="D319">
        <v>85789218</v>
      </c>
      <c r="E319">
        <v>117</v>
      </c>
      <c r="F319">
        <v>1</v>
      </c>
      <c r="G319">
        <v>1</v>
      </c>
      <c r="H319">
        <v>1</v>
      </c>
      <c r="I319" t="s">
        <v>540</v>
      </c>
      <c r="J319" t="s">
        <v>3</v>
      </c>
      <c r="K319" t="s">
        <v>541</v>
      </c>
      <c r="L319">
        <v>1369</v>
      </c>
      <c r="N319">
        <v>1013</v>
      </c>
      <c r="O319" t="s">
        <v>485</v>
      </c>
      <c r="P319" t="s">
        <v>485</v>
      </c>
      <c r="Q319">
        <v>1</v>
      </c>
      <c r="X319">
        <v>0.41</v>
      </c>
      <c r="Y319">
        <v>0</v>
      </c>
      <c r="Z319">
        <v>0</v>
      </c>
      <c r="AA319">
        <v>0</v>
      </c>
      <c r="AB319">
        <v>1090.46</v>
      </c>
      <c r="AC319">
        <v>0</v>
      </c>
      <c r="AD319">
        <v>1</v>
      </c>
      <c r="AE319">
        <v>1</v>
      </c>
      <c r="AF319" t="s">
        <v>3</v>
      </c>
      <c r="AG319">
        <v>0.41</v>
      </c>
      <c r="AH319">
        <v>2</v>
      </c>
      <c r="AI319">
        <v>87115709</v>
      </c>
      <c r="AJ319">
        <v>319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</row>
    <row r="320" spans="1:44" x14ac:dyDescent="0.2">
      <c r="A320">
        <f>ROW(Source!A350)</f>
        <v>350</v>
      </c>
      <c r="B320">
        <v>87115712</v>
      </c>
      <c r="C320">
        <v>87115708</v>
      </c>
      <c r="D320">
        <v>85789242</v>
      </c>
      <c r="E320">
        <v>117</v>
      </c>
      <c r="F320">
        <v>1</v>
      </c>
      <c r="G320">
        <v>1</v>
      </c>
      <c r="H320">
        <v>1</v>
      </c>
      <c r="I320" t="s">
        <v>542</v>
      </c>
      <c r="J320" t="s">
        <v>3</v>
      </c>
      <c r="K320" t="s">
        <v>543</v>
      </c>
      <c r="L320">
        <v>1369</v>
      </c>
      <c r="N320">
        <v>1013</v>
      </c>
      <c r="O320" t="s">
        <v>485</v>
      </c>
      <c r="P320" t="s">
        <v>485</v>
      </c>
      <c r="Q320">
        <v>1</v>
      </c>
      <c r="X320">
        <v>0.41</v>
      </c>
      <c r="Y320">
        <v>0</v>
      </c>
      <c r="Z320">
        <v>0</v>
      </c>
      <c r="AA320">
        <v>0</v>
      </c>
      <c r="AB320">
        <v>1066.23</v>
      </c>
      <c r="AC320">
        <v>0</v>
      </c>
      <c r="AD320">
        <v>1</v>
      </c>
      <c r="AE320">
        <v>1</v>
      </c>
      <c r="AF320" t="s">
        <v>3</v>
      </c>
      <c r="AG320">
        <v>0.41</v>
      </c>
      <c r="AH320">
        <v>2</v>
      </c>
      <c r="AI320">
        <v>87115710</v>
      </c>
      <c r="AJ320">
        <v>320</v>
      </c>
      <c r="AK320">
        <v>0</v>
      </c>
      <c r="AL320">
        <v>0</v>
      </c>
      <c r="AM320">
        <v>0</v>
      </c>
      <c r="AN320">
        <v>0</v>
      </c>
      <c r="AO320">
        <v>0</v>
      </c>
      <c r="AP320">
        <v>0</v>
      </c>
      <c r="AQ320">
        <v>0</v>
      </c>
      <c r="AR320">
        <v>0</v>
      </c>
    </row>
    <row r="321" spans="1:44" x14ac:dyDescent="0.2">
      <c r="A321">
        <f>ROW(Source!A351)</f>
        <v>351</v>
      </c>
      <c r="B321">
        <v>87115716</v>
      </c>
      <c r="C321">
        <v>87115713</v>
      </c>
      <c r="D321">
        <v>85789218</v>
      </c>
      <c r="E321">
        <v>117</v>
      </c>
      <c r="F321">
        <v>1</v>
      </c>
      <c r="G321">
        <v>1</v>
      </c>
      <c r="H321">
        <v>1</v>
      </c>
      <c r="I321" t="s">
        <v>540</v>
      </c>
      <c r="J321" t="s">
        <v>3</v>
      </c>
      <c r="K321" t="s">
        <v>541</v>
      </c>
      <c r="L321">
        <v>1369</v>
      </c>
      <c r="N321">
        <v>1013</v>
      </c>
      <c r="O321" t="s">
        <v>485</v>
      </c>
      <c r="P321" t="s">
        <v>485</v>
      </c>
      <c r="Q321">
        <v>1</v>
      </c>
      <c r="X321">
        <v>1.62</v>
      </c>
      <c r="Y321">
        <v>0</v>
      </c>
      <c r="Z321">
        <v>0</v>
      </c>
      <c r="AA321">
        <v>0</v>
      </c>
      <c r="AB321">
        <v>1090.46</v>
      </c>
      <c r="AC321">
        <v>0</v>
      </c>
      <c r="AD321">
        <v>1</v>
      </c>
      <c r="AE321">
        <v>1</v>
      </c>
      <c r="AF321" t="s">
        <v>3</v>
      </c>
      <c r="AG321">
        <v>1.62</v>
      </c>
      <c r="AH321">
        <v>2</v>
      </c>
      <c r="AI321">
        <v>87115714</v>
      </c>
      <c r="AJ321">
        <v>321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</row>
    <row r="322" spans="1:44" x14ac:dyDescent="0.2">
      <c r="A322">
        <f>ROW(Source!A351)</f>
        <v>351</v>
      </c>
      <c r="B322">
        <v>87115717</v>
      </c>
      <c r="C322">
        <v>87115713</v>
      </c>
      <c r="D322">
        <v>85789242</v>
      </c>
      <c r="E322">
        <v>117</v>
      </c>
      <c r="F322">
        <v>1</v>
      </c>
      <c r="G322">
        <v>1</v>
      </c>
      <c r="H322">
        <v>1</v>
      </c>
      <c r="I322" t="s">
        <v>542</v>
      </c>
      <c r="J322" t="s">
        <v>3</v>
      </c>
      <c r="K322" t="s">
        <v>543</v>
      </c>
      <c r="L322">
        <v>1369</v>
      </c>
      <c r="N322">
        <v>1013</v>
      </c>
      <c r="O322" t="s">
        <v>485</v>
      </c>
      <c r="P322" t="s">
        <v>485</v>
      </c>
      <c r="Q322">
        <v>1</v>
      </c>
      <c r="X322">
        <v>1.62</v>
      </c>
      <c r="Y322">
        <v>0</v>
      </c>
      <c r="Z322">
        <v>0</v>
      </c>
      <c r="AA322">
        <v>0</v>
      </c>
      <c r="AB322">
        <v>1066.23</v>
      </c>
      <c r="AC322">
        <v>0</v>
      </c>
      <c r="AD322">
        <v>1</v>
      </c>
      <c r="AE322">
        <v>1</v>
      </c>
      <c r="AF322" t="s">
        <v>3</v>
      </c>
      <c r="AG322">
        <v>1.62</v>
      </c>
      <c r="AH322">
        <v>2</v>
      </c>
      <c r="AI322">
        <v>87115715</v>
      </c>
      <c r="AJ322">
        <v>322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</row>
    <row r="323" spans="1:44" x14ac:dyDescent="0.2">
      <c r="A323">
        <f>ROW(Source!A352)</f>
        <v>352</v>
      </c>
      <c r="B323">
        <v>87115716</v>
      </c>
      <c r="C323">
        <v>87115713</v>
      </c>
      <c r="D323">
        <v>85789218</v>
      </c>
      <c r="E323">
        <v>117</v>
      </c>
      <c r="F323">
        <v>1</v>
      </c>
      <c r="G323">
        <v>1</v>
      </c>
      <c r="H323">
        <v>1</v>
      </c>
      <c r="I323" t="s">
        <v>540</v>
      </c>
      <c r="J323" t="s">
        <v>3</v>
      </c>
      <c r="K323" t="s">
        <v>541</v>
      </c>
      <c r="L323">
        <v>1369</v>
      </c>
      <c r="N323">
        <v>1013</v>
      </c>
      <c r="O323" t="s">
        <v>485</v>
      </c>
      <c r="P323" t="s">
        <v>485</v>
      </c>
      <c r="Q323">
        <v>1</v>
      </c>
      <c r="X323">
        <v>1.62</v>
      </c>
      <c r="Y323">
        <v>0</v>
      </c>
      <c r="Z323">
        <v>0</v>
      </c>
      <c r="AA323">
        <v>0</v>
      </c>
      <c r="AB323">
        <v>1090.46</v>
      </c>
      <c r="AC323">
        <v>0</v>
      </c>
      <c r="AD323">
        <v>1</v>
      </c>
      <c r="AE323">
        <v>1</v>
      </c>
      <c r="AF323" t="s">
        <v>3</v>
      </c>
      <c r="AG323">
        <v>1.62</v>
      </c>
      <c r="AH323">
        <v>2</v>
      </c>
      <c r="AI323">
        <v>87115714</v>
      </c>
      <c r="AJ323">
        <v>323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</row>
    <row r="324" spans="1:44" x14ac:dyDescent="0.2">
      <c r="A324">
        <f>ROW(Source!A352)</f>
        <v>352</v>
      </c>
      <c r="B324">
        <v>87115717</v>
      </c>
      <c r="C324">
        <v>87115713</v>
      </c>
      <c r="D324">
        <v>85789242</v>
      </c>
      <c r="E324">
        <v>117</v>
      </c>
      <c r="F324">
        <v>1</v>
      </c>
      <c r="G324">
        <v>1</v>
      </c>
      <c r="H324">
        <v>1</v>
      </c>
      <c r="I324" t="s">
        <v>542</v>
      </c>
      <c r="J324" t="s">
        <v>3</v>
      </c>
      <c r="K324" t="s">
        <v>543</v>
      </c>
      <c r="L324">
        <v>1369</v>
      </c>
      <c r="N324">
        <v>1013</v>
      </c>
      <c r="O324" t="s">
        <v>485</v>
      </c>
      <c r="P324" t="s">
        <v>485</v>
      </c>
      <c r="Q324">
        <v>1</v>
      </c>
      <c r="X324">
        <v>1.62</v>
      </c>
      <c r="Y324">
        <v>0</v>
      </c>
      <c r="Z324">
        <v>0</v>
      </c>
      <c r="AA324">
        <v>0</v>
      </c>
      <c r="AB324">
        <v>1066.23</v>
      </c>
      <c r="AC324">
        <v>0</v>
      </c>
      <c r="AD324">
        <v>1</v>
      </c>
      <c r="AE324">
        <v>1</v>
      </c>
      <c r="AF324" t="s">
        <v>3</v>
      </c>
      <c r="AG324">
        <v>1.62</v>
      </c>
      <c r="AH324">
        <v>2</v>
      </c>
      <c r="AI324">
        <v>87115715</v>
      </c>
      <c r="AJ324">
        <v>324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</row>
    <row r="325" spans="1:44" x14ac:dyDescent="0.2">
      <c r="A325">
        <f>ROW(Source!A353)</f>
        <v>353</v>
      </c>
      <c r="B325">
        <v>87115721</v>
      </c>
      <c r="C325">
        <v>87115718</v>
      </c>
      <c r="D325">
        <v>85789218</v>
      </c>
      <c r="E325">
        <v>117</v>
      </c>
      <c r="F325">
        <v>1</v>
      </c>
      <c r="G325">
        <v>1</v>
      </c>
      <c r="H325">
        <v>1</v>
      </c>
      <c r="I325" t="s">
        <v>540</v>
      </c>
      <c r="J325" t="s">
        <v>3</v>
      </c>
      <c r="K325" t="s">
        <v>541</v>
      </c>
      <c r="L325">
        <v>1369</v>
      </c>
      <c r="N325">
        <v>1013</v>
      </c>
      <c r="O325" t="s">
        <v>485</v>
      </c>
      <c r="P325" t="s">
        <v>485</v>
      </c>
      <c r="Q325">
        <v>1</v>
      </c>
      <c r="X325">
        <v>0.5</v>
      </c>
      <c r="Y325">
        <v>0</v>
      </c>
      <c r="Z325">
        <v>0</v>
      </c>
      <c r="AA325">
        <v>0</v>
      </c>
      <c r="AB325">
        <v>1090.46</v>
      </c>
      <c r="AC325">
        <v>0</v>
      </c>
      <c r="AD325">
        <v>1</v>
      </c>
      <c r="AE325">
        <v>1</v>
      </c>
      <c r="AF325" t="s">
        <v>3</v>
      </c>
      <c r="AG325">
        <v>0.5</v>
      </c>
      <c r="AH325">
        <v>2</v>
      </c>
      <c r="AI325">
        <v>87115719</v>
      </c>
      <c r="AJ325">
        <v>325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</row>
    <row r="326" spans="1:44" x14ac:dyDescent="0.2">
      <c r="A326">
        <f>ROW(Source!A353)</f>
        <v>353</v>
      </c>
      <c r="B326">
        <v>87115722</v>
      </c>
      <c r="C326">
        <v>87115718</v>
      </c>
      <c r="D326">
        <v>85789242</v>
      </c>
      <c r="E326">
        <v>117</v>
      </c>
      <c r="F326">
        <v>1</v>
      </c>
      <c r="G326">
        <v>1</v>
      </c>
      <c r="H326">
        <v>1</v>
      </c>
      <c r="I326" t="s">
        <v>542</v>
      </c>
      <c r="J326" t="s">
        <v>3</v>
      </c>
      <c r="K326" t="s">
        <v>543</v>
      </c>
      <c r="L326">
        <v>1369</v>
      </c>
      <c r="N326">
        <v>1013</v>
      </c>
      <c r="O326" t="s">
        <v>485</v>
      </c>
      <c r="P326" t="s">
        <v>485</v>
      </c>
      <c r="Q326">
        <v>1</v>
      </c>
      <c r="X326">
        <v>0.5</v>
      </c>
      <c r="Y326">
        <v>0</v>
      </c>
      <c r="Z326">
        <v>0</v>
      </c>
      <c r="AA326">
        <v>0</v>
      </c>
      <c r="AB326">
        <v>1066.23</v>
      </c>
      <c r="AC326">
        <v>0</v>
      </c>
      <c r="AD326">
        <v>1</v>
      </c>
      <c r="AE326">
        <v>1</v>
      </c>
      <c r="AF326" t="s">
        <v>3</v>
      </c>
      <c r="AG326">
        <v>0.5</v>
      </c>
      <c r="AH326">
        <v>2</v>
      </c>
      <c r="AI326">
        <v>87115720</v>
      </c>
      <c r="AJ326">
        <v>326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</row>
    <row r="327" spans="1:44" x14ac:dyDescent="0.2">
      <c r="A327">
        <f>ROW(Source!A354)</f>
        <v>354</v>
      </c>
      <c r="B327">
        <v>87115721</v>
      </c>
      <c r="C327">
        <v>87115718</v>
      </c>
      <c r="D327">
        <v>85789218</v>
      </c>
      <c r="E327">
        <v>117</v>
      </c>
      <c r="F327">
        <v>1</v>
      </c>
      <c r="G327">
        <v>1</v>
      </c>
      <c r="H327">
        <v>1</v>
      </c>
      <c r="I327" t="s">
        <v>540</v>
      </c>
      <c r="J327" t="s">
        <v>3</v>
      </c>
      <c r="K327" t="s">
        <v>541</v>
      </c>
      <c r="L327">
        <v>1369</v>
      </c>
      <c r="N327">
        <v>1013</v>
      </c>
      <c r="O327" t="s">
        <v>485</v>
      </c>
      <c r="P327" t="s">
        <v>485</v>
      </c>
      <c r="Q327">
        <v>1</v>
      </c>
      <c r="X327">
        <v>0.5</v>
      </c>
      <c r="Y327">
        <v>0</v>
      </c>
      <c r="Z327">
        <v>0</v>
      </c>
      <c r="AA327">
        <v>0</v>
      </c>
      <c r="AB327">
        <v>1090.46</v>
      </c>
      <c r="AC327">
        <v>0</v>
      </c>
      <c r="AD327">
        <v>1</v>
      </c>
      <c r="AE327">
        <v>1</v>
      </c>
      <c r="AF327" t="s">
        <v>3</v>
      </c>
      <c r="AG327">
        <v>0.5</v>
      </c>
      <c r="AH327">
        <v>2</v>
      </c>
      <c r="AI327">
        <v>87115719</v>
      </c>
      <c r="AJ327">
        <v>327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0</v>
      </c>
      <c r="AR327">
        <v>0</v>
      </c>
    </row>
    <row r="328" spans="1:44" x14ac:dyDescent="0.2">
      <c r="A328">
        <f>ROW(Source!A354)</f>
        <v>354</v>
      </c>
      <c r="B328">
        <v>87115722</v>
      </c>
      <c r="C328">
        <v>87115718</v>
      </c>
      <c r="D328">
        <v>85789242</v>
      </c>
      <c r="E328">
        <v>117</v>
      </c>
      <c r="F328">
        <v>1</v>
      </c>
      <c r="G328">
        <v>1</v>
      </c>
      <c r="H328">
        <v>1</v>
      </c>
      <c r="I328" t="s">
        <v>542</v>
      </c>
      <c r="J328" t="s">
        <v>3</v>
      </c>
      <c r="K328" t="s">
        <v>543</v>
      </c>
      <c r="L328">
        <v>1369</v>
      </c>
      <c r="N328">
        <v>1013</v>
      </c>
      <c r="O328" t="s">
        <v>485</v>
      </c>
      <c r="P328" t="s">
        <v>485</v>
      </c>
      <c r="Q328">
        <v>1</v>
      </c>
      <c r="X328">
        <v>0.5</v>
      </c>
      <c r="Y328">
        <v>0</v>
      </c>
      <c r="Z328">
        <v>0</v>
      </c>
      <c r="AA328">
        <v>0</v>
      </c>
      <c r="AB328">
        <v>1066.23</v>
      </c>
      <c r="AC328">
        <v>0</v>
      </c>
      <c r="AD328">
        <v>1</v>
      </c>
      <c r="AE328">
        <v>1</v>
      </c>
      <c r="AF328" t="s">
        <v>3</v>
      </c>
      <c r="AG328">
        <v>0.5</v>
      </c>
      <c r="AH328">
        <v>2</v>
      </c>
      <c r="AI328">
        <v>87115720</v>
      </c>
      <c r="AJ328">
        <v>328</v>
      </c>
      <c r="AK328">
        <v>0</v>
      </c>
      <c r="AL328">
        <v>0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</row>
    <row r="329" spans="1:44" x14ac:dyDescent="0.2">
      <c r="A329">
        <f>ROW(Source!A355)</f>
        <v>355</v>
      </c>
      <c r="B329">
        <v>87115726</v>
      </c>
      <c r="C329">
        <v>87115723</v>
      </c>
      <c r="D329">
        <v>85789218</v>
      </c>
      <c r="E329">
        <v>117</v>
      </c>
      <c r="F329">
        <v>1</v>
      </c>
      <c r="G329">
        <v>1</v>
      </c>
      <c r="H329">
        <v>1</v>
      </c>
      <c r="I329" t="s">
        <v>540</v>
      </c>
      <c r="J329" t="s">
        <v>3</v>
      </c>
      <c r="K329" t="s">
        <v>541</v>
      </c>
      <c r="L329">
        <v>1369</v>
      </c>
      <c r="N329">
        <v>1013</v>
      </c>
      <c r="O329" t="s">
        <v>485</v>
      </c>
      <c r="P329" t="s">
        <v>485</v>
      </c>
      <c r="Q329">
        <v>1</v>
      </c>
      <c r="X329">
        <v>0.16</v>
      </c>
      <c r="Y329">
        <v>0</v>
      </c>
      <c r="Z329">
        <v>0</v>
      </c>
      <c r="AA329">
        <v>0</v>
      </c>
      <c r="AB329">
        <v>1090.46</v>
      </c>
      <c r="AC329">
        <v>0</v>
      </c>
      <c r="AD329">
        <v>1</v>
      </c>
      <c r="AE329">
        <v>1</v>
      </c>
      <c r="AF329" t="s">
        <v>3</v>
      </c>
      <c r="AG329">
        <v>0.16</v>
      </c>
      <c r="AH329">
        <v>2</v>
      </c>
      <c r="AI329">
        <v>87115724</v>
      </c>
      <c r="AJ329">
        <v>329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</row>
    <row r="330" spans="1:44" x14ac:dyDescent="0.2">
      <c r="A330">
        <f>ROW(Source!A355)</f>
        <v>355</v>
      </c>
      <c r="B330">
        <v>87115727</v>
      </c>
      <c r="C330">
        <v>87115723</v>
      </c>
      <c r="D330">
        <v>85789242</v>
      </c>
      <c r="E330">
        <v>117</v>
      </c>
      <c r="F330">
        <v>1</v>
      </c>
      <c r="G330">
        <v>1</v>
      </c>
      <c r="H330">
        <v>1</v>
      </c>
      <c r="I330" t="s">
        <v>542</v>
      </c>
      <c r="J330" t="s">
        <v>3</v>
      </c>
      <c r="K330" t="s">
        <v>543</v>
      </c>
      <c r="L330">
        <v>1369</v>
      </c>
      <c r="N330">
        <v>1013</v>
      </c>
      <c r="O330" t="s">
        <v>485</v>
      </c>
      <c r="P330" t="s">
        <v>485</v>
      </c>
      <c r="Q330">
        <v>1</v>
      </c>
      <c r="X330">
        <v>0.16</v>
      </c>
      <c r="Y330">
        <v>0</v>
      </c>
      <c r="Z330">
        <v>0</v>
      </c>
      <c r="AA330">
        <v>0</v>
      </c>
      <c r="AB330">
        <v>1066.23</v>
      </c>
      <c r="AC330">
        <v>0</v>
      </c>
      <c r="AD330">
        <v>1</v>
      </c>
      <c r="AE330">
        <v>1</v>
      </c>
      <c r="AF330" t="s">
        <v>3</v>
      </c>
      <c r="AG330">
        <v>0.16</v>
      </c>
      <c r="AH330">
        <v>2</v>
      </c>
      <c r="AI330">
        <v>87115725</v>
      </c>
      <c r="AJ330">
        <v>330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</row>
    <row r="331" spans="1:44" x14ac:dyDescent="0.2">
      <c r="A331">
        <f>ROW(Source!A356)</f>
        <v>356</v>
      </c>
      <c r="B331">
        <v>87115726</v>
      </c>
      <c r="C331">
        <v>87115723</v>
      </c>
      <c r="D331">
        <v>85789218</v>
      </c>
      <c r="E331">
        <v>117</v>
      </c>
      <c r="F331">
        <v>1</v>
      </c>
      <c r="G331">
        <v>1</v>
      </c>
      <c r="H331">
        <v>1</v>
      </c>
      <c r="I331" t="s">
        <v>540</v>
      </c>
      <c r="J331" t="s">
        <v>3</v>
      </c>
      <c r="K331" t="s">
        <v>541</v>
      </c>
      <c r="L331">
        <v>1369</v>
      </c>
      <c r="N331">
        <v>1013</v>
      </c>
      <c r="O331" t="s">
        <v>485</v>
      </c>
      <c r="P331" t="s">
        <v>485</v>
      </c>
      <c r="Q331">
        <v>1</v>
      </c>
      <c r="X331">
        <v>0.16</v>
      </c>
      <c r="Y331">
        <v>0</v>
      </c>
      <c r="Z331">
        <v>0</v>
      </c>
      <c r="AA331">
        <v>0</v>
      </c>
      <c r="AB331">
        <v>1090.46</v>
      </c>
      <c r="AC331">
        <v>0</v>
      </c>
      <c r="AD331">
        <v>1</v>
      </c>
      <c r="AE331">
        <v>1</v>
      </c>
      <c r="AF331" t="s">
        <v>3</v>
      </c>
      <c r="AG331">
        <v>0.16</v>
      </c>
      <c r="AH331">
        <v>2</v>
      </c>
      <c r="AI331">
        <v>87115724</v>
      </c>
      <c r="AJ331">
        <v>331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</row>
    <row r="332" spans="1:44" x14ac:dyDescent="0.2">
      <c r="A332">
        <f>ROW(Source!A356)</f>
        <v>356</v>
      </c>
      <c r="B332">
        <v>87115727</v>
      </c>
      <c r="C332">
        <v>87115723</v>
      </c>
      <c r="D332">
        <v>85789242</v>
      </c>
      <c r="E332">
        <v>117</v>
      </c>
      <c r="F332">
        <v>1</v>
      </c>
      <c r="G332">
        <v>1</v>
      </c>
      <c r="H332">
        <v>1</v>
      </c>
      <c r="I332" t="s">
        <v>542</v>
      </c>
      <c r="J332" t="s">
        <v>3</v>
      </c>
      <c r="K332" t="s">
        <v>543</v>
      </c>
      <c r="L332">
        <v>1369</v>
      </c>
      <c r="N332">
        <v>1013</v>
      </c>
      <c r="O332" t="s">
        <v>485</v>
      </c>
      <c r="P332" t="s">
        <v>485</v>
      </c>
      <c r="Q332">
        <v>1</v>
      </c>
      <c r="X332">
        <v>0.16</v>
      </c>
      <c r="Y332">
        <v>0</v>
      </c>
      <c r="Z332">
        <v>0</v>
      </c>
      <c r="AA332">
        <v>0</v>
      </c>
      <c r="AB332">
        <v>1066.23</v>
      </c>
      <c r="AC332">
        <v>0</v>
      </c>
      <c r="AD332">
        <v>1</v>
      </c>
      <c r="AE332">
        <v>1</v>
      </c>
      <c r="AF332" t="s">
        <v>3</v>
      </c>
      <c r="AG332">
        <v>0.16</v>
      </c>
      <c r="AH332">
        <v>2</v>
      </c>
      <c r="AI332">
        <v>87115725</v>
      </c>
      <c r="AJ332">
        <v>332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.140625" defaultRowHeight="12.75" x14ac:dyDescent="0.2"/>
  <cols>
    <col min="1" max="256" width="9.140625" customWidth="1"/>
  </cols>
  <sheetData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Y12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72607</v>
      </c>
      <c r="M1">
        <v>10</v>
      </c>
      <c r="N1">
        <v>11</v>
      </c>
      <c r="O1">
        <v>13</v>
      </c>
      <c r="P1">
        <v>0</v>
      </c>
      <c r="Q1">
        <v>0</v>
      </c>
    </row>
    <row r="12" spans="1:103" x14ac:dyDescent="0.2">
      <c r="F12" t="str">
        <f>Source!F12</f>
        <v>I-353148_Швецова (СтРЭС)_Стр ЛЭП-0,4кВ</v>
      </c>
      <c r="G12" t="str">
        <f>Source!G12</f>
        <v>I-353148_Швецова</v>
      </c>
      <c r="AB12" t="s">
        <v>3</v>
      </c>
      <c r="AC12" t="s">
        <v>3</v>
      </c>
      <c r="AD12" t="s">
        <v>3</v>
      </c>
      <c r="AE12" t="s">
        <v>3</v>
      </c>
      <c r="AH12" t="s">
        <v>3</v>
      </c>
      <c r="AI12" t="s">
        <v>3</v>
      </c>
      <c r="CY12">
        <f>Source!CY12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02-01-01</vt:lpstr>
      <vt:lpstr>09-01-01</vt:lpstr>
      <vt:lpstr>Source</vt:lpstr>
      <vt:lpstr>SourceObSm</vt:lpstr>
      <vt:lpstr>SmtRes</vt:lpstr>
      <vt:lpstr>EtalonRes</vt:lpstr>
      <vt:lpstr>SrcPoprs</vt:lpstr>
      <vt:lpstr>SrcKA</vt:lpstr>
      <vt:lpstr>'02-01-01'!Заголовки_для_печати</vt:lpstr>
      <vt:lpstr>'09-01-01'!Заголовки_для_печати</vt:lpstr>
      <vt:lpstr>'02-01-01'!Область_печати</vt:lpstr>
      <vt:lpstr>'09-01-01'!Область_печати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Sveta</cp:lastModifiedBy>
  <dcterms:created xsi:type="dcterms:W3CDTF">2026-04-09T11:43:02Z</dcterms:created>
  <dcterms:modified xsi:type="dcterms:W3CDTF">2026-04-09T12:06:40Z</dcterms:modified>
</cp:coreProperties>
</file>