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ДО Россети\ДОГОВОРА СТУПИНО МОЭСК\Договора 2025\194-25С от 17.09.2025 Анисимова Наталья Александровна\Сметы\ДОТОРЖКА 22%\"/>
    </mc:Choice>
  </mc:AlternateContent>
  <xr:revisionPtr revIDLastSave="0" documentId="13_ncr:1_{6DA52761-F5B9-4A9A-BB9D-8046D8E977E0}" xr6:coauthVersionLast="45" xr6:coauthVersionMax="47" xr10:uidLastSave="{00000000-0000-0000-0000-000000000000}"/>
  <bookViews>
    <workbookView xWindow="-120" yWindow="-120" windowWidth="29040" windowHeight="15840" tabRatio="750" activeTab="4" xr2:uid="{00000000-000D-0000-FFFF-FFFF00000000}"/>
  </bookViews>
  <sheets>
    <sheet name="ССР Т" sheetId="144" r:id="rId1"/>
    <sheet name="ССР Б" sheetId="149" state="hidden" r:id="rId2"/>
    <sheet name="ССР Т 1 этап" sheetId="148" r:id="rId3"/>
    <sheet name="ССР Б 1 этап" sheetId="147" state="hidden" r:id="rId4"/>
    <sheet name="ССР Т 2 этап" sheetId="146" r:id="rId5"/>
    <sheet name="ССР Б 2 этап" sheetId="14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UTOEXEC">#REF!</definedName>
    <definedName name="\k">#REF!</definedName>
    <definedName name="\m">#REF!</definedName>
    <definedName name="\s">#REF!</definedName>
    <definedName name="\z">#REF!</definedName>
    <definedName name="______a2">#REF!</definedName>
    <definedName name="_____a2">#REF!</definedName>
    <definedName name="____a2">#REF!</definedName>
    <definedName name="___a2">#REF!</definedName>
    <definedName name="__a2">#REF!</definedName>
    <definedName name="_a2">#REF!</definedName>
    <definedName name="a06_СС_Лимитированные_pre_rep">'[1]КС-2'!#REF!</definedName>
    <definedName name="a08_СС_ЗаголовокЛимит_pre_rep">'[1]КС-2'!#REF!</definedName>
    <definedName name="a24_С_ИтогГрафы_pre_rep">'[1]КС-2'!#REF!</definedName>
    <definedName name="a33_Р_Заголовок_pre_rep">'[1]КС-2'!#REF!</definedName>
    <definedName name="a34_Р_ИтогГрафы_pre_rep">'[1]КС-2'!#REF!</definedName>
    <definedName name="a51_Ст_Строка_pre_rep">'[1]КС-2'!#REF!</definedName>
    <definedName name="dck">[2]топография!#REF!</definedName>
    <definedName name="Itog">#REF!</definedName>
    <definedName name="Print_Area" localSheetId="1">'ССР Б'!$A$1:$H$107</definedName>
    <definedName name="Print_Area" localSheetId="3">'ССР Б 1 этап'!$A$1:$H$107</definedName>
    <definedName name="Print_Area" localSheetId="5">'ССР Б 2 этап'!$A$1:$H$107</definedName>
    <definedName name="Print_Area" localSheetId="0">'ССР Т'!$A$1:$H$107</definedName>
    <definedName name="Print_Area" localSheetId="2">'ССР Т 1 этап'!$A$1:$H$107</definedName>
    <definedName name="Print_Area" localSheetId="4">'ССР Т 2 этап'!$A$1:$H$107</definedName>
    <definedName name="Print_Titles" localSheetId="1">'ССР Б'!$18:$18</definedName>
    <definedName name="Print_Titles" localSheetId="3">'ССР Б 1 этап'!$18:$18</definedName>
    <definedName name="Print_Titles" localSheetId="5">'ССР Б 2 этап'!$18:$18</definedName>
    <definedName name="Print_Titles" localSheetId="0">'ССР Т'!$18:$18</definedName>
    <definedName name="Print_Titles" localSheetId="2">'ССР Т 1 этап'!$18:$18</definedName>
    <definedName name="Print_Titles" localSheetId="4">'ССР Т 2 этап'!$18:$18</definedName>
    <definedName name="SAM">#REF!</definedName>
    <definedName name="SM">#REF!</definedName>
    <definedName name="SM_SM">#REF!</definedName>
    <definedName name="SM_STO">#REF!</definedName>
    <definedName name="SM_STO_1">'[3]СМЕТА проект'!#REF!</definedName>
    <definedName name="SM_STO1">#REF!</definedName>
    <definedName name="SM_STO2">#REF!</definedName>
    <definedName name="SM_STO3">#REF!</definedName>
    <definedName name="Smmmmmmmmmmmmmmm">#REF!</definedName>
    <definedName name="SUM_">#REF!</definedName>
    <definedName name="SUM_1">#REF!</definedName>
    <definedName name="sum_2">#REF!</definedName>
    <definedName name="SUM_3">#REF!</definedName>
    <definedName name="ZAK1">#REF!</definedName>
    <definedName name="ZAK2">#REF!</definedName>
    <definedName name="А2">#REF!</definedName>
    <definedName name="а36">#REF!</definedName>
    <definedName name="ааа">#REF!</definedName>
    <definedName name="ав">#REF!</definedName>
    <definedName name="ава">#REF!</definedName>
    <definedName name="апр">[4]топография!#REF!</definedName>
    <definedName name="АФС">[5]топография!#REF!</definedName>
    <definedName name="вап">#REF!</definedName>
    <definedName name="ввв">#REF!</definedName>
    <definedName name="вика">#REF!</definedName>
    <definedName name="вравар">#REF!</definedName>
    <definedName name="гелог">#REF!</definedName>
    <definedName name="гео">#REF!</definedName>
    <definedName name="геол.1">#REF!</definedName>
    <definedName name="Геол_Лазаревск">[6]топография!#REF!</definedName>
    <definedName name="геол1">#REF!</definedName>
    <definedName name="геоф">#REF!</definedName>
    <definedName name="геофиз">#REF!</definedName>
    <definedName name="Гидро">[7]топография!#REF!</definedName>
    <definedName name="гидро1">#REF!</definedName>
    <definedName name="гидрол">#REF!</definedName>
    <definedName name="Гидролог">#REF!</definedName>
    <definedName name="ГИП">#REF!</definedName>
    <definedName name="гшшг">NA()</definedName>
    <definedName name="дд">[8]Смета!#REF!</definedName>
    <definedName name="Дефлятор">#REF!</definedName>
    <definedName name="Длинна_границы">#REF!</definedName>
    <definedName name="Длинна_трассы">#REF!</definedName>
    <definedName name="ДСК">[2]топография!#REF!</definedName>
    <definedName name="ДСК1">[9]топография!#REF!</definedName>
    <definedName name="жжж">#REF!</definedName>
    <definedName name="жпф">#REF!</definedName>
    <definedName name="Заказчик">#REF!</definedName>
    <definedName name="ик">#REF!</definedName>
    <definedName name="ИПусто">#REF!</definedName>
    <definedName name="ить">#REF!</definedName>
    <definedName name="йцйц">NA()</definedName>
    <definedName name="йцу">#REF!</definedName>
    <definedName name="кака">#REF!</definedName>
    <definedName name="калплан">#REF!</definedName>
    <definedName name="Категория_сложности">#REF!</definedName>
    <definedName name="кгкг">#REF!</definedName>
    <definedName name="кеке">#REF!</definedName>
    <definedName name="ккк">#REF!</definedName>
    <definedName name="книга">#REF!</definedName>
    <definedName name="Количество_землепользователей">#REF!</definedName>
    <definedName name="Количество_контуров">#REF!</definedName>
    <definedName name="Количество_культур">#REF!</definedName>
    <definedName name="Количество_планшетов">#REF!</definedName>
    <definedName name="Количество_предприятий">#REF!</definedName>
    <definedName name="Количество_согласований">#REF!</definedName>
    <definedName name="Командировочные_расходы">#REF!</definedName>
    <definedName name="Коэффициент">#REF!</definedName>
    <definedName name="куку">#REF!</definedName>
    <definedName name="лл">#REF!</definedName>
    <definedName name="ллдж">#REF!</definedName>
    <definedName name="лол">'[1]КС-2'!#REF!</definedName>
    <definedName name="мит">#REF!</definedName>
    <definedName name="МММММММММ">#REF!</definedName>
    <definedName name="Название_проекта">#REF!</definedName>
    <definedName name="Номер_договора">#REF!</definedName>
    <definedName name="о">#REF!</definedName>
    <definedName name="_xlnm.Print_Area" localSheetId="1">'ССР Б'!$A$1:$H$110</definedName>
    <definedName name="_xlnm.Print_Area" localSheetId="3">'ССР Б 1 этап'!$A$1:$H$110</definedName>
    <definedName name="_xlnm.Print_Area" localSheetId="5">'ССР Б 2 этап'!$A$1:$H$110</definedName>
    <definedName name="_xlnm.Print_Area" localSheetId="0">'ССР Т'!$A$1:$K$110</definedName>
    <definedName name="_xlnm.Print_Area" localSheetId="2">'ССР Т 1 этап'!$A$1:$K$110</definedName>
    <definedName name="_xlnm.Print_Area" localSheetId="4">'ССР Т 2 этап'!$A$1:$K$110</definedName>
    <definedName name="объем">#N/A</definedName>
    <definedName name="объем___0">#REF!</definedName>
    <definedName name="объем___0___0">#REF!</definedName>
    <definedName name="объем___0___0___0">#REF!</definedName>
    <definedName name="объем___0___0___0___0">#REF!</definedName>
    <definedName name="объем___0___0___2">#REF!</definedName>
    <definedName name="объем___0___0___3">#REF!</definedName>
    <definedName name="объем___0___0___4">#REF!</definedName>
    <definedName name="объем___0___1">#REF!</definedName>
    <definedName name="объем___0___10">#REF!</definedName>
    <definedName name="объем___0___12">#REF!</definedName>
    <definedName name="объем___0___2">#REF!</definedName>
    <definedName name="объем___0___2___0">#REF!</definedName>
    <definedName name="объем___0___3">#REF!</definedName>
    <definedName name="объем___0___4">#REF!</definedName>
    <definedName name="объем___0___5">#REF!</definedName>
    <definedName name="объем___0___6">#REF!</definedName>
    <definedName name="объем___0___8">#REF!</definedName>
    <definedName name="объем___1">#REF!</definedName>
    <definedName name="объем___1___0">#REF!</definedName>
    <definedName name="объем___10">#REF!</definedName>
    <definedName name="объем___10___0">NA()</definedName>
    <definedName name="объем___10___0___0">#REF!</definedName>
    <definedName name="объем___10___1">#REF!</definedName>
    <definedName name="объем___10___10">#REF!</definedName>
    <definedName name="объем___10___12">#REF!</definedName>
    <definedName name="объем___10___2">NA()</definedName>
    <definedName name="объем___10___4">NA()</definedName>
    <definedName name="объем___10___6">NA()</definedName>
    <definedName name="объем___10___8">NA()</definedName>
    <definedName name="объем___11">#REF!</definedName>
    <definedName name="объем___11___0">NA()</definedName>
    <definedName name="объем___11___10">#REF!</definedName>
    <definedName name="объем___11___2">#REF!</definedName>
    <definedName name="объем___11___4">#REF!</definedName>
    <definedName name="объем___11___6">#REF!</definedName>
    <definedName name="объем___11___8">#REF!</definedName>
    <definedName name="объем___12">NA()</definedName>
    <definedName name="объем___2">#REF!</definedName>
    <definedName name="объем___2___0">#REF!</definedName>
    <definedName name="объем___2___0___0">#REF!</definedName>
    <definedName name="объем___2___0___0___0">#REF!</definedName>
    <definedName name="объем___2___1">#REF!</definedName>
    <definedName name="объем___2___10">#REF!</definedName>
    <definedName name="объем___2___12">#REF!</definedName>
    <definedName name="объем___2___2">#REF!</definedName>
    <definedName name="объем___2___3">#REF!</definedName>
    <definedName name="объем___2___4">#REF!</definedName>
    <definedName name="объем___2___6">#REF!</definedName>
    <definedName name="объем___2___8">#REF!</definedName>
    <definedName name="объем___3">#REF!</definedName>
    <definedName name="объем___3___0">#REF!</definedName>
    <definedName name="объем___3___0___0">NA()</definedName>
    <definedName name="объем___3___10">#REF!</definedName>
    <definedName name="объем___3___2">#REF!</definedName>
    <definedName name="объем___3___3">#REF!</definedName>
    <definedName name="объем___3___4">#REF!</definedName>
    <definedName name="объем___3___6">#REF!</definedName>
    <definedName name="объем___3___8">#REF!</definedName>
    <definedName name="объем___4">#REF!</definedName>
    <definedName name="объем___4___0">NA()</definedName>
    <definedName name="объем___4___0___0">#REF!</definedName>
    <definedName name="объем___4___0___0___0">#REF!</definedName>
    <definedName name="объем___4___10">#REF!</definedName>
    <definedName name="объем___4___12">#REF!</definedName>
    <definedName name="объем___4___2">#REF!</definedName>
    <definedName name="объем___4___3">#REF!</definedName>
    <definedName name="объем___4___4">#REF!</definedName>
    <definedName name="объем___4___6">#REF!</definedName>
    <definedName name="объем___4___8">#REF!</definedName>
    <definedName name="объем___5">NA()</definedName>
    <definedName name="объем___5___0">#REF!</definedName>
    <definedName name="объем___5___0___0">#REF!</definedName>
    <definedName name="объем___5___0___0___0">#REF!</definedName>
    <definedName name="объем___5___3">NA()</definedName>
    <definedName name="объем___6">NA()</definedName>
    <definedName name="объем___6___0">#REF!</definedName>
    <definedName name="объем___6___0___0">#REF!</definedName>
    <definedName name="объем___6___0___0___0">#REF!</definedName>
    <definedName name="объем___6___1">#REF!</definedName>
    <definedName name="объем___6___10">#REF!</definedName>
    <definedName name="объем___6___12">#REF!</definedName>
    <definedName name="объем___6___2">#REF!</definedName>
    <definedName name="объем___6___4">#REF!</definedName>
    <definedName name="объем___6___6">#REF!</definedName>
    <definedName name="объем___6___8">#REF!</definedName>
    <definedName name="объем___7">#REF!</definedName>
    <definedName name="объем___7___0">#REF!</definedName>
    <definedName name="объем___7___10">#REF!</definedName>
    <definedName name="объем___7___2">#REF!</definedName>
    <definedName name="объем___7___4">#REF!</definedName>
    <definedName name="объем___7___6">#REF!</definedName>
    <definedName name="объем___7___8">#REF!</definedName>
    <definedName name="объем___8">#REF!</definedName>
    <definedName name="объем___8___0">#REF!</definedName>
    <definedName name="объем___8___0___0">#REF!</definedName>
    <definedName name="объем___8___0___0___0">#REF!</definedName>
    <definedName name="объем___8___1">#REF!</definedName>
    <definedName name="объем___8___10">#REF!</definedName>
    <definedName name="объем___8___12">#REF!</definedName>
    <definedName name="объем___8___2">#REF!</definedName>
    <definedName name="объем___8___4">#REF!</definedName>
    <definedName name="объем___8___6">#REF!</definedName>
    <definedName name="объем___8___8">#REF!</definedName>
    <definedName name="объем___9">#REF!</definedName>
    <definedName name="объем___9___0">#REF!</definedName>
    <definedName name="объем___9___0___0">#REF!</definedName>
    <definedName name="объем___9___0___0___0">#REF!</definedName>
    <definedName name="объем___9___10">#REF!</definedName>
    <definedName name="объем___9___2">#REF!</definedName>
    <definedName name="объем___9___4">#REF!</definedName>
    <definedName name="объем___9___6">#REF!</definedName>
    <definedName name="объем___9___8">#REF!</definedName>
    <definedName name="объем1">#REF!</definedName>
    <definedName name="ооо">#REF!</definedName>
    <definedName name="орп">[10]Смета!#REF!</definedName>
    <definedName name="п">#REF!</definedName>
    <definedName name="план">[9]топография!#REF!</definedName>
    <definedName name="Площадь">#REF!</definedName>
    <definedName name="Площадь_нелинейных_объектов">#REF!</definedName>
    <definedName name="Площадь_планшетов">#REF!</definedName>
    <definedName name="Поправочные_коэффициенты_по_письму_Госстроя_от_25.12.90">#N/A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>#REF!</definedName>
    <definedName name="Поправочные_коэффициенты_по_письму_Госстроя_от_25.12.90___3___0___0">NA()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4">#REF!</definedName>
    <definedName name="Поправочные_коэффициенты_по_письму_Госстроя_от_25.12.90___4___0">NA()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6">NA()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8">#REF!</definedName>
    <definedName name="ппп">#REF!</definedName>
    <definedName name="пр">[11]топография!#REF!</definedName>
    <definedName name="прапоалад">[12]топография!#REF!</definedName>
    <definedName name="про">#REF!</definedName>
    <definedName name="пробная">#REF!</definedName>
    <definedName name="РД">#REF!</definedName>
    <definedName name="рол">[12]топография!#REF!</definedName>
    <definedName name="рпв">#REF!</definedName>
    <definedName name="Руководитель">#REF!</definedName>
    <definedName name="свод1">[13]топография!#REF!</definedName>
    <definedName name="см">#REF!</definedName>
    <definedName name="См5">#REF!</definedName>
    <definedName name="СМ6">[9]топография!#REF!</definedName>
    <definedName name="СМ9">#REF!</definedName>
    <definedName name="см91">#REF!</definedName>
    <definedName name="сми">#REF!</definedName>
    <definedName name="Согласование">#REF!</definedName>
    <definedName name="Составитель">#REF!</definedName>
    <definedName name="ссс">#REF!</definedName>
    <definedName name="Строительная_полоса">#REF!</definedName>
    <definedName name="Сургут">NA()</definedName>
    <definedName name="топ1">#REF!</definedName>
    <definedName name="топ2">#REF!</definedName>
    <definedName name="топо">#REF!</definedName>
    <definedName name="топогр1">#REF!</definedName>
    <definedName name="топограф">#REF!</definedName>
    <definedName name="ТС1">#REF!</definedName>
    <definedName name="тьбю">#REF!</definedName>
    <definedName name="уцуц">#REF!</definedName>
    <definedName name="Участок">#REF!</definedName>
    <definedName name="ффыв">#REF!</definedName>
    <definedName name="фыв">#REF!</definedName>
    <definedName name="цена">#N/A</definedName>
    <definedName name="цена___0">#REF!</definedName>
    <definedName name="цена___0___0">#REF!</definedName>
    <definedName name="цена___0___0___0">#REF!</definedName>
    <definedName name="цена___0___0___0___0">#REF!</definedName>
    <definedName name="цена___0___0___2">#REF!</definedName>
    <definedName name="цена___0___0___3">#REF!</definedName>
    <definedName name="цена___0___0___4">#REF!</definedName>
    <definedName name="цена___0___1">#REF!</definedName>
    <definedName name="цена___0___10">#REF!</definedName>
    <definedName name="цена___0___12">#REF!</definedName>
    <definedName name="цена___0___2">#REF!</definedName>
    <definedName name="цена___0___2___0">#REF!</definedName>
    <definedName name="цена___0___3">#REF!</definedName>
    <definedName name="цена___0___4">#REF!</definedName>
    <definedName name="цена___0___5">#REF!</definedName>
    <definedName name="цена___0___6">#REF!</definedName>
    <definedName name="цена___0___8">#REF!</definedName>
    <definedName name="цена___1">#REF!</definedName>
    <definedName name="цена___1___0">#REF!</definedName>
    <definedName name="цена___10">#REF!</definedName>
    <definedName name="цена___10___0">NA()</definedName>
    <definedName name="цена___10___0___0">#REF!</definedName>
    <definedName name="цена___10___1">#REF!</definedName>
    <definedName name="цена___10___10">#REF!</definedName>
    <definedName name="цена___10___12">#REF!</definedName>
    <definedName name="цена___10___2">NA()</definedName>
    <definedName name="цена___10___4">NA()</definedName>
    <definedName name="цена___10___6">NA()</definedName>
    <definedName name="цена___10___8">NA()</definedName>
    <definedName name="цена___11">#REF!</definedName>
    <definedName name="цена___11___0">NA()</definedName>
    <definedName name="цена___11___10">#REF!</definedName>
    <definedName name="цена___11___2">#REF!</definedName>
    <definedName name="цена___11___4">#REF!</definedName>
    <definedName name="цена___11___6">#REF!</definedName>
    <definedName name="цена___11___8">#REF!</definedName>
    <definedName name="цена___12">NA()</definedName>
    <definedName name="цена___2">#REF!</definedName>
    <definedName name="цена___2___0">#REF!</definedName>
    <definedName name="цена___2___0___0">#REF!</definedName>
    <definedName name="цена___2___0___0___0">#REF!</definedName>
    <definedName name="цена___2___1">#REF!</definedName>
    <definedName name="цена___2___10">#REF!</definedName>
    <definedName name="цена___2___12">#REF!</definedName>
    <definedName name="цена___2___2">#REF!</definedName>
    <definedName name="цена___2___3">#REF!</definedName>
    <definedName name="цена___2___4">#REF!</definedName>
    <definedName name="цена___2___6">#REF!</definedName>
    <definedName name="цена___2___8">#REF!</definedName>
    <definedName name="цена___3">#REF!</definedName>
    <definedName name="цена___3___0">#REF!</definedName>
    <definedName name="цена___3___0___0">NA()</definedName>
    <definedName name="цена___3___10">#REF!</definedName>
    <definedName name="цена___3___2">#REF!</definedName>
    <definedName name="цена___3___3">#REF!</definedName>
    <definedName name="цена___3___4">#REF!</definedName>
    <definedName name="цена___3___6">#REF!</definedName>
    <definedName name="цена___3___8">#REF!</definedName>
    <definedName name="цена___4">#REF!</definedName>
    <definedName name="цена___4___0">NA()</definedName>
    <definedName name="цена___4___0___0">#REF!</definedName>
    <definedName name="цена___4___0___0___0">#REF!</definedName>
    <definedName name="цена___4___10">#REF!</definedName>
    <definedName name="цена___4___12">#REF!</definedName>
    <definedName name="цена___4___2">#REF!</definedName>
    <definedName name="цена___4___3">#REF!</definedName>
    <definedName name="цена___4___4">#REF!</definedName>
    <definedName name="цена___4___6">#REF!</definedName>
    <definedName name="цена___4___8">#REF!</definedName>
    <definedName name="цена___5">NA()</definedName>
    <definedName name="цена___5___0">#REF!</definedName>
    <definedName name="цена___5___0___0">#REF!</definedName>
    <definedName name="цена___5___0___0___0">#REF!</definedName>
    <definedName name="цена___5___3">NA()</definedName>
    <definedName name="цена___6">NA()</definedName>
    <definedName name="цена___6___0">#REF!</definedName>
    <definedName name="цена___6___0___0">#REF!</definedName>
    <definedName name="цена___6___0___0___0">#REF!</definedName>
    <definedName name="цена___6___1">#REF!</definedName>
    <definedName name="цена___6___10">#REF!</definedName>
    <definedName name="цена___6___12">#REF!</definedName>
    <definedName name="цена___6___2">#REF!</definedName>
    <definedName name="цена___6___4">#REF!</definedName>
    <definedName name="цена___6___6">#REF!</definedName>
    <definedName name="цена___6___8">#REF!</definedName>
    <definedName name="цена___7">#REF!</definedName>
    <definedName name="цена___7___0">#REF!</definedName>
    <definedName name="цена___7___10">#REF!</definedName>
    <definedName name="цена___7___2">#REF!</definedName>
    <definedName name="цена___7___4">#REF!</definedName>
    <definedName name="цена___7___6">#REF!</definedName>
    <definedName name="цена___7___8">#REF!</definedName>
    <definedName name="цена___8">#REF!</definedName>
    <definedName name="цена___8___0">#REF!</definedName>
    <definedName name="цена___8___0___0">#REF!</definedName>
    <definedName name="цена___8___0___0___0">#REF!</definedName>
    <definedName name="цена___8___1">#REF!</definedName>
    <definedName name="цена___8___10">#REF!</definedName>
    <definedName name="цена___8___12">#REF!</definedName>
    <definedName name="цена___8___2">#REF!</definedName>
    <definedName name="цена___8___4">#REF!</definedName>
    <definedName name="цена___8___6">#REF!</definedName>
    <definedName name="цена___8___8">#REF!</definedName>
    <definedName name="цена___9">#REF!</definedName>
    <definedName name="цена___9___0">#REF!</definedName>
    <definedName name="цена___9___0___0">#REF!</definedName>
    <definedName name="цена___9___0___0___0">#REF!</definedName>
    <definedName name="цена___9___10">#REF!</definedName>
    <definedName name="цена___9___2">#REF!</definedName>
    <definedName name="цена___9___4">#REF!</definedName>
    <definedName name="цена___9___6">#REF!</definedName>
    <definedName name="цена___9___8">#REF!</definedName>
    <definedName name="цук">#REF!</definedName>
    <definedName name="чс">#REF!</definedName>
    <definedName name="чть">#REF!</definedName>
    <definedName name="щщ">#REF!</definedName>
    <definedName name="ъхз">#REF!</definedName>
    <definedName name="ЫВGGGGGGGGGGGGGGG">#REF!</definedName>
    <definedName name="ыцй">#REF!</definedName>
    <definedName name="эк">#REF!</definedName>
    <definedName name="эк1">#REF!</definedName>
    <definedName name="эко">#REF!</definedName>
    <definedName name="эко1">#REF!</definedName>
    <definedName name="экол.1">[12]топография!#REF!</definedName>
    <definedName name="экол1">#REF!</definedName>
    <definedName name="экол2">#REF!</definedName>
    <definedName name="эколог">#REF!</definedName>
    <definedName name="экология">NA()</definedName>
    <definedName name="экон">#REF!</definedName>
    <definedName name="явеявеявеявеявеявеявеявеявеявеявеявеявеявеявеявеявеявеявеявеявеявео">#REF!</definedName>
    <definedName name="яыкелюрфцЛОУЕИПЛЮ.Ц\о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48" l="1"/>
  <c r="E27" i="148"/>
  <c r="E28" i="148" s="1"/>
  <c r="G86" i="146"/>
  <c r="G89" i="146" s="1"/>
  <c r="F27" i="146"/>
  <c r="E27" i="146"/>
  <c r="G70" i="148"/>
  <c r="H70" i="148" s="1"/>
  <c r="H100" i="146"/>
  <c r="H99" i="146"/>
  <c r="H94" i="146"/>
  <c r="H93" i="146"/>
  <c r="F89" i="146"/>
  <c r="E89" i="146"/>
  <c r="D89" i="146"/>
  <c r="H88" i="146"/>
  <c r="H87" i="146"/>
  <c r="H86" i="146"/>
  <c r="H89" i="146" s="1"/>
  <c r="G83" i="146"/>
  <c r="F83" i="146"/>
  <c r="E83" i="146"/>
  <c r="D83" i="146"/>
  <c r="H82" i="146"/>
  <c r="H81" i="146"/>
  <c r="H80" i="146"/>
  <c r="F77" i="146"/>
  <c r="E77" i="146"/>
  <c r="D77" i="146"/>
  <c r="H76" i="146"/>
  <c r="G70" i="146"/>
  <c r="H70" i="146" s="1"/>
  <c r="G69" i="146"/>
  <c r="H69" i="146" s="1"/>
  <c r="G68" i="146"/>
  <c r="H68" i="146" s="1"/>
  <c r="H63" i="146"/>
  <c r="H62" i="146"/>
  <c r="G58" i="146"/>
  <c r="F58" i="146"/>
  <c r="E58" i="146"/>
  <c r="D58" i="146"/>
  <c r="H57" i="146"/>
  <c r="H56" i="146"/>
  <c r="H55" i="146"/>
  <c r="H58" i="146" s="1"/>
  <c r="H52" i="146"/>
  <c r="G52" i="146"/>
  <c r="F52" i="146"/>
  <c r="E52" i="146"/>
  <c r="D52" i="146"/>
  <c r="H51" i="146"/>
  <c r="H50" i="146"/>
  <c r="H49" i="146"/>
  <c r="G46" i="146"/>
  <c r="F46" i="146"/>
  <c r="E46" i="146"/>
  <c r="D46" i="146"/>
  <c r="H45" i="146"/>
  <c r="H44" i="146"/>
  <c r="H43" i="146"/>
  <c r="H46" i="146" s="1"/>
  <c r="G40" i="146"/>
  <c r="F40" i="146"/>
  <c r="E40" i="146"/>
  <c r="D40" i="146"/>
  <c r="H39" i="146"/>
  <c r="H38" i="146"/>
  <c r="H37" i="146"/>
  <c r="G34" i="146"/>
  <c r="F34" i="146"/>
  <c r="E34" i="146"/>
  <c r="D34" i="146"/>
  <c r="H33" i="146"/>
  <c r="H32" i="146"/>
  <c r="H31" i="146"/>
  <c r="G28" i="146"/>
  <c r="E28" i="146"/>
  <c r="D27" i="146"/>
  <c r="F26" i="146"/>
  <c r="D26" i="146"/>
  <c r="F25" i="146"/>
  <c r="D25" i="146"/>
  <c r="H25" i="146" s="1"/>
  <c r="G23" i="146"/>
  <c r="G29" i="146" s="1"/>
  <c r="G35" i="146" s="1"/>
  <c r="F23" i="146"/>
  <c r="E23" i="146"/>
  <c r="H22" i="146"/>
  <c r="H21" i="146"/>
  <c r="D21" i="146"/>
  <c r="D20" i="146"/>
  <c r="H20" i="146" s="1"/>
  <c r="H100" i="148"/>
  <c r="H99" i="148"/>
  <c r="H94" i="148"/>
  <c r="H93" i="148"/>
  <c r="F89" i="148"/>
  <c r="E89" i="148"/>
  <c r="D89" i="148"/>
  <c r="H88" i="148"/>
  <c r="H87" i="148"/>
  <c r="G86" i="148"/>
  <c r="G89" i="148" s="1"/>
  <c r="G83" i="148"/>
  <c r="F83" i="148"/>
  <c r="E83" i="148"/>
  <c r="D83" i="148"/>
  <c r="H82" i="148"/>
  <c r="H81" i="148"/>
  <c r="H80" i="148"/>
  <c r="F77" i="148"/>
  <c r="E77" i="148"/>
  <c r="D77" i="148"/>
  <c r="H76" i="148"/>
  <c r="G69" i="148"/>
  <c r="H69" i="148" s="1"/>
  <c r="G68" i="148"/>
  <c r="H68" i="148" s="1"/>
  <c r="H63" i="148"/>
  <c r="H62" i="148"/>
  <c r="G58" i="148"/>
  <c r="F58" i="148"/>
  <c r="E58" i="148"/>
  <c r="D58" i="148"/>
  <c r="H57" i="148"/>
  <c r="H56" i="148"/>
  <c r="H55" i="148"/>
  <c r="H58" i="148" s="1"/>
  <c r="G52" i="148"/>
  <c r="F52" i="148"/>
  <c r="E52" i="148"/>
  <c r="D52" i="148"/>
  <c r="H51" i="148"/>
  <c r="H50" i="148"/>
  <c r="H49" i="148"/>
  <c r="H46" i="148"/>
  <c r="G46" i="148"/>
  <c r="F46" i="148"/>
  <c r="E46" i="148"/>
  <c r="D46" i="148"/>
  <c r="H45" i="148"/>
  <c r="H44" i="148"/>
  <c r="H43" i="148"/>
  <c r="G40" i="148"/>
  <c r="F40" i="148"/>
  <c r="E40" i="148"/>
  <c r="D40" i="148"/>
  <c r="H39" i="148"/>
  <c r="H38" i="148"/>
  <c r="H37" i="148"/>
  <c r="H40" i="148" s="1"/>
  <c r="G34" i="148"/>
  <c r="F34" i="148"/>
  <c r="E34" i="148"/>
  <c r="D34" i="148"/>
  <c r="H33" i="148"/>
  <c r="H32" i="148"/>
  <c r="H34" i="148" s="1"/>
  <c r="H31" i="148"/>
  <c r="G28" i="148"/>
  <c r="D27" i="148"/>
  <c r="F26" i="148"/>
  <c r="D26" i="148"/>
  <c r="H26" i="148" s="1"/>
  <c r="F25" i="148"/>
  <c r="D25" i="148"/>
  <c r="G23" i="148"/>
  <c r="F23" i="148"/>
  <c r="E23" i="148"/>
  <c r="H22" i="148"/>
  <c r="D21" i="148"/>
  <c r="H21" i="148" s="1"/>
  <c r="D20" i="148"/>
  <c r="D23" i="148" s="1"/>
  <c r="H100" i="144"/>
  <c r="H99" i="144"/>
  <c r="H94" i="144"/>
  <c r="H93" i="144"/>
  <c r="F89" i="144"/>
  <c r="E89" i="144"/>
  <c r="D89" i="144"/>
  <c r="H88" i="144"/>
  <c r="H87" i="144"/>
  <c r="G86" i="144"/>
  <c r="G89" i="144" s="1"/>
  <c r="G83" i="144"/>
  <c r="F83" i="144"/>
  <c r="E83" i="144"/>
  <c r="D83" i="144"/>
  <c r="H83" i="144" s="1"/>
  <c r="H82" i="144"/>
  <c r="H81" i="144"/>
  <c r="H80" i="144"/>
  <c r="F77" i="144"/>
  <c r="E77" i="144"/>
  <c r="D77" i="144"/>
  <c r="H76" i="144"/>
  <c r="G70" i="144"/>
  <c r="H70" i="144" s="1"/>
  <c r="G69" i="144"/>
  <c r="H69" i="144" s="1"/>
  <c r="G68" i="144"/>
  <c r="H68" i="144" s="1"/>
  <c r="H63" i="144"/>
  <c r="H62" i="144"/>
  <c r="G58" i="144"/>
  <c r="F58" i="144"/>
  <c r="E58" i="144"/>
  <c r="D58" i="144"/>
  <c r="H57" i="144"/>
  <c r="H56" i="144"/>
  <c r="H55" i="144"/>
  <c r="G52" i="144"/>
  <c r="F52" i="144"/>
  <c r="E52" i="144"/>
  <c r="D52" i="144"/>
  <c r="H51" i="144"/>
  <c r="H50" i="144"/>
  <c r="H49" i="144"/>
  <c r="H52" i="144" s="1"/>
  <c r="G46" i="144"/>
  <c r="F46" i="144"/>
  <c r="E46" i="144"/>
  <c r="D46" i="144"/>
  <c r="H45" i="144"/>
  <c r="H44" i="144"/>
  <c r="H43" i="144"/>
  <c r="G40" i="144"/>
  <c r="F40" i="144"/>
  <c r="E40" i="144"/>
  <c r="D40" i="144"/>
  <c r="H39" i="144"/>
  <c r="H38" i="144"/>
  <c r="H37" i="144"/>
  <c r="G34" i="144"/>
  <c r="F34" i="144"/>
  <c r="E34" i="144"/>
  <c r="D34" i="144"/>
  <c r="H33" i="144"/>
  <c r="H32" i="144"/>
  <c r="H31" i="144"/>
  <c r="H34" i="144" s="1"/>
  <c r="G28" i="144"/>
  <c r="F27" i="144"/>
  <c r="E27" i="144"/>
  <c r="E28" i="144" s="1"/>
  <c r="D27" i="144"/>
  <c r="H27" i="144" s="1"/>
  <c r="F26" i="144"/>
  <c r="D26" i="144"/>
  <c r="H26" i="144" s="1"/>
  <c r="F25" i="144"/>
  <c r="D25" i="144"/>
  <c r="H25" i="144" s="1"/>
  <c r="H28" i="144" s="1"/>
  <c r="G23" i="144"/>
  <c r="G29" i="144" s="1"/>
  <c r="G35" i="144" s="1"/>
  <c r="G41" i="144" s="1"/>
  <c r="G47" i="144" s="1"/>
  <c r="G53" i="144" s="1"/>
  <c r="G59" i="144" s="1"/>
  <c r="F23" i="144"/>
  <c r="E23" i="144"/>
  <c r="E29" i="144" s="1"/>
  <c r="E35" i="144" s="1"/>
  <c r="E41" i="144" s="1"/>
  <c r="E47" i="144" s="1"/>
  <c r="H22" i="144"/>
  <c r="D21" i="144"/>
  <c r="H21" i="144" s="1"/>
  <c r="D20" i="144"/>
  <c r="D23" i="144" s="1"/>
  <c r="H20" i="148" l="1"/>
  <c r="H23" i="148" s="1"/>
  <c r="H52" i="148"/>
  <c r="F28" i="146"/>
  <c r="F28" i="144"/>
  <c r="H46" i="144"/>
  <c r="D29" i="144"/>
  <c r="D35" i="144" s="1"/>
  <c r="D41" i="144" s="1"/>
  <c r="D47" i="144" s="1"/>
  <c r="D53" i="144" s="1"/>
  <c r="D59" i="144" s="1"/>
  <c r="D61" i="144" s="1"/>
  <c r="H83" i="148"/>
  <c r="H26" i="146"/>
  <c r="H40" i="146"/>
  <c r="H20" i="144"/>
  <c r="H23" i="144" s="1"/>
  <c r="H29" i="144" s="1"/>
  <c r="H35" i="144" s="1"/>
  <c r="H41" i="144" s="1"/>
  <c r="H47" i="144" s="1"/>
  <c r="H53" i="144" s="1"/>
  <c r="H59" i="144" s="1"/>
  <c r="H58" i="144"/>
  <c r="H40" i="144"/>
  <c r="H23" i="146"/>
  <c r="D28" i="146"/>
  <c r="G41" i="146"/>
  <c r="G47" i="146" s="1"/>
  <c r="G53" i="146" s="1"/>
  <c r="G59" i="146" s="1"/>
  <c r="D28" i="144"/>
  <c r="H83" i="146"/>
  <c r="E53" i="144"/>
  <c r="E59" i="144" s="1"/>
  <c r="E61" i="144" s="1"/>
  <c r="E64" i="144" s="1"/>
  <c r="E65" i="144" s="1"/>
  <c r="G29" i="148"/>
  <c r="G35" i="148" s="1"/>
  <c r="G41" i="148" s="1"/>
  <c r="G47" i="148" s="1"/>
  <c r="G53" i="148" s="1"/>
  <c r="G59" i="148" s="1"/>
  <c r="G61" i="148" s="1"/>
  <c r="G64" i="148" s="1"/>
  <c r="G65" i="148" s="1"/>
  <c r="D28" i="148"/>
  <c r="D29" i="148" s="1"/>
  <c r="D35" i="148" s="1"/>
  <c r="D41" i="148" s="1"/>
  <c r="D47" i="148" s="1"/>
  <c r="D53" i="148" s="1"/>
  <c r="D59" i="148" s="1"/>
  <c r="D61" i="148" s="1"/>
  <c r="H34" i="146"/>
  <c r="F28" i="148"/>
  <c r="F29" i="148" s="1"/>
  <c r="F35" i="148" s="1"/>
  <c r="F41" i="148" s="1"/>
  <c r="F47" i="148" s="1"/>
  <c r="F53" i="148" s="1"/>
  <c r="F59" i="148" s="1"/>
  <c r="E29" i="148"/>
  <c r="E35" i="148" s="1"/>
  <c r="E41" i="148" s="1"/>
  <c r="E47" i="148" s="1"/>
  <c r="E53" i="148" s="1"/>
  <c r="E59" i="148" s="1"/>
  <c r="E61" i="148" s="1"/>
  <c r="E64" i="148" s="1"/>
  <c r="E65" i="148" s="1"/>
  <c r="E29" i="146"/>
  <c r="E35" i="146" s="1"/>
  <c r="E41" i="146" s="1"/>
  <c r="E47" i="146" s="1"/>
  <c r="E53" i="146" s="1"/>
  <c r="E59" i="146" s="1"/>
  <c r="E61" i="146" s="1"/>
  <c r="E64" i="146" s="1"/>
  <c r="E65" i="146" s="1"/>
  <c r="H27" i="148"/>
  <c r="F29" i="146"/>
  <c r="F35" i="146" s="1"/>
  <c r="F41" i="146" s="1"/>
  <c r="F47" i="146" s="1"/>
  <c r="F53" i="146" s="1"/>
  <c r="F59" i="146" s="1"/>
  <c r="G61" i="146"/>
  <c r="G64" i="146" s="1"/>
  <c r="G65" i="146" s="1"/>
  <c r="J95" i="146"/>
  <c r="H27" i="146"/>
  <c r="D23" i="146"/>
  <c r="D29" i="146" s="1"/>
  <c r="D35" i="146" s="1"/>
  <c r="D41" i="146" s="1"/>
  <c r="D47" i="146" s="1"/>
  <c r="D53" i="146" s="1"/>
  <c r="D59" i="146" s="1"/>
  <c r="J96" i="146"/>
  <c r="J96" i="148"/>
  <c r="H86" i="148"/>
  <c r="H89" i="148" s="1"/>
  <c r="H25" i="148"/>
  <c r="G61" i="144"/>
  <c r="G64" i="144" s="1"/>
  <c r="G65" i="144" s="1"/>
  <c r="J96" i="144"/>
  <c r="F29" i="144"/>
  <c r="F35" i="144" s="1"/>
  <c r="F41" i="144" s="1"/>
  <c r="F47" i="144" s="1"/>
  <c r="F53" i="144" s="1"/>
  <c r="F59" i="144" s="1"/>
  <c r="H86" i="144"/>
  <c r="H89" i="144" s="1"/>
  <c r="H28" i="146" l="1"/>
  <c r="H29" i="146" s="1"/>
  <c r="H35" i="146" s="1"/>
  <c r="H41" i="146" s="1"/>
  <c r="H47" i="146" s="1"/>
  <c r="H53" i="146" s="1"/>
  <c r="H59" i="146" s="1"/>
  <c r="H28" i="148"/>
  <c r="H29" i="148" s="1"/>
  <c r="H35" i="148" s="1"/>
  <c r="H41" i="148" s="1"/>
  <c r="H47" i="148" s="1"/>
  <c r="H53" i="148" s="1"/>
  <c r="H59" i="148" s="1"/>
  <c r="E67" i="146"/>
  <c r="E71" i="146" s="1"/>
  <c r="E72" i="146" s="1"/>
  <c r="E78" i="146" s="1"/>
  <c r="E84" i="146" s="1"/>
  <c r="E90" i="146" s="1"/>
  <c r="G67" i="146"/>
  <c r="G71" i="146" s="1"/>
  <c r="G72" i="146" s="1"/>
  <c r="F61" i="146"/>
  <c r="F64" i="146" s="1"/>
  <c r="F65" i="146" s="1"/>
  <c r="D61" i="146"/>
  <c r="G67" i="148"/>
  <c r="G71" i="148" s="1"/>
  <c r="G72" i="148" s="1"/>
  <c r="E67" i="148"/>
  <c r="E71" i="148" s="1"/>
  <c r="E72" i="148" s="1"/>
  <c r="E78" i="148" s="1"/>
  <c r="E84" i="148" s="1"/>
  <c r="E90" i="148" s="1"/>
  <c r="F61" i="148"/>
  <c r="F64" i="148" s="1"/>
  <c r="F65" i="148" s="1"/>
  <c r="J95" i="148"/>
  <c r="D64" i="148"/>
  <c r="D65" i="148" s="1"/>
  <c r="E67" i="144"/>
  <c r="E71" i="144" s="1"/>
  <c r="E72" i="144" s="1"/>
  <c r="E78" i="144" s="1"/>
  <c r="E84" i="144" s="1"/>
  <c r="E90" i="144" s="1"/>
  <c r="F61" i="144"/>
  <c r="F64" i="144" s="1"/>
  <c r="F65" i="144" s="1"/>
  <c r="J95" i="144"/>
  <c r="D64" i="144"/>
  <c r="D65" i="144" s="1"/>
  <c r="H61" i="144"/>
  <c r="H64" i="144" s="1"/>
  <c r="H65" i="144" s="1"/>
  <c r="G67" i="144"/>
  <c r="G71" i="144" s="1"/>
  <c r="G72" i="144" s="1"/>
  <c r="H61" i="148" l="1"/>
  <c r="H64" i="148" s="1"/>
  <c r="H65" i="148" s="1"/>
  <c r="F67" i="146"/>
  <c r="F71" i="146" s="1"/>
  <c r="F72" i="146" s="1"/>
  <c r="F78" i="146" s="1"/>
  <c r="F84" i="146" s="1"/>
  <c r="F90" i="146" s="1"/>
  <c r="D64" i="146"/>
  <c r="D65" i="146" s="1"/>
  <c r="H61" i="146"/>
  <c r="H64" i="146" s="1"/>
  <c r="H65" i="146" s="1"/>
  <c r="E92" i="146"/>
  <c r="E95" i="146" s="1"/>
  <c r="E96" i="146" s="1"/>
  <c r="E98" i="146" s="1"/>
  <c r="E92" i="148"/>
  <c r="E95" i="148" s="1"/>
  <c r="E96" i="148" s="1"/>
  <c r="E98" i="148" s="1"/>
  <c r="F67" i="148"/>
  <c r="F71" i="148" s="1"/>
  <c r="F72" i="148" s="1"/>
  <c r="F78" i="148" s="1"/>
  <c r="F84" i="148" s="1"/>
  <c r="F90" i="148" s="1"/>
  <c r="D67" i="148"/>
  <c r="F67" i="144"/>
  <c r="F71" i="144" s="1"/>
  <c r="F72" i="144" s="1"/>
  <c r="F78" i="144" s="1"/>
  <c r="F84" i="144" s="1"/>
  <c r="F90" i="144" s="1"/>
  <c r="E92" i="144"/>
  <c r="E95" i="144" s="1"/>
  <c r="E96" i="144" s="1"/>
  <c r="D67" i="144"/>
  <c r="E101" i="146" l="1"/>
  <c r="E102" i="146" s="1"/>
  <c r="F92" i="146"/>
  <c r="F95" i="146" s="1"/>
  <c r="F96" i="146" s="1"/>
  <c r="F98" i="146" s="1"/>
  <c r="D67" i="146"/>
  <c r="F92" i="148"/>
  <c r="F95" i="148" s="1"/>
  <c r="F96" i="148" s="1"/>
  <c r="F98" i="148" s="1"/>
  <c r="H67" i="148"/>
  <c r="H71" i="148" s="1"/>
  <c r="H72" i="148" s="1"/>
  <c r="D71" i="148"/>
  <c r="D72" i="148" s="1"/>
  <c r="D78" i="148" s="1"/>
  <c r="D84" i="148" s="1"/>
  <c r="D90" i="148" s="1"/>
  <c r="E101" i="148"/>
  <c r="E102" i="148" s="1"/>
  <c r="F92" i="144"/>
  <c r="F95" i="144" s="1"/>
  <c r="F96" i="144" s="1"/>
  <c r="E98" i="144"/>
  <c r="E101" i="144" s="1"/>
  <c r="E102" i="144" s="1"/>
  <c r="H67" i="144"/>
  <c r="H71" i="144" s="1"/>
  <c r="H72" i="144" s="1"/>
  <c r="D71" i="144"/>
  <c r="D72" i="144" s="1"/>
  <c r="D78" i="144" s="1"/>
  <c r="D84" i="144" s="1"/>
  <c r="D90" i="144" s="1"/>
  <c r="F101" i="146" l="1"/>
  <c r="F102" i="146" s="1"/>
  <c r="H67" i="146"/>
  <c r="H71" i="146" s="1"/>
  <c r="H72" i="146" s="1"/>
  <c r="D71" i="146"/>
  <c r="D72" i="146" s="1"/>
  <c r="D78" i="146" s="1"/>
  <c r="D84" i="146" s="1"/>
  <c r="D90" i="146" s="1"/>
  <c r="F101" i="148"/>
  <c r="F102" i="148" s="1"/>
  <c r="G75" i="148"/>
  <c r="H75" i="148" s="1"/>
  <c r="G74" i="148"/>
  <c r="I90" i="148"/>
  <c r="I91" i="148" s="1"/>
  <c r="J89" i="148" s="1"/>
  <c r="K96" i="148"/>
  <c r="D92" i="148"/>
  <c r="F98" i="144"/>
  <c r="F101" i="144" s="1"/>
  <c r="F102" i="144" s="1"/>
  <c r="D92" i="144"/>
  <c r="G75" i="144"/>
  <c r="H75" i="144" s="1"/>
  <c r="G74" i="144"/>
  <c r="I90" i="144"/>
  <c r="I91" i="144" s="1"/>
  <c r="J89" i="144" s="1"/>
  <c r="K96" i="144"/>
  <c r="D92" i="146" l="1"/>
  <c r="G75" i="146"/>
  <c r="H75" i="146" s="1"/>
  <c r="G74" i="146"/>
  <c r="I90" i="146"/>
  <c r="I91" i="146" s="1"/>
  <c r="J89" i="146" s="1"/>
  <c r="K96" i="146"/>
  <c r="H74" i="148"/>
  <c r="G77" i="148"/>
  <c r="D95" i="148"/>
  <c r="D96" i="148" s="1"/>
  <c r="D95" i="144"/>
  <c r="D96" i="144" s="1"/>
  <c r="H74" i="144"/>
  <c r="G77" i="144"/>
  <c r="H74" i="146" l="1"/>
  <c r="G77" i="146"/>
  <c r="D95" i="146"/>
  <c r="D96" i="146" s="1"/>
  <c r="D98" i="148"/>
  <c r="H77" i="148"/>
  <c r="H78" i="148" s="1"/>
  <c r="H84" i="148" s="1"/>
  <c r="H90" i="148" s="1"/>
  <c r="G78" i="148"/>
  <c r="G84" i="148" s="1"/>
  <c r="G90" i="148" s="1"/>
  <c r="H77" i="144"/>
  <c r="H78" i="144" s="1"/>
  <c r="H84" i="144" s="1"/>
  <c r="H90" i="144" s="1"/>
  <c r="G78" i="144"/>
  <c r="G84" i="144" s="1"/>
  <c r="G90" i="144" s="1"/>
  <c r="D98" i="144"/>
  <c r="D98" i="146" l="1"/>
  <c r="H77" i="146"/>
  <c r="H78" i="146" s="1"/>
  <c r="H84" i="146" s="1"/>
  <c r="H90" i="146" s="1"/>
  <c r="G78" i="146"/>
  <c r="G84" i="146" s="1"/>
  <c r="G90" i="146" s="1"/>
  <c r="D101" i="148"/>
  <c r="D102" i="148" s="1"/>
  <c r="G92" i="148"/>
  <c r="D101" i="144"/>
  <c r="D102" i="144" s="1"/>
  <c r="G92" i="144"/>
  <c r="G92" i="146" l="1"/>
  <c r="D101" i="146"/>
  <c r="D102" i="146" s="1"/>
  <c r="G95" i="148"/>
  <c r="G96" i="148" s="1"/>
  <c r="G98" i="148" s="1"/>
  <c r="H92" i="148"/>
  <c r="H95" i="148" s="1"/>
  <c r="H96" i="148" s="1"/>
  <c r="G95" i="144"/>
  <c r="G96" i="144" s="1"/>
  <c r="H92" i="144"/>
  <c r="H95" i="144" s="1"/>
  <c r="H96" i="144" s="1"/>
  <c r="G95" i="146" l="1"/>
  <c r="G96" i="146" s="1"/>
  <c r="G98" i="146" s="1"/>
  <c r="H92" i="146"/>
  <c r="H95" i="146" s="1"/>
  <c r="H96" i="146" s="1"/>
  <c r="M96" i="148"/>
  <c r="K92" i="148"/>
  <c r="G98" i="144"/>
  <c r="M96" i="144"/>
  <c r="K92" i="144"/>
  <c r="M96" i="146" l="1"/>
  <c r="K92" i="146"/>
  <c r="G101" i="148"/>
  <c r="G102" i="148" s="1"/>
  <c r="H98" i="148"/>
  <c r="H101" i="148" s="1"/>
  <c r="H102" i="148" s="1"/>
  <c r="G101" i="144"/>
  <c r="G102" i="144" s="1"/>
  <c r="H98" i="144"/>
  <c r="H101" i="144" s="1"/>
  <c r="H102" i="144" s="1"/>
  <c r="G101" i="146" l="1"/>
  <c r="G102" i="146" s="1"/>
  <c r="H98" i="146"/>
  <c r="H101" i="146" s="1"/>
  <c r="H102" i="146" s="1"/>
  <c r="G91" i="145"/>
  <c r="H91" i="145" s="1"/>
  <c r="H94" i="145" s="1"/>
  <c r="F28" i="145"/>
  <c r="H28" i="145" s="1"/>
  <c r="D28" i="145"/>
  <c r="F29" i="145"/>
  <c r="D29" i="145"/>
  <c r="G74" i="147"/>
  <c r="G73" i="147"/>
  <c r="F28" i="147"/>
  <c r="D27" i="147"/>
  <c r="H27" i="147" s="1"/>
  <c r="D28" i="147"/>
  <c r="H28" i="147" s="1"/>
  <c r="H105" i="145"/>
  <c r="H104" i="145"/>
  <c r="H99" i="145"/>
  <c r="H98" i="145"/>
  <c r="F94" i="145"/>
  <c r="E94" i="145"/>
  <c r="D94" i="145"/>
  <c r="H93" i="145"/>
  <c r="H92" i="145"/>
  <c r="C92" i="145"/>
  <c r="G94" i="145"/>
  <c r="G88" i="145"/>
  <c r="H88" i="145" s="1"/>
  <c r="F88" i="145"/>
  <c r="E88" i="145"/>
  <c r="D88" i="145"/>
  <c r="H87" i="145"/>
  <c r="H86" i="145"/>
  <c r="H85" i="145"/>
  <c r="F82" i="145"/>
  <c r="E82" i="145"/>
  <c r="D82" i="145"/>
  <c r="H81" i="145"/>
  <c r="G75" i="145"/>
  <c r="H75" i="145" s="1"/>
  <c r="G74" i="145"/>
  <c r="H74" i="145" s="1"/>
  <c r="G73" i="145"/>
  <c r="H73" i="145" s="1"/>
  <c r="H72" i="145"/>
  <c r="G72" i="145"/>
  <c r="G71" i="145"/>
  <c r="H71" i="145" s="1"/>
  <c r="H66" i="145"/>
  <c r="H65" i="145"/>
  <c r="G61" i="145"/>
  <c r="F61" i="145"/>
  <c r="E61" i="145"/>
  <c r="D61" i="145"/>
  <c r="H60" i="145"/>
  <c r="H59" i="145"/>
  <c r="H61" i="145" s="1"/>
  <c r="H58" i="145"/>
  <c r="G55" i="145"/>
  <c r="F55" i="145"/>
  <c r="E55" i="145"/>
  <c r="D55" i="145"/>
  <c r="H54" i="145"/>
  <c r="H53" i="145"/>
  <c r="H52" i="145"/>
  <c r="H55" i="145" s="1"/>
  <c r="G49" i="145"/>
  <c r="F49" i="145"/>
  <c r="E49" i="145"/>
  <c r="D49" i="145"/>
  <c r="H48" i="145"/>
  <c r="H47" i="145"/>
  <c r="H46" i="145"/>
  <c r="H49" i="145" s="1"/>
  <c r="G43" i="145"/>
  <c r="F43" i="145"/>
  <c r="E43" i="145"/>
  <c r="D43" i="145"/>
  <c r="H42" i="145"/>
  <c r="H41" i="145"/>
  <c r="H40" i="145"/>
  <c r="G37" i="145"/>
  <c r="F37" i="145"/>
  <c r="E37" i="145"/>
  <c r="D37" i="145"/>
  <c r="H36" i="145"/>
  <c r="H35" i="145"/>
  <c r="H34" i="145"/>
  <c r="G31" i="145"/>
  <c r="E31" i="145"/>
  <c r="F30" i="145"/>
  <c r="D30" i="145"/>
  <c r="H30" i="145" s="1"/>
  <c r="D27" i="145"/>
  <c r="H27" i="145" s="1"/>
  <c r="F26" i="145"/>
  <c r="D26" i="145"/>
  <c r="F25" i="145"/>
  <c r="D25" i="145"/>
  <c r="H25" i="145" s="1"/>
  <c r="G23" i="145"/>
  <c r="G32" i="145" s="1"/>
  <c r="G38" i="145" s="1"/>
  <c r="G44" i="145" s="1"/>
  <c r="F23" i="145"/>
  <c r="E23" i="145"/>
  <c r="E32" i="145" s="1"/>
  <c r="E38" i="145" s="1"/>
  <c r="E44" i="145" s="1"/>
  <c r="E50" i="145" s="1"/>
  <c r="E56" i="145" s="1"/>
  <c r="D23" i="145"/>
  <c r="H22" i="145"/>
  <c r="D21" i="145"/>
  <c r="H21" i="145" s="1"/>
  <c r="D20" i="145"/>
  <c r="H20" i="145" s="1"/>
  <c r="H105" i="147"/>
  <c r="H104" i="147"/>
  <c r="H99" i="147"/>
  <c r="H98" i="147"/>
  <c r="F94" i="147"/>
  <c r="E94" i="147"/>
  <c r="D94" i="147"/>
  <c r="H93" i="147"/>
  <c r="H92" i="147"/>
  <c r="C92" i="147"/>
  <c r="G91" i="147"/>
  <c r="G94" i="147" s="1"/>
  <c r="G88" i="147"/>
  <c r="H88" i="147" s="1"/>
  <c r="F88" i="147"/>
  <c r="E88" i="147"/>
  <c r="D88" i="147"/>
  <c r="H87" i="147"/>
  <c r="H86" i="147"/>
  <c r="H85" i="147"/>
  <c r="F82" i="147"/>
  <c r="E82" i="147"/>
  <c r="D82" i="147"/>
  <c r="H81" i="147"/>
  <c r="G75" i="147"/>
  <c r="H75" i="147" s="1"/>
  <c r="H74" i="147"/>
  <c r="H73" i="147"/>
  <c r="H72" i="147"/>
  <c r="G72" i="147"/>
  <c r="H71" i="147"/>
  <c r="G71" i="147"/>
  <c r="H66" i="147"/>
  <c r="H65" i="147"/>
  <c r="G61" i="147"/>
  <c r="F61" i="147"/>
  <c r="E61" i="147"/>
  <c r="D61" i="147"/>
  <c r="H60" i="147"/>
  <c r="H59" i="147"/>
  <c r="H58" i="147"/>
  <c r="H61" i="147" s="1"/>
  <c r="G55" i="147"/>
  <c r="F55" i="147"/>
  <c r="E55" i="147"/>
  <c r="D55" i="147"/>
  <c r="H54" i="147"/>
  <c r="H53" i="147"/>
  <c r="H52" i="147"/>
  <c r="G49" i="147"/>
  <c r="F49" i="147"/>
  <c r="E49" i="147"/>
  <c r="D49" i="147"/>
  <c r="H48" i="147"/>
  <c r="H47" i="147"/>
  <c r="H46" i="147"/>
  <c r="G43" i="147"/>
  <c r="F43" i="147"/>
  <c r="E43" i="147"/>
  <c r="D43" i="147"/>
  <c r="H42" i="147"/>
  <c r="H41" i="147"/>
  <c r="H40" i="147"/>
  <c r="H43" i="147" s="1"/>
  <c r="G37" i="147"/>
  <c r="F37" i="147"/>
  <c r="E37" i="147"/>
  <c r="D37" i="147"/>
  <c r="H36" i="147"/>
  <c r="H35" i="147"/>
  <c r="H34" i="147"/>
  <c r="H37" i="147" s="1"/>
  <c r="G31" i="147"/>
  <c r="E31" i="147"/>
  <c r="F30" i="147"/>
  <c r="D30" i="147"/>
  <c r="H30" i="147" s="1"/>
  <c r="F29" i="147"/>
  <c r="D29" i="147"/>
  <c r="F26" i="147"/>
  <c r="D26" i="147"/>
  <c r="H26" i="147" s="1"/>
  <c r="F25" i="147"/>
  <c r="D25" i="147"/>
  <c r="H25" i="147" s="1"/>
  <c r="G23" i="147"/>
  <c r="G32" i="147" s="1"/>
  <c r="G38" i="147" s="1"/>
  <c r="G44" i="147" s="1"/>
  <c r="G50" i="147" s="1"/>
  <c r="G56" i="147" s="1"/>
  <c r="G62" i="147" s="1"/>
  <c r="F23" i="147"/>
  <c r="E23" i="147"/>
  <c r="H22" i="147"/>
  <c r="D21" i="147"/>
  <c r="D23" i="147" s="1"/>
  <c r="D20" i="147"/>
  <c r="H20" i="147" s="1"/>
  <c r="H105" i="149"/>
  <c r="H104" i="149"/>
  <c r="H99" i="149"/>
  <c r="H98" i="149"/>
  <c r="F94" i="149"/>
  <c r="E94" i="149"/>
  <c r="D94" i="149"/>
  <c r="H93" i="149"/>
  <c r="H92" i="149"/>
  <c r="C92" i="149"/>
  <c r="G91" i="149"/>
  <c r="G94" i="149" s="1"/>
  <c r="G88" i="149"/>
  <c r="F88" i="149"/>
  <c r="E88" i="149"/>
  <c r="D88" i="149"/>
  <c r="H87" i="149"/>
  <c r="H86" i="149"/>
  <c r="H85" i="149"/>
  <c r="F82" i="149"/>
  <c r="E82" i="149"/>
  <c r="D82" i="149"/>
  <c r="H81" i="149"/>
  <c r="H75" i="149"/>
  <c r="G75" i="149"/>
  <c r="G74" i="149"/>
  <c r="H74" i="149" s="1"/>
  <c r="G73" i="149"/>
  <c r="H73" i="149" s="1"/>
  <c r="G72" i="149"/>
  <c r="H72" i="149" s="1"/>
  <c r="G71" i="149"/>
  <c r="H71" i="149" s="1"/>
  <c r="H66" i="149"/>
  <c r="H65" i="149"/>
  <c r="G61" i="149"/>
  <c r="F61" i="149"/>
  <c r="E61" i="149"/>
  <c r="D61" i="149"/>
  <c r="H60" i="149"/>
  <c r="H59" i="149"/>
  <c r="H58" i="149"/>
  <c r="H61" i="149" s="1"/>
  <c r="G55" i="149"/>
  <c r="F55" i="149"/>
  <c r="E55" i="149"/>
  <c r="D55" i="149"/>
  <c r="H54" i="149"/>
  <c r="H53" i="149"/>
  <c r="H52" i="149"/>
  <c r="G49" i="149"/>
  <c r="F49" i="149"/>
  <c r="E49" i="149"/>
  <c r="D49" i="149"/>
  <c r="H48" i="149"/>
  <c r="H47" i="149"/>
  <c r="H46" i="149"/>
  <c r="H49" i="149" s="1"/>
  <c r="G43" i="149"/>
  <c r="F43" i="149"/>
  <c r="E43" i="149"/>
  <c r="D43" i="149"/>
  <c r="H42" i="149"/>
  <c r="H41" i="149"/>
  <c r="H40" i="149"/>
  <c r="H43" i="149" s="1"/>
  <c r="G37" i="149"/>
  <c r="F37" i="149"/>
  <c r="E37" i="149"/>
  <c r="D37" i="149"/>
  <c r="H36" i="149"/>
  <c r="H35" i="149"/>
  <c r="H34" i="149"/>
  <c r="G31" i="149"/>
  <c r="E31" i="149"/>
  <c r="F30" i="149"/>
  <c r="D30" i="149"/>
  <c r="H30" i="149" s="1"/>
  <c r="F29" i="149"/>
  <c r="D29" i="149"/>
  <c r="H29" i="149" s="1"/>
  <c r="F28" i="149"/>
  <c r="D28" i="149"/>
  <c r="H28" i="149" s="1"/>
  <c r="D27" i="149"/>
  <c r="H27" i="149" s="1"/>
  <c r="F26" i="149"/>
  <c r="D26" i="149"/>
  <c r="H26" i="149" s="1"/>
  <c r="F25" i="149"/>
  <c r="F31" i="149" s="1"/>
  <c r="D25" i="149"/>
  <c r="G23" i="149"/>
  <c r="F23" i="149"/>
  <c r="E23" i="149"/>
  <c r="E32" i="149" s="1"/>
  <c r="E38" i="149" s="1"/>
  <c r="E44" i="149" s="1"/>
  <c r="D23" i="149"/>
  <c r="H22" i="149"/>
  <c r="D21" i="149"/>
  <c r="H21" i="149" s="1"/>
  <c r="D20" i="149"/>
  <c r="H20" i="149" s="1"/>
  <c r="H23" i="149" s="1"/>
  <c r="F31" i="147" l="1"/>
  <c r="F32" i="149"/>
  <c r="F38" i="149" s="1"/>
  <c r="F44" i="149" s="1"/>
  <c r="F50" i="149" s="1"/>
  <c r="F56" i="149" s="1"/>
  <c r="F62" i="149" s="1"/>
  <c r="F64" i="149" s="1"/>
  <c r="F67" i="149" s="1"/>
  <c r="F68" i="149" s="1"/>
  <c r="H88" i="149"/>
  <c r="G32" i="149"/>
  <c r="G38" i="149" s="1"/>
  <c r="G44" i="149" s="1"/>
  <c r="G50" i="149" s="1"/>
  <c r="G56" i="149" s="1"/>
  <c r="G62" i="149" s="1"/>
  <c r="G64" i="149" s="1"/>
  <c r="G67" i="149" s="1"/>
  <c r="G68" i="149" s="1"/>
  <c r="H49" i="147"/>
  <c r="G50" i="145"/>
  <c r="G56" i="145" s="1"/>
  <c r="G62" i="145" s="1"/>
  <c r="G64" i="145" s="1"/>
  <c r="G67" i="145" s="1"/>
  <c r="G68" i="145" s="1"/>
  <c r="H37" i="145"/>
  <c r="H25" i="149"/>
  <c r="H31" i="149" s="1"/>
  <c r="H32" i="149" s="1"/>
  <c r="H38" i="149" s="1"/>
  <c r="H44" i="149" s="1"/>
  <c r="H50" i="149" s="1"/>
  <c r="H56" i="149" s="1"/>
  <c r="H62" i="149" s="1"/>
  <c r="H55" i="149"/>
  <c r="H91" i="149"/>
  <c r="H94" i="149" s="1"/>
  <c r="F31" i="145"/>
  <c r="F32" i="145" s="1"/>
  <c r="F38" i="145" s="1"/>
  <c r="F44" i="145" s="1"/>
  <c r="F50" i="145" s="1"/>
  <c r="F56" i="145" s="1"/>
  <c r="F62" i="145" s="1"/>
  <c r="F64" i="145" s="1"/>
  <c r="F67" i="145" s="1"/>
  <c r="F68" i="145" s="1"/>
  <c r="E50" i="149"/>
  <c r="E56" i="149" s="1"/>
  <c r="E62" i="149" s="1"/>
  <c r="H37" i="149"/>
  <c r="H21" i="147"/>
  <c r="H23" i="147" s="1"/>
  <c r="D31" i="147"/>
  <c r="H29" i="147"/>
  <c r="H26" i="145"/>
  <c r="E62" i="145"/>
  <c r="E64" i="145" s="1"/>
  <c r="E67" i="145" s="1"/>
  <c r="E68" i="145" s="1"/>
  <c r="E32" i="147"/>
  <c r="E38" i="147" s="1"/>
  <c r="E44" i="147" s="1"/>
  <c r="E50" i="147" s="1"/>
  <c r="E56" i="147" s="1"/>
  <c r="E62" i="147" s="1"/>
  <c r="E64" i="147" s="1"/>
  <c r="E67" i="147" s="1"/>
  <c r="E68" i="147" s="1"/>
  <c r="H23" i="145"/>
  <c r="H55" i="147"/>
  <c r="H91" i="147"/>
  <c r="H94" i="147" s="1"/>
  <c r="H29" i="145"/>
  <c r="H31" i="145" s="1"/>
  <c r="H32" i="145" s="1"/>
  <c r="H38" i="145" s="1"/>
  <c r="H44" i="145" s="1"/>
  <c r="H50" i="145" s="1"/>
  <c r="H56" i="145" s="1"/>
  <c r="H62" i="145" s="1"/>
  <c r="H43" i="145"/>
  <c r="D31" i="145"/>
  <c r="D32" i="145" s="1"/>
  <c r="D38" i="145" s="1"/>
  <c r="D44" i="145" s="1"/>
  <c r="D50" i="145" s="1"/>
  <c r="D56" i="145" s="1"/>
  <c r="D62" i="145" s="1"/>
  <c r="F32" i="147"/>
  <c r="F38" i="147" s="1"/>
  <c r="F44" i="147" s="1"/>
  <c r="F50" i="147" s="1"/>
  <c r="F56" i="147" s="1"/>
  <c r="F62" i="147" s="1"/>
  <c r="F64" i="147" s="1"/>
  <c r="F67" i="147" s="1"/>
  <c r="F68" i="147" s="1"/>
  <c r="D32" i="147"/>
  <c r="D38" i="147" s="1"/>
  <c r="D44" i="147" s="1"/>
  <c r="D50" i="147" s="1"/>
  <c r="D56" i="147" s="1"/>
  <c r="D62" i="147" s="1"/>
  <c r="D64" i="147" s="1"/>
  <c r="G64" i="147"/>
  <c r="G67" i="147" s="1"/>
  <c r="G68" i="147" s="1"/>
  <c r="H31" i="147"/>
  <c r="E64" i="149"/>
  <c r="E67" i="149" s="1"/>
  <c r="E68" i="149" s="1"/>
  <c r="D31" i="149"/>
  <c r="D32" i="149" s="1"/>
  <c r="D38" i="149" s="1"/>
  <c r="D44" i="149" s="1"/>
  <c r="D50" i="149" s="1"/>
  <c r="D56" i="149" s="1"/>
  <c r="D62" i="149" s="1"/>
  <c r="H32" i="147" l="1"/>
  <c r="H38" i="147" s="1"/>
  <c r="H44" i="147" s="1"/>
  <c r="H50" i="147" s="1"/>
  <c r="H56" i="147" s="1"/>
  <c r="H62" i="147" s="1"/>
  <c r="E70" i="145"/>
  <c r="E76" i="145" s="1"/>
  <c r="E77" i="145" s="1"/>
  <c r="E83" i="145" s="1"/>
  <c r="E89" i="145" s="1"/>
  <c r="E95" i="145" s="1"/>
  <c r="G70" i="145"/>
  <c r="G76" i="145" s="1"/>
  <c r="G77" i="145" s="1"/>
  <c r="F70" i="145"/>
  <c r="F76" i="145" s="1"/>
  <c r="F77" i="145" s="1"/>
  <c r="F83" i="145" s="1"/>
  <c r="F89" i="145" s="1"/>
  <c r="F95" i="145" s="1"/>
  <c r="D64" i="145"/>
  <c r="G70" i="147"/>
  <c r="G76" i="147" s="1"/>
  <c r="G77" i="147" s="1"/>
  <c r="F70" i="147"/>
  <c r="F76" i="147" s="1"/>
  <c r="F77" i="147" s="1"/>
  <c r="F83" i="147" s="1"/>
  <c r="F89" i="147" s="1"/>
  <c r="F95" i="147" s="1"/>
  <c r="E70" i="147"/>
  <c r="E76" i="147" s="1"/>
  <c r="E77" i="147" s="1"/>
  <c r="E83" i="147" s="1"/>
  <c r="E89" i="147" s="1"/>
  <c r="E95" i="147" s="1"/>
  <c r="H64" i="147"/>
  <c r="H67" i="147" s="1"/>
  <c r="H68" i="147" s="1"/>
  <c r="D67" i="147"/>
  <c r="D68" i="147" s="1"/>
  <c r="F70" i="149"/>
  <c r="F76" i="149" s="1"/>
  <c r="F77" i="149" s="1"/>
  <c r="F83" i="149" s="1"/>
  <c r="F89" i="149" s="1"/>
  <c r="F95" i="149" s="1"/>
  <c r="D64" i="149"/>
  <c r="G70" i="149"/>
  <c r="G76" i="149" s="1"/>
  <c r="G77" i="149" s="1"/>
  <c r="E70" i="149"/>
  <c r="E76" i="149" s="1"/>
  <c r="E77" i="149" s="1"/>
  <c r="E83" i="149" s="1"/>
  <c r="E89" i="149" s="1"/>
  <c r="E95" i="149" s="1"/>
  <c r="F97" i="145" l="1"/>
  <c r="F100" i="145" s="1"/>
  <c r="F101" i="145" s="1"/>
  <c r="E97" i="145"/>
  <c r="E100" i="145" s="1"/>
  <c r="E101" i="145" s="1"/>
  <c r="H64" i="145"/>
  <c r="H67" i="145" s="1"/>
  <c r="H68" i="145" s="1"/>
  <c r="D67" i="145"/>
  <c r="D68" i="145" s="1"/>
  <c r="E97" i="147"/>
  <c r="E100" i="147" s="1"/>
  <c r="E101" i="147" s="1"/>
  <c r="F97" i="147"/>
  <c r="F100" i="147" s="1"/>
  <c r="F101" i="147" s="1"/>
  <c r="D70" i="147"/>
  <c r="F97" i="149"/>
  <c r="F100" i="149" s="1"/>
  <c r="F101" i="149" s="1"/>
  <c r="H64" i="149"/>
  <c r="H67" i="149" s="1"/>
  <c r="H68" i="149" s="1"/>
  <c r="D67" i="149"/>
  <c r="D68" i="149" s="1"/>
  <c r="E97" i="149"/>
  <c r="E100" i="149" s="1"/>
  <c r="E101" i="149" s="1"/>
  <c r="E103" i="145" l="1"/>
  <c r="E106" i="145" s="1"/>
  <c r="E107" i="145" s="1"/>
  <c r="F103" i="145"/>
  <c r="F106" i="145" s="1"/>
  <c r="F107" i="145" s="1"/>
  <c r="D70" i="145"/>
  <c r="F103" i="147"/>
  <c r="F106" i="147" s="1"/>
  <c r="F107" i="147" s="1"/>
  <c r="E103" i="147"/>
  <c r="E106" i="147" s="1"/>
  <c r="E107" i="147" s="1"/>
  <c r="H70" i="147"/>
  <c r="H76" i="147" s="1"/>
  <c r="H77" i="147" s="1"/>
  <c r="D76" i="147"/>
  <c r="D77" i="147" s="1"/>
  <c r="D83" i="147" s="1"/>
  <c r="D89" i="147" s="1"/>
  <c r="D95" i="147" s="1"/>
  <c r="E103" i="149"/>
  <c r="E106" i="149" s="1"/>
  <c r="E107" i="149" s="1"/>
  <c r="F103" i="149"/>
  <c r="F106" i="149" s="1"/>
  <c r="F107" i="149" s="1"/>
  <c r="D70" i="149"/>
  <c r="H70" i="145" l="1"/>
  <c r="H76" i="145" s="1"/>
  <c r="H77" i="145" s="1"/>
  <c r="D76" i="145"/>
  <c r="D77" i="145" s="1"/>
  <c r="D83" i="145" s="1"/>
  <c r="D89" i="145" s="1"/>
  <c r="D95" i="145" s="1"/>
  <c r="D97" i="147"/>
  <c r="G80" i="147"/>
  <c r="H80" i="147" s="1"/>
  <c r="G79" i="147"/>
  <c r="H70" i="149"/>
  <c r="H76" i="149" s="1"/>
  <c r="H77" i="149" s="1"/>
  <c r="D76" i="149"/>
  <c r="D77" i="149" s="1"/>
  <c r="D83" i="149" s="1"/>
  <c r="D89" i="149" s="1"/>
  <c r="D95" i="149" s="1"/>
  <c r="D97" i="145" l="1"/>
  <c r="G80" i="145"/>
  <c r="H80" i="145" s="1"/>
  <c r="G79" i="145"/>
  <c r="H79" i="147"/>
  <c r="G82" i="147"/>
  <c r="D100" i="147"/>
  <c r="D101" i="147" s="1"/>
  <c r="D97" i="149"/>
  <c r="G80" i="149"/>
  <c r="H80" i="149" s="1"/>
  <c r="G79" i="149"/>
  <c r="H79" i="145" l="1"/>
  <c r="G82" i="145"/>
  <c r="D100" i="145"/>
  <c r="D101" i="145" s="1"/>
  <c r="H82" i="147"/>
  <c r="H83" i="147" s="1"/>
  <c r="H89" i="147" s="1"/>
  <c r="H95" i="147" s="1"/>
  <c r="G83" i="147"/>
  <c r="G89" i="147" s="1"/>
  <c r="G95" i="147" s="1"/>
  <c r="D103" i="147"/>
  <c r="H79" i="149"/>
  <c r="G82" i="149"/>
  <c r="D100" i="149"/>
  <c r="D101" i="149" s="1"/>
  <c r="D103" i="145" l="1"/>
  <c r="H82" i="145"/>
  <c r="H83" i="145" s="1"/>
  <c r="H89" i="145" s="1"/>
  <c r="H95" i="145" s="1"/>
  <c r="G83" i="145"/>
  <c r="G89" i="145" s="1"/>
  <c r="G95" i="145" s="1"/>
  <c r="D106" i="147"/>
  <c r="D107" i="147" s="1"/>
  <c r="G97" i="147"/>
  <c r="H82" i="149"/>
  <c r="H83" i="149" s="1"/>
  <c r="H89" i="149" s="1"/>
  <c r="H95" i="149" s="1"/>
  <c r="G83" i="149"/>
  <c r="G89" i="149" s="1"/>
  <c r="G95" i="149" s="1"/>
  <c r="D103" i="149"/>
  <c r="G97" i="145" l="1"/>
  <c r="D106" i="145"/>
  <c r="D107" i="145" s="1"/>
  <c r="G100" i="147"/>
  <c r="G101" i="147" s="1"/>
  <c r="H97" i="147"/>
  <c r="H100" i="147" s="1"/>
  <c r="H101" i="147" s="1"/>
  <c r="D106" i="149"/>
  <c r="D107" i="149" s="1"/>
  <c r="G97" i="149"/>
  <c r="G100" i="145" l="1"/>
  <c r="G101" i="145" s="1"/>
  <c r="H97" i="145"/>
  <c r="H100" i="145" s="1"/>
  <c r="H101" i="145" s="1"/>
  <c r="G103" i="147"/>
  <c r="G100" i="149"/>
  <c r="G101" i="149" s="1"/>
  <c r="H97" i="149"/>
  <c r="H100" i="149" s="1"/>
  <c r="H101" i="149" s="1"/>
  <c r="G103" i="145" l="1"/>
  <c r="G106" i="147"/>
  <c r="G107" i="147" s="1"/>
  <c r="H103" i="147"/>
  <c r="H106" i="147" s="1"/>
  <c r="H107" i="147" s="1"/>
  <c r="G103" i="149"/>
  <c r="G106" i="145" l="1"/>
  <c r="G107" i="145" s="1"/>
  <c r="H103" i="145"/>
  <c r="H106" i="145" s="1"/>
  <c r="H107" i="145" s="1"/>
  <c r="G106" i="149"/>
  <c r="G107" i="149" s="1"/>
  <c r="H103" i="149"/>
  <c r="H106" i="149" s="1"/>
  <c r="H107" i="14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</authors>
  <commentList>
    <comment ref="D15" authorId="0" shapeId="0" xr:uid="{A541A7C6-E74C-4376-B1AA-14ABE440DA94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</authors>
  <commentList>
    <comment ref="D15" authorId="0" shapeId="0" xr:uid="{00858DD7-6438-4FD8-9EAE-5BA67AC3F725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</authors>
  <commentList>
    <comment ref="D15" authorId="0" shapeId="0" xr:uid="{6324BE77-48EA-49D0-B46A-130D366AC144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</authors>
  <commentList>
    <comment ref="D15" authorId="0" shapeId="0" xr:uid="{B4CB09EC-E1F3-4A32-9B3F-4417785F8CE3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</authors>
  <commentList>
    <comment ref="D15" authorId="0" shapeId="0" xr:uid="{89E4D57E-25F8-45E3-BED5-3FC592B1213A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</authors>
  <commentList>
    <comment ref="D15" authorId="0" shapeId="0" xr:uid="{B569DC37-3850-46C9-8B72-93625C0EF1BA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sharedStrings.xml><?xml version="1.0" encoding="utf-8"?>
<sst xmlns="http://schemas.openxmlformats.org/spreadsheetml/2006/main" count="573" uniqueCount="114">
  <si>
    <t>"УТВЕРЖДАЮ"</t>
  </si>
  <si>
    <t>№ п/п</t>
  </si>
  <si>
    <t>Номера сметных расчетов и смет</t>
  </si>
  <si>
    <t>Наименование глав, объектов, работ и затрат</t>
  </si>
  <si>
    <t>Глава 2. Основные объекты строительства</t>
  </si>
  <si>
    <t>Глава 8. Временные здания и сооружения</t>
  </si>
  <si>
    <t>Глава 9. Прочие работы и затраты</t>
  </si>
  <si>
    <t>ГСН81-05-02-2001прил.4, п.2.4</t>
  </si>
  <si>
    <t>Возмещение дополнительных затрат при производстве строительно-монтажных работ в зимнее время - 1,9%</t>
  </si>
  <si>
    <t xml:space="preserve">Проектные работы </t>
  </si>
  <si>
    <t>по дог.</t>
  </si>
  <si>
    <t>м.п.</t>
  </si>
  <si>
    <t>Сводный сметный расчёт стоимости строительства</t>
  </si>
  <si>
    <t>(наименование стройки, объекта)</t>
  </si>
  <si>
    <t>Составлен в ценах по состоянию на</t>
  </si>
  <si>
    <t>Общая сметная стоимость</t>
  </si>
  <si>
    <t>Строительных работ</t>
  </si>
  <si>
    <t>Монтажных работ</t>
  </si>
  <si>
    <t>Оборудования</t>
  </si>
  <si>
    <t>Прочих затрат</t>
  </si>
  <si>
    <t>Глава 1. Подготовка территории строительства</t>
  </si>
  <si>
    <t>Итого: по главе 1</t>
  </si>
  <si>
    <t>Итого: по главе 2</t>
  </si>
  <si>
    <t>Итого: по главам 1-2</t>
  </si>
  <si>
    <t>Глава 3.Объекты подсобного и обслуживающего назначения</t>
  </si>
  <si>
    <t>Итого: по главе 3</t>
  </si>
  <si>
    <t>Итого: по главам 1-3</t>
  </si>
  <si>
    <t>Глава 4. Объекты энергетического хозяйства</t>
  </si>
  <si>
    <t>Итого: по главе 4</t>
  </si>
  <si>
    <t>Итого: по главам 1-4</t>
  </si>
  <si>
    <t>Глава 5. Объекты транспортного хозяйства и связи</t>
  </si>
  <si>
    <t>Итого: по главе 5</t>
  </si>
  <si>
    <t>Итого: по главам 1-5</t>
  </si>
  <si>
    <t>Глава 6. Наружние сети и сооружения водоснабжения , канализации, теплоснабжения и газоснабжения</t>
  </si>
  <si>
    <t>Итого: по главе 6</t>
  </si>
  <si>
    <t>Итого: по главам 1-6</t>
  </si>
  <si>
    <t>Глава 7. Благоустройство и озеленение территории</t>
  </si>
  <si>
    <t>Итого: по главе 7</t>
  </si>
  <si>
    <t>Итого: по главам 1-7</t>
  </si>
  <si>
    <t>ГСН 81-05-01-2001 прил. 1 п. 2.7</t>
  </si>
  <si>
    <t>Итого: по главе 8</t>
  </si>
  <si>
    <t>Итого: по главам 1-8</t>
  </si>
  <si>
    <t>Итого: по главе 9</t>
  </si>
  <si>
    <t>Итого: по главам 1-9</t>
  </si>
  <si>
    <t>Глава 10. Содержание службы заказчика-застройщика (технического надзора) строящегося предприятия</t>
  </si>
  <si>
    <t>Итого: по главе 10</t>
  </si>
  <si>
    <t>Итого: по главам 1-10</t>
  </si>
  <si>
    <t>Глава 11. Подготовка эксплуатационных кадров</t>
  </si>
  <si>
    <t>Итого: по главам 1-11</t>
  </si>
  <si>
    <t>Глава 12. Проектные и изыскательские работы</t>
  </si>
  <si>
    <t>Итого: по главе 12</t>
  </si>
  <si>
    <t>Итого: по главам 1-12</t>
  </si>
  <si>
    <t>Непредвиденные затраты</t>
  </si>
  <si>
    <t>Итого: Непредвиденные затраты</t>
  </si>
  <si>
    <t>Итого с непредвиденными</t>
  </si>
  <si>
    <t>Средства на покрытие затрат по уплате налога на добавленную стоимость</t>
  </si>
  <si>
    <t xml:space="preserve">Средства на покрытие затрат по уплате налога на добавленную стоимость </t>
  </si>
  <si>
    <t>Итого НДС</t>
  </si>
  <si>
    <t>ВСЕГО по сводному сметному расчету с НДС</t>
  </si>
  <si>
    <t>НДС - 20 %</t>
  </si>
  <si>
    <t>НДС</t>
  </si>
  <si>
    <t>СМР по Дог:</t>
  </si>
  <si>
    <t>СМР по ИП:</t>
  </si>
  <si>
    <t xml:space="preserve">ИП = </t>
  </si>
  <si>
    <t>ПЦСН-2014 МО, п.4.4.5</t>
  </si>
  <si>
    <t>РАЗНИЦА:</t>
  </si>
  <si>
    <t>Изыскательные работы</t>
  </si>
  <si>
    <t>Смета 12-02</t>
  </si>
  <si>
    <t>Содержание службы заказчика-застройщика  строительства 5,68% (итого гл.1-9, 12)</t>
  </si>
  <si>
    <t>Приказ ПАО "МОЭСК" № 50 от 22.01.2018.</t>
  </si>
  <si>
    <t>Содержание службы заказчика-застройщика (технического надзора) строительства 2,14% (итог гл.1-9)</t>
  </si>
  <si>
    <t>Постановление РФ №468 от 21.06.2010г.</t>
  </si>
  <si>
    <t>"_____"________________ 202_ г.</t>
  </si>
  <si>
    <t>Сметная стоимость (тыс. руб.)</t>
  </si>
  <si>
    <t>Заместитель директора по капитальному строительству - Начальник УКС</t>
  </si>
  <si>
    <t>ПАО «Россети Московский регион» филиала «Южные электрические сети»</t>
  </si>
  <si>
    <t>01-01-01</t>
  </si>
  <si>
    <t>01-01-02</t>
  </si>
  <si>
    <t>Непредвиденные затраты 3%</t>
  </si>
  <si>
    <t>_______________________ И.Г.Гузенок</t>
  </si>
  <si>
    <t xml:space="preserve"> </t>
  </si>
  <si>
    <t>Смета № 02-01-01</t>
  </si>
  <si>
    <t>Смета № 09-01-01</t>
  </si>
  <si>
    <t>Средства на возведение и разборку временных зданий и сооружений 2,5%х0,8</t>
  </si>
  <si>
    <t>«Реконструкция КТП-250-10/0,4 кВ №411 с заменой на КТП-400-10/0,4 кВ, ПС №698 "Ситня", в т.ч. ПИР, МО, р- н Ступинский, с/о Ситне-Щелкановский, д. Алеево Ю8-22-302-138402(587828)»</t>
  </si>
  <si>
    <t>Договор №1177-ЮЭС от 03.03.2023 г.</t>
  </si>
  <si>
    <t>I-295905</t>
  </si>
  <si>
    <t>Демонтаж</t>
  </si>
  <si>
    <t>Смета № 02-01-02</t>
  </si>
  <si>
    <t>КТП</t>
  </si>
  <si>
    <t>Смета № 02-01-03</t>
  </si>
  <si>
    <t>ВЛ 10 кВ</t>
  </si>
  <si>
    <t>ПНР КТП</t>
  </si>
  <si>
    <t>Смета № 09-01-02</t>
  </si>
  <si>
    <t>ПНР ВЛ 10 кВ</t>
  </si>
  <si>
    <t>Генеральный директор АО "КонтурЭнерго"</t>
  </si>
  <si>
    <t>Р. С. Чернов</t>
  </si>
  <si>
    <t xml:space="preserve">ПНР </t>
  </si>
  <si>
    <t>Генеральный директор ООО "Домсервис"</t>
  </si>
  <si>
    <t>А. Ю. Сорокин</t>
  </si>
  <si>
    <t>«Реконструкция КТП-10/0,4 кВ №878 с заменой тр-ра 63 кВА на тр-р 100 кВА и заменой РУНН-0,4 кВ, ПС №529 "Сидорово", в т.ч. ПИР, МО, г.о. Ступино, Константиновское с, территория ТСН Василек-2, зем уч 19 Ю8-25-303-251246(216721)»</t>
  </si>
  <si>
    <t>Договор №194-25С от 17.09.2025 г.</t>
  </si>
  <si>
    <t>2025.09</t>
  </si>
  <si>
    <t>I-343696</t>
  </si>
  <si>
    <t>Реконструкция КТП</t>
  </si>
  <si>
    <t>Средства на возведение и разборку временных зданий и сооружений 2,5% х0,8</t>
  </si>
  <si>
    <t>Постановление РФ №468 от 21.06.2010 г.</t>
  </si>
  <si>
    <t>Приказ ПАО "Россети" № 612 от 01.07.2025г.</t>
  </si>
  <si>
    <t>Содержание службы заказчика-застройщика  строительства 3,93% (итого гл.1-9, 12)</t>
  </si>
  <si>
    <t>955,17753</t>
  </si>
  <si>
    <t>НДС - 22 %</t>
  </si>
  <si>
    <t>И.О.Заместителя директора по капитальному строительству  - Начальник УКС</t>
  </si>
  <si>
    <t>_______________________ С.А. Дмитренко</t>
  </si>
  <si>
    <t>"_____"________________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</si>
</sst>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&quot;$&quot;#,##0_);\(&quot;$&quot;#,##0\)"/>
    <numFmt numFmtId="166" formatCode="_-* #,##0.00000_р_._-;\-* #,##0.00000_р_._-;_-* &quot;-&quot;??_р_._-;_-@_-"/>
  </numFmts>
  <fonts count="71" x14ac:knownFonts="1">
    <font>
      <sz val="8"/>
      <color indexed="64"/>
      <name val="Arial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64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Courier New"/>
      <family val="3"/>
      <charset val="204"/>
    </font>
    <font>
      <sz val="8"/>
      <name val="Courier New"/>
      <family val="3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8"/>
      <color indexed="64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u/>
      <sz val="11"/>
      <name val="Arial"/>
      <family val="2"/>
      <charset val="204"/>
    </font>
    <font>
      <sz val="11"/>
      <color indexed="64"/>
      <name val="Calibri"/>
      <family val="2"/>
      <charset val="204"/>
      <scheme val="minor"/>
    </font>
    <font>
      <i/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b/>
      <i/>
      <sz val="16"/>
      <color theme="1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4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2">
    <xf numFmtId="0" fontId="0" fillId="0" borderId="0" applyNumberFormat="0"/>
    <xf numFmtId="0" fontId="11" fillId="0" borderId="1">
      <alignment horizontal="center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1" fillId="0" borderId="1">
      <alignment horizontal="center"/>
    </xf>
    <xf numFmtId="0" fontId="11" fillId="0" borderId="0">
      <alignment vertical="top"/>
    </xf>
    <xf numFmtId="0" fontId="11" fillId="0" borderId="0">
      <alignment horizontal="right" vertical="top" wrapText="1"/>
    </xf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1">
      <alignment horizontal="center" wrapText="1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12" fillId="0" borderId="0"/>
    <xf numFmtId="0" fontId="9" fillId="0" borderId="0" applyNumberFormat="0"/>
    <xf numFmtId="0" fontId="10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9" fillId="0" borderId="0" applyNumberFormat="0"/>
    <xf numFmtId="0" fontId="12" fillId="0" borderId="0"/>
    <xf numFmtId="0" fontId="10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/>
    <xf numFmtId="0" fontId="9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9" fillId="0" borderId="0"/>
    <xf numFmtId="0" fontId="9" fillId="0" borderId="0"/>
    <xf numFmtId="0" fontId="9" fillId="0" borderId="0"/>
    <xf numFmtId="0" fontId="9" fillId="0" borderId="0" applyNumberFormat="0"/>
    <xf numFmtId="0" fontId="9" fillId="0" borderId="0"/>
    <xf numFmtId="0" fontId="9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 applyNumberFormat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9" fillId="0" borderId="0"/>
    <xf numFmtId="0" fontId="9" fillId="0" borderId="0"/>
    <xf numFmtId="0" fontId="29" fillId="0" borderId="0"/>
    <xf numFmtId="0" fontId="30" fillId="0" borderId="0"/>
    <xf numFmtId="0" fontId="9" fillId="0" borderId="0"/>
    <xf numFmtId="0" fontId="30" fillId="0" borderId="0"/>
    <xf numFmtId="0" fontId="30" fillId="0" borderId="0"/>
    <xf numFmtId="0" fontId="13" fillId="0" borderId="0"/>
    <xf numFmtId="0" fontId="11" fillId="0" borderId="0"/>
    <xf numFmtId="0" fontId="11" fillId="0" borderId="1">
      <alignment horizontal="center" wrapText="1"/>
    </xf>
    <xf numFmtId="0" fontId="11" fillId="0" borderId="1">
      <alignment horizontal="center"/>
    </xf>
    <xf numFmtId="0" fontId="11" fillId="0" borderId="1">
      <alignment horizontal="center" wrapText="1"/>
    </xf>
    <xf numFmtId="0" fontId="12" fillId="0" borderId="0"/>
    <xf numFmtId="0" fontId="12" fillId="0" borderId="0"/>
    <xf numFmtId="0" fontId="12" fillId="0" borderId="0"/>
    <xf numFmtId="0" fontId="11" fillId="0" borderId="0">
      <alignment horizontal="center"/>
    </xf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1" fillId="0" borderId="0">
      <alignment horizontal="left" vertical="top"/>
    </xf>
    <xf numFmtId="0" fontId="11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8" fillId="0" borderId="0"/>
    <xf numFmtId="0" fontId="12" fillId="0" borderId="0"/>
    <xf numFmtId="0" fontId="9" fillId="0" borderId="0"/>
    <xf numFmtId="0" fontId="8" fillId="0" borderId="0"/>
    <xf numFmtId="0" fontId="9" fillId="0" borderId="0" applyNumberFormat="0"/>
    <xf numFmtId="0" fontId="22" fillId="0" borderId="3"/>
    <xf numFmtId="0" fontId="7" fillId="0" borderId="0"/>
    <xf numFmtId="0" fontId="7" fillId="0" borderId="0"/>
    <xf numFmtId="0" fontId="40" fillId="0" borderId="0"/>
    <xf numFmtId="0" fontId="40" fillId="0" borderId="0"/>
    <xf numFmtId="0" fontId="42" fillId="0" borderId="0"/>
    <xf numFmtId="0" fontId="41" fillId="0" borderId="0"/>
    <xf numFmtId="0" fontId="41" fillId="0" borderId="0"/>
    <xf numFmtId="0" fontId="43" fillId="0" borderId="0" applyNumberFormat="0"/>
    <xf numFmtId="0" fontId="6" fillId="0" borderId="0"/>
    <xf numFmtId="0" fontId="6" fillId="0" borderId="0"/>
    <xf numFmtId="0" fontId="12" fillId="0" borderId="0"/>
    <xf numFmtId="9" fontId="12" fillId="0" borderId="0" applyFont="0" applyFill="0" applyBorder="0" applyAlignment="0" applyProtection="0"/>
    <xf numFmtId="0" fontId="44" fillId="0" borderId="0"/>
    <xf numFmtId="0" fontId="45" fillId="0" borderId="0"/>
    <xf numFmtId="0" fontId="22" fillId="0" borderId="0" applyNumberFormat="0"/>
    <xf numFmtId="0" fontId="46" fillId="0" borderId="0"/>
    <xf numFmtId="0" fontId="46" fillId="0" borderId="0"/>
    <xf numFmtId="0" fontId="47" fillId="0" borderId="0"/>
    <xf numFmtId="0" fontId="47" fillId="0" borderId="0"/>
    <xf numFmtId="0" fontId="48" fillId="0" borderId="0"/>
    <xf numFmtId="0" fontId="48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1" fillId="0" borderId="0"/>
  </cellStyleXfs>
  <cellXfs count="139">
    <xf numFmtId="0" fontId="0" fillId="0" borderId="0" xfId="0" applyNumberFormat="1"/>
    <xf numFmtId="164" fontId="49" fillId="0" borderId="8" xfId="180" applyFont="1" applyFill="1" applyBorder="1" applyAlignment="1">
      <alignment horizontal="center" vertical="center"/>
    </xf>
    <xf numFmtId="164" fontId="53" fillId="0" borderId="8" xfId="180" applyFont="1" applyFill="1" applyBorder="1" applyAlignment="1">
      <alignment horizontal="center" vertical="center"/>
    </xf>
    <xf numFmtId="164" fontId="0" fillId="0" borderId="8" xfId="180" applyFont="1" applyFill="1" applyBorder="1" applyAlignment="1">
      <alignment horizontal="center" vertical="center"/>
    </xf>
    <xf numFmtId="164" fontId="55" fillId="0" borderId="8" xfId="180" applyFont="1" applyFill="1" applyBorder="1" applyAlignment="1">
      <alignment horizontal="center" vertical="center"/>
    </xf>
    <xf numFmtId="164" fontId="53" fillId="0" borderId="2" xfId="180" applyFont="1" applyFill="1" applyBorder="1" applyAlignment="1">
      <alignment horizontal="center" vertical="center"/>
    </xf>
    <xf numFmtId="166" fontId="49" fillId="0" borderId="8" xfId="180" applyNumberFormat="1" applyFont="1" applyFill="1" applyBorder="1" applyAlignment="1">
      <alignment horizontal="center" vertical="center"/>
    </xf>
    <xf numFmtId="166" fontId="0" fillId="0" borderId="8" xfId="180" applyNumberFormat="1" applyFont="1" applyFill="1" applyBorder="1" applyAlignment="1">
      <alignment horizontal="center" vertical="center"/>
    </xf>
    <xf numFmtId="166" fontId="55" fillId="0" borderId="8" xfId="180" applyNumberFormat="1" applyFont="1" applyFill="1" applyBorder="1" applyAlignment="1">
      <alignment horizontal="center" vertical="center"/>
    </xf>
    <xf numFmtId="166" fontId="62" fillId="0" borderId="8" xfId="180" applyNumberFormat="1" applyFont="1" applyFill="1" applyBorder="1" applyAlignment="1">
      <alignment horizontal="center" vertical="center"/>
    </xf>
    <xf numFmtId="166" fontId="60" fillId="0" borderId="8" xfId="180" applyNumberFormat="1" applyFont="1" applyFill="1" applyBorder="1" applyAlignment="1">
      <alignment horizontal="center" vertical="center"/>
    </xf>
    <xf numFmtId="166" fontId="53" fillId="0" borderId="8" xfId="180" applyNumberFormat="1" applyFont="1" applyFill="1" applyBorder="1" applyAlignment="1">
      <alignment horizontal="center" vertical="center"/>
    </xf>
    <xf numFmtId="166" fontId="64" fillId="0" borderId="8" xfId="180" applyNumberFormat="1" applyFont="1" applyFill="1" applyBorder="1" applyAlignment="1">
      <alignment horizontal="center" vertical="center"/>
    </xf>
    <xf numFmtId="166" fontId="65" fillId="0" borderId="8" xfId="180" applyNumberFormat="1" applyFont="1" applyFill="1" applyBorder="1" applyAlignment="1">
      <alignment horizontal="center" vertical="center"/>
    </xf>
    <xf numFmtId="166" fontId="66" fillId="0" borderId="8" xfId="180" applyNumberFormat="1" applyFont="1" applyFill="1" applyBorder="1" applyAlignment="1">
      <alignment horizontal="center" vertical="center"/>
    </xf>
    <xf numFmtId="0" fontId="50" fillId="0" borderId="0" xfId="179" applyFont="1"/>
    <xf numFmtId="0" fontId="38" fillId="0" borderId="0" xfId="179" applyFont="1"/>
    <xf numFmtId="0" fontId="39" fillId="0" borderId="0" xfId="179" applyFont="1"/>
    <xf numFmtId="0" fontId="39" fillId="0" borderId="0" xfId="179" applyFont="1" applyAlignment="1">
      <alignment vertical="top" wrapText="1"/>
    </xf>
    <xf numFmtId="0" fontId="39" fillId="0" borderId="0" xfId="179" applyFont="1" applyAlignment="1">
      <alignment wrapText="1"/>
    </xf>
    <xf numFmtId="0" fontId="39" fillId="0" borderId="0" xfId="179" applyFont="1" applyAlignment="1">
      <alignment horizontal="center"/>
    </xf>
    <xf numFmtId="0" fontId="51" fillId="0" borderId="0" xfId="179" applyFont="1" applyAlignment="1">
      <alignment horizontal="center"/>
    </xf>
    <xf numFmtId="0" fontId="10" fillId="0" borderId="0" xfId="179" applyFont="1" applyAlignment="1">
      <alignment horizontal="center" vertical="top" wrapText="1"/>
    </xf>
    <xf numFmtId="0" fontId="63" fillId="0" borderId="0" xfId="179" applyFont="1" applyAlignment="1">
      <alignment horizontal="left" vertical="top"/>
    </xf>
    <xf numFmtId="0" fontId="52" fillId="0" borderId="0" xfId="179" applyFont="1"/>
    <xf numFmtId="0" fontId="49" fillId="0" borderId="0" xfId="179" applyFont="1" applyAlignment="1">
      <alignment horizontal="center" vertical="center"/>
    </xf>
    <xf numFmtId="0" fontId="49" fillId="0" borderId="0" xfId="179" applyFont="1" applyAlignment="1">
      <alignment horizontal="center"/>
    </xf>
    <xf numFmtId="0" fontId="49" fillId="0" borderId="8" xfId="179" applyFont="1" applyBorder="1" applyAlignment="1">
      <alignment horizontal="center" vertical="center" wrapText="1"/>
    </xf>
    <xf numFmtId="0" fontId="49" fillId="0" borderId="0" xfId="179" applyFont="1" applyAlignment="1">
      <alignment vertical="center" wrapText="1"/>
    </xf>
    <xf numFmtId="0" fontId="49" fillId="0" borderId="0" xfId="179" applyFont="1"/>
    <xf numFmtId="0" fontId="49" fillId="0" borderId="8" xfId="179" applyFont="1" applyBorder="1" applyAlignment="1">
      <alignment horizontal="center" vertical="center"/>
    </xf>
    <xf numFmtId="0" fontId="53" fillId="0" borderId="6" xfId="179" applyFont="1" applyBorder="1" applyAlignment="1">
      <alignment vertical="center" wrapText="1"/>
    </xf>
    <xf numFmtId="0" fontId="4" fillId="0" borderId="2" xfId="179" applyBorder="1" applyAlignment="1">
      <alignment horizontal="center" vertical="center"/>
    </xf>
    <xf numFmtId="0" fontId="4" fillId="0" borderId="0" xfId="179" applyAlignment="1">
      <alignment horizontal="center" vertical="center"/>
    </xf>
    <xf numFmtId="0" fontId="4" fillId="0" borderId="8" xfId="179" applyBorder="1" applyAlignment="1">
      <alignment horizontal="center" vertical="center"/>
    </xf>
    <xf numFmtId="0" fontId="59" fillId="0" borderId="9" xfId="62" applyFont="1" applyBorder="1" applyAlignment="1">
      <alignment vertical="center" wrapText="1"/>
    </xf>
    <xf numFmtId="0" fontId="54" fillId="0" borderId="8" xfId="179" applyFont="1" applyBorder="1" applyAlignment="1">
      <alignment horizontal="justify" vertical="center"/>
    </xf>
    <xf numFmtId="0" fontId="54" fillId="0" borderId="8" xfId="179" applyFont="1" applyBorder="1" applyAlignment="1">
      <alignment horizontal="center" vertical="center"/>
    </xf>
    <xf numFmtId="0" fontId="55" fillId="0" borderId="0" xfId="179" applyFont="1" applyAlignment="1">
      <alignment horizontal="center" vertical="center"/>
    </xf>
    <xf numFmtId="0" fontId="59" fillId="0" borderId="8" xfId="62" applyFont="1" applyBorder="1" applyAlignment="1">
      <alignment vertical="center" wrapText="1"/>
    </xf>
    <xf numFmtId="0" fontId="53" fillId="0" borderId="6" xfId="179" applyFont="1" applyBorder="1" applyAlignment="1">
      <alignment horizontal="right" vertical="center"/>
    </xf>
    <xf numFmtId="0" fontId="53" fillId="0" borderId="6" xfId="179" applyFont="1" applyBorder="1" applyAlignment="1">
      <alignment vertical="center"/>
    </xf>
    <xf numFmtId="0" fontId="4" fillId="0" borderId="6" xfId="179" applyBorder="1" applyAlignment="1">
      <alignment horizontal="center" vertical="center"/>
    </xf>
    <xf numFmtId="0" fontId="54" fillId="0" borderId="8" xfId="179" applyFont="1" applyBorder="1" applyAlignment="1">
      <alignment horizontal="center" vertical="center" wrapText="1"/>
    </xf>
    <xf numFmtId="0" fontId="54" fillId="0" borderId="5" xfId="179" applyFont="1" applyBorder="1" applyAlignment="1">
      <alignment horizontal="center" vertical="center" wrapText="1"/>
    </xf>
    <xf numFmtId="0" fontId="4" fillId="0" borderId="8" xfId="179" applyBorder="1" applyAlignment="1">
      <alignment horizontal="center" vertical="center" wrapText="1"/>
    </xf>
    <xf numFmtId="0" fontId="4" fillId="0" borderId="5" xfId="179" applyBorder="1" applyAlignment="1">
      <alignment horizontal="center" vertical="center" wrapText="1"/>
    </xf>
    <xf numFmtId="0" fontId="4" fillId="0" borderId="5" xfId="179" applyBorder="1" applyAlignment="1">
      <alignment horizontal="center" vertical="center"/>
    </xf>
    <xf numFmtId="0" fontId="49" fillId="0" borderId="8" xfId="179" applyFont="1" applyBorder="1" applyAlignment="1">
      <alignment vertical="center"/>
    </xf>
    <xf numFmtId="166" fontId="4" fillId="0" borderId="8" xfId="179" applyNumberFormat="1" applyBorder="1" applyAlignment="1">
      <alignment vertical="center"/>
    </xf>
    <xf numFmtId="0" fontId="50" fillId="0" borderId="8" xfId="179" applyFont="1" applyBorder="1" applyAlignment="1">
      <alignment horizontal="center" vertical="center" wrapText="1"/>
    </xf>
    <xf numFmtId="0" fontId="52" fillId="0" borderId="8" xfId="179" applyFont="1" applyBorder="1" applyAlignment="1">
      <alignment vertical="center"/>
    </xf>
    <xf numFmtId="0" fontId="52" fillId="0" borderId="8" xfId="179" applyFont="1" applyBorder="1" applyAlignment="1">
      <alignment horizontal="center" vertical="center" wrapText="1"/>
    </xf>
    <xf numFmtId="0" fontId="4" fillId="0" borderId="0" xfId="179" applyAlignment="1">
      <alignment horizontal="center"/>
    </xf>
    <xf numFmtId="0" fontId="58" fillId="0" borderId="0" xfId="179" applyFont="1" applyAlignment="1">
      <alignment horizontal="center"/>
    </xf>
    <xf numFmtId="0" fontId="58" fillId="0" borderId="4" xfId="179" applyFont="1" applyBorder="1" applyAlignment="1">
      <alignment horizontal="center"/>
    </xf>
    <xf numFmtId="0" fontId="4" fillId="0" borderId="0" xfId="179"/>
    <xf numFmtId="0" fontId="49" fillId="0" borderId="0" xfId="179" applyFont="1" applyAlignment="1">
      <alignment horizontal="left" vertical="center"/>
    </xf>
    <xf numFmtId="0" fontId="51" fillId="0" borderId="0" xfId="179" applyFont="1" applyAlignment="1">
      <alignment horizontal="left"/>
    </xf>
    <xf numFmtId="0" fontId="54" fillId="0" borderId="5" xfId="179" applyFont="1" applyBorder="1" applyAlignment="1">
      <alignment horizontal="left" vertical="center" wrapText="1"/>
    </xf>
    <xf numFmtId="0" fontId="4" fillId="0" borderId="8" xfId="179" applyBorder="1" applyAlignment="1">
      <alignment horizontal="left" vertical="center" wrapText="1"/>
    </xf>
    <xf numFmtId="0" fontId="4" fillId="0" borderId="5" xfId="179" applyBorder="1" applyAlignment="1">
      <alignment horizontal="left" vertical="center" wrapText="1"/>
    </xf>
    <xf numFmtId="0" fontId="4" fillId="0" borderId="0" xfId="179" applyAlignment="1">
      <alignment horizontal="right" vertical="center"/>
    </xf>
    <xf numFmtId="0" fontId="4" fillId="0" borderId="5" xfId="179" applyBorder="1" applyAlignment="1">
      <alignment horizontal="left" vertical="center"/>
    </xf>
    <xf numFmtId="0" fontId="59" fillId="0" borderId="0" xfId="62" applyFont="1"/>
    <xf numFmtId="4" fontId="59" fillId="0" borderId="0" xfId="62" applyNumberFormat="1" applyFont="1"/>
    <xf numFmtId="4" fontId="59" fillId="0" borderId="8" xfId="62" applyNumberFormat="1" applyFont="1" applyBorder="1"/>
    <xf numFmtId="0" fontId="4" fillId="0" borderId="8" xfId="179" applyBorder="1" applyAlignment="1">
      <alignment vertical="center"/>
    </xf>
    <xf numFmtId="0" fontId="50" fillId="0" borderId="8" xfId="179" applyFont="1" applyBorder="1" applyAlignment="1">
      <alignment vertical="center" wrapText="1"/>
    </xf>
    <xf numFmtId="0" fontId="52" fillId="0" borderId="8" xfId="179" applyFont="1" applyBorder="1" applyAlignment="1">
      <alignment vertical="center" wrapText="1"/>
    </xf>
    <xf numFmtId="0" fontId="59" fillId="2" borderId="8" xfId="62" applyFont="1" applyFill="1" applyBorder="1" applyAlignment="1">
      <alignment horizontal="left"/>
    </xf>
    <xf numFmtId="166" fontId="62" fillId="3" borderId="8" xfId="180" applyNumberFormat="1" applyFont="1" applyFill="1" applyBorder="1" applyAlignment="1">
      <alignment horizontal="center" vertical="center"/>
    </xf>
    <xf numFmtId="0" fontId="5" fillId="4" borderId="8" xfId="177" applyFill="1" applyBorder="1" applyAlignment="1">
      <alignment horizontal="left" vertical="center" wrapText="1"/>
    </xf>
    <xf numFmtId="166" fontId="49" fillId="4" borderId="8" xfId="180" applyNumberFormat="1" applyFont="1" applyFill="1" applyBorder="1" applyAlignment="1">
      <alignment horizontal="center" vertical="center"/>
    </xf>
    <xf numFmtId="166" fontId="64" fillId="4" borderId="8" xfId="180" applyNumberFormat="1" applyFont="1" applyFill="1" applyBorder="1" applyAlignment="1">
      <alignment horizontal="center" vertical="center"/>
    </xf>
    <xf numFmtId="0" fontId="59" fillId="2" borderId="0" xfId="62" applyFont="1" applyFill="1"/>
    <xf numFmtId="4" fontId="59" fillId="2" borderId="0" xfId="62" applyNumberFormat="1" applyFont="1" applyFill="1"/>
    <xf numFmtId="4" fontId="59" fillId="2" borderId="0" xfId="62" applyNumberFormat="1" applyFont="1" applyFill="1" applyAlignment="1">
      <alignment vertical="center"/>
    </xf>
    <xf numFmtId="0" fontId="59" fillId="2" borderId="0" xfId="62" applyFont="1" applyFill="1" applyAlignment="1">
      <alignment horizontal="right"/>
    </xf>
    <xf numFmtId="166" fontId="49" fillId="5" borderId="8" xfId="180" applyNumberFormat="1" applyFont="1" applyFill="1" applyBorder="1" applyAlignment="1">
      <alignment horizontal="center" vertical="center"/>
    </xf>
    <xf numFmtId="0" fontId="5" fillId="0" borderId="8" xfId="177" applyBorder="1" applyAlignment="1">
      <alignment horizontal="left" vertical="center" wrapText="1"/>
    </xf>
    <xf numFmtId="0" fontId="61" fillId="0" borderId="8" xfId="62" applyFont="1" applyBorder="1" applyAlignment="1">
      <alignment vertical="center" wrapText="1"/>
    </xf>
    <xf numFmtId="0" fontId="61" fillId="0" borderId="8" xfId="62" applyFont="1" applyBorder="1" applyAlignment="1">
      <alignment horizontal="left" vertical="center" wrapText="1"/>
    </xf>
    <xf numFmtId="0" fontId="67" fillId="0" borderId="0" xfId="179" applyFont="1" applyAlignment="1">
      <alignment horizontal="center"/>
    </xf>
    <xf numFmtId="49" fontId="4" fillId="0" borderId="0" xfId="179" applyNumberFormat="1" applyAlignment="1">
      <alignment horizontal="center" vertical="center"/>
    </xf>
    <xf numFmtId="49" fontId="3" fillId="0" borderId="8" xfId="179" applyNumberFormat="1" applyFont="1" applyBorder="1" applyAlignment="1">
      <alignment horizontal="center" vertical="center"/>
    </xf>
    <xf numFmtId="49" fontId="3" fillId="0" borderId="8" xfId="179" applyNumberFormat="1" applyFont="1" applyBorder="1" applyAlignment="1">
      <alignment horizontal="center" vertical="center" wrapText="1"/>
    </xf>
    <xf numFmtId="0" fontId="3" fillId="4" borderId="8" xfId="177" applyFont="1" applyFill="1" applyBorder="1" applyAlignment="1">
      <alignment horizontal="left" vertical="center" wrapText="1"/>
    </xf>
    <xf numFmtId="0" fontId="3" fillId="0" borderId="8" xfId="179" applyFont="1" applyBorder="1" applyAlignment="1">
      <alignment horizontal="center" vertical="center" wrapText="1"/>
    </xf>
    <xf numFmtId="49" fontId="2" fillId="0" borderId="8" xfId="179" applyNumberFormat="1" applyFont="1" applyBorder="1" applyAlignment="1">
      <alignment horizontal="center" vertical="center"/>
    </xf>
    <xf numFmtId="49" fontId="2" fillId="0" borderId="8" xfId="179" applyNumberFormat="1" applyFont="1" applyBorder="1" applyAlignment="1">
      <alignment horizontal="center" vertical="center" wrapText="1"/>
    </xf>
    <xf numFmtId="0" fontId="2" fillId="4" borderId="8" xfId="177" applyFont="1" applyFill="1" applyBorder="1" applyAlignment="1">
      <alignment horizontal="left" vertical="center" wrapText="1"/>
    </xf>
    <xf numFmtId="0" fontId="2" fillId="0" borderId="2" xfId="179" applyFont="1" applyBorder="1" applyAlignment="1">
      <alignment horizontal="center" vertical="center"/>
    </xf>
    <xf numFmtId="0" fontId="2" fillId="0" borderId="8" xfId="179" applyFont="1" applyBorder="1" applyAlignment="1">
      <alignment horizontal="center" vertical="center" wrapText="1"/>
    </xf>
    <xf numFmtId="0" fontId="2" fillId="0" borderId="5" xfId="179" applyFont="1" applyBorder="1" applyAlignment="1">
      <alignment horizontal="left" vertical="center" wrapText="1"/>
    </xf>
    <xf numFmtId="0" fontId="2" fillId="0" borderId="8" xfId="179" applyFont="1" applyBorder="1" applyAlignment="1">
      <alignment horizontal="left" vertical="center" wrapText="1"/>
    </xf>
    <xf numFmtId="49" fontId="2" fillId="0" borderId="0" xfId="179" applyNumberFormat="1" applyFont="1" applyAlignment="1">
      <alignment horizontal="center" vertical="center"/>
    </xf>
    <xf numFmtId="0" fontId="68" fillId="6" borderId="0" xfId="179" applyFont="1" applyFill="1" applyAlignment="1">
      <alignment horizontal="center" vertical="center"/>
    </xf>
    <xf numFmtId="0" fontId="53" fillId="0" borderId="7" xfId="179" applyFont="1" applyBorder="1" applyAlignment="1">
      <alignment horizontal="left" vertical="center"/>
    </xf>
    <xf numFmtId="0" fontId="55" fillId="0" borderId="6" xfId="179" applyFont="1" applyBorder="1" applyAlignment="1">
      <alignment horizontal="right" vertical="center"/>
    </xf>
    <xf numFmtId="0" fontId="55" fillId="0" borderId="7" xfId="179" applyFont="1" applyBorder="1" applyAlignment="1">
      <alignment horizontal="right" vertical="center"/>
    </xf>
    <xf numFmtId="0" fontId="55" fillId="0" borderId="5" xfId="179" applyFont="1" applyBorder="1" applyAlignment="1">
      <alignment horizontal="right" vertical="center"/>
    </xf>
    <xf numFmtId="0" fontId="53" fillId="0" borderId="6" xfId="179" applyFont="1" applyBorder="1" applyAlignment="1">
      <alignment horizontal="right" vertical="center"/>
    </xf>
    <xf numFmtId="0" fontId="53" fillId="0" borderId="7" xfId="179" applyFont="1" applyBorder="1" applyAlignment="1">
      <alignment horizontal="right" vertical="center"/>
    </xf>
    <xf numFmtId="0" fontId="53" fillId="0" borderId="5" xfId="179" applyFont="1" applyBorder="1" applyAlignment="1">
      <alignment horizontal="right" vertical="center"/>
    </xf>
    <xf numFmtId="0" fontId="38" fillId="0" borderId="0" xfId="179" applyFont="1" applyAlignment="1">
      <alignment horizontal="left"/>
    </xf>
    <xf numFmtId="0" fontId="39" fillId="0" borderId="0" xfId="179" applyFont="1" applyAlignment="1">
      <alignment horizontal="left"/>
    </xf>
    <xf numFmtId="0" fontId="39" fillId="0" borderId="0" xfId="179" applyFont="1" applyAlignment="1">
      <alignment horizontal="left" vertical="top" wrapText="1"/>
    </xf>
    <xf numFmtId="0" fontId="39" fillId="0" borderId="0" xfId="179" applyFont="1" applyAlignment="1">
      <alignment horizontal="left" vertical="top"/>
    </xf>
    <xf numFmtId="0" fontId="53" fillId="0" borderId="7" xfId="179" applyFont="1" applyBorder="1" applyAlignment="1">
      <alignment horizontal="left" vertical="center" wrapText="1"/>
    </xf>
    <xf numFmtId="0" fontId="39" fillId="0" borderId="0" xfId="179" applyFont="1" applyAlignment="1">
      <alignment horizontal="left" wrapText="1"/>
    </xf>
    <xf numFmtId="0" fontId="49" fillId="0" borderId="8" xfId="179" applyFont="1" applyBorder="1" applyAlignment="1">
      <alignment horizontal="center" vertical="center" wrapText="1"/>
    </xf>
    <xf numFmtId="0" fontId="51" fillId="0" borderId="0" xfId="179" applyFont="1" applyAlignment="1">
      <alignment horizontal="center"/>
    </xf>
    <xf numFmtId="0" fontId="39" fillId="0" borderId="4" xfId="179" applyFont="1" applyBorder="1" applyAlignment="1">
      <alignment horizontal="center" wrapText="1"/>
    </xf>
    <xf numFmtId="0" fontId="10" fillId="0" borderId="0" xfId="179" applyFont="1" applyAlignment="1">
      <alignment horizontal="center" vertical="top" wrapText="1"/>
    </xf>
    <xf numFmtId="0" fontId="53" fillId="0" borderId="5" xfId="179" applyFont="1" applyBorder="1" applyAlignment="1">
      <alignment horizontal="left" vertical="center"/>
    </xf>
    <xf numFmtId="0" fontId="58" fillId="0" borderId="0" xfId="179" applyFont="1"/>
    <xf numFmtId="0" fontId="69" fillId="0" borderId="0" xfId="179" applyFont="1" applyAlignment="1">
      <alignment horizontal="left"/>
    </xf>
    <xf numFmtId="0" fontId="69" fillId="0" borderId="0" xfId="179" applyFont="1"/>
    <xf numFmtId="0" fontId="70" fillId="0" borderId="0" xfId="179" applyFont="1" applyAlignment="1">
      <alignment horizontal="left"/>
    </xf>
    <xf numFmtId="0" fontId="70" fillId="0" borderId="0" xfId="179" applyFont="1"/>
    <xf numFmtId="0" fontId="58" fillId="0" borderId="0" xfId="181" applyFont="1"/>
    <xf numFmtId="0" fontId="70" fillId="0" borderId="0" xfId="181" applyFont="1" applyAlignment="1">
      <alignment vertical="top" wrapText="1"/>
    </xf>
    <xf numFmtId="0" fontId="70" fillId="0" borderId="0" xfId="181" applyFont="1" applyAlignment="1">
      <alignment horizontal="left" vertical="top"/>
    </xf>
    <xf numFmtId="0" fontId="50" fillId="0" borderId="0" xfId="181" applyFont="1"/>
    <xf numFmtId="0" fontId="70" fillId="0" borderId="0" xfId="181" applyFont="1" applyAlignment="1">
      <alignment wrapText="1"/>
    </xf>
    <xf numFmtId="0" fontId="70" fillId="0" borderId="0" xfId="181" applyFont="1" applyAlignment="1">
      <alignment horizontal="left" wrapText="1"/>
    </xf>
    <xf numFmtId="0" fontId="70" fillId="0" borderId="0" xfId="179" applyFont="1" applyAlignment="1">
      <alignment horizontal="left" wrapText="1"/>
    </xf>
    <xf numFmtId="0" fontId="70" fillId="0" borderId="0" xfId="179" applyFont="1" applyAlignment="1">
      <alignment wrapText="1"/>
    </xf>
    <xf numFmtId="0" fontId="70" fillId="0" borderId="0" xfId="179" applyFont="1" applyAlignment="1">
      <alignment horizontal="center"/>
    </xf>
    <xf numFmtId="0" fontId="69" fillId="0" borderId="0" xfId="181" applyFont="1" applyAlignment="1">
      <alignment horizontal="left"/>
    </xf>
    <xf numFmtId="0" fontId="69" fillId="0" borderId="0" xfId="181" applyFont="1"/>
    <xf numFmtId="0" fontId="70" fillId="0" borderId="0" xfId="181" applyFont="1" applyAlignment="1">
      <alignment horizontal="left"/>
    </xf>
    <xf numFmtId="0" fontId="70" fillId="0" borderId="0" xfId="181" applyFont="1"/>
    <xf numFmtId="0" fontId="39" fillId="0" borderId="0" xfId="181" applyFont="1" applyAlignment="1">
      <alignment horizontal="left" vertical="top" wrapText="1"/>
    </xf>
    <xf numFmtId="0" fontId="39" fillId="0" borderId="0" xfId="181" applyFont="1" applyAlignment="1">
      <alignment horizontal="left" vertical="top"/>
    </xf>
    <xf numFmtId="0" fontId="39" fillId="0" borderId="0" xfId="181" applyFont="1"/>
    <xf numFmtId="0" fontId="39" fillId="0" borderId="0" xfId="181" applyFont="1" applyAlignment="1">
      <alignment horizontal="left"/>
    </xf>
    <xf numFmtId="0" fontId="70" fillId="0" borderId="0" xfId="181" applyFont="1" applyAlignment="1">
      <alignment horizontal="center"/>
    </xf>
  </cellXfs>
  <cellStyles count="182">
    <cellStyle name="Normal" xfId="135" xr:uid="{00000000-0005-0000-0000-000000000000}"/>
    <cellStyle name="Normal 10" xfId="172" xr:uid="{00000000-0005-0000-0000-000001000000}"/>
    <cellStyle name="Normal 11" xfId="174" xr:uid="{00000000-0005-0000-0000-000002000000}"/>
    <cellStyle name="Normal 12" xfId="176" xr:uid="{00000000-0005-0000-0000-000003000000}"/>
    <cellStyle name="Normal 2" xfId="137" xr:uid="{00000000-0005-0000-0000-000004000000}"/>
    <cellStyle name="Normal 3" xfId="139" xr:uid="{00000000-0005-0000-0000-000005000000}"/>
    <cellStyle name="Normal 4" xfId="141" xr:uid="{00000000-0005-0000-0000-000006000000}"/>
    <cellStyle name="Normal 5" xfId="143" xr:uid="{00000000-0005-0000-0000-000007000000}"/>
    <cellStyle name="Normal 6" xfId="145" xr:uid="{00000000-0005-0000-0000-000008000000}"/>
    <cellStyle name="Normal 7" xfId="147" xr:uid="{00000000-0005-0000-0000-000009000000}"/>
    <cellStyle name="Normal 8" xfId="149" xr:uid="{00000000-0005-0000-0000-00000A000000}"/>
    <cellStyle name="Normal 9" xfId="159" xr:uid="{00000000-0005-0000-0000-00000B000000}"/>
    <cellStyle name="Акт" xfId="1" xr:uid="{00000000-0005-0000-0000-00000C000000}"/>
    <cellStyle name="АктМТСН" xfId="2" xr:uid="{00000000-0005-0000-0000-00000D000000}"/>
    <cellStyle name="АктМТСН 2" xfId="3" xr:uid="{00000000-0005-0000-0000-00000E000000}"/>
    <cellStyle name="АктМТСН 3" xfId="4" xr:uid="{00000000-0005-0000-0000-00000F000000}"/>
    <cellStyle name="ВедРесурсов" xfId="5" xr:uid="{00000000-0005-0000-0000-000010000000}"/>
    <cellStyle name="ВедРесурсовАкт" xfId="6" xr:uid="{00000000-0005-0000-0000-000011000000}"/>
    <cellStyle name="Итоги" xfId="7" xr:uid="{00000000-0005-0000-0000-000012000000}"/>
    <cellStyle name="ИтогоАктБазЦ" xfId="8" xr:uid="{00000000-0005-0000-0000-000013000000}"/>
    <cellStyle name="ИтогоАктБИМ" xfId="9" xr:uid="{00000000-0005-0000-0000-000014000000}"/>
    <cellStyle name="ИтогоАктБИМ 2" xfId="10" xr:uid="{00000000-0005-0000-0000-000015000000}"/>
    <cellStyle name="ИтогоАктБИМ 3" xfId="11" xr:uid="{00000000-0005-0000-0000-000016000000}"/>
    <cellStyle name="ИтогоАктРесМет" xfId="12" xr:uid="{00000000-0005-0000-0000-000017000000}"/>
    <cellStyle name="ИтогоАктРесМет 2" xfId="13" xr:uid="{00000000-0005-0000-0000-000018000000}"/>
    <cellStyle name="ИтогоАктРесМет 3" xfId="14" xr:uid="{00000000-0005-0000-0000-000019000000}"/>
    <cellStyle name="ИтогоАктТекЦ" xfId="15" xr:uid="{00000000-0005-0000-0000-00001A000000}"/>
    <cellStyle name="ИтогоБазЦ" xfId="16" xr:uid="{00000000-0005-0000-0000-00001B000000}"/>
    <cellStyle name="ИтогоБИМ" xfId="17" xr:uid="{00000000-0005-0000-0000-00001C000000}"/>
    <cellStyle name="ИтогоБИМ 2" xfId="18" xr:uid="{00000000-0005-0000-0000-00001D000000}"/>
    <cellStyle name="ИтогоБИМ 3" xfId="19" xr:uid="{00000000-0005-0000-0000-00001E000000}"/>
    <cellStyle name="ИтогоРесМет" xfId="20" xr:uid="{00000000-0005-0000-0000-00001F000000}"/>
    <cellStyle name="ИтогоРесМет 2" xfId="21" xr:uid="{00000000-0005-0000-0000-000020000000}"/>
    <cellStyle name="ИтогоРесМет 3" xfId="22" xr:uid="{00000000-0005-0000-0000-000021000000}"/>
    <cellStyle name="ИтогоТекЦ" xfId="23" xr:uid="{00000000-0005-0000-0000-000022000000}"/>
    <cellStyle name="ЛокСмета" xfId="24" xr:uid="{00000000-0005-0000-0000-000023000000}"/>
    <cellStyle name="ЛокСмМТСН" xfId="25" xr:uid="{00000000-0005-0000-0000-000024000000}"/>
    <cellStyle name="ЛокСмМТСН 2" xfId="26" xr:uid="{00000000-0005-0000-0000-000025000000}"/>
    <cellStyle name="ЛокСмМТСН 3" xfId="27" xr:uid="{00000000-0005-0000-0000-000026000000}"/>
    <cellStyle name="ЛокСмМТСН 4" xfId="28" xr:uid="{00000000-0005-0000-0000-000027000000}"/>
    <cellStyle name="М29" xfId="29" xr:uid="{00000000-0005-0000-0000-000028000000}"/>
    <cellStyle name="М29 2" xfId="30" xr:uid="{00000000-0005-0000-0000-000029000000}"/>
    <cellStyle name="М29 3" xfId="31" xr:uid="{00000000-0005-0000-0000-00002A000000}"/>
    <cellStyle name="ОбСмета" xfId="32" xr:uid="{00000000-0005-0000-0000-00002B000000}"/>
    <cellStyle name="ОбСмета 2" xfId="33" xr:uid="{00000000-0005-0000-0000-00002C000000}"/>
    <cellStyle name="ОбСмета 3" xfId="34" xr:uid="{00000000-0005-0000-0000-00002D000000}"/>
    <cellStyle name="Обычный" xfId="0" builtinId="0"/>
    <cellStyle name="Обычный 10" xfId="35" xr:uid="{00000000-0005-0000-0000-00002F000000}"/>
    <cellStyle name="Обычный 100" xfId="177" xr:uid="{00000000-0005-0000-0000-000030000000}"/>
    <cellStyle name="Обычный 11" xfId="36" xr:uid="{00000000-0005-0000-0000-000031000000}"/>
    <cellStyle name="Обычный 12" xfId="37" xr:uid="{00000000-0005-0000-0000-000032000000}"/>
    <cellStyle name="Обычный 13" xfId="38" xr:uid="{00000000-0005-0000-0000-000033000000}"/>
    <cellStyle name="Обычный 14" xfId="39" xr:uid="{00000000-0005-0000-0000-000034000000}"/>
    <cellStyle name="Обычный 15" xfId="40" xr:uid="{00000000-0005-0000-0000-000035000000}"/>
    <cellStyle name="Обычный 16" xfId="41" xr:uid="{00000000-0005-0000-0000-000036000000}"/>
    <cellStyle name="Обычный 17" xfId="42" xr:uid="{00000000-0005-0000-0000-000037000000}"/>
    <cellStyle name="Обычный 18" xfId="43" xr:uid="{00000000-0005-0000-0000-000038000000}"/>
    <cellStyle name="Обычный 19" xfId="44" xr:uid="{00000000-0005-0000-0000-000039000000}"/>
    <cellStyle name="Обычный 2" xfId="45" xr:uid="{00000000-0005-0000-0000-00003A000000}"/>
    <cellStyle name="Обычный 2 2" xfId="46" xr:uid="{00000000-0005-0000-0000-00003B000000}"/>
    <cellStyle name="Обычный 2 2 2" xfId="47" xr:uid="{00000000-0005-0000-0000-00003C000000}"/>
    <cellStyle name="Обычный 2 2 2 2" xfId="151" xr:uid="{00000000-0005-0000-0000-00003D000000}"/>
    <cellStyle name="Обычный 2 2 3" xfId="48" xr:uid="{00000000-0005-0000-0000-00003E000000}"/>
    <cellStyle name="Обычный 2 2 4 2" xfId="164" xr:uid="{00000000-0005-0000-0000-00003F000000}"/>
    <cellStyle name="Обычный 2 3" xfId="49" xr:uid="{00000000-0005-0000-0000-000040000000}"/>
    <cellStyle name="Обычный 2 4 2 2" xfId="165" xr:uid="{00000000-0005-0000-0000-000041000000}"/>
    <cellStyle name="Обычный 2_Мартемьянова 126_12 испарав лен после замеч" xfId="50" xr:uid="{00000000-0005-0000-0000-000042000000}"/>
    <cellStyle name="Обычный 20" xfId="51" xr:uid="{00000000-0005-0000-0000-000043000000}"/>
    <cellStyle name="Обычный 21" xfId="52" xr:uid="{00000000-0005-0000-0000-000044000000}"/>
    <cellStyle name="Обычный 22" xfId="53" xr:uid="{00000000-0005-0000-0000-000045000000}"/>
    <cellStyle name="Обычный 23" xfId="54" xr:uid="{00000000-0005-0000-0000-000046000000}"/>
    <cellStyle name="Обычный 24" xfId="55" xr:uid="{00000000-0005-0000-0000-000047000000}"/>
    <cellStyle name="Обычный 25" xfId="56" xr:uid="{00000000-0005-0000-0000-000048000000}"/>
    <cellStyle name="Обычный 26" xfId="57" xr:uid="{00000000-0005-0000-0000-000049000000}"/>
    <cellStyle name="Обычный 27" xfId="58" xr:uid="{00000000-0005-0000-0000-00004A000000}"/>
    <cellStyle name="Обычный 28" xfId="59" xr:uid="{00000000-0005-0000-0000-00004B000000}"/>
    <cellStyle name="Обычный 29" xfId="60" xr:uid="{00000000-0005-0000-0000-00004C000000}"/>
    <cellStyle name="Обычный 3" xfId="61" xr:uid="{00000000-0005-0000-0000-00004D000000}"/>
    <cellStyle name="Обычный 3 2" xfId="62" xr:uid="{00000000-0005-0000-0000-00004E000000}"/>
    <cellStyle name="Обычный 3 3" xfId="152" xr:uid="{00000000-0005-0000-0000-00004F000000}"/>
    <cellStyle name="Обычный 3 3 2" xfId="166" xr:uid="{00000000-0005-0000-0000-000050000000}"/>
    <cellStyle name="Обычный 3_Мартемьянова 126_12 испарав лен после замеч" xfId="63" xr:uid="{00000000-0005-0000-0000-000051000000}"/>
    <cellStyle name="Обычный 30" xfId="64" xr:uid="{00000000-0005-0000-0000-000052000000}"/>
    <cellStyle name="Обычный 31" xfId="65" xr:uid="{00000000-0005-0000-0000-000053000000}"/>
    <cellStyle name="Обычный 32" xfId="66" xr:uid="{00000000-0005-0000-0000-000054000000}"/>
    <cellStyle name="Обычный 33" xfId="67" xr:uid="{00000000-0005-0000-0000-000055000000}"/>
    <cellStyle name="Обычный 34" xfId="68" xr:uid="{00000000-0005-0000-0000-000056000000}"/>
    <cellStyle name="Обычный 35" xfId="69" xr:uid="{00000000-0005-0000-0000-000057000000}"/>
    <cellStyle name="Обычный 36" xfId="70" xr:uid="{00000000-0005-0000-0000-000058000000}"/>
    <cellStyle name="Обычный 37" xfId="71" xr:uid="{00000000-0005-0000-0000-000059000000}"/>
    <cellStyle name="Обычный 38" xfId="72" xr:uid="{00000000-0005-0000-0000-00005A000000}"/>
    <cellStyle name="Обычный 39" xfId="73" xr:uid="{00000000-0005-0000-0000-00005B000000}"/>
    <cellStyle name="Обычный 4" xfId="74" xr:uid="{00000000-0005-0000-0000-00005C000000}"/>
    <cellStyle name="Обычный 40" xfId="75" xr:uid="{00000000-0005-0000-0000-00005D000000}"/>
    <cellStyle name="Обычный 41" xfId="76" xr:uid="{00000000-0005-0000-0000-00005E000000}"/>
    <cellStyle name="Обычный 42" xfId="77" xr:uid="{00000000-0005-0000-0000-00005F000000}"/>
    <cellStyle name="Обычный 43" xfId="78" xr:uid="{00000000-0005-0000-0000-000060000000}"/>
    <cellStyle name="Обычный 44" xfId="79" xr:uid="{00000000-0005-0000-0000-000061000000}"/>
    <cellStyle name="Обычный 45" xfId="80" xr:uid="{00000000-0005-0000-0000-000062000000}"/>
    <cellStyle name="Обычный 46" xfId="81" xr:uid="{00000000-0005-0000-0000-000063000000}"/>
    <cellStyle name="Обычный 47" xfId="82" xr:uid="{00000000-0005-0000-0000-000064000000}"/>
    <cellStyle name="Обычный 48" xfId="83" xr:uid="{00000000-0005-0000-0000-000065000000}"/>
    <cellStyle name="Обычный 49" xfId="84" xr:uid="{00000000-0005-0000-0000-000066000000}"/>
    <cellStyle name="Обычный 5" xfId="85" xr:uid="{00000000-0005-0000-0000-000067000000}"/>
    <cellStyle name="Обычный 50" xfId="86" xr:uid="{00000000-0005-0000-0000-000068000000}"/>
    <cellStyle name="Обычный 51" xfId="87" xr:uid="{00000000-0005-0000-0000-000069000000}"/>
    <cellStyle name="Обычный 52" xfId="88" xr:uid="{00000000-0005-0000-0000-00006A000000}"/>
    <cellStyle name="Обычный 53" xfId="89" xr:uid="{00000000-0005-0000-0000-00006B000000}"/>
    <cellStyle name="Обычный 54" xfId="90" xr:uid="{00000000-0005-0000-0000-00006C000000}"/>
    <cellStyle name="Обычный 55" xfId="91" xr:uid="{00000000-0005-0000-0000-00006D000000}"/>
    <cellStyle name="Обычный 56" xfId="92" xr:uid="{00000000-0005-0000-0000-00006E000000}"/>
    <cellStyle name="Обычный 57" xfId="93" xr:uid="{00000000-0005-0000-0000-00006F000000}"/>
    <cellStyle name="Обычный 58" xfId="94" xr:uid="{00000000-0005-0000-0000-000070000000}"/>
    <cellStyle name="Обычный 59" xfId="95" xr:uid="{00000000-0005-0000-0000-000071000000}"/>
    <cellStyle name="Обычный 6" xfId="96" xr:uid="{00000000-0005-0000-0000-000072000000}"/>
    <cellStyle name="Обычный 60" xfId="97" xr:uid="{00000000-0005-0000-0000-000073000000}"/>
    <cellStyle name="Обычный 61" xfId="98" xr:uid="{00000000-0005-0000-0000-000074000000}"/>
    <cellStyle name="Обычный 62" xfId="99" xr:uid="{00000000-0005-0000-0000-000075000000}"/>
    <cellStyle name="Обычный 63" xfId="100" xr:uid="{00000000-0005-0000-0000-000076000000}"/>
    <cellStyle name="Обычный 63 2 2" xfId="153" xr:uid="{00000000-0005-0000-0000-000077000000}"/>
    <cellStyle name="Обычный 63 2 2 2" xfId="150" xr:uid="{00000000-0005-0000-0000-000078000000}"/>
    <cellStyle name="Обычный 63 2 2 3" xfId="156" xr:uid="{00000000-0005-0000-0000-000079000000}"/>
    <cellStyle name="Обычный 64" xfId="101" xr:uid="{00000000-0005-0000-0000-00007A000000}"/>
    <cellStyle name="Обычный 65" xfId="102" xr:uid="{00000000-0005-0000-0000-00007B000000}"/>
    <cellStyle name="Обычный 65 2" xfId="179" xr:uid="{00000000-0005-0000-0000-00007C000000}"/>
    <cellStyle name="Обычный 65 2 2" xfId="181" xr:uid="{9FD8FDBC-B0CC-4A26-B01C-F29783E84695}"/>
    <cellStyle name="Обычный 66" xfId="103" xr:uid="{00000000-0005-0000-0000-00007D000000}"/>
    <cellStyle name="Обычный 67" xfId="104" xr:uid="{00000000-0005-0000-0000-00007E000000}"/>
    <cellStyle name="Обычный 68" xfId="105" xr:uid="{00000000-0005-0000-0000-00007F000000}"/>
    <cellStyle name="Обычный 69" xfId="106" xr:uid="{00000000-0005-0000-0000-000080000000}"/>
    <cellStyle name="Обычный 7" xfId="107" xr:uid="{00000000-0005-0000-0000-000081000000}"/>
    <cellStyle name="Обычный 70" xfId="108" xr:uid="{00000000-0005-0000-0000-000082000000}"/>
    <cellStyle name="Обычный 71" xfId="109" xr:uid="{00000000-0005-0000-0000-000083000000}"/>
    <cellStyle name="Обычный 72" xfId="110" xr:uid="{00000000-0005-0000-0000-000084000000}"/>
    <cellStyle name="Обычный 73" xfId="111" xr:uid="{00000000-0005-0000-0000-000085000000}"/>
    <cellStyle name="Обычный 73 2" xfId="157" xr:uid="{00000000-0005-0000-0000-000086000000}"/>
    <cellStyle name="Обычный 74" xfId="112" xr:uid="{00000000-0005-0000-0000-000087000000}"/>
    <cellStyle name="Обычный 75" xfId="113" xr:uid="{00000000-0005-0000-0000-000088000000}"/>
    <cellStyle name="Обычный 75 2" xfId="160" xr:uid="{00000000-0005-0000-0000-000089000000}"/>
    <cellStyle name="Обычный 76" xfId="114" xr:uid="{00000000-0005-0000-0000-00008A000000}"/>
    <cellStyle name="Обычный 77" xfId="115" xr:uid="{00000000-0005-0000-0000-00008B000000}"/>
    <cellStyle name="Обычный 78" xfId="116" xr:uid="{00000000-0005-0000-0000-00008C000000}"/>
    <cellStyle name="Обычный 79" xfId="117" xr:uid="{00000000-0005-0000-0000-00008D000000}"/>
    <cellStyle name="Обычный 8" xfId="118" xr:uid="{00000000-0005-0000-0000-00008E000000}"/>
    <cellStyle name="Обычный 8 2" xfId="154" xr:uid="{00000000-0005-0000-0000-00008F000000}"/>
    <cellStyle name="Обычный 80" xfId="119" xr:uid="{00000000-0005-0000-0000-000090000000}"/>
    <cellStyle name="Обычный 81" xfId="120" xr:uid="{00000000-0005-0000-0000-000091000000}"/>
    <cellStyle name="Обычный 82" xfId="134" xr:uid="{00000000-0005-0000-0000-000092000000}"/>
    <cellStyle name="Обычный 83" xfId="136" xr:uid="{00000000-0005-0000-0000-000093000000}"/>
    <cellStyle name="Обычный 84" xfId="138" xr:uid="{00000000-0005-0000-0000-000094000000}"/>
    <cellStyle name="Обычный 85" xfId="140" xr:uid="{00000000-0005-0000-0000-000095000000}"/>
    <cellStyle name="Обычный 86" xfId="142" xr:uid="{00000000-0005-0000-0000-000096000000}"/>
    <cellStyle name="Обычный 87" xfId="144" xr:uid="{00000000-0005-0000-0000-000097000000}"/>
    <cellStyle name="Обычный 88" xfId="146" xr:uid="{00000000-0005-0000-0000-000098000000}"/>
    <cellStyle name="Обычный 89" xfId="148" xr:uid="{00000000-0005-0000-0000-000099000000}"/>
    <cellStyle name="Обычный 9" xfId="121" xr:uid="{00000000-0005-0000-0000-00009A000000}"/>
    <cellStyle name="Обычный 90" xfId="158" xr:uid="{00000000-0005-0000-0000-00009B000000}"/>
    <cellStyle name="Обычный 91" xfId="161" xr:uid="{00000000-0005-0000-0000-00009C000000}"/>
    <cellStyle name="Обычный 92" xfId="162" xr:uid="{00000000-0005-0000-0000-00009D000000}"/>
    <cellStyle name="Обычный 93" xfId="163" xr:uid="{00000000-0005-0000-0000-00009E000000}"/>
    <cellStyle name="Обычный 94" xfId="168" xr:uid="{00000000-0005-0000-0000-00009F000000}"/>
    <cellStyle name="Обычный 95" xfId="169" xr:uid="{00000000-0005-0000-0000-0000A0000000}"/>
    <cellStyle name="Обычный 96" xfId="170" xr:uid="{00000000-0005-0000-0000-0000A1000000}"/>
    <cellStyle name="Обычный 97" xfId="171" xr:uid="{00000000-0005-0000-0000-0000A2000000}"/>
    <cellStyle name="Обычный 98" xfId="173" xr:uid="{00000000-0005-0000-0000-0000A3000000}"/>
    <cellStyle name="Обычный 99" xfId="175" xr:uid="{00000000-0005-0000-0000-0000A4000000}"/>
    <cellStyle name="Параметр" xfId="122" xr:uid="{00000000-0005-0000-0000-0000A5000000}"/>
    <cellStyle name="ПеременныеСметы" xfId="123" xr:uid="{00000000-0005-0000-0000-0000A6000000}"/>
    <cellStyle name="Процентный 2" xfId="167" xr:uid="{00000000-0005-0000-0000-0000A7000000}"/>
    <cellStyle name="РесСмета" xfId="124" xr:uid="{00000000-0005-0000-0000-0000A8000000}"/>
    <cellStyle name="СводкаСтоимРаб" xfId="125" xr:uid="{00000000-0005-0000-0000-0000A9000000}"/>
    <cellStyle name="СводРасч" xfId="126" xr:uid="{00000000-0005-0000-0000-0000AA000000}"/>
    <cellStyle name="СводРасч 2" xfId="127" xr:uid="{00000000-0005-0000-0000-0000AB000000}"/>
    <cellStyle name="СводРасч 3" xfId="128" xr:uid="{00000000-0005-0000-0000-0000AC000000}"/>
    <cellStyle name="Стиль 1_АКТ" xfId="155" xr:uid="{00000000-0005-0000-0000-0000AD000000}"/>
    <cellStyle name="Титул" xfId="129" xr:uid="{00000000-0005-0000-0000-0000AE000000}"/>
    <cellStyle name="Финансовый [0] 2" xfId="130" xr:uid="{00000000-0005-0000-0000-0000AF000000}"/>
    <cellStyle name="Финансовый 2" xfId="131" xr:uid="{00000000-0005-0000-0000-0000B0000000}"/>
    <cellStyle name="Финансовый 3" xfId="178" xr:uid="{00000000-0005-0000-0000-0000B1000000}"/>
    <cellStyle name="Финансовый 3 2" xfId="180" xr:uid="{00000000-0005-0000-0000-0000B2000000}"/>
    <cellStyle name="Хвост" xfId="132" xr:uid="{00000000-0005-0000-0000-0000B3000000}"/>
    <cellStyle name="Экспертиза" xfId="133" xr:uid="{00000000-0005-0000-0000-0000B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INK-603DD7\Documents%20and%20Settings\&#1054;&#1054;&#1054;%20&#1048;&#1085;&#1090;&#1077;&#1088;&#1057;&#1090;&#1088;&#1086;&#1081;\&#1052;&#1086;&#1080;%20&#1076;&#1086;&#1082;&#1091;&#1084;&#1077;&#1085;&#1090;&#1099;\&#1076;&#1086;&#1075;&#1086;&#1074;&#1086;&#1088;&#1099;%202007\&#1055;&#1057;176.%20&#1047;&#1072;&#1084;&#1077;&#1085;&#1072;%20&#1086;&#1096;&#1080;&#1085;&#1086;&#1074;&#1082;&#1080;%2035&#1082;&#1042;\&#1044;&#1086;&#1075;&#1086;&#1074;&#1086;&#1088;%20&#1089;%20&#1057;&#1069;&#1057;\&#1050;&#1057;-2%20&#1079;&#1072;&#1084;&#1077;&#1085;&#1072;%20&#1086;&#1096;&#1080;&#1085;%2035&#1082;&#1042;%20&#1055;&#1057;17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221\&#1056;&#1072;&#1073;&#1086;&#1095;&#1080;&#1081;%20&#1089;&#1090;&#1086;&#1083;\&#1053;&#1086;&#1074;&#1072;&#1103;%20&#1087;&#1072;&#1087;&#1082;&#1072;\&#1061;&#1072;&#1081;&#1090;&#1091;&#1085;\&#1056;&#1042;&#1057;%2030&#1090;&#1099;&#1089;%20%20&#1057;&#1090;&#1072;&#1088;&#1086;&#1083;&#1080;&#1082;&#1077;&#1077;&#1074;&#1086;\mail\&#1043;&#1077;&#1086;&#1057;&#1084;&#1077;&#1090;&#1072;\&#1040;&#1088;&#1093;&#1080;&#1074;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89;&#1084;&#1077;&#1090;&#1099;%20&#1080;&#1080;\Docs\Zarplata_1\&#1044;&#1077;&#1085;&#1080;&#1089;\&#1089;&#1086;&#1093;&#1088;&#1072;&#1085;&#1080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904\Local%20Settings\Temporary%20Internet%20Files\OLK2\&#1057;&#1074;&#1086;&#1076;&#1085;&#1072;&#1103;%20&#1075;&#1072;&#1079;&#1086;&#1087;&#1088;&#1086;&#1074;&#1086;&#107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91;&#1076;&#1076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s\Zarplata_1\&#1044;&#1077;&#1085;&#1080;&#1089;\&#1089;&#1086;&#1093;&#1088;&#1072;&#1085;&#1080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server\&#1087;&#1083;&#1072;&#1085;&#1086;&#1074;&#1099;&#1081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428\My%20Documents\&#1090;&#1088;&#1072;&#1085;&#1089;&#1085;&#1077;&#1092;&#1090;&#1077;&#1084;&#1072;&#1096;\mail\&#1043;&#1077;&#1086;&#1057;&#1084;&#1077;&#1090;&#1072;\&#1040;&#1088;&#1093;&#1080;&#1074;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С-2"/>
      <sheetName val="КС-3 ТТ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8"/>
      <sheetName val="Данные для расчёта сметы"/>
      <sheetName val="ЛЧ"/>
      <sheetName val="свод1"/>
      <sheetName val="Смета"/>
      <sheetName val="СметаСводная"/>
      <sheetName val="свод 2"/>
      <sheetName val="свод"/>
      <sheetName val="СметаСводная снег"/>
      <sheetName val="93-110"/>
      <sheetName val="Хаттон 90.90 Femco"/>
      <sheetName val="ИД1"/>
      <sheetName val="шаблон"/>
      <sheetName val="ИГ1"/>
      <sheetName val="сводная"/>
      <sheetName val="Коэфф1."/>
      <sheetName val="свод общ"/>
      <sheetName val="таблица руководству"/>
      <sheetName val="Суточная добыча за неделю"/>
      <sheetName val="СметаСводная павильон"/>
      <sheetName val="Таблица 4 АСУТП"/>
      <sheetName val="СметаСводная 1 оч"/>
      <sheetName val="Обновление"/>
      <sheetName val="Цена"/>
      <sheetName val="Product"/>
      <sheetName val="Смета 5.2. Кусты25,29,31,65"/>
      <sheetName val="НМА"/>
      <sheetName val="list"/>
      <sheetName val="См 1 наруж.водопровод"/>
      <sheetName val="Подрядчики"/>
      <sheetName val="2002(v2)"/>
      <sheetName val="2002_v2_"/>
      <sheetName val="сохранить"/>
      <sheetName val="информация"/>
      <sheetName val="Материалы"/>
      <sheetName val="Итог"/>
      <sheetName val="смета СИД"/>
      <sheetName val="часы"/>
      <sheetName val="ресурсная вед."/>
      <sheetName val="ИДвалка"/>
      <sheetName val="р.Волхов"/>
      <sheetName val="к.84-к.83"/>
      <sheetName val="ТИТУЛ"/>
      <sheetName val="6.14"/>
      <sheetName val="ОБЩЕСТВА"/>
      <sheetName val="6.3.1"/>
      <sheetName val="6.20"/>
      <sheetName val="6.4.1"/>
      <sheetName val="ПРОГНОЗ_1"/>
      <sheetName val="Лист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топо"/>
      <sheetName val="ПДР"/>
      <sheetName val="Прилож"/>
      <sheetName val="DATA"/>
      <sheetName val="Нормы"/>
      <sheetName val="вариант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Разработка проекта"/>
      <sheetName val="КП НовоКов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Прибыль опл"/>
      <sheetName val="Вспомогательный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справ."/>
      <sheetName val="справ_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оператор"/>
      <sheetName val="исх_данные"/>
      <sheetName val="СметаСводная Колпино"/>
      <sheetName val="Январь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КП к ГК"/>
      <sheetName val="изыскания 2"/>
      <sheetName val="Калплан Кра"/>
      <sheetName val="кп"/>
      <sheetName val="матер."/>
      <sheetName val="КП Прим (3)"/>
      <sheetName val="Leistungsakt"/>
      <sheetName val="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Капитальные затраты"/>
      <sheetName val="Opex personnel (Term facs)"/>
      <sheetName val="2.2 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Лист3"/>
      <sheetName val="АЧ"/>
      <sheetName val="кп (3)"/>
      <sheetName val="СП"/>
      <sheetName val="фонтан разбитый2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155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Дополнительные параметры"/>
      <sheetName val="РС "/>
      <sheetName val="13_1"/>
      <sheetName val="Свод объем"/>
      <sheetName val="Табл.5"/>
      <sheetName val="Табл.2"/>
      <sheetName val="Исх.данные"/>
      <sheetName val="Дог цена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геолог"/>
      <sheetName val="SakhNIPI5"/>
      <sheetName val="ПИР"/>
      <sheetName val="PO Data"/>
      <sheetName val="Source Lists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3труба (П)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.401.2"/>
      <sheetName val="Таблица 5"/>
      <sheetName val="Таблица 3"/>
      <sheetName val="Rub"/>
      <sheetName val="HP_и_оргтехника"/>
      <sheetName val="СМЕТА_проект"/>
      <sheetName val="Лист_опроса"/>
      <sheetName val="выборка на22 июня"/>
      <sheetName val="15"/>
      <sheetName val="Акт выбора"/>
      <sheetName val="Коэф"/>
      <sheetName val="См.3_АСУ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Восстановл_Лист37"/>
      <sheetName val="16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М_1"/>
      <sheetName val="Сводная "/>
      <sheetName val="7.ТХ Сети (кор)"/>
      <sheetName val="лч и кам"/>
      <sheetName val="Tier 311208"/>
      <sheetName val="свод_ИИР"/>
      <sheetName val="ПД"/>
      <sheetName val="См.№7 Эл."/>
      <sheetName val="См.№8 Пож."/>
      <sheetName val="См.№3 ВиК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_x0000__x0000_"/>
      <sheetName val="Общ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Полигон - ИЭИ "/>
      <sheetName val="Ком"/>
      <sheetName val="АСУ-линия-1"/>
      <sheetName val="ТЗ АСУ-1"/>
      <sheetName val="№1"/>
      <sheetName val="РСС_АУ"/>
      <sheetName val="Раб.АУ"/>
      <sheetName val="Сметы за сопровождение"/>
      <sheetName val="Виды работ АСО"/>
      <sheetName val="таблица_руко_x0019__x0015__x0009__x0003__x000c__x0011__x0011_"/>
      <sheetName val="ᄀᄀᄀᄀᄀᄀᄀᄀᄀᄀᄀᄀᄀᄀᄀᄀᄀ"/>
      <sheetName val="Акт выполненных работ 46"/>
      <sheetName val="SMW_Служебная"/>
      <sheetName val="таблица_руко_x0019__x0015_ _x0003__x000c__x0011__x0011_"/>
      <sheetName val="Смета 7"/>
      <sheetName val="ПРОЦЕНТЫ"/>
      <sheetName val="Таблица"/>
      <sheetName val="3_гидромет"/>
      <sheetName val="3 Сл.-структура затрат"/>
      <sheetName val="Должности"/>
      <sheetName val="Исходная"/>
      <sheetName val="СМ_x000b__x0011__x0012__x000c__x0011__x0011__x0011__x0011__x0011__x0011_"/>
      <sheetName val="Объем работ"/>
      <sheetName val="2-stage"/>
      <sheetName val="ИД СМР"/>
      <sheetName val="6"/>
      <sheetName val="1.14"/>
      <sheetName val="1.7"/>
      <sheetName val="ЛС_РЕС"/>
      <sheetName val="MararashAA"/>
      <sheetName val="Бл.электр."/>
      <sheetName val="8"/>
      <sheetName val="ПД-2.2"/>
      <sheetName val="ФОТ для смет"/>
      <sheetName val="2 Геология"/>
      <sheetName val="Lucent"/>
      <sheetName val="Лист"/>
      <sheetName val="Исх"/>
      <sheetName val="СМ"/>
      <sheetName val="Норм"/>
      <sheetName val="СМИС"/>
      <sheetName val="База"/>
      <sheetName val="basa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Исх."/>
      <sheetName val="#ССЫЛКА"/>
      <sheetName val="исх-данные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const"/>
      <sheetName val="ИД ПНР"/>
      <sheetName val="анализ 2003_2004исполнение МТО"/>
      <sheetName val="Main list"/>
      <sheetName val="Технический лист"/>
      <sheetName val="Тестовый"/>
      <sheetName val="Panduit"/>
      <sheetName val="эл_химз_3"/>
      <sheetName val="геология_3"/>
      <sheetName val="Данные_для_расчёта_сметы2"/>
      <sheetName val="свод_22"/>
      <sheetName val="СметаСводная_снег2"/>
      <sheetName val="Хаттон_90_90_Femco2"/>
      <sheetName val="Коэфф1_2"/>
      <sheetName val="свод_общ2"/>
      <sheetName val="таблица_руководству2"/>
      <sheetName val="Суточная_добыча_за_неделю2"/>
      <sheetName val="СметаСводная_павильон2"/>
      <sheetName val="Таблица_4_АСУТП2"/>
      <sheetName val="СметаСводная_1_оч2"/>
      <sheetName val="Смета_5_2__Кусты25,29,31,652"/>
      <sheetName val="См_1_наруж_водопровод2"/>
      <sheetName val="смета_СИД1"/>
      <sheetName val="ресурсная_вед_1"/>
      <sheetName val="р_Волхов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Разработка_проекта2"/>
      <sheetName val="КП_НовоКов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Прибыль_опл2"/>
      <sheetName val="№5_СУБ_Инж_защ2"/>
      <sheetName val="HP_и_оргтехника2"/>
      <sheetName val="Таблица_21"/>
      <sheetName val="ст_ГТМ1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2"/>
      <sheetName val="ПСБ_-_ОЭ2"/>
      <sheetName val="Смета_22"/>
      <sheetName val="Ачинский_НПЗ2"/>
      <sheetName val="См3_СЦБ-зап2"/>
      <sheetName val="КП_к_ГК1"/>
      <sheetName val="изыскания_21"/>
      <sheetName val="Калплан_Кра1"/>
      <sheetName val="матер_1"/>
      <sheetName val="КП_Прим_(3)1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Капитальные_затраты2"/>
      <sheetName val="Opex_personnel_(Term_facs)2"/>
      <sheetName val="2_2_2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кп_(3)1"/>
      <sheetName val="фонтан_разбитый21"/>
      <sheetName val="Объемы_работ_по_ПВ1"/>
      <sheetName val="Баланс_(Ф1)1"/>
      <sheetName val="Смета_3_Гидролог1"/>
      <sheetName val="Записка_СЦБ1"/>
      <sheetName val="Дополнительные_параметры1"/>
      <sheetName val="РС_1"/>
      <sheetName val="Свод_объем1"/>
      <sheetName val="Табл_52"/>
      <sheetName val="Табл_22"/>
      <sheetName val="Дог_цена1"/>
      <sheetName val="Курс_доллара1"/>
      <sheetName val="Календарь_новый1"/>
      <sheetName val="Смета_№_1_ИИ_линия1"/>
      <sheetName val="Общая_часть1"/>
      <sheetName val="См_№3_ОПР1"/>
      <sheetName val="см_№6_АВЗУ_и_ГПЗУ1"/>
      <sheetName val="см_№1_1_Геодезические_работы_1"/>
      <sheetName val="см_№1_4_Экология_1"/>
      <sheetName val="Input_Assumptions1"/>
      <sheetName val="Расчет_курса1"/>
      <sheetName val="АСУ_ТП_1_этап_ПД1"/>
      <sheetName val="PO_Data1"/>
      <sheetName val="Source_Lists1"/>
      <sheetName val="3труба_(П)1"/>
      <sheetName val="1_401_21"/>
      <sheetName val="Таблица_51"/>
      <sheetName val="Таблица_31"/>
      <sheetName val="выборка_на22_июня1"/>
      <sheetName val="Акт_выбора1"/>
      <sheetName val="См_3_АС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лч_и_кам1"/>
      <sheetName val="Tier_3112081"/>
      <sheetName val="См_№7_Эл_1"/>
      <sheetName val="См_№8_Пож_1"/>
      <sheetName val="См_№3_ВиК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Полигон_-_ИЭИ_1"/>
      <sheetName val="ТЗ_АСУ-11"/>
      <sheetName val="Раб_АУ1"/>
      <sheetName val="Сметы_за_сопровождение1"/>
      <sheetName val="Виды_работ_АСО1"/>
      <sheetName val="таблица_руко_2"/>
      <sheetName val="Акт_выполненных_работ_461"/>
      <sheetName val="таблица_руко_"/>
      <sheetName val="Смета_71"/>
      <sheetName val="эл_химз_2"/>
      <sheetName val="геология_2"/>
      <sheetName val="Данные_для_расчёта_сметы1"/>
      <sheetName val="свод_21"/>
      <sheetName val="СметаСводная_снег1"/>
      <sheetName val="Хаттон_90_90_Femco1"/>
      <sheetName val="Коэфф1_1"/>
      <sheetName val="свод_общ1"/>
      <sheetName val="таблица_руководству1"/>
      <sheetName val="Суточная_добыча_за_неделю1"/>
      <sheetName val="СметаСводная_павильон1"/>
      <sheetName val="Таблица_4_АСУТП1"/>
      <sheetName val="СметаСводная_1_оч1"/>
      <sheetName val="Смета_5_2__Кусты25,29,31,651"/>
      <sheetName val="См_1_наруж_водопровод1"/>
      <sheetName val="смета_СИД"/>
      <sheetName val="ресурсная_вед_"/>
      <sheetName val="р_Волхов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Разработка_проекта1"/>
      <sheetName val="КП_НовоКов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Прибыль_опл1"/>
      <sheetName val="№5_СУБ_Инж_защ1"/>
      <sheetName val="HP_и_оргтехника1"/>
      <sheetName val="Таблица_2"/>
      <sheetName val="ст_ГТМ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1"/>
      <sheetName val="ПСБ_-_ОЭ1"/>
      <sheetName val="Смета_21"/>
      <sheetName val="Ачинский_НПЗ1"/>
      <sheetName val="См3_СЦБ-зап1"/>
      <sheetName val="КП_к_ГК"/>
      <sheetName val="изыскания_2"/>
      <sheetName val="Калплан_Кра"/>
      <sheetName val="матер_"/>
      <sheetName val="КП_Прим_(3)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Капитальные_затраты1"/>
      <sheetName val="Opex_personnel_(Term_facs)1"/>
      <sheetName val="2_2_1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кп_(3)"/>
      <sheetName val="фонтан_разбитый2"/>
      <sheetName val="Объемы_работ_по_ПВ"/>
      <sheetName val="Баланс_(Ф1)"/>
      <sheetName val="Смета_3_Гидролог"/>
      <sheetName val="Записка_СЦБ"/>
      <sheetName val="Дополнительные_параметры"/>
      <sheetName val="РС_"/>
      <sheetName val="Свод_объем"/>
      <sheetName val="Табл_51"/>
      <sheetName val="Табл_21"/>
      <sheetName val="Дог_цена"/>
      <sheetName val="Курс_доллара"/>
      <sheetName val="Календарь_новый"/>
      <sheetName val="Смета_№_1_ИИ_линия"/>
      <sheetName val="Общая_часть"/>
      <sheetName val="См_№3_ОПР"/>
      <sheetName val="см_№6_АВЗУ_и_ГПЗУ"/>
      <sheetName val="см_№1_1_Геодезические_работы_"/>
      <sheetName val="см_№1_4_Экология_"/>
      <sheetName val="Input_Assumptions"/>
      <sheetName val="Расчет_курса"/>
      <sheetName val="АСУ_ТП_1_этап_ПД"/>
      <sheetName val="PO_Data"/>
      <sheetName val="Source_Lists"/>
      <sheetName val="3труба_(П)"/>
      <sheetName val="1_401_2"/>
      <sheetName val="Таблица_5"/>
      <sheetName val="Таблица_3"/>
      <sheetName val="выборка_на22_июня"/>
      <sheetName val="Акт_выбора"/>
      <sheetName val="См_3_АС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лч_и_кам"/>
      <sheetName val="Tier_311208"/>
      <sheetName val="См_№7_Эл_"/>
      <sheetName val="См_№8_Пож_"/>
      <sheetName val="См_№3_ВиК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Полигон_-_ИЭИ_"/>
      <sheetName val="ТЗ_АСУ-1"/>
      <sheetName val="Раб_АУ"/>
      <sheetName val="Сметы_за_сопровождение"/>
      <sheetName val="Виды_работ_АСО"/>
      <sheetName val="таблица_руко_1"/>
      <sheetName val="Акт_выполненных_работ_46"/>
      <sheetName val="Смета_7"/>
      <sheetName val="таблица_руко "/>
      <sheetName val="эл_химз_4"/>
      <sheetName val="геология_4"/>
      <sheetName val="Данные_для_расчёта_сметы3"/>
      <sheetName val="свод_23"/>
      <sheetName val="СметаСводная_снег3"/>
      <sheetName val="Хаттон_90_90_Femco3"/>
      <sheetName val="Коэфф1_3"/>
      <sheetName val="свод_общ3"/>
      <sheetName val="таблица_руководству3"/>
      <sheetName val="Суточная_добыча_за_неделю3"/>
      <sheetName val="СметаСводная_павильон3"/>
      <sheetName val="Таблица_4_АСУТП3"/>
      <sheetName val="СметаСводная_1_оч3"/>
      <sheetName val="Смета_5_2__Кусты25,29,31,653"/>
      <sheetName val="См_1_наруж_водопровод3"/>
      <sheetName val="смета_СИД2"/>
      <sheetName val="ресурсная_вед_2"/>
      <sheetName val="р_Волхов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Разработка_проекта3"/>
      <sheetName val="КП_НовоКов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Прибыль_опл3"/>
      <sheetName val="№5_СУБ_Инж_защ3"/>
      <sheetName val="HP_и_оргтехника3"/>
      <sheetName val="Таблица_22"/>
      <sheetName val="ст_ГТМ2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3"/>
      <sheetName val="ПСБ_-_ОЭ3"/>
      <sheetName val="Смета_23"/>
      <sheetName val="Ачинский_НПЗ3"/>
      <sheetName val="См3_СЦБ-зап3"/>
      <sheetName val="КП_к_ГК2"/>
      <sheetName val="изыскания_22"/>
      <sheetName val="Калплан_Кра2"/>
      <sheetName val="матер_2"/>
      <sheetName val="КП_Прим_(3)2"/>
      <sheetName val="Пояснение_2"/>
      <sheetName val="3_13"/>
      <sheetName val="Коммерческие_расходы3"/>
      <sheetName val="смета_2_проект__работы2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Капитальные_затраты3"/>
      <sheetName val="Opex_personnel_(Term_facs)3"/>
      <sheetName val="2_2_3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кп_(3)2"/>
      <sheetName val="фонтан_разбитый22"/>
      <sheetName val="Объемы_работ_по_ПВ2"/>
      <sheetName val="Баланс_(Ф1)2"/>
      <sheetName val="Смета_3_Гидролог2"/>
      <sheetName val="Записка_СЦБ2"/>
      <sheetName val="Дополнительные_параметры2"/>
      <sheetName val="РС_2"/>
      <sheetName val="Свод_объем2"/>
      <sheetName val="Табл_53"/>
      <sheetName val="Табл_23"/>
      <sheetName val="Дог_цена2"/>
      <sheetName val="Курс_доллара2"/>
      <sheetName val="Календарь_новый2"/>
      <sheetName val="Смета_№_1_ИИ_линия2"/>
      <sheetName val="Общая_часть2"/>
      <sheetName val="См_№3_ОПР2"/>
      <sheetName val="см_№6_АВЗУ_и_ГПЗУ2"/>
      <sheetName val="см_№1_1_Геодезические_работы_2"/>
      <sheetName val="см_№1_4_Экология_2"/>
      <sheetName val="Input_Assumptions2"/>
      <sheetName val="Расчет_курса2"/>
      <sheetName val="АСУ_ТП_1_этап_ПД2"/>
      <sheetName val="PO_Data2"/>
      <sheetName val="Source_Lists2"/>
      <sheetName val="3труба_(П)2"/>
      <sheetName val="1_401_22"/>
      <sheetName val="Таблица_52"/>
      <sheetName val="Таблица_32"/>
      <sheetName val="выборка_на22_июня2"/>
      <sheetName val="Акт_выбора2"/>
      <sheetName val="См_3_АС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лч_и_кам2"/>
      <sheetName val="Tier_3112082"/>
      <sheetName val="См_№7_Эл_2"/>
      <sheetName val="См_№8_Пож_2"/>
      <sheetName val="См_№3_ВиК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Полигон_-_ИЭИ_2"/>
      <sheetName val="ТЗ_АСУ-12"/>
      <sheetName val="Раб_АУ2"/>
      <sheetName val="Сметы_за_сопровождение2"/>
      <sheetName val="Виды_работ_АСО2"/>
      <sheetName val="Акт_выполненных_работ_462"/>
      <sheetName val="Смета_72"/>
      <sheetName val="3_Сл_-структура_затрат"/>
      <sheetName val="Объем_работ"/>
      <sheetName val="ИД_СМР"/>
      <sheetName val="1_14"/>
      <sheetName val="1_7"/>
      <sheetName val="Бл_электр_"/>
      <sheetName val="ПД-2_2"/>
      <sheetName val="ФОТ_для_смет"/>
      <sheetName val="2_Геология"/>
      <sheetName val="СВ_2"/>
      <sheetName val="1_2_"/>
      <sheetName val="РАСПРЕД_ПО_ПРОЦЕСС"/>
      <sheetName val="кап_ремонт"/>
      <sheetName val="Вспом_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ИД_ПНР"/>
      <sheetName val="анализ_2003_2004исполнение_МТО"/>
      <sheetName val="Main_list"/>
      <sheetName val="Технический_лист"/>
      <sheetName val="таблица_руко_3"/>
      <sheetName val="таблица_руко_4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ПС_x0000__x0000__x0000__x0000__x0000__x0000_"/>
      <sheetName val="Приложение 2"/>
      <sheetName val=" Свод"/>
      <sheetName val="Пра"/>
      <sheetName val="исключ ЭХЗ"/>
      <sheetName val="БДР"/>
      <sheetName val="КБК ДПК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ГАЗ_камаз"/>
      <sheetName val="41"/>
      <sheetName val="Договорная цена"/>
      <sheetName val="Имя"/>
      <sheetName val="№2Гидромет."/>
      <sheetName val="№2Геолог"/>
      <sheetName val="№2Геолог с.п."/>
      <sheetName val="№3Экологи (2этап)"/>
      <sheetName val="Исх1"/>
      <sheetName val="ПС"/>
      <sheetName val="расчеты"/>
      <sheetName val="ПС 110 кВ (доп)"/>
      <sheetName val="ПД-2.1"/>
      <sheetName val="Пра_x0000_с_лист"/>
      <sheetName val="ДКСС от МПС"/>
      <sheetName val="РС"/>
      <sheetName val="Настройки"/>
      <sheetName val="ВПР"/>
      <sheetName val="Прил.5 СС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Акт-Смета_30"/>
      <sheetName val="сводная (2)"/>
      <sheetName val="GLOBAL"/>
      <sheetName val="Прочее"/>
      <sheetName val="Форма 2.1"/>
      <sheetName val="ИНСТРУКЦИЯ"/>
      <sheetName val="темп"/>
      <sheetName val="ЛЧ Р"/>
      <sheetName val="2.1"/>
      <sheetName val="Смета180"/>
      <sheetName val="ЕТС (ф)"/>
      <sheetName val="W28"/>
      <sheetName val="См_2 Шатурс сети  проект работы"/>
      <sheetName val="выборка "/>
      <sheetName val="выборка раб"/>
      <sheetName val="РабПр"/>
      <sheetName val="Свод2006"/>
      <sheetName val="1 кв"/>
      <sheetName val="Смета 2 эл.монтаж"/>
      <sheetName val="Смета 1 общестроит"/>
      <sheetName val="см 5 ОДД "/>
      <sheetName val="Смета _4ПР ЭХЗ"/>
      <sheetName val="по объекту"/>
      <sheetName val="09-01"/>
      <sheetName val="09-02"/>
      <sheetName val="09-03"/>
      <sheetName val="09-04"/>
      <sheetName val="09-05"/>
      <sheetName val="Общие"/>
      <sheetName val="зимП"/>
      <sheetName val="Тр."/>
      <sheetName val="Исх. данные"/>
      <sheetName val="Промер глуб"/>
      <sheetName val="Расчет №1.1"/>
      <sheetName val="Расчет №2.1"/>
      <sheetName val="1-1"/>
      <sheetName val="1-2"/>
      <sheetName val="1-4"/>
      <sheetName val="изм2-1"/>
      <sheetName val="2-2"/>
      <sheetName val="2-3"/>
      <sheetName val="изм7-1"/>
      <sheetName val="изм9-1"/>
      <sheetName val="Ref"/>
      <sheetName val="Коэффициенты"/>
      <sheetName val="Восстановл_Лис礊め_x0005_"/>
      <sheetName val="ЖД 3.1"/>
      <sheetName val="УСР"/>
      <sheetName val="Объемы"/>
      <sheetName val="Расч(подряд)"/>
      <sheetName val="ЕТС_(ф)"/>
      <sheetName val="КБК_ДПК"/>
      <sheetName val="Исх__данные"/>
      <sheetName val="Промер_глуб"/>
      <sheetName val="СметаСводная п54"/>
      <sheetName val="СметаСводная пуш"/>
      <sheetName val="7"/>
      <sheetName val="СВ"/>
      <sheetName val="См_2_Шатурс_сети__проект_работы"/>
      <sheetName val="исключ_ЭХЗ"/>
      <sheetName val="Форма 9"/>
      <sheetName val="Форма 10"/>
      <sheetName val="СмРучБур"/>
      <sheetName val="Локальная смета 6-3-2"/>
      <sheetName val="Производство электроэнергии"/>
      <sheetName val="Т11"/>
      <sheetName val="Т12"/>
      <sheetName val="Т7"/>
      <sheetName val="1.1"/>
      <sheetName val="1.2-1"/>
      <sheetName val="1.2-2"/>
      <sheetName val="1.2-3"/>
      <sheetName val="1.2-4"/>
      <sheetName val="1.2-5"/>
      <sheetName val="1.3.1"/>
      <sheetName val="1.3.2"/>
      <sheetName val="1.3.3"/>
      <sheetName val="1.4.1.1"/>
      <sheetName val="1.4.1.2"/>
      <sheetName val="1.4.1.3"/>
      <sheetName val="1.4.1.5"/>
      <sheetName val="1.5"/>
      <sheetName val="№2.1"/>
      <sheetName val="№2.2-1"/>
      <sheetName val="№2.2-2"/>
      <sheetName val="№2.2-3 "/>
      <sheetName val="2.2-5 "/>
      <sheetName val="№2.3.1"/>
      <sheetName val="№2.3.2"/>
      <sheetName val="2.3.3"/>
      <sheetName val="2.4.1.1"/>
      <sheetName val="2.4.1.3"/>
      <sheetName val="№3.1"/>
      <sheetName val="№3.2-1"/>
      <sheetName val="№3.2-2"/>
      <sheetName val="№3.2-3"/>
      <sheetName val="3.2-5 "/>
      <sheetName val="3.3.1"/>
      <sheetName val="3.3.2"/>
      <sheetName val="3.3.3"/>
      <sheetName val="3.4.1.3"/>
      <sheetName val="2.6"/>
      <sheetName val="2.7"/>
      <sheetName val="4.1"/>
      <sheetName val="4.2"/>
      <sheetName val="4.3"/>
      <sheetName val="4.4"/>
      <sheetName val="4.5"/>
      <sheetName val="4.6"/>
      <sheetName val="4.7"/>
      <sheetName val="4.9"/>
      <sheetName val="4.10"/>
      <sheetName val="4.10 (3)"/>
      <sheetName val="4.10 (2)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5.1"/>
      <sheetName val="5.2"/>
      <sheetName val="5.3"/>
      <sheetName val="5.4"/>
      <sheetName val="5.5"/>
      <sheetName val="5.6"/>
      <sheetName val="5.7"/>
      <sheetName val="5.8"/>
      <sheetName val="Настройка"/>
      <sheetName val="База ВОП"/>
      <sheetName val="База ПИР"/>
      <sheetName val="2.2"/>
      <sheetName val="2.3"/>
      <sheetName val="2.3.2"/>
      <sheetName val="2.4"/>
      <sheetName val="2.5"/>
      <sheetName val=" Ком"/>
      <sheetName val="2.3.лаб"/>
      <sheetName val="3.1земля"/>
      <sheetName val="6.1-7.1"/>
      <sheetName val="рекульт"/>
      <sheetName val="ГО и ЧС"/>
      <sheetName val="ДПБ"/>
      <sheetName val="№3"/>
      <sheetName val="№1 СИД"/>
      <sheetName val="№2 Ком дьяк"/>
      <sheetName val="№3.2"/>
      <sheetName val="№3.3"/>
      <sheetName val="СВ смета"/>
      <sheetName val="№3.4"/>
      <sheetName val="№4 ПДЛУ и ЗУ"/>
      <sheetName val="№5 ППиМТ"/>
      <sheetName val="№6.1 ТГВ"/>
      <sheetName val="№6.2 ЭХЗ"/>
      <sheetName val="№6.3 ЭС (согл )"/>
      <sheetName val="№6.4 КИП"/>
      <sheetName val="№6.5 Согл (КИП) "/>
      <sheetName val="№6.6 МЕО "/>
      <sheetName val="№6.7 ПожБ (ПД)"/>
      <sheetName val="№6.8 Пром без (ПД)"/>
      <sheetName val="№6.9 эк аспект"/>
      <sheetName val="№6.10 ОВОС"/>
      <sheetName val="№6.11 отвод"/>
      <sheetName val="№6.12 рекул"/>
      <sheetName val="№6.13 отход"/>
      <sheetName val="№6.14 выброс"/>
      <sheetName val="№6.15 ИБ (ПД)"/>
      <sheetName val="№6.16 ИБ (РД)"/>
      <sheetName val="Список_объектов"/>
      <sheetName val="проектные рол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>
        <row r="1">
          <cell r="B1">
            <v>0</v>
          </cell>
        </row>
      </sheetData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>
        <row r="1">
          <cell r="B1">
            <v>0</v>
          </cell>
        </row>
      </sheetData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>
        <row r="1">
          <cell r="B1">
            <v>0</v>
          </cell>
        </row>
      </sheetData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>
        <row r="1">
          <cell r="B1">
            <v>0</v>
          </cell>
        </row>
      </sheetData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>
        <row r="1">
          <cell r="B1">
            <v>0</v>
          </cell>
        </row>
      </sheetData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/>
      <sheetData sheetId="1498"/>
      <sheetData sheetId="1499"/>
      <sheetData sheetId="1500"/>
      <sheetData sheetId="1501"/>
      <sheetData sheetId="1502" refreshError="1"/>
      <sheetData sheetId="1503"/>
      <sheetData sheetId="1504"/>
      <sheetData sheetId="1505"/>
      <sheetData sheetId="1506"/>
      <sheetData sheetId="1507"/>
      <sheetData sheetId="1508"/>
      <sheetData sheetId="1509"/>
      <sheetData sheetId="1510" refreshError="1"/>
      <sheetData sheetId="1511" refreshError="1"/>
      <sheetData sheetId="1512"/>
      <sheetData sheetId="1513"/>
      <sheetData sheetId="1514" refreshError="1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/>
      <sheetData sheetId="1582"/>
      <sheetData sheetId="1583"/>
      <sheetData sheetId="1584" refreshError="1"/>
      <sheetData sheetId="1585"/>
      <sheetData sheetId="1586"/>
      <sheetData sheetId="1587"/>
      <sheetData sheetId="1588"/>
      <sheetData sheetId="1589" refreshError="1"/>
      <sheetData sheetId="1590" refreshError="1"/>
      <sheetData sheetId="1591" refreshError="1"/>
      <sheetData sheetId="1592"/>
      <sheetData sheetId="1593"/>
      <sheetData sheetId="1594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/>
      <sheetData sheetId="1650"/>
      <sheetData sheetId="1651" refreshError="1"/>
      <sheetData sheetId="1652"/>
      <sheetData sheetId="1653"/>
      <sheetData sheetId="1654"/>
      <sheetData sheetId="1655"/>
      <sheetData sheetId="1656"/>
      <sheetData sheetId="1657"/>
      <sheetData sheetId="1658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 refreshError="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 refreshError="1"/>
      <sheetData sheetId="170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Данные для расчёта сметы"/>
      <sheetName val="2002(v2)"/>
      <sheetName val="ПРОГНОЗ_1"/>
      <sheetName val="справ."/>
      <sheetName val="Лист2"/>
      <sheetName val="эл_химз_"/>
      <sheetName val="геология_"/>
      <sheetName val="справ_"/>
      <sheetName val="СметаСводная снег"/>
      <sheetName val="2002_v2_"/>
      <sheetName val="лч и кам"/>
      <sheetName val="Смета"/>
      <sheetName val="93-110"/>
      <sheetName val="СметаСводная"/>
      <sheetName val="ИГ1"/>
      <sheetName val="СметаСводная павильон"/>
      <sheetName val="топо"/>
      <sheetName val="оборудован"/>
      <sheetName val="Упр"/>
      <sheetName val="см8"/>
      <sheetName val="РН-ПНГ"/>
      <sheetName val="Перечень ИУ"/>
      <sheetName val="Коэфф1."/>
      <sheetName val="свод 2"/>
      <sheetName val="влад-таблица"/>
      <sheetName val="2002(v1)"/>
      <sheetName val="Подрядчики"/>
      <sheetName val="Январь"/>
      <sheetName val="3.1 ТХ"/>
      <sheetName val="ЗП_ЮНГ"/>
      <sheetName val="sapactivexlhiddensheet"/>
      <sheetName val="НМА"/>
      <sheetName val="оператор"/>
      <sheetName val="исх_данные"/>
      <sheetName val="ст ГТМ"/>
      <sheetName val="СметаСводная Колпино"/>
      <sheetName val="Итог"/>
      <sheetName val="мсн"/>
      <sheetName val="мат"/>
      <sheetName val="к.84-к.83"/>
      <sheetName val="ТИТУЛ"/>
      <sheetName val="6.14"/>
      <sheetName val="ОБЩЕСТВА"/>
      <sheetName val="6.3.1"/>
      <sheetName val="6.20"/>
      <sheetName val="6.4.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ПДР"/>
      <sheetName val="Прилож"/>
      <sheetName val="DATA"/>
      <sheetName val="Нормы"/>
      <sheetName val="вариант"/>
      <sheetName val="Обновление"/>
      <sheetName val="Цена"/>
      <sheetName val="Product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информация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КП (2)"/>
      <sheetName val="Бюджет"/>
      <sheetName val="Norm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1.401.2"/>
      <sheetName val="Rub"/>
      <sheetName val="1"/>
      <sheetName val="Пояснение "/>
      <sheetName val="3.1"/>
      <sheetName val="Коммерческие расходы"/>
      <sheetName val="ц_1991"/>
      <sheetName val="смета 2 проект. работы"/>
      <sheetName val="Хар_"/>
      <sheetName val="С1_"/>
      <sheetName val="СтрЗапасов (2)"/>
      <sheetName val="НМ расчеты"/>
      <sheetName val="Общая часть"/>
      <sheetName val="СС замеч с ответам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Курсы"/>
      <sheetName val="в работу"/>
      <sheetName val="1ПС"/>
      <sheetName val="20_Кредиты краткосрочные"/>
      <sheetName val="Лист3"/>
      <sheetName val="АЧ"/>
      <sheetName val="кп"/>
      <sheetName val="Баланс (Ф1)"/>
      <sheetName val="Перечень Заказчиков"/>
      <sheetName val="Смета терзем"/>
      <sheetName val="СП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оэф КВ"/>
      <sheetName val="кп (3)"/>
      <sheetName val="13_1"/>
      <sheetName val=""/>
      <sheetName val="К"/>
      <sheetName val="Кал.план Жукова даты - не надо"/>
      <sheetName val="матер."/>
      <sheetName val="КП Прим (3)"/>
      <sheetName val="фонтан разбитый2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Коэф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Таблица 5"/>
      <sheetName val="Таблица 3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Source lists"/>
      <sheetName val="PO Data"/>
      <sheetName val="ПД"/>
      <sheetName val="СВ 2"/>
      <sheetName val="Акт выбора"/>
      <sheetName val="Смета _4ПР ЭХЗ"/>
      <sheetName val="Общ"/>
      <sheetName val="Полигон - ИЭИ "/>
      <sheetName val="Ком"/>
      <sheetName val="№1"/>
      <sheetName val="Tier 311208"/>
      <sheetName val="свод_ИИР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См.3_АСУ"/>
      <sheetName val="3_гидромет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РСС_АУ"/>
      <sheetName val="Раб.АУ"/>
      <sheetName val="ЛС_РЕС"/>
      <sheetName val="ГАЗ_камаз"/>
      <sheetName val="эл_химз_3"/>
      <sheetName val="геология_3"/>
      <sheetName val="Данные_для_расчёта_сметы2"/>
      <sheetName val="справ_3"/>
      <sheetName val="СметаСводная_снег2"/>
      <sheetName val="лч_и_кам1"/>
      <sheetName val="СметаСводная_павильон2"/>
      <sheetName val="Перечень_ИУ2"/>
      <sheetName val="Коэфф1_2"/>
      <sheetName val="свод_22"/>
      <sheetName val="3_1_ТХ2"/>
      <sheetName val="ст_ГТМ1"/>
      <sheetName val="СметаСводная_Колпино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1"/>
      <sheetName val="Таблица_4_АСУТП2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3_52"/>
      <sheetName val="суб_подряд2"/>
      <sheetName val="ПСБ_-_ОЭ2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1"/>
      <sheetName val="ресурсная_вед_1"/>
      <sheetName val="р_Волхов2"/>
      <sheetName val="КП_к_ГК1"/>
      <sheetName val="изыскания_21"/>
      <sheetName val="Калплан_Кра1"/>
      <sheetName val="6_11_новый1"/>
      <sheetName val="1_401_21"/>
      <sheetName val="Пояснение_1"/>
      <sheetName val="3_12"/>
      <sheetName val="Коммерческие_расходы2"/>
      <sheetName val="смета_2_проект__работы1"/>
      <sheetName val="СтрЗапасов_(2)1"/>
      <sheetName val="НМ_расчеты1"/>
      <sheetName val="Общая_часть1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PwC_Copies_from_old_models_--&gt;1"/>
      <sheetName val="Сравнение_ДПН_факт_06-071"/>
      <sheetName val="см_№1_1_Геодезические_работы_1"/>
      <sheetName val="см_№1_4_Экология_1"/>
      <sheetName val="Input_Assumptions1"/>
      <sheetName val="2_2_2"/>
      <sheetName val="Расчет_курса1"/>
      <sheetName val="АСУ_ТП_1_этап_ПД1"/>
      <sheetName val="в_работу2"/>
      <sheetName val="20_Кредиты_краткосрочные2"/>
      <sheetName val="Баланс_(Ф1)1"/>
      <sheetName val="Перечень_Заказчиков2"/>
      <sheetName val="Смета_терзем1"/>
      <sheetName val="Opex_personnel_(Term_facs)2"/>
      <sheetName val="Капитальные_затраты2"/>
      <sheetName val="Коэф_КВ1"/>
      <sheetName val="кп_(3)1"/>
      <sheetName val="Кал_план_Жукова_даты_-_не_надо1"/>
      <sheetName val="матер_1"/>
      <sheetName val="КП_Прим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Source_lists1"/>
      <sheetName val="PO_Data1"/>
      <sheetName val="СВ_21"/>
      <sheetName val="Акт_выбора1"/>
      <sheetName val="Смета__4ПР_ЭХЗ1"/>
      <sheetName val="эл_химз_2"/>
      <sheetName val="геология_2"/>
      <sheetName val="Данные_для_расчёта_сметы1"/>
      <sheetName val="справ_2"/>
      <sheetName val="СметаСводная_снег1"/>
      <sheetName val="лч_и_кам"/>
      <sheetName val="СметаСводная_павильон1"/>
      <sheetName val="Перечень_ИУ1"/>
      <sheetName val="Коэфф1_1"/>
      <sheetName val="свод_21"/>
      <sheetName val="3_1_ТХ1"/>
      <sheetName val="ст_ГТМ"/>
      <sheetName val="СметаСводная_Колпино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3_51"/>
      <sheetName val="суб_подряд1"/>
      <sheetName val="ПСБ_-_ОЭ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"/>
      <sheetName val="ресурсная_вед_"/>
      <sheetName val="р_Волхов1"/>
      <sheetName val="КП_к_ГК"/>
      <sheetName val="изыскания_2"/>
      <sheetName val="Калплан_Кра"/>
      <sheetName val="6_11_новый"/>
      <sheetName val="1_401_2"/>
      <sheetName val="Пояснение_"/>
      <sheetName val="3_11"/>
      <sheetName val="Коммерческие_расходы1"/>
      <sheetName val="смета_2_проект__работы"/>
      <sheetName val="СтрЗапасов_(2)"/>
      <sheetName val="НМ_расчеты"/>
      <sheetName val="Общая_часть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PwC_Copies_from_old_models_--&gt;&gt;"/>
      <sheetName val="Сравнение_ДПН_факт_06-07"/>
      <sheetName val="см_№1_1_Геодезические_работы_"/>
      <sheetName val="см_№1_4_Экология_"/>
      <sheetName val="Input_Assumptions"/>
      <sheetName val="2_2_1"/>
      <sheetName val="Расчет_курса"/>
      <sheetName val="АСУ_ТП_1_этап_ПД"/>
      <sheetName val="в_работу1"/>
      <sheetName val="20_Кредиты_краткосрочные1"/>
      <sheetName val="Баланс_(Ф1)"/>
      <sheetName val="Перечень_Заказчиков1"/>
      <sheetName val="Смета_терзем"/>
      <sheetName val="Opex_personnel_(Term_facs)1"/>
      <sheetName val="Капитальные_затраты1"/>
      <sheetName val="Коэф_КВ"/>
      <sheetName val="кп_(3)"/>
      <sheetName val="Кал_план_Жукова_даты_-_не_надо"/>
      <sheetName val="матер_"/>
      <sheetName val="КП_Прим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Source_lists"/>
      <sheetName val="PO_Data"/>
      <sheetName val="СВ_2"/>
      <sheetName val="Акт_выбора"/>
      <sheetName val="Смета__4ПР_ЭХЗ"/>
      <sheetName val="эл_химз_4"/>
      <sheetName val="геология_4"/>
      <sheetName val="Данные_для_расчёта_сметы3"/>
      <sheetName val="справ_4"/>
      <sheetName val="СметаСводная_снег3"/>
      <sheetName val="лч_и_кам2"/>
      <sheetName val="СметаСводная_павильон3"/>
      <sheetName val="Перечень_ИУ3"/>
      <sheetName val="Коэфф1_3"/>
      <sheetName val="свод_23"/>
      <sheetName val="3_1_ТХ3"/>
      <sheetName val="ст_ГТМ2"/>
      <sheetName val="СметаСводная_Колпино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2"/>
      <sheetName val="Таблица_4_АСУТП3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3_53"/>
      <sheetName val="суб_подряд3"/>
      <sheetName val="ПСБ_-_ОЭ3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2"/>
      <sheetName val="ресурсная_вед_2"/>
      <sheetName val="р_Волхов3"/>
      <sheetName val="КП_к_ГК2"/>
      <sheetName val="изыскания_22"/>
      <sheetName val="Калплан_Кра2"/>
      <sheetName val="6_11_новый2"/>
      <sheetName val="1_401_22"/>
      <sheetName val="Пояснение_2"/>
      <sheetName val="3_13"/>
      <sheetName val="Коммерческие_расходы3"/>
      <sheetName val="смета_2_проект__работы2"/>
      <sheetName val="СтрЗапасов_(2)2"/>
      <sheetName val="НМ_расчеты2"/>
      <sheetName val="Общая_часть2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PwC_Copies_from_old_models_--&gt;2"/>
      <sheetName val="Сравнение_ДПН_факт_06-072"/>
      <sheetName val="см_№1_1_Геодезические_работы_2"/>
      <sheetName val="см_№1_4_Экология_2"/>
      <sheetName val="Input_Assumptions2"/>
      <sheetName val="2_2_3"/>
      <sheetName val="Расчет_курса2"/>
      <sheetName val="АСУ_ТП_1_этап_ПД2"/>
      <sheetName val="в_работу3"/>
      <sheetName val="20_Кредиты_краткосрочные3"/>
      <sheetName val="Баланс_(Ф1)2"/>
      <sheetName val="Перечень_Заказчиков3"/>
      <sheetName val="Смета_терзем2"/>
      <sheetName val="Opex_personnel_(Term_facs)3"/>
      <sheetName val="Капитальные_затраты3"/>
      <sheetName val="Коэф_КВ2"/>
      <sheetName val="кп_(3)2"/>
      <sheetName val="Кал_план_Жукова_даты_-_не_надо2"/>
      <sheetName val="матер_2"/>
      <sheetName val="КП_Прим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Source_lists2"/>
      <sheetName val="PO_Data2"/>
      <sheetName val="СВ_22"/>
      <sheetName val="Акт_выбора2"/>
      <sheetName val="Смета__4ПР_ЭХЗ2"/>
      <sheetName val="Полигон_-_ИЭИ_"/>
      <sheetName val="Tier_311208"/>
      <sheetName val="См_3_АСУ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Раб_АУ"/>
      <sheetName val="ЖД 3.1"/>
      <sheetName val="УСР"/>
      <sheetName val="Объемы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СМ_x000b__x0011__x0012__x000c__x0011__x0011__x0011__x0011__x0011__x0011_"/>
      <sheetName val="ᄀᄀᄀᄀᄀᄀᄀᄀᄀᄀᄀᄀᄀᄀᄀᄀᄀ"/>
      <sheetName val="См.№7 Эл."/>
      <sheetName val="См.№8 Пож."/>
      <sheetName val="См.№3 ВиК"/>
      <sheetName val="Сметы за сопровождение"/>
      <sheetName val="Объем работ"/>
      <sheetName val="2-stage"/>
      <sheetName val="АСУ-линия-1"/>
      <sheetName val="ТЗ АСУ-1"/>
      <sheetName val="ИД СМР"/>
      <sheetName val="Виды работ АСО"/>
      <sheetName val="6"/>
      <sheetName val="1.14"/>
      <sheetName val="1.7"/>
      <sheetName val="_x0000__x0000_"/>
      <sheetName val="таблица_руко_x0019__x0015__x0009__x0003__x000c__x0011__x0011_"/>
      <sheetName val="MararashAA"/>
      <sheetName val="ПРОЦЕНТЫ"/>
      <sheetName val="Бл.электр."/>
      <sheetName val="8"/>
      <sheetName val="ПД-2.2"/>
      <sheetName val="ФОТ для смет"/>
      <sheetName val="2 Геология"/>
      <sheetName val="Lucent"/>
      <sheetName val="СМ"/>
      <sheetName val="таблица_руко_x0019__x0015_ _x0003__x000c__x0011__x0011_"/>
      <sheetName val="Норм"/>
      <sheetName val="база"/>
      <sheetName val="СМИС"/>
      <sheetName val="Исх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basa"/>
      <sheetName val="1.2_"/>
      <sheetName val="Base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#ССЫЛКА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Причины отклонений"/>
      <sheetName val="Статус работы"/>
      <sheetName val="Уровень графика"/>
      <sheetName val="ИД ПНР"/>
      <sheetName val="Технический лист"/>
      <sheetName val="Приложение 2"/>
      <sheetName val="анализ 2003_2004исполнение МТО"/>
      <sheetName val="аванс по ОС"/>
      <sheetName val="Авансы выданные"/>
      <sheetName val="Кред"/>
      <sheetName val="ДЗ"/>
      <sheetName val="Кред. задолж."/>
      <sheetName val="Прочие"/>
      <sheetName val="Main list"/>
      <sheetName val="Имя"/>
      <sheetName val="Сводный"/>
      <sheetName val="Тестовый"/>
      <sheetName val="ИНСТРУКЦИЯ"/>
      <sheetName val="41"/>
      <sheetName val=" Свод"/>
      <sheetName val="Договорная цена"/>
      <sheetName val="Panduit"/>
      <sheetName val="КБК ДПК"/>
      <sheetName val="расчеты"/>
      <sheetName val="Пра_x0000_с_лист"/>
      <sheetName val="исключ ЭХЗ"/>
      <sheetName val="БДР"/>
      <sheetName val="геол"/>
      <sheetName val="Должности"/>
      <sheetName val="3 Сл.-структура затрат"/>
      <sheetName val="Исходная"/>
      <sheetName val="const"/>
      <sheetName val="№2Гидромет."/>
      <sheetName val="№2Геолог"/>
      <sheetName val="№2Геолог с.п."/>
      <sheetName val="№3Экологи (2этап)"/>
      <sheetName val="ПС_x0000__x0000__x0000__x0000__x0000__x0000_"/>
      <sheetName val="расчет вязкости"/>
      <sheetName val="Сравнение с Finder - ДНС-5"/>
      <sheetName val="Прил.5 СС"/>
      <sheetName val="автоматизация РД"/>
      <sheetName val="ПС 110 кВ (доп)"/>
      <sheetName val="ПС"/>
      <sheetName val="Пра"/>
      <sheetName val="Исх. данные"/>
      <sheetName val="ЕТС (ф)"/>
      <sheetName val="Исх1"/>
      <sheetName val="СметаСводная п54"/>
      <sheetName val="Смета 7"/>
      <sheetName val="СметаСводная пуш"/>
      <sheetName val="ДЦ"/>
      <sheetName val=" Оборудование  end"/>
      <sheetName val="Прочее"/>
      <sheetName val="ПД-2.1"/>
      <sheetName val="Акт-Смета_30"/>
      <sheetName val="ЛЧ Р"/>
      <sheetName val="сводная (2)"/>
      <sheetName val="GLOBAL"/>
      <sheetName val="темп"/>
      <sheetName val="ЖД_3_1"/>
      <sheetName val="W28"/>
      <sheetName val="см 5 ОДД "/>
      <sheetName val="Форма 2.1"/>
      <sheetName val="1.1"/>
      <sheetName val="1.2-1"/>
      <sheetName val="1.2-2"/>
      <sheetName val="1.2-3"/>
      <sheetName val="1.2-4"/>
      <sheetName val="1.2-5"/>
      <sheetName val="1.3.1"/>
      <sheetName val="1.3.2"/>
      <sheetName val="1.3.3"/>
      <sheetName val="1.4.1.1"/>
      <sheetName val="1.4.1.2"/>
      <sheetName val="1.4.1.3"/>
      <sheetName val="1.4.1.5"/>
      <sheetName val="1.5"/>
      <sheetName val="№2.1"/>
      <sheetName val="№2.2-1"/>
      <sheetName val="№2.2-2"/>
      <sheetName val="№2.2-3 "/>
      <sheetName val="2.2-5 "/>
      <sheetName val="№2.3.1"/>
      <sheetName val="№2.3.2"/>
      <sheetName val="2.3.3"/>
      <sheetName val="2.4.1.1"/>
      <sheetName val="2.4.1.3"/>
      <sheetName val="№3.1"/>
      <sheetName val="№3.2-1"/>
      <sheetName val="№3.2-2"/>
      <sheetName val="№3.2-3"/>
      <sheetName val="3.2-5 "/>
      <sheetName val="3.3.1"/>
      <sheetName val="3.3.2"/>
      <sheetName val="3.3.3"/>
      <sheetName val="3.4.1.3"/>
      <sheetName val="2.6"/>
      <sheetName val="2.7"/>
      <sheetName val="4.1"/>
      <sheetName val="4.2"/>
      <sheetName val="4.3"/>
      <sheetName val="4.4"/>
      <sheetName val="4.5"/>
      <sheetName val="4.6"/>
      <sheetName val="4.7"/>
      <sheetName val="4.9"/>
      <sheetName val="4.10"/>
      <sheetName val="4.10 (3)"/>
      <sheetName val="4.10 (2)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5.1"/>
      <sheetName val="5.2"/>
      <sheetName val="5.3"/>
      <sheetName val="5.4"/>
      <sheetName val="5.5"/>
      <sheetName val="5.6"/>
      <sheetName val="5.7"/>
      <sheetName val="5.8"/>
      <sheetName val="Настройка"/>
      <sheetName val="База ВОП"/>
      <sheetName val="База ПИР"/>
      <sheetName val="2.1"/>
      <sheetName val="2.2"/>
      <sheetName val="2.3"/>
      <sheetName val="2.3.2"/>
      <sheetName val="2.4"/>
      <sheetName val="2.5"/>
      <sheetName val=" Ком"/>
      <sheetName val="2.3.лаб"/>
      <sheetName val="3.1земля"/>
      <sheetName val="6.1-7.1"/>
      <sheetName val="рекульт"/>
      <sheetName val="ГО и ЧС"/>
      <sheetName val="ДПБ"/>
      <sheetName val="№3"/>
      <sheetName val="№1 СИД"/>
      <sheetName val="№2 Ком дьяк"/>
      <sheetName val="№3.2"/>
      <sheetName val="№3.3"/>
      <sheetName val="СВ смета"/>
      <sheetName val="№3.4"/>
      <sheetName val="№4 ПДЛУ и ЗУ"/>
      <sheetName val="№5 ППиМТ"/>
      <sheetName val="№6.1 ТГВ"/>
      <sheetName val="№6.2 ЭХЗ"/>
      <sheetName val="№6.3 ЭС (согл )"/>
      <sheetName val="№6.4 КИП"/>
      <sheetName val="№6.5 Согл (КИП) "/>
      <sheetName val="№6.6 МЕО "/>
      <sheetName val="№6.7 ПожБ (ПД)"/>
      <sheetName val="№6.8 Пром без (ПД)"/>
      <sheetName val="№6.9 эк аспект"/>
      <sheetName val="№6.10 ОВОС"/>
      <sheetName val="№6.11 отвод"/>
      <sheetName val="№6.12 рекул"/>
      <sheetName val="№6.13 отход"/>
      <sheetName val="№6.14 выброс"/>
      <sheetName val="№6.15 ИБ (ПД)"/>
      <sheetName val="№6.16 ИБ (РД)"/>
      <sheetName val="См_№7_Эл_"/>
      <sheetName val="См_№8_Пож_"/>
      <sheetName val="См_№3_ВиК"/>
      <sheetName val="Сметы_за_сопровождение"/>
      <sheetName val="СВ"/>
      <sheetName val="АД"/>
      <sheetName val="Промер глуб"/>
      <sheetName val="Расчет №1.1"/>
      <sheetName val="Расчет №2.1"/>
      <sheetName val="1-1"/>
      <sheetName val="1-2"/>
      <sheetName val="1-4"/>
      <sheetName val="изм2-1"/>
      <sheetName val="2-2"/>
      <sheetName val="2-3"/>
      <sheetName val="изм7-1"/>
      <sheetName val="изм9-1"/>
      <sheetName val="Коэффициенты"/>
      <sheetName val="Смета 2 эл.монтаж"/>
      <sheetName val="Смета 1 общестроит"/>
      <sheetName val="Бл_электр_"/>
      <sheetName val="РабПр"/>
      <sheetName val="Восстановл_Лис礊め_x0005_"/>
      <sheetName val="Акт выполненных работ 46"/>
      <sheetName val="SMW_Служебная"/>
      <sheetName val="См_2 Шатурс сети  проект работы"/>
      <sheetName val="Ref"/>
      <sheetName val="выборка "/>
      <sheetName val="выборка раб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>
        <row r="1">
          <cell r="B1">
            <v>0</v>
          </cell>
        </row>
      </sheetData>
      <sheetData sheetId="719"/>
      <sheetData sheetId="720">
        <row r="1">
          <cell r="B1">
            <v>0</v>
          </cell>
        </row>
      </sheetData>
      <sheetData sheetId="721"/>
      <sheetData sheetId="722"/>
      <sheetData sheetId="723"/>
      <sheetData sheetId="724"/>
      <sheetData sheetId="725">
        <row r="1">
          <cell r="B1">
            <v>0</v>
          </cell>
        </row>
      </sheetData>
      <sheetData sheetId="726">
        <row r="1">
          <cell r="B1">
            <v>0</v>
          </cell>
        </row>
      </sheetData>
      <sheetData sheetId="727"/>
      <sheetData sheetId="728"/>
      <sheetData sheetId="729"/>
      <sheetData sheetId="730"/>
      <sheetData sheetId="731"/>
      <sheetData sheetId="732">
        <row r="1">
          <cell r="B1">
            <v>0</v>
          </cell>
        </row>
      </sheetData>
      <sheetData sheetId="733"/>
      <sheetData sheetId="734"/>
      <sheetData sheetId="735"/>
      <sheetData sheetId="736"/>
      <sheetData sheetId="737"/>
      <sheetData sheetId="738">
        <row r="1">
          <cell r="B1">
            <v>0</v>
          </cell>
        </row>
      </sheetData>
      <sheetData sheetId="739"/>
      <sheetData sheetId="740"/>
      <sheetData sheetId="741"/>
      <sheetData sheetId="742"/>
      <sheetData sheetId="743">
        <row r="1">
          <cell r="B1">
            <v>0</v>
          </cell>
        </row>
      </sheetData>
      <sheetData sheetId="744">
        <row r="1">
          <cell r="B1">
            <v>0</v>
          </cell>
        </row>
      </sheetData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>
        <row r="1">
          <cell r="B1">
            <v>0</v>
          </cell>
        </row>
      </sheetData>
      <sheetData sheetId="757">
        <row r="1">
          <cell r="B1">
            <v>0</v>
          </cell>
        </row>
      </sheetData>
      <sheetData sheetId="758"/>
      <sheetData sheetId="759">
        <row r="1">
          <cell r="B1">
            <v>0</v>
          </cell>
        </row>
      </sheetData>
      <sheetData sheetId="760"/>
      <sheetData sheetId="761">
        <row r="1">
          <cell r="B1">
            <v>0</v>
          </cell>
        </row>
      </sheetData>
      <sheetData sheetId="762">
        <row r="1">
          <cell r="B1">
            <v>0</v>
          </cell>
        </row>
      </sheetData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>
        <row r="1">
          <cell r="B1">
            <v>0</v>
          </cell>
        </row>
      </sheetData>
      <sheetData sheetId="778"/>
      <sheetData sheetId="779">
        <row r="1">
          <cell r="B1">
            <v>0</v>
          </cell>
        </row>
      </sheetData>
      <sheetData sheetId="780">
        <row r="1">
          <cell r="B1">
            <v>0</v>
          </cell>
        </row>
      </sheetData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>
        <row r="1">
          <cell r="B1">
            <v>0</v>
          </cell>
        </row>
      </sheetData>
      <sheetData sheetId="796"/>
      <sheetData sheetId="797">
        <row r="1">
          <cell r="B1">
            <v>0</v>
          </cell>
        </row>
      </sheetData>
      <sheetData sheetId="798">
        <row r="1">
          <cell r="B1">
            <v>0</v>
          </cell>
        </row>
      </sheetData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>
        <row r="1">
          <cell r="B1">
            <v>0</v>
          </cell>
        </row>
      </sheetData>
      <sheetData sheetId="812">
        <row r="1">
          <cell r="B1">
            <v>0</v>
          </cell>
        </row>
      </sheetData>
      <sheetData sheetId="813"/>
      <sheetData sheetId="814">
        <row r="1">
          <cell r="B1">
            <v>0</v>
          </cell>
        </row>
      </sheetData>
      <sheetData sheetId="815">
        <row r="1">
          <cell r="B1">
            <v>0</v>
          </cell>
        </row>
      </sheetData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>
        <row r="1">
          <cell r="B1">
            <v>0</v>
          </cell>
        </row>
      </sheetData>
      <sheetData sheetId="830">
        <row r="1">
          <cell r="B1">
            <v>0</v>
          </cell>
        </row>
      </sheetData>
      <sheetData sheetId="831"/>
      <sheetData sheetId="832">
        <row r="1">
          <cell r="B1">
            <v>0</v>
          </cell>
        </row>
      </sheetData>
      <sheetData sheetId="833">
        <row r="1">
          <cell r="B1">
            <v>0</v>
          </cell>
        </row>
      </sheetData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>
        <row r="1">
          <cell r="B1">
            <v>0</v>
          </cell>
        </row>
      </sheetData>
      <sheetData sheetId="848">
        <row r="1">
          <cell r="B1">
            <v>0</v>
          </cell>
        </row>
      </sheetData>
      <sheetData sheetId="849"/>
      <sheetData sheetId="850">
        <row r="1">
          <cell r="B1">
            <v>0</v>
          </cell>
        </row>
      </sheetData>
      <sheetData sheetId="851">
        <row r="1">
          <cell r="B1">
            <v>0</v>
          </cell>
        </row>
      </sheetData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>
        <row r="1">
          <cell r="B1">
            <v>0</v>
          </cell>
        </row>
      </sheetData>
      <sheetData sheetId="866">
        <row r="1">
          <cell r="B1">
            <v>0</v>
          </cell>
        </row>
      </sheetData>
      <sheetData sheetId="867"/>
      <sheetData sheetId="868">
        <row r="1">
          <cell r="B1">
            <v>0</v>
          </cell>
        </row>
      </sheetData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>
        <row r="1">
          <cell r="B1">
            <v>0</v>
          </cell>
        </row>
      </sheetData>
      <sheetData sheetId="884">
        <row r="1">
          <cell r="B1">
            <v>0</v>
          </cell>
        </row>
      </sheetData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>
        <row r="1">
          <cell r="B1">
            <v>0</v>
          </cell>
        </row>
      </sheetData>
      <sheetData sheetId="902">
        <row r="1">
          <cell r="B1">
            <v>0</v>
          </cell>
        </row>
      </sheetData>
      <sheetData sheetId="903"/>
      <sheetData sheetId="904"/>
      <sheetData sheetId="905"/>
      <sheetData sheetId="906"/>
      <sheetData sheetId="907"/>
      <sheetData sheetId="908">
        <row r="1">
          <cell r="B1">
            <v>0</v>
          </cell>
        </row>
      </sheetData>
      <sheetData sheetId="909">
        <row r="1">
          <cell r="B1">
            <v>0</v>
          </cell>
        </row>
      </sheetData>
      <sheetData sheetId="910">
        <row r="1">
          <cell r="B1">
            <v>0</v>
          </cell>
        </row>
      </sheetData>
      <sheetData sheetId="911">
        <row r="1">
          <cell r="B1">
            <v>0</v>
          </cell>
        </row>
      </sheetData>
      <sheetData sheetId="912">
        <row r="1">
          <cell r="B1">
            <v>0</v>
          </cell>
        </row>
      </sheetData>
      <sheetData sheetId="913">
        <row r="1">
          <cell r="B1">
            <v>0</v>
          </cell>
        </row>
      </sheetData>
      <sheetData sheetId="914">
        <row r="1">
          <cell r="B1">
            <v>0</v>
          </cell>
        </row>
      </sheetData>
      <sheetData sheetId="915">
        <row r="1">
          <cell r="B1">
            <v>0</v>
          </cell>
        </row>
      </sheetData>
      <sheetData sheetId="916">
        <row r="1">
          <cell r="B1">
            <v>0</v>
          </cell>
        </row>
      </sheetData>
      <sheetData sheetId="917">
        <row r="1">
          <cell r="B1">
            <v>0</v>
          </cell>
        </row>
      </sheetData>
      <sheetData sheetId="918">
        <row r="1">
          <cell r="B1">
            <v>0</v>
          </cell>
        </row>
      </sheetData>
      <sheetData sheetId="919">
        <row r="1">
          <cell r="B1">
            <v>0</v>
          </cell>
        </row>
      </sheetData>
      <sheetData sheetId="920">
        <row r="1">
          <cell r="B1">
            <v>0</v>
          </cell>
        </row>
      </sheetData>
      <sheetData sheetId="921">
        <row r="1">
          <cell r="B1">
            <v>0</v>
          </cell>
        </row>
      </sheetData>
      <sheetData sheetId="922">
        <row r="1">
          <cell r="B1">
            <v>0</v>
          </cell>
        </row>
      </sheetData>
      <sheetData sheetId="923">
        <row r="1">
          <cell r="B1">
            <v>0</v>
          </cell>
        </row>
      </sheetData>
      <sheetData sheetId="924">
        <row r="1">
          <cell r="B1">
            <v>0</v>
          </cell>
        </row>
      </sheetData>
      <sheetData sheetId="925">
        <row r="1">
          <cell r="B1">
            <v>0</v>
          </cell>
        </row>
      </sheetData>
      <sheetData sheetId="926">
        <row r="1">
          <cell r="B1">
            <v>0</v>
          </cell>
        </row>
      </sheetData>
      <sheetData sheetId="927">
        <row r="1">
          <cell r="B1">
            <v>0</v>
          </cell>
        </row>
      </sheetData>
      <sheetData sheetId="928">
        <row r="1">
          <cell r="B1">
            <v>0</v>
          </cell>
        </row>
      </sheetData>
      <sheetData sheetId="929">
        <row r="1">
          <cell r="B1">
            <v>0</v>
          </cell>
        </row>
      </sheetData>
      <sheetData sheetId="930">
        <row r="1">
          <cell r="B1">
            <v>0</v>
          </cell>
        </row>
      </sheetData>
      <sheetData sheetId="931">
        <row r="1">
          <cell r="B1">
            <v>0</v>
          </cell>
        </row>
      </sheetData>
      <sheetData sheetId="932">
        <row r="1">
          <cell r="B1">
            <v>0</v>
          </cell>
        </row>
      </sheetData>
      <sheetData sheetId="933">
        <row r="1">
          <cell r="B1">
            <v>0</v>
          </cell>
        </row>
      </sheetData>
      <sheetData sheetId="934">
        <row r="1">
          <cell r="B1">
            <v>0</v>
          </cell>
        </row>
      </sheetData>
      <sheetData sheetId="935">
        <row r="1">
          <cell r="B1">
            <v>0</v>
          </cell>
        </row>
      </sheetData>
      <sheetData sheetId="936">
        <row r="1">
          <cell r="B1">
            <v>0</v>
          </cell>
        </row>
      </sheetData>
      <sheetData sheetId="937">
        <row r="1">
          <cell r="B1">
            <v>0</v>
          </cell>
        </row>
      </sheetData>
      <sheetData sheetId="938">
        <row r="1">
          <cell r="B1">
            <v>0</v>
          </cell>
        </row>
      </sheetData>
      <sheetData sheetId="939">
        <row r="1">
          <cell r="B1">
            <v>0</v>
          </cell>
        </row>
      </sheetData>
      <sheetData sheetId="940">
        <row r="1">
          <cell r="B1">
            <v>0</v>
          </cell>
        </row>
      </sheetData>
      <sheetData sheetId="941">
        <row r="1">
          <cell r="B1">
            <v>0</v>
          </cell>
        </row>
      </sheetData>
      <sheetData sheetId="942">
        <row r="1">
          <cell r="B1">
            <v>0</v>
          </cell>
        </row>
      </sheetData>
      <sheetData sheetId="943">
        <row r="1">
          <cell r="B1">
            <v>0</v>
          </cell>
        </row>
      </sheetData>
      <sheetData sheetId="944">
        <row r="1">
          <cell r="B1">
            <v>0</v>
          </cell>
        </row>
      </sheetData>
      <sheetData sheetId="945">
        <row r="1">
          <cell r="B1">
            <v>0</v>
          </cell>
        </row>
      </sheetData>
      <sheetData sheetId="946">
        <row r="1">
          <cell r="B1">
            <v>0</v>
          </cell>
        </row>
      </sheetData>
      <sheetData sheetId="947">
        <row r="1">
          <cell r="B1">
            <v>0</v>
          </cell>
        </row>
      </sheetData>
      <sheetData sheetId="948">
        <row r="1">
          <cell r="B1">
            <v>0</v>
          </cell>
        </row>
      </sheetData>
      <sheetData sheetId="949">
        <row r="1">
          <cell r="B1">
            <v>0</v>
          </cell>
        </row>
      </sheetData>
      <sheetData sheetId="950">
        <row r="1">
          <cell r="B1">
            <v>0</v>
          </cell>
        </row>
      </sheetData>
      <sheetData sheetId="951">
        <row r="1">
          <cell r="B1">
            <v>0</v>
          </cell>
        </row>
      </sheetData>
      <sheetData sheetId="952">
        <row r="1">
          <cell r="B1">
            <v>0</v>
          </cell>
        </row>
      </sheetData>
      <sheetData sheetId="953">
        <row r="1">
          <cell r="B1">
            <v>0</v>
          </cell>
        </row>
      </sheetData>
      <sheetData sheetId="954">
        <row r="1">
          <cell r="B1">
            <v>0</v>
          </cell>
        </row>
      </sheetData>
      <sheetData sheetId="955">
        <row r="1">
          <cell r="B1">
            <v>0</v>
          </cell>
        </row>
      </sheetData>
      <sheetData sheetId="956">
        <row r="1">
          <cell r="B1">
            <v>0</v>
          </cell>
        </row>
      </sheetData>
      <sheetData sheetId="957">
        <row r="1">
          <cell r="B1">
            <v>0</v>
          </cell>
        </row>
      </sheetData>
      <sheetData sheetId="958">
        <row r="1">
          <cell r="B1">
            <v>0</v>
          </cell>
        </row>
      </sheetData>
      <sheetData sheetId="959">
        <row r="1">
          <cell r="B1">
            <v>0</v>
          </cell>
        </row>
      </sheetData>
      <sheetData sheetId="960">
        <row r="1">
          <cell r="B1">
            <v>0</v>
          </cell>
        </row>
      </sheetData>
      <sheetData sheetId="961">
        <row r="1">
          <cell r="B1">
            <v>0</v>
          </cell>
        </row>
      </sheetData>
      <sheetData sheetId="962">
        <row r="1">
          <cell r="B1">
            <v>0</v>
          </cell>
        </row>
      </sheetData>
      <sheetData sheetId="963">
        <row r="1">
          <cell r="B1">
            <v>0</v>
          </cell>
        </row>
      </sheetData>
      <sheetData sheetId="964">
        <row r="1">
          <cell r="B1">
            <v>0</v>
          </cell>
        </row>
      </sheetData>
      <sheetData sheetId="965">
        <row r="1">
          <cell r="B1">
            <v>0</v>
          </cell>
        </row>
      </sheetData>
      <sheetData sheetId="966">
        <row r="1">
          <cell r="B1">
            <v>0</v>
          </cell>
        </row>
      </sheetData>
      <sheetData sheetId="967">
        <row r="1">
          <cell r="B1">
            <v>0</v>
          </cell>
        </row>
      </sheetData>
      <sheetData sheetId="968">
        <row r="1">
          <cell r="B1">
            <v>0</v>
          </cell>
        </row>
      </sheetData>
      <sheetData sheetId="969">
        <row r="1">
          <cell r="B1">
            <v>0</v>
          </cell>
        </row>
      </sheetData>
      <sheetData sheetId="970">
        <row r="1">
          <cell r="B1">
            <v>0</v>
          </cell>
        </row>
      </sheetData>
      <sheetData sheetId="971">
        <row r="1">
          <cell r="B1">
            <v>0</v>
          </cell>
        </row>
      </sheetData>
      <sheetData sheetId="972">
        <row r="1">
          <cell r="B1">
            <v>0</v>
          </cell>
        </row>
      </sheetData>
      <sheetData sheetId="973">
        <row r="1">
          <cell r="B1">
            <v>0</v>
          </cell>
        </row>
      </sheetData>
      <sheetData sheetId="974">
        <row r="1">
          <cell r="B1">
            <v>0</v>
          </cell>
        </row>
      </sheetData>
      <sheetData sheetId="975">
        <row r="1">
          <cell r="B1">
            <v>0</v>
          </cell>
        </row>
      </sheetData>
      <sheetData sheetId="976">
        <row r="1">
          <cell r="B1">
            <v>0</v>
          </cell>
        </row>
      </sheetData>
      <sheetData sheetId="977">
        <row r="1">
          <cell r="B1">
            <v>0</v>
          </cell>
        </row>
      </sheetData>
      <sheetData sheetId="978">
        <row r="1">
          <cell r="B1">
            <v>0</v>
          </cell>
        </row>
      </sheetData>
      <sheetData sheetId="979">
        <row r="1">
          <cell r="B1">
            <v>0</v>
          </cell>
        </row>
      </sheetData>
      <sheetData sheetId="980">
        <row r="1">
          <cell r="B1">
            <v>0</v>
          </cell>
        </row>
      </sheetData>
      <sheetData sheetId="981">
        <row r="1">
          <cell r="B1">
            <v>0</v>
          </cell>
        </row>
      </sheetData>
      <sheetData sheetId="982">
        <row r="1">
          <cell r="B1">
            <v>0</v>
          </cell>
        </row>
      </sheetData>
      <sheetData sheetId="983">
        <row r="1">
          <cell r="B1">
            <v>0</v>
          </cell>
        </row>
      </sheetData>
      <sheetData sheetId="984">
        <row r="1">
          <cell r="B1">
            <v>0</v>
          </cell>
        </row>
      </sheetData>
      <sheetData sheetId="985">
        <row r="1">
          <cell r="B1">
            <v>0</v>
          </cell>
        </row>
      </sheetData>
      <sheetData sheetId="986">
        <row r="1">
          <cell r="B1">
            <v>0</v>
          </cell>
        </row>
      </sheetData>
      <sheetData sheetId="987">
        <row r="1">
          <cell r="B1">
            <v>0</v>
          </cell>
        </row>
      </sheetData>
      <sheetData sheetId="988">
        <row r="1">
          <cell r="B1">
            <v>0</v>
          </cell>
        </row>
      </sheetData>
      <sheetData sheetId="989">
        <row r="1">
          <cell r="B1">
            <v>0</v>
          </cell>
        </row>
      </sheetData>
      <sheetData sheetId="990">
        <row r="1">
          <cell r="B1">
            <v>0</v>
          </cell>
        </row>
      </sheetData>
      <sheetData sheetId="991">
        <row r="1">
          <cell r="B1">
            <v>0</v>
          </cell>
        </row>
      </sheetData>
      <sheetData sheetId="992">
        <row r="1">
          <cell r="B1">
            <v>0</v>
          </cell>
        </row>
      </sheetData>
      <sheetData sheetId="993">
        <row r="1">
          <cell r="B1">
            <v>0</v>
          </cell>
        </row>
      </sheetData>
      <sheetData sheetId="994">
        <row r="1">
          <cell r="B1">
            <v>0</v>
          </cell>
        </row>
      </sheetData>
      <sheetData sheetId="995">
        <row r="1">
          <cell r="B1">
            <v>0</v>
          </cell>
        </row>
      </sheetData>
      <sheetData sheetId="996">
        <row r="1">
          <cell r="B1">
            <v>0</v>
          </cell>
        </row>
      </sheetData>
      <sheetData sheetId="997">
        <row r="1">
          <cell r="B1">
            <v>0</v>
          </cell>
        </row>
      </sheetData>
      <sheetData sheetId="998">
        <row r="1">
          <cell r="B1">
            <v>0</v>
          </cell>
        </row>
      </sheetData>
      <sheetData sheetId="999">
        <row r="1">
          <cell r="B1">
            <v>0</v>
          </cell>
        </row>
      </sheetData>
      <sheetData sheetId="1000"/>
      <sheetData sheetId="1001">
        <row r="1">
          <cell r="B1">
            <v>0</v>
          </cell>
        </row>
      </sheetData>
      <sheetData sheetId="1002">
        <row r="1">
          <cell r="B1">
            <v>0</v>
          </cell>
        </row>
      </sheetData>
      <sheetData sheetId="1003">
        <row r="1">
          <cell r="B1">
            <v>0</v>
          </cell>
        </row>
      </sheetData>
      <sheetData sheetId="1004">
        <row r="1">
          <cell r="B1">
            <v>0</v>
          </cell>
        </row>
      </sheetData>
      <sheetData sheetId="1005">
        <row r="1">
          <cell r="B1">
            <v>0</v>
          </cell>
        </row>
      </sheetData>
      <sheetData sheetId="1006">
        <row r="1">
          <cell r="B1">
            <v>0</v>
          </cell>
        </row>
      </sheetData>
      <sheetData sheetId="1007">
        <row r="1">
          <cell r="B1">
            <v>0</v>
          </cell>
        </row>
      </sheetData>
      <sheetData sheetId="1008">
        <row r="1">
          <cell r="B1">
            <v>0</v>
          </cell>
        </row>
      </sheetData>
      <sheetData sheetId="1009">
        <row r="1">
          <cell r="B1">
            <v>0</v>
          </cell>
        </row>
      </sheetData>
      <sheetData sheetId="1010">
        <row r="1">
          <cell r="B1">
            <v>0</v>
          </cell>
        </row>
      </sheetData>
      <sheetData sheetId="1011">
        <row r="1">
          <cell r="B1">
            <v>0</v>
          </cell>
        </row>
      </sheetData>
      <sheetData sheetId="1012">
        <row r="1">
          <cell r="B1">
            <v>0</v>
          </cell>
        </row>
      </sheetData>
      <sheetData sheetId="1013">
        <row r="1">
          <cell r="B1">
            <v>0</v>
          </cell>
        </row>
      </sheetData>
      <sheetData sheetId="1014">
        <row r="1">
          <cell r="B1">
            <v>0</v>
          </cell>
        </row>
      </sheetData>
      <sheetData sheetId="1015">
        <row r="1">
          <cell r="B1">
            <v>0</v>
          </cell>
        </row>
      </sheetData>
      <sheetData sheetId="1016">
        <row r="1">
          <cell r="B1">
            <v>0</v>
          </cell>
        </row>
      </sheetData>
      <sheetData sheetId="1017">
        <row r="1">
          <cell r="B1">
            <v>0</v>
          </cell>
        </row>
      </sheetData>
      <sheetData sheetId="1018">
        <row r="1">
          <cell r="B1">
            <v>0</v>
          </cell>
        </row>
      </sheetData>
      <sheetData sheetId="1019">
        <row r="1">
          <cell r="B1">
            <v>0</v>
          </cell>
        </row>
      </sheetData>
      <sheetData sheetId="1020">
        <row r="1">
          <cell r="B1">
            <v>0</v>
          </cell>
        </row>
      </sheetData>
      <sheetData sheetId="1021">
        <row r="1">
          <cell r="B1">
            <v>0</v>
          </cell>
        </row>
      </sheetData>
      <sheetData sheetId="1022">
        <row r="1">
          <cell r="B1">
            <v>0</v>
          </cell>
        </row>
      </sheetData>
      <sheetData sheetId="1023">
        <row r="1">
          <cell r="B1">
            <v>0</v>
          </cell>
        </row>
      </sheetData>
      <sheetData sheetId="1024">
        <row r="1">
          <cell r="B1">
            <v>0</v>
          </cell>
        </row>
      </sheetData>
      <sheetData sheetId="1025">
        <row r="1">
          <cell r="B1">
            <v>0</v>
          </cell>
        </row>
      </sheetData>
      <sheetData sheetId="1026">
        <row r="1">
          <cell r="B1">
            <v>0</v>
          </cell>
        </row>
      </sheetData>
      <sheetData sheetId="1027">
        <row r="1">
          <cell r="B1">
            <v>0</v>
          </cell>
        </row>
      </sheetData>
      <sheetData sheetId="1028">
        <row r="1">
          <cell r="B1">
            <v>0</v>
          </cell>
        </row>
      </sheetData>
      <sheetData sheetId="1029">
        <row r="1">
          <cell r="B1">
            <v>0</v>
          </cell>
        </row>
      </sheetData>
      <sheetData sheetId="1030">
        <row r="1">
          <cell r="B1">
            <v>0</v>
          </cell>
        </row>
      </sheetData>
      <sheetData sheetId="1031">
        <row r="1">
          <cell r="B1">
            <v>0</v>
          </cell>
        </row>
      </sheetData>
      <sheetData sheetId="1032">
        <row r="1">
          <cell r="B1">
            <v>0</v>
          </cell>
        </row>
      </sheetData>
      <sheetData sheetId="1033">
        <row r="1">
          <cell r="B1">
            <v>0</v>
          </cell>
        </row>
      </sheetData>
      <sheetData sheetId="1034">
        <row r="1">
          <cell r="B1">
            <v>0</v>
          </cell>
        </row>
      </sheetData>
      <sheetData sheetId="1035">
        <row r="1">
          <cell r="B1">
            <v>0</v>
          </cell>
        </row>
      </sheetData>
      <sheetData sheetId="1036">
        <row r="1">
          <cell r="B1">
            <v>0</v>
          </cell>
        </row>
      </sheetData>
      <sheetData sheetId="1037">
        <row r="1">
          <cell r="B1">
            <v>0</v>
          </cell>
        </row>
      </sheetData>
      <sheetData sheetId="1038">
        <row r="1">
          <cell r="B1">
            <v>0</v>
          </cell>
        </row>
      </sheetData>
      <sheetData sheetId="1039">
        <row r="1">
          <cell r="B1">
            <v>0</v>
          </cell>
        </row>
      </sheetData>
      <sheetData sheetId="1040">
        <row r="1">
          <cell r="B1">
            <v>0</v>
          </cell>
        </row>
      </sheetData>
      <sheetData sheetId="1041">
        <row r="1">
          <cell r="B1">
            <v>0</v>
          </cell>
        </row>
      </sheetData>
      <sheetData sheetId="1042">
        <row r="1">
          <cell r="B1">
            <v>0</v>
          </cell>
        </row>
      </sheetData>
      <sheetData sheetId="1043">
        <row r="1">
          <cell r="B1">
            <v>0</v>
          </cell>
        </row>
      </sheetData>
      <sheetData sheetId="1044">
        <row r="1">
          <cell r="B1">
            <v>0</v>
          </cell>
        </row>
      </sheetData>
      <sheetData sheetId="1045">
        <row r="1">
          <cell r="B1">
            <v>0</v>
          </cell>
        </row>
      </sheetData>
      <sheetData sheetId="1046">
        <row r="1">
          <cell r="B1">
            <v>0</v>
          </cell>
        </row>
      </sheetData>
      <sheetData sheetId="1047">
        <row r="1">
          <cell r="B1">
            <v>0</v>
          </cell>
        </row>
      </sheetData>
      <sheetData sheetId="1048">
        <row r="1">
          <cell r="B1">
            <v>0</v>
          </cell>
        </row>
      </sheetData>
      <sheetData sheetId="1049">
        <row r="1">
          <cell r="B1">
            <v>0</v>
          </cell>
        </row>
      </sheetData>
      <sheetData sheetId="1050">
        <row r="1">
          <cell r="B1">
            <v>0</v>
          </cell>
        </row>
      </sheetData>
      <sheetData sheetId="1051">
        <row r="1">
          <cell r="B1">
            <v>0</v>
          </cell>
        </row>
      </sheetData>
      <sheetData sheetId="1052">
        <row r="1">
          <cell r="B1">
            <v>0</v>
          </cell>
        </row>
      </sheetData>
      <sheetData sheetId="1053">
        <row r="1">
          <cell r="B1">
            <v>0</v>
          </cell>
        </row>
      </sheetData>
      <sheetData sheetId="1054">
        <row r="1">
          <cell r="B1">
            <v>0</v>
          </cell>
        </row>
      </sheetData>
      <sheetData sheetId="1055">
        <row r="1">
          <cell r="B1">
            <v>0</v>
          </cell>
        </row>
      </sheetData>
      <sheetData sheetId="1056">
        <row r="1">
          <cell r="B1">
            <v>0</v>
          </cell>
        </row>
      </sheetData>
      <sheetData sheetId="1057">
        <row r="1">
          <cell r="B1">
            <v>0</v>
          </cell>
        </row>
      </sheetData>
      <sheetData sheetId="1058">
        <row r="1">
          <cell r="B1">
            <v>0</v>
          </cell>
        </row>
      </sheetData>
      <sheetData sheetId="1059">
        <row r="1">
          <cell r="B1">
            <v>0</v>
          </cell>
        </row>
      </sheetData>
      <sheetData sheetId="1060">
        <row r="1">
          <cell r="B1">
            <v>0</v>
          </cell>
        </row>
      </sheetData>
      <sheetData sheetId="1061">
        <row r="1">
          <cell r="B1">
            <v>0</v>
          </cell>
        </row>
      </sheetData>
      <sheetData sheetId="1062">
        <row r="1">
          <cell r="B1">
            <v>0</v>
          </cell>
        </row>
      </sheetData>
      <sheetData sheetId="1063">
        <row r="1">
          <cell r="B1">
            <v>0</v>
          </cell>
        </row>
      </sheetData>
      <sheetData sheetId="1064">
        <row r="1">
          <cell r="B1">
            <v>0</v>
          </cell>
        </row>
      </sheetData>
      <sheetData sheetId="1065">
        <row r="1">
          <cell r="B1">
            <v>0</v>
          </cell>
        </row>
      </sheetData>
      <sheetData sheetId="1066">
        <row r="1">
          <cell r="B1">
            <v>0</v>
          </cell>
        </row>
      </sheetData>
      <sheetData sheetId="1067">
        <row r="1">
          <cell r="B1">
            <v>0</v>
          </cell>
        </row>
      </sheetData>
      <sheetData sheetId="1068">
        <row r="1">
          <cell r="B1">
            <v>0</v>
          </cell>
        </row>
      </sheetData>
      <sheetData sheetId="1069">
        <row r="1">
          <cell r="B1">
            <v>0</v>
          </cell>
        </row>
      </sheetData>
      <sheetData sheetId="1070">
        <row r="1">
          <cell r="B1">
            <v>0</v>
          </cell>
        </row>
      </sheetData>
      <sheetData sheetId="1071">
        <row r="1">
          <cell r="B1">
            <v>0</v>
          </cell>
        </row>
      </sheetData>
      <sheetData sheetId="1072">
        <row r="1">
          <cell r="B1">
            <v>0</v>
          </cell>
        </row>
      </sheetData>
      <sheetData sheetId="1073">
        <row r="1">
          <cell r="B1">
            <v>0</v>
          </cell>
        </row>
      </sheetData>
      <sheetData sheetId="1074">
        <row r="1">
          <cell r="B1">
            <v>0</v>
          </cell>
        </row>
      </sheetData>
      <sheetData sheetId="1075">
        <row r="1">
          <cell r="B1">
            <v>0</v>
          </cell>
        </row>
      </sheetData>
      <sheetData sheetId="1076">
        <row r="1">
          <cell r="B1">
            <v>0</v>
          </cell>
        </row>
      </sheetData>
      <sheetData sheetId="1077">
        <row r="1">
          <cell r="B1">
            <v>0</v>
          </cell>
        </row>
      </sheetData>
      <sheetData sheetId="1078">
        <row r="1">
          <cell r="B1">
            <v>0</v>
          </cell>
        </row>
      </sheetData>
      <sheetData sheetId="1079">
        <row r="1">
          <cell r="B1">
            <v>0</v>
          </cell>
        </row>
      </sheetData>
      <sheetData sheetId="1080">
        <row r="1">
          <cell r="B1">
            <v>0</v>
          </cell>
        </row>
      </sheetData>
      <sheetData sheetId="1081">
        <row r="1">
          <cell r="B1">
            <v>0</v>
          </cell>
        </row>
      </sheetData>
      <sheetData sheetId="1082">
        <row r="1">
          <cell r="B1">
            <v>0</v>
          </cell>
        </row>
      </sheetData>
      <sheetData sheetId="1083">
        <row r="1">
          <cell r="B1">
            <v>0</v>
          </cell>
        </row>
      </sheetData>
      <sheetData sheetId="1084">
        <row r="1">
          <cell r="B1">
            <v>0</v>
          </cell>
        </row>
      </sheetData>
      <sheetData sheetId="1085">
        <row r="1">
          <cell r="B1">
            <v>0</v>
          </cell>
        </row>
      </sheetData>
      <sheetData sheetId="1086">
        <row r="1">
          <cell r="B1">
            <v>0</v>
          </cell>
        </row>
      </sheetData>
      <sheetData sheetId="1087">
        <row r="1">
          <cell r="B1">
            <v>0</v>
          </cell>
        </row>
      </sheetData>
      <sheetData sheetId="1088"/>
      <sheetData sheetId="1089"/>
      <sheetData sheetId="1090"/>
      <sheetData sheetId="1091"/>
      <sheetData sheetId="1092"/>
      <sheetData sheetId="1093">
        <row r="1">
          <cell r="B1">
            <v>0</v>
          </cell>
        </row>
      </sheetData>
      <sheetData sheetId="1094">
        <row r="1">
          <cell r="B1">
            <v>0</v>
          </cell>
        </row>
      </sheetData>
      <sheetData sheetId="1095">
        <row r="1">
          <cell r="B1">
            <v>0</v>
          </cell>
        </row>
      </sheetData>
      <sheetData sheetId="1096">
        <row r="1">
          <cell r="B1">
            <v>0</v>
          </cell>
        </row>
      </sheetData>
      <sheetData sheetId="1097">
        <row r="1">
          <cell r="B1">
            <v>0</v>
          </cell>
        </row>
      </sheetData>
      <sheetData sheetId="1098">
        <row r="1">
          <cell r="B1">
            <v>0</v>
          </cell>
        </row>
      </sheetData>
      <sheetData sheetId="1099">
        <row r="1">
          <cell r="B1">
            <v>0</v>
          </cell>
        </row>
      </sheetData>
      <sheetData sheetId="1100">
        <row r="1">
          <cell r="B1">
            <v>0</v>
          </cell>
        </row>
      </sheetData>
      <sheetData sheetId="1101">
        <row r="1">
          <cell r="B1">
            <v>0</v>
          </cell>
        </row>
      </sheetData>
      <sheetData sheetId="1102">
        <row r="1">
          <cell r="B1">
            <v>0</v>
          </cell>
        </row>
      </sheetData>
      <sheetData sheetId="1103">
        <row r="1">
          <cell r="B1">
            <v>0</v>
          </cell>
        </row>
      </sheetData>
      <sheetData sheetId="1104">
        <row r="1">
          <cell r="B1">
            <v>0</v>
          </cell>
        </row>
      </sheetData>
      <sheetData sheetId="1105">
        <row r="1">
          <cell r="B1">
            <v>0</v>
          </cell>
        </row>
      </sheetData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>
        <row r="1">
          <cell r="B1">
            <v>0</v>
          </cell>
        </row>
      </sheetData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>
        <row r="1">
          <cell r="B1">
            <v>0</v>
          </cell>
        </row>
      </sheetData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>
        <row r="1">
          <cell r="B1">
            <v>0</v>
          </cell>
        </row>
      </sheetData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>
        <row r="1">
          <cell r="B1">
            <v>0</v>
          </cell>
        </row>
      </sheetData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>
        <row r="1">
          <cell r="B1">
            <v>0</v>
          </cell>
        </row>
      </sheetData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/>
      <sheetData sheetId="1468" refreshError="1"/>
      <sheetData sheetId="1469" refreshError="1"/>
      <sheetData sheetId="1470" refreshError="1"/>
      <sheetData sheetId="147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/>
      <sheetData sheetId="1518"/>
      <sheetData sheetId="1519" refreshError="1"/>
      <sheetData sheetId="1520"/>
      <sheetData sheetId="1521"/>
      <sheetData sheetId="1522"/>
      <sheetData sheetId="1523"/>
      <sheetData sheetId="1524"/>
      <sheetData sheetId="1525"/>
      <sheetData sheetId="1526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 refreshError="1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 П"/>
      <sheetName val="Свод"/>
      <sheetName val="СМЕТА проект"/>
      <sheetName val="СВОД ПИР"/>
      <sheetName val="топография"/>
      <sheetName val="13.1"/>
      <sheetName val="Смета"/>
      <sheetName val="93-110"/>
      <sheetName val="ПДР"/>
      <sheetName val="Пример расчета"/>
      <sheetName val="sapactivexlhiddensheet"/>
      <sheetName val="Calc"/>
      <sheetName val="Шкаф"/>
      <sheetName val="Коэфф1."/>
      <sheetName val="Прайс лист"/>
      <sheetName val="Сводная смета"/>
      <sheetName val="list"/>
      <sheetName val="топо"/>
      <sheetName val="1ПС"/>
      <sheetName val="Сводная газопровод"/>
      <sheetName val="5ОборРабМест(HP)"/>
      <sheetName val="к.84-к.83"/>
      <sheetName val="Обновление"/>
      <sheetName val="Цена"/>
      <sheetName val="Product"/>
      <sheetName val="Лист1"/>
      <sheetName val="График"/>
      <sheetName val="РП"/>
      <sheetName val="См 1 наруж.водопровод"/>
      <sheetName val="Упр"/>
      <sheetName val="OCK1"/>
      <sheetName val="КП (2)"/>
      <sheetName val="в работу"/>
      <sheetName val="Данные для расчёта сметы"/>
      <sheetName val="Коэф"/>
      <sheetName val="Сводная"/>
      <sheetName val="Параметры"/>
      <sheetName val="Геология"/>
      <sheetName val="Геофизика"/>
      <sheetName val="ЭХЗ"/>
      <sheetName val="Табл38-7"/>
      <sheetName val="Journals"/>
      <sheetName val="СтрЗапасов (2)"/>
      <sheetName val="З_П"/>
      <sheetName val="СМЕТА_проект"/>
      <sheetName val="СВОД_ПИР"/>
      <sheetName val="13_1"/>
      <sheetName val="Пример_расчета"/>
      <sheetName val="Коэфф1_"/>
      <sheetName val="Прайс_лист"/>
      <sheetName val="Сводная_смета"/>
      <sheetName val="Сводная_газопровод"/>
      <sheetName val="к_84-к_83"/>
      <sheetName val="Прибыль опл"/>
      <sheetName val="все"/>
      <sheetName val="Хар_"/>
      <sheetName val="С1_"/>
      <sheetName val="УКП"/>
      <sheetName val="Lim"/>
      <sheetName val="ИД СМР"/>
      <sheetName val="ИД ПНР"/>
      <sheetName val="Восстановл_Лист7"/>
      <sheetName val="Восстановл_Лист13"/>
      <sheetName val="Восстановл_Лист15"/>
      <sheetName val="Восстановл_Лист19"/>
      <sheetName val="СПЕЦИФИКАЦИЯ"/>
      <sheetName val="ПД"/>
      <sheetName val="DATA"/>
      <sheetName val="Norm"/>
      <sheetName val="8"/>
      <sheetName val=""/>
      <sheetName val="№5 СУБ Инж защ"/>
      <sheetName val="З_П1"/>
      <sheetName val="СМЕТА_проект1"/>
      <sheetName val="СВОД_ПИР1"/>
      <sheetName val="13_11"/>
      <sheetName val="Пример_расчета1"/>
      <sheetName val="Коэфф1_1"/>
      <sheetName val="Прайс_лист1"/>
      <sheetName val="Сводная_смета1"/>
      <sheetName val="Сводная_газопровод1"/>
      <sheetName val="к_84-к_831"/>
      <sheetName val="См_1_наруж_водопровод"/>
      <sheetName val="КП_(2)"/>
      <sheetName val="в_работу"/>
      <sheetName val="Данные_для_расчёта_сметы"/>
      <sheetName val="СтрЗапасов_(2)"/>
      <sheetName val="Прибыль_опл"/>
      <sheetName val="ИД_СМР"/>
      <sheetName val="ИД_ПНР"/>
      <sheetName val="Panduit"/>
      <sheetName val="БД"/>
      <sheetName val="Выборка Заказчик"/>
      <sheetName val="З_П3"/>
      <sheetName val="СМЕТА_проект3"/>
      <sheetName val="СВОД_ПИР3"/>
      <sheetName val="13_13"/>
      <sheetName val="Пример_расчета3"/>
      <sheetName val="Коэфф1_3"/>
      <sheetName val="Прайс_лист3"/>
      <sheetName val="Сводная_смета3"/>
      <sheetName val="Сводная_газопровод3"/>
      <sheetName val="к_84-к_833"/>
      <sheetName val="См_1_наруж_водопровод2"/>
      <sheetName val="КП_(2)2"/>
      <sheetName val="в_работу2"/>
      <sheetName val="Данные_для_расчёта_сметы2"/>
      <sheetName val="СтрЗапасов_(2)2"/>
      <sheetName val="Прибыль_опл2"/>
      <sheetName val="ИД_СМР2"/>
      <sheetName val="ИД_ПНР2"/>
      <sheetName val="№5_СУБ_Инж_защ1"/>
      <sheetName val="З_П2"/>
      <sheetName val="СМЕТА_проект2"/>
      <sheetName val="СВОД_ПИР2"/>
      <sheetName val="13_12"/>
      <sheetName val="Пример_расчета2"/>
      <sheetName val="Коэфф1_2"/>
      <sheetName val="Прайс_лист2"/>
      <sheetName val="Сводная_смета2"/>
      <sheetName val="Сводная_газопровод2"/>
      <sheetName val="к_84-к_832"/>
      <sheetName val="См_1_наруж_водопровод1"/>
      <sheetName val="КП_(2)1"/>
      <sheetName val="в_работу1"/>
      <sheetName val="Данные_для_расчёта_сметы1"/>
      <sheetName val="СтрЗапасов_(2)1"/>
      <sheetName val="Прибыль_опл1"/>
      <sheetName val="ИД_СМР1"/>
      <sheetName val="ИД_ПНР1"/>
      <sheetName val="№5_СУБ_Инж_защ"/>
      <sheetName val="З_П4"/>
      <sheetName val="СМЕТА_проект4"/>
      <sheetName val="СВОД_ПИР4"/>
      <sheetName val="13_14"/>
      <sheetName val="Пример_расчета4"/>
      <sheetName val="Коэфф1_4"/>
      <sheetName val="Прайс_лист4"/>
      <sheetName val="Сводная_смета4"/>
      <sheetName val="Сводная_газопровод4"/>
      <sheetName val="к_84-к_834"/>
      <sheetName val="См_1_наруж_водопровод3"/>
      <sheetName val="КП_(2)3"/>
      <sheetName val="в_работу3"/>
      <sheetName val="Данные_для_расчёта_сметы3"/>
      <sheetName val="СтрЗапасов_(2)3"/>
      <sheetName val="Прибыль_опл3"/>
      <sheetName val="ИД_СМР3"/>
      <sheetName val="ИД_ПНР3"/>
      <sheetName val="№5_СУБ_Инж_защ2"/>
      <sheetName val="Выборка_Заказчик"/>
      <sheetName val="Проект"/>
      <sheetName val="Общ"/>
      <sheetName val="Текущие показатели"/>
      <sheetName val="Хаттон 90.90 Femco"/>
      <sheetName val="Коэффициенты"/>
      <sheetName val="база"/>
      <sheetName val="к.рын"/>
      <sheetName val="СметаСводная гост"/>
      <sheetName val="Лист опроса"/>
      <sheetName val="XLR_NoRangeSheet"/>
      <sheetName val="Акт выбора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Шкаф"/>
      <sheetName val="Коэфф1."/>
      <sheetName val="Прайс лист"/>
      <sheetName val="к.84-к.83"/>
      <sheetName val="Смета"/>
      <sheetName val="СМЕТА проект"/>
      <sheetName val="Лист опроса"/>
      <sheetName val="Summary"/>
      <sheetName val="сохранить"/>
      <sheetName val="5ОборРабМест(HP)"/>
      <sheetName val="График"/>
      <sheetName val="Зап-3- СЦБ"/>
      <sheetName val="№5 СУБ Инж защ"/>
      <sheetName val="свод 2"/>
      <sheetName val="ЭХЗ"/>
      <sheetName val="Лист1"/>
      <sheetName val="Обновление"/>
      <sheetName val="Цена"/>
      <sheetName val="Product"/>
      <sheetName val="К.рын"/>
      <sheetName val="РП"/>
      <sheetName val="13.1"/>
      <sheetName val="Суточная"/>
      <sheetName val="вариант"/>
      <sheetName val="Табл38-7"/>
      <sheetName val="Лист2"/>
      <sheetName val="ПДР"/>
      <sheetName val="Данные для расчёта сметы"/>
      <sheetName val="1155"/>
      <sheetName val="СметаСводная Колпино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эл_химз_"/>
      <sheetName val="геология_"/>
      <sheetName val="Коэфф1_"/>
      <sheetName val="Прайс_лист"/>
      <sheetName val="к_84-к_83"/>
      <sheetName val="Материалы"/>
      <sheetName val="BACT"/>
      <sheetName val="Calc"/>
      <sheetName val="8"/>
      <sheetName val=""/>
      <sheetName val="1ПС"/>
      <sheetName val="свод"/>
      <sheetName val="1"/>
      <sheetName val="исх-данные"/>
      <sheetName val="EKDEB90"/>
      <sheetName val="HP и оргтехника"/>
      <sheetName val="РС"/>
      <sheetName val="эл_химз_2"/>
      <sheetName val="геология_2"/>
      <sheetName val="Коэфф1_2"/>
      <sheetName val="Прайс_лист2"/>
      <sheetName val="к_84-к_832"/>
      <sheetName val="СМЕТА_проект1"/>
      <sheetName val="Лист_опроса1"/>
      <sheetName val="Зап-3-_СЦБ1"/>
      <sheetName val="№5_СУБ_Инж_защ1"/>
      <sheetName val="свод_21"/>
      <sheetName val="К_рын1"/>
      <sheetName val="13_11"/>
      <sheetName val="Данные_для_расчёта_сметы1"/>
      <sheetName val="СметаСводная_Колпино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HP_и_оргтехника1"/>
      <sheetName val="эл_химз_1"/>
      <sheetName val="геология_1"/>
      <sheetName val="Коэфф1_1"/>
      <sheetName val="Прайс_лист1"/>
      <sheetName val="к_84-к_831"/>
      <sheetName val="СМЕТА_проект"/>
      <sheetName val="Лист_опроса"/>
      <sheetName val="Зап-3-_СЦБ"/>
      <sheetName val="№5_СУБ_Инж_защ"/>
      <sheetName val="свод_2"/>
      <sheetName val="К_рын"/>
      <sheetName val="13_1"/>
      <sheetName val="Данные_для_расчёта_сметы"/>
      <sheetName val="СметаСводная_Колпино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HP_и_оргтехника"/>
      <sheetName val="эл_химз_3"/>
      <sheetName val="геология_3"/>
      <sheetName val="Коэфф1_3"/>
      <sheetName val="Прайс_лист3"/>
      <sheetName val="к_84-к_833"/>
      <sheetName val="СМЕТА_проект2"/>
      <sheetName val="Лист_опроса2"/>
      <sheetName val="Зап-3-_СЦБ2"/>
      <sheetName val="№5_СУБ_Инж_защ2"/>
      <sheetName val="свод_22"/>
      <sheetName val="К_рын2"/>
      <sheetName val="13_12"/>
      <sheetName val="Данные_для_расчёта_сметы2"/>
      <sheetName val="СметаСводная_Колпино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HP_и_оргтехника2"/>
      <sheetName val="РасчетКомандир1"/>
      <sheetName val="РасчетКомандир2"/>
      <sheetName val="Коэфф"/>
      <sheetName val="Смета2 проект. раб."/>
      <sheetName val="Кредиты"/>
      <sheetName val="Счет-Фактура"/>
      <sheetName val="СС"/>
      <sheetName val="Смета 1"/>
      <sheetName val="данные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Сводная смета"/>
      <sheetName val="Землеотвод"/>
      <sheetName val="Смета2_проект__раб_"/>
      <sheetName val="Смета_1"/>
      <sheetName val="свод 3"/>
      <sheetName val="информация"/>
      <sheetName val="шаблон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РС "/>
      <sheetName val="Табл.5"/>
      <sheetName val="Табл.2"/>
      <sheetName val="Исх.данные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Дополнительные параметры"/>
      <sheetName val="ЛЧ"/>
      <sheetName val="Leistungsakt"/>
      <sheetName val="Свод объем"/>
      <sheetName val="Дог цена"/>
      <sheetName val="геолог"/>
      <sheetName val="SakhNIPI5"/>
      <sheetName val="ПИР"/>
      <sheetName val="выборка на22 июня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Таблица 5"/>
      <sheetName val="Таблица 3"/>
      <sheetName val="1.401.2"/>
      <sheetName val="Восстановл_Лист37"/>
      <sheetName val="16"/>
      <sheetName val="Коэф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исходные_данные"/>
      <sheetName val="расчетные_таблицы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3_5"/>
      <sheetName val="См3_СЦБ-зап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№1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2-stage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Бл.электр.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_x0009__x0003__x000c__x0011__x0011_"/>
      <sheetName val="ИД СМР"/>
      <sheetName val="Норм"/>
      <sheetName val="2 Геология"/>
      <sheetName val="ФОТ для смет"/>
      <sheetName val="ЛС_РЕС"/>
      <sheetName val="таблица_руко_x0019__x0015_ _x0003__x000c__x0011__x0011_"/>
      <sheetName val="Настр"/>
      <sheetName val="ПД-2.2"/>
      <sheetName val="Lucent"/>
      <sheetName val="Общ"/>
      <sheetName val="6"/>
      <sheetName val="1.14"/>
      <sheetName val="1.7"/>
      <sheetName val="СМ"/>
      <sheetName val="_x0000__x0000_"/>
      <sheetName val="СМИС"/>
      <sheetName val="База"/>
      <sheetName val="basa"/>
      <sheetName val="СВ 2"/>
      <sheetName val="1.2_"/>
      <sheetName val="Base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Дог_рас"/>
      <sheetName val="Исх."/>
      <sheetName val="Лист"/>
      <sheetName val="Исх"/>
      <sheetName val="Акты"/>
      <sheetName val="ЛС_БИ"/>
      <sheetName val="Расч(подряд)"/>
      <sheetName val="Сводный"/>
      <sheetName val="Ф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/>
      <sheetData sheetId="780"/>
      <sheetData sheetId="781"/>
      <sheetData sheetId="782"/>
      <sheetData sheetId="783"/>
      <sheetData sheetId="784"/>
      <sheetData sheetId="785" refreshError="1"/>
      <sheetData sheetId="786" refreshError="1"/>
      <sheetData sheetId="787" refreshError="1"/>
      <sheetData sheetId="788" refreshError="1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/>
      <sheetData sheetId="819" refreshError="1"/>
      <sheetData sheetId="820" refreshError="1"/>
      <sheetData sheetId="821" refreshError="1"/>
      <sheetData sheetId="822" refreshError="1"/>
      <sheetData sheetId="8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к.84-к.83"/>
      <sheetName val="Шкаф"/>
      <sheetName val="Коэфф1."/>
      <sheetName val="Прайс лист"/>
      <sheetName val="СМЕТА проект"/>
      <sheetName val="выборка на22 июня"/>
      <sheetName val="Смета"/>
      <sheetName val="HP и оргтехника"/>
      <sheetName val="Лист опроса"/>
      <sheetName val="Summary"/>
      <sheetName val="5ОборРабМест(HP)"/>
      <sheetName val="сохранить"/>
      <sheetName val="13.1"/>
      <sheetName val="свод 2"/>
      <sheetName val="Лист2"/>
      <sheetName val="Данные для расчёта сметы"/>
      <sheetName val="Таблица 5"/>
      <sheetName val="Таблица 3"/>
      <sheetName val="93-110"/>
      <sheetName val="ПДР"/>
      <sheetName val="Зап-3- СЦБ"/>
      <sheetName val="Destination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1"/>
      <sheetName val="эл_химз_"/>
      <sheetName val="геология_"/>
      <sheetName val="к_84-к_83"/>
      <sheetName val="HP_и_оргтехника"/>
      <sheetName val="Коэфф1_"/>
      <sheetName val="Прайс_лист"/>
      <sheetName val="СМЕТА_проект"/>
      <sheetName val="Лист_опроса"/>
      <sheetName val="13_1"/>
      <sheetName val="свод_2"/>
      <sheetName val="3_гидромет"/>
      <sheetName val="см8"/>
      <sheetName val="Calc"/>
      <sheetName val="ЭХЗ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РП"/>
      <sheetName val="2002(v2)"/>
      <sheetName val="справ."/>
      <sheetName val="Пояснение 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метаСводная Колпино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смета 2 проект. работы"/>
      <sheetName val="Хар_"/>
      <sheetName val="С1_"/>
      <sheetName val="СтрЗапасов (2)"/>
      <sheetName val="Norm"/>
      <sheetName val="НМ расчеты"/>
      <sheetName val="свод 3"/>
      <sheetName val="ИД"/>
      <sheetName val="отчет эл_эн  2000"/>
      <sheetName val="См3 СЦБ-зап"/>
      <sheetName val="Смета 1"/>
      <sheetName val="справка"/>
      <sheetName val="суб.подряд"/>
      <sheetName val="ПСБ - ОЭ"/>
      <sheetName val="Переменные и константы"/>
      <sheetName val="Смета 1свод"/>
      <sheetName val="Вспомогательный"/>
      <sheetName val="ID"/>
      <sheetName val="История"/>
      <sheetName val="Р1"/>
      <sheetName val="Параметры_i"/>
      <sheetName val="Таблица 2"/>
      <sheetName val="информация"/>
      <sheetName val="Текущие цены"/>
      <sheetName val="рабочий"/>
      <sheetName val="окраска"/>
      <sheetName val="Ачинский НПЗ"/>
      <sheetName val="D"/>
      <sheetName val="СметаСводная 1 оч"/>
      <sheetName val="Итог"/>
      <sheetName val="3.1 ТХ"/>
      <sheetName val="ЗП_ЮНГ"/>
      <sheetName val="РН-ПНГ"/>
      <sheetName val="Общая часть"/>
      <sheetName val="№5 СУБ Инж защ"/>
      <sheetName val="СС замеч с ответами"/>
      <sheetName val="total"/>
      <sheetName val="Комплектация"/>
      <sheetName val="трубы"/>
      <sheetName val="СМР"/>
      <sheetName val="дорог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Input"/>
      <sheetName val="Calculation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Смета 2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кп ГК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Курсы"/>
      <sheetName val="в работу"/>
      <sheetName val="1ПС"/>
      <sheetName val="20_Кредиты краткосрочные"/>
      <sheetName val="Амур ДОН"/>
      <sheetName val="3.5"/>
      <sheetName val="Январь"/>
      <sheetName val="ИДвалка"/>
      <sheetName val="Лист3"/>
      <sheetName val="часы"/>
      <sheetName val="АЧ"/>
      <sheetName val="кп"/>
      <sheetName val="2.2 "/>
      <sheetName val="Расчет курса"/>
      <sheetName val="XLR_NoRangeSheet"/>
      <sheetName val="НЕДЕЛИ"/>
      <sheetName val="GD"/>
      <sheetName val="ПОДПИСИ"/>
      <sheetName val="РАСЧЕТ"/>
      <sheetName val="КП (2)"/>
      <sheetName val="Бюджет"/>
      <sheetName val="Перечень Заказчиков"/>
      <sheetName val="Б.Сатка"/>
      <sheetName val="КП к ГК"/>
      <sheetName val="изыскания 2"/>
      <sheetName val="свод (2)"/>
      <sheetName val="Калплан ОИ2 Макм крестики"/>
      <sheetName val="Смета терзем"/>
      <sheetName val="ресурсная вед."/>
      <sheetName val="смета СИД"/>
      <sheetName val="р.Волхов"/>
      <sheetName val="СП"/>
      <sheetName val="мсн"/>
      <sheetName val="влад-таблица"/>
      <sheetName val="2002(v1)"/>
      <sheetName val="Баланс (Ф1)"/>
      <sheetName val="Смета2_проект__раб_"/>
      <sheetName val="Зап-3-_СЦБ"/>
      <sheetName val="Данные_для_расчёта_сметы"/>
      <sheetName val="Смета_1"/>
      <sheetName val="геолог"/>
      <sheetName val="SakhNIPI5"/>
      <sheetName val="ПИР"/>
      <sheetName val="Капитальные затраты"/>
      <sheetName val="Opex personnel (Term facs)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ятилетка"/>
      <sheetName val="мониторинг"/>
      <sheetName val="Св. смета"/>
      <sheetName val="РБС ИЗМ1"/>
      <sheetName val="Справочные данные"/>
      <sheetName val="Подрядчики"/>
      <sheetName val="мат"/>
      <sheetName val="суб_подряд"/>
      <sheetName val="ПСБ_-_ОЭ"/>
      <sheetName val="4"/>
      <sheetName val="Калплан Кра"/>
      <sheetName val="Материалы"/>
      <sheetName val="6.11 новый"/>
      <sheetName val="трансформация1"/>
      <sheetName val="breakdown"/>
      <sheetName val="EKDEB90"/>
      <sheetName val="Коэф КВ"/>
      <sheetName val="К"/>
      <sheetName val="Кал.план Жукова даты - не надо"/>
      <sheetName val="матер."/>
      <sheetName val="КП Прим (3)"/>
      <sheetName val="кп (3)"/>
      <sheetName val="фонтан разбитый2"/>
      <sheetName val="накладная"/>
      <sheetName val="Акт"/>
      <sheetName val="Смета-Т"/>
      <sheetName val=""/>
      <sheetName val="Смета 3 Гидролог"/>
      <sheetName val="Записка СЦБ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ОПС"/>
      <sheetName val="СметаСводная_снег"/>
      <sheetName val="Хаттон_90_90_Femc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.401.2"/>
      <sheetName val="3труба (П)"/>
      <sheetName val="Source lists"/>
      <sheetName val="Rub"/>
      <sheetName val="15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Акт выбора"/>
      <sheetName val="АСУ-линия-1"/>
      <sheetName val="ТЗ АСУ-1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осстановл_Лист37"/>
      <sheetName val="16"/>
      <sheetName val="СМИС"/>
      <sheetName val="basa"/>
      <sheetName val="6"/>
      <sheetName val="Сводный"/>
      <sheetName val="Base"/>
      <sheetName val="№1"/>
      <sheetName val="Lucent"/>
      <sheetName val="BACT"/>
      <sheetName val="РЕАГ_КАТАЛ"/>
      <sheetName val="пофакторный"/>
      <sheetName val="РАСШИФ_ЦЕХ_РАСХ"/>
      <sheetName val="РАСПРЕД ПО ПРОЦЕСС"/>
      <sheetName val="Распределение_затрат"/>
      <sheetName val="топ"/>
      <sheetName val="ПС 110 кВ (доп)"/>
      <sheetName val="аванс по ОС"/>
      <sheetName val="Авансы выданные"/>
      <sheetName val="Кред"/>
      <sheetName val="ДЗ"/>
      <sheetName val="Кред. задолж."/>
      <sheetName val="Прочие"/>
      <sheetName val="Хаттон_90_礊め_x0005__x0000__x0000__x0000__x0000_"/>
      <sheetName val="эл_химз_3"/>
      <sheetName val="геология_3"/>
      <sheetName val="к_84-к_832"/>
      <sheetName val="Коэфф1_2"/>
      <sheetName val="Прайс_лист2"/>
      <sheetName val="СМЕТА_проект2"/>
      <sheetName val="выборка_на22_июня1"/>
      <sheetName val="HP_и_оргтехника2"/>
      <sheetName val="Лист_опроса2"/>
      <sheetName val="13_12"/>
      <sheetName val="свод_22"/>
      <sheetName val="Данные_для_расчёта_сметы2"/>
      <sheetName val="Таблица_51"/>
      <sheetName val="Таблица_31"/>
      <sheetName val="Зап-3-_СЦБ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2_проект__раб_2"/>
      <sheetName val="Production_and_Spend1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Пример_расчета2"/>
      <sheetName val="СметаСводная_Рыб2"/>
      <sheetName val="1_32"/>
      <sheetName val="К_рын2"/>
      <sheetName val="Сводная_смета2"/>
      <sheetName val="справ_3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2"/>
      <sheetName val="Прибыль_опл2"/>
      <sheetName val="3_12"/>
      <sheetName val="Коммерческие_расходы2"/>
      <sheetName val="исходные_данные2"/>
      <sheetName val="расчетные_таблицы2"/>
      <sheetName val="СметаСводная_Колпино2"/>
      <sheetName val="СметаСводная_снег2"/>
      <sheetName val="СметаСводная_павильон2"/>
      <sheetName val="Перечень_ИУ2"/>
      <sheetName val="ст_ГТМ1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смета_2_проект__работы1"/>
      <sheetName val="СтрЗапасов_(2)1"/>
      <sheetName val="НМ_расчеты1"/>
      <sheetName val="свод_32"/>
      <sheetName val="отчет_эл_эн__20002"/>
      <sheetName val="См3_СЦБ-зап2"/>
      <sheetName val="Смета_12"/>
      <sheetName val="суб_подряд2"/>
      <sheetName val="ПСБ_-_ОЭ2"/>
      <sheetName val="Переменные_и_константы2"/>
      <sheetName val="Смета_1свод2"/>
      <sheetName val="Таблица_21"/>
      <sheetName val="Текущие_цены2"/>
      <sheetName val="Ачинский_НПЗ2"/>
      <sheetName val="СметаСводная_1_оч2"/>
      <sheetName val="3_1_ТХ2"/>
      <sheetName val="Общая_часть1"/>
      <sheetName val="№5_СУБ_Инж_защ2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Смета_22"/>
      <sheetName val="PwC_Copies_from_old_models_--&gt;1"/>
      <sheetName val="Сравнение_ДПН_факт_06-071"/>
      <sheetName val="кп_ГК1"/>
      <sheetName val="Input_Assumptions1"/>
      <sheetName val="см_№1_1_Геодезические_работы_1"/>
      <sheetName val="см_№1_4_Экология_1"/>
      <sheetName val="АСУ_ТП_1_этап_ПД1"/>
      <sheetName val="в_работу2"/>
      <sheetName val="20_Кредиты_краткосрочные2"/>
      <sheetName val="Амур_ДОН2"/>
      <sheetName val="3_52"/>
      <sheetName val="2_2_2"/>
      <sheetName val="Расчет_курса1"/>
      <sheetName val="КП_(2)2"/>
      <sheetName val="Перечень_Заказчиков2"/>
      <sheetName val="Б_Сатка2"/>
      <sheetName val="КП_к_ГК1"/>
      <sheetName val="изыскания_21"/>
      <sheetName val="свод_(2)1"/>
      <sheetName val="Калплан_ОИ2_Макм_крестики1"/>
      <sheetName val="Смета_терзем1"/>
      <sheetName val="ресурсная_вед_1"/>
      <sheetName val="смета_СИД1"/>
      <sheetName val="р_Волхов2"/>
      <sheetName val="Баланс_(Ф1)1"/>
      <sheetName val="Капитальные_затраты2"/>
      <sheetName val="Opex_personnel_(Term_facs)2"/>
      <sheetName val="6_31"/>
      <sheetName val="6_71"/>
      <sheetName val="6_3_1_31"/>
      <sheetName val="Св__смета1"/>
      <sheetName val="РБС_ИЗМ11"/>
      <sheetName val="Справочные_данные1"/>
      <sheetName val="Калплан_Кра1"/>
      <sheetName val="6_11_новый1"/>
      <sheetName val="Коэф_КВ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Объемы_работ_по_ПВ1"/>
      <sheetName val="1_401_21"/>
      <sheetName val="3труба_(П)1"/>
      <sheetName val="Source_lists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Акт_выбора1"/>
      <sheetName val="ТЗ_АСУ-1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эл_химз_2"/>
      <sheetName val="геология_2"/>
      <sheetName val="к_84-к_831"/>
      <sheetName val="Коэфф1_1"/>
      <sheetName val="Прайс_лист1"/>
      <sheetName val="СМЕТА_проект1"/>
      <sheetName val="выборка_на22_июня"/>
      <sheetName val="HP_и_оргтехника1"/>
      <sheetName val="Лист_опроса1"/>
      <sheetName val="13_11"/>
      <sheetName val="свод_21"/>
      <sheetName val="Данные_для_расчёта_сметы1"/>
      <sheetName val="Таблица_5"/>
      <sheetName val="Таблица_3"/>
      <sheetName val="Зап-3-_СЦБ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2_проект__раб_1"/>
      <sheetName val="Production_and_Spend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Пример_расчета1"/>
      <sheetName val="СметаСводная_Рыб1"/>
      <sheetName val="1_31"/>
      <sheetName val="К_рын1"/>
      <sheetName val="Сводная_смета1"/>
      <sheetName val="справ_2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1"/>
      <sheetName val="Прибыль_опл1"/>
      <sheetName val="3_11"/>
      <sheetName val="Коммерческие_расходы1"/>
      <sheetName val="исходные_данные1"/>
      <sheetName val="расчетные_таблицы1"/>
      <sheetName val="СметаСводная_Колпино1"/>
      <sheetName val="СметаСводная_снег1"/>
      <sheetName val="СметаСводная_павильон1"/>
      <sheetName val="Перечень_ИУ1"/>
      <sheetName val="ст_ГТМ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смета_2_проект__работы"/>
      <sheetName val="СтрЗапасов_(2)"/>
      <sheetName val="НМ_расчеты"/>
      <sheetName val="свод_31"/>
      <sheetName val="отчет_эл_эн__20001"/>
      <sheetName val="См3_СЦБ-зап1"/>
      <sheetName val="Смета_11"/>
      <sheetName val="суб_подряд1"/>
      <sheetName val="ПСБ_-_ОЭ1"/>
      <sheetName val="Переменные_и_константы1"/>
      <sheetName val="Смета_1свод1"/>
      <sheetName val="Таблица_2"/>
      <sheetName val="Текущие_цены1"/>
      <sheetName val="Ачинский_НПЗ1"/>
      <sheetName val="СметаСводная_1_оч1"/>
      <sheetName val="3_1_ТХ1"/>
      <sheetName val="Общая_часть"/>
      <sheetName val="№5_СУБ_Инж_защ1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Смета_21"/>
      <sheetName val="PwC_Copies_from_old_models_--&gt;&gt;"/>
      <sheetName val="Сравнение_ДПН_факт_06-07"/>
      <sheetName val="кп_ГК"/>
      <sheetName val="Input_Assumptions"/>
      <sheetName val="см_№1_1_Геодезические_работы_"/>
      <sheetName val="см_№1_4_Экология_"/>
      <sheetName val="АСУ_ТП_1_этап_ПД"/>
      <sheetName val="в_работу1"/>
      <sheetName val="20_Кредиты_краткосрочные1"/>
      <sheetName val="Амур_ДОН1"/>
      <sheetName val="3_51"/>
      <sheetName val="2_2_1"/>
      <sheetName val="Расчет_курса"/>
      <sheetName val="КП_(2)1"/>
      <sheetName val="Перечень_Заказчиков1"/>
      <sheetName val="Б_Сатка1"/>
      <sheetName val="КП_к_ГК"/>
      <sheetName val="изыскания_2"/>
      <sheetName val="свод_(2)"/>
      <sheetName val="Калплан_ОИ2_Макм_крестики"/>
      <sheetName val="Смета_терзем"/>
      <sheetName val="ресурсная_вед_"/>
      <sheetName val="смета_СИД"/>
      <sheetName val="р_Волхов1"/>
      <sheetName val="Баланс_(Ф1)"/>
      <sheetName val="Капитальные_затраты1"/>
      <sheetName val="Opex_personnel_(Term_facs)1"/>
      <sheetName val="6_3"/>
      <sheetName val="6_7"/>
      <sheetName val="6_3_1_3"/>
      <sheetName val="Св__смета"/>
      <sheetName val="РБС_ИЗМ1"/>
      <sheetName val="Справочные_данные"/>
      <sheetName val="Калплан_Кра"/>
      <sheetName val="6_11_новый"/>
      <sheetName val="Коэф_КВ"/>
      <sheetName val="Кал_план_Жукова_даты_-_не_надо"/>
      <sheetName val="матер_"/>
      <sheetName val="КП_Прим_(3)"/>
      <sheetName val="кп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Объемы_работ_по_ПВ"/>
      <sheetName val="1_401_2"/>
      <sheetName val="3труба_(П)"/>
      <sheetName val="Source_lists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Акт_выбора"/>
      <sheetName val="ТЗ_АСУ-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эл_химз_4"/>
      <sheetName val="геология_4"/>
      <sheetName val="к_84-к_833"/>
      <sheetName val="Коэфф1_3"/>
      <sheetName val="Прайс_лист3"/>
      <sheetName val="СМЕТА_проект3"/>
      <sheetName val="выборка_на22_июня2"/>
      <sheetName val="HP_и_оргтехника3"/>
      <sheetName val="Лист_опроса3"/>
      <sheetName val="13_13"/>
      <sheetName val="свод_23"/>
      <sheetName val="Данные_для_расчёта_сметы3"/>
      <sheetName val="Таблица_52"/>
      <sheetName val="Таблица_32"/>
      <sheetName val="Зап-3-_СЦБ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2_проект__раб_3"/>
      <sheetName val="Production_and_Spend2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Пример_расчета3"/>
      <sheetName val="СметаСводная_Рыб3"/>
      <sheetName val="1_33"/>
      <sheetName val="К_рын3"/>
      <sheetName val="Сводная_смета3"/>
      <sheetName val="справ_4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3"/>
      <sheetName val="Прибыль_опл3"/>
      <sheetName val="3_13"/>
      <sheetName val="Коммерческие_расходы3"/>
      <sheetName val="исходные_данные3"/>
      <sheetName val="расчетные_таблицы3"/>
      <sheetName val="СметаСводная_Колпино3"/>
      <sheetName val="СметаСводная_снег3"/>
      <sheetName val="СметаСводная_павильон3"/>
      <sheetName val="Перечень_ИУ3"/>
      <sheetName val="ст_ГТМ2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смета_2_проект__работы2"/>
      <sheetName val="СтрЗапасов_(2)2"/>
      <sheetName val="НМ_расчеты2"/>
      <sheetName val="свод_33"/>
      <sheetName val="отчет_эл_эн__20003"/>
      <sheetName val="См3_СЦБ-зап3"/>
      <sheetName val="Смета_13"/>
      <sheetName val="суб_подряд3"/>
      <sheetName val="ПСБ_-_ОЭ3"/>
      <sheetName val="Переменные_и_константы3"/>
      <sheetName val="Смета_1свод3"/>
      <sheetName val="Таблица_22"/>
      <sheetName val="Текущие_цены3"/>
      <sheetName val="Ачинский_НПЗ3"/>
      <sheetName val="СметаСводная_1_оч3"/>
      <sheetName val="3_1_ТХ3"/>
      <sheetName val="Общая_часть2"/>
      <sheetName val="№5_СУБ_Инж_защ3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Смета_23"/>
      <sheetName val="PwC_Copies_from_old_models_--&gt;2"/>
      <sheetName val="Сравнение_ДПН_факт_06-072"/>
      <sheetName val="кп_ГК2"/>
      <sheetName val="Input_Assumptions2"/>
      <sheetName val="см_№1_1_Геодезические_работы_2"/>
      <sheetName val="см_№1_4_Экология_2"/>
      <sheetName val="АСУ_ТП_1_этап_ПД2"/>
      <sheetName val="в_работу3"/>
      <sheetName val="20_Кредиты_краткосрочные3"/>
      <sheetName val="Амур_ДОН3"/>
      <sheetName val="3_53"/>
      <sheetName val="2_2_3"/>
      <sheetName val="Расчет_курса2"/>
      <sheetName val="КП_(2)3"/>
      <sheetName val="Перечень_Заказчиков3"/>
      <sheetName val="Б_Сатка3"/>
      <sheetName val="КП_к_ГК2"/>
      <sheetName val="изыскания_22"/>
      <sheetName val="свод_(2)2"/>
      <sheetName val="Калплан_ОИ2_Макм_крестики2"/>
      <sheetName val="Смета_терзем2"/>
      <sheetName val="ресурсная_вед_2"/>
      <sheetName val="смета_СИД2"/>
      <sheetName val="р_Волхов3"/>
      <sheetName val="Баланс_(Ф1)2"/>
      <sheetName val="Капитальные_затраты3"/>
      <sheetName val="Opex_personnel_(Term_facs)3"/>
      <sheetName val="6_32"/>
      <sheetName val="6_72"/>
      <sheetName val="6_3_1_32"/>
      <sheetName val="Св__смета2"/>
      <sheetName val="РБС_ИЗМ12"/>
      <sheetName val="Справочные_данные2"/>
      <sheetName val="Калплан_Кра2"/>
      <sheetName val="6_11_новый2"/>
      <sheetName val="Коэф_КВ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Объемы_работ_по_ПВ2"/>
      <sheetName val="1_401_22"/>
      <sheetName val="3труба_(П)2"/>
      <sheetName val="Source_lists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Акт_выбора2"/>
      <sheetName val="ТЗ_АСУ-1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РАСПРЕД_ПО_ПРОЦЕСС"/>
      <sheetName val="ПС_110_кВ_(доп)"/>
      <sheetName val="аванс_по_ОС"/>
      <sheetName val="Авансы_выданные"/>
      <sheetName val="Кред__задолж_"/>
      <sheetName val="Хаттон_90_礊め"/>
      <sheetName val="Должности"/>
      <sheetName val="БАЗА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1-1"/>
      <sheetName val="1-2"/>
      <sheetName val="1-4"/>
      <sheetName val="изм2-1"/>
      <sheetName val="2-2"/>
      <sheetName val="2-3"/>
      <sheetName val="изм7-1"/>
      <sheetName val="изм9-1"/>
      <sheetName val="Коэф"/>
      <sheetName val="PO Data"/>
      <sheetName val="свод_ИИР"/>
      <sheetName val="Сводная "/>
      <sheetName val="7.ТХ Сети (кор)"/>
      <sheetName val="Tier 311208"/>
      <sheetName val="М_1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Бл.электр."/>
      <sheetName val="2-stage"/>
      <sheetName val="лч и кам"/>
      <sheetName val="ПС_x0000__x0000__x0000__x0000__x0000__x0000_"/>
      <sheetName val="ПРОЦЕНТЫ"/>
      <sheetName val="MararashAA"/>
      <sheetName val="ИД СМР"/>
      <sheetName val="Объем работ"/>
      <sheetName val="Виды работ АСО"/>
      <sheetName val="таблица_руко_x0019__x0015_ _x0003__x000c__x0011__x0011_"/>
      <sheetName val="Норм"/>
      <sheetName val="2 Геология"/>
      <sheetName val="ФОТ для смет"/>
      <sheetName val="ЛС_РЕС"/>
      <sheetName val="Настр"/>
      <sheetName val="ПД-2.2"/>
      <sheetName val="Общ"/>
      <sheetName val="1.14"/>
      <sheetName val="1.7"/>
      <sheetName val="СМ"/>
      <sheetName val="#ССЫЛКА"/>
      <sheetName val="8"/>
      <sheetName val="ЗАТ_ПОДР"/>
      <sheetName val="ПРОЧИЕ_ЗАТР"/>
      <sheetName val="ПОКУП_ВОДА"/>
      <sheetName val="СЫРЬЕ"/>
      <sheetName val="СМЕТА_ТЕКРЕМ"/>
      <sheetName val="УСЛУГИ_ПРОМХАР"/>
      <sheetName val="Исх."/>
      <sheetName val="исх-данные"/>
      <sheetName val="Вспом."/>
      <sheetName val="УКП"/>
      <sheetName val="БД"/>
      <sheetName val="Лист4"/>
      <sheetName val="Общий"/>
      <sheetName val="ТабР"/>
      <sheetName val="ИД ПНР"/>
      <sheetName val="41"/>
      <sheetName val="Обор"/>
      <sheetName val="СВ 2"/>
      <sheetName val="Приложение 2"/>
      <sheetName val=" Свод"/>
      <sheetName val="Договорная цена"/>
      <sheetName val="кап.ремонт"/>
      <sheetName val="1.2_"/>
      <sheetName val="Дог_рас"/>
      <sheetName val="Ограничения шаблон"/>
      <sheetName val="Лист"/>
      <sheetName val="Исх"/>
      <sheetName val="_x0000__x0000_"/>
      <sheetName val="Технический лист"/>
      <sheetName val="Причины отклонений"/>
      <sheetName val="Статус работы"/>
      <sheetName val="Уровень графика"/>
      <sheetName val="Main list"/>
      <sheetName val="анализ 2003_2004исполнение МТО"/>
      <sheetName val="Тестовый"/>
      <sheetName val="Прил.5 СС"/>
      <sheetName val="Исходная"/>
      <sheetName val="3 Сл.-структура затрат"/>
      <sheetName val="const"/>
      <sheetName val="Panduit"/>
      <sheetName val="Имя"/>
      <sheetName val="ГАЗ_камаз"/>
      <sheetName val="Пра_x0000_с_лист"/>
      <sheetName val="исключ ЭХЗ"/>
      <sheetName val="БДР"/>
      <sheetName val="КБК ДПК"/>
      <sheetName val="геол"/>
      <sheetName val="таблица_руко_x0019__x0015__x0009__x0003__x000c__x0011__x0011_"/>
      <sheetName val="№2Гидромет."/>
      <sheetName val="№2Геолог"/>
      <sheetName val="№2Геолог с.п."/>
      <sheetName val="№3Экологи (2этап)"/>
      <sheetName val="расчеты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Хаттон_90_礊め_x0005_"/>
      <sheetName val="ПС"/>
      <sheetName val="PLиюль04"/>
      <sheetName val="PL СКР"/>
      <sheetName val="Пра"/>
      <sheetName val="7"/>
      <sheetName val="Хаттон_90_忕と_x0005_"/>
      <sheetName val="Выборка Заказчик"/>
      <sheetName val="Ф"/>
      <sheetName val="К.С.М."/>
      <sheetName val="Форма 2.1"/>
      <sheetName val="Акт-Смета_30"/>
      <sheetName val="Прочее"/>
      <sheetName val="ПД-2.1"/>
      <sheetName val="ИНСТРУКЦИЯ"/>
      <sheetName val="сводная (2)"/>
      <sheetName val="GLOBAL"/>
      <sheetName val="ЛЧ Р"/>
      <sheetName val="см 5 ОДД "/>
      <sheetName val="Смета 2 эл.монтаж"/>
      <sheetName val="Смета 1 общестроит"/>
      <sheetName val="СВ"/>
      <sheetName val="СВОДНАЯ_"/>
      <sheetName val="Бл_электр_"/>
      <sheetName val="PO_Data"/>
      <sheetName val="7_ТХ_Сети_(кор)"/>
      <sheetName val="Tier_311208"/>
      <sheetName val="См_№7_Эл_"/>
      <sheetName val="См_№8_Пож_"/>
      <sheetName val="См_№3_ВиК"/>
      <sheetName val="Раб_АУ"/>
      <sheetName val="Сметы_за_сопровождение"/>
      <sheetName val="Настройки"/>
      <sheetName val="Коэффициенты"/>
      <sheetName val="W28"/>
      <sheetName val="СмРучБур"/>
      <sheetName val="Список_объектов"/>
      <sheetName val="проектные роли"/>
      <sheetName val="ЕТС (ф)"/>
      <sheetName val="Исх1"/>
      <sheetName val="См_3_АСУ"/>
      <sheetName val="Полигон_-_ИЭИ_"/>
      <sheetName val="Исх. данные"/>
      <sheetName val="Промер глуб"/>
      <sheetName val="Смета 7"/>
      <sheetName val="Расчет №1.1"/>
      <sheetName val="Расчет №2.1"/>
      <sheetName val="PO_Data1"/>
      <sheetName val="Раб_АУ1"/>
      <sheetName val="Сводная_1"/>
      <sheetName val="7_ТХ_Сети_(кор)1"/>
      <sheetName val="Tier_3112081"/>
      <sheetName val="См_№7_Эл_1"/>
      <sheetName val="См_№8_Пож_1"/>
      <sheetName val="См_№3_ВиК1"/>
      <sheetName val="Сметы_за_сопровождение1"/>
      <sheetName val="См_3_АСУ1"/>
      <sheetName val="Полигон_-_ИЭИ_1"/>
      <sheetName val="КБК_ДПК"/>
      <sheetName val="лч_и_кам"/>
      <sheetName val="ИД_СМР"/>
      <sheetName val="Вспом_"/>
      <sheetName val="2_Геология"/>
      <sheetName val="Объем_работ"/>
      <sheetName val="Виды_работ_АСО"/>
      <sheetName val="таблица_руко_1"/>
      <sheetName val="ФОТ_для_смет"/>
      <sheetName val="таблица_руко_"/>
      <sheetName val="ЕТС_(ф)"/>
      <sheetName val="Исх__данные"/>
      <sheetName val="Main_list"/>
      <sheetName val="ПД-2_2"/>
      <sheetName val="1_14"/>
      <sheetName val="1_7"/>
      <sheetName val="Промер_глуб"/>
      <sheetName val="Смета _4ПР ЭХЗ"/>
      <sheetName val="ЖД 3.1"/>
      <sheetName val="УСР"/>
      <sheetName val="Объемы"/>
      <sheetName val="СметаСводная п54"/>
      <sheetName val="Акт выполненных работ 46"/>
      <sheetName val="SMW_Служебная"/>
      <sheetName val="ДКСС от МПС"/>
      <sheetName val="РС"/>
      <sheetName val="темп"/>
      <sheetName val="2.1"/>
      <sheetName val="См_2 Шатурс сети  проект работы"/>
      <sheetName val="выборка "/>
      <sheetName val="выборка раб"/>
      <sheetName val="Ref"/>
      <sheetName val="Хаттон_90_忕と_x0005__x0000__x0000__x0000__x0000_"/>
      <sheetName val="Хаттон_90_忕〪_x0005__x0000__x0000__x0000__x0000_"/>
      <sheetName val="РабПр"/>
      <sheetName val="Восстановл_Лис礊め_x0005_"/>
      <sheetName val="Хаттон_90_礊め _x0000__x0000__x0000__x0000_"/>
      <sheetName val="СМ          "/>
      <sheetName val="таблица_руко       "/>
      <sheetName val="таблица_руко  _x0009_    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>
        <row r="1">
          <cell r="B1">
            <v>0</v>
          </cell>
        </row>
      </sheetData>
      <sheetData sheetId="690">
        <row r="1">
          <cell r="B1">
            <v>0</v>
          </cell>
        </row>
      </sheetData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B1">
            <v>0</v>
          </cell>
        </row>
      </sheetData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>
        <row r="1">
          <cell r="B1">
            <v>0</v>
          </cell>
        </row>
      </sheetData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>
        <row r="1">
          <cell r="B1">
            <v>0</v>
          </cell>
        </row>
      </sheetData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>
        <row r="1">
          <cell r="B1">
            <v>0</v>
          </cell>
        </row>
      </sheetData>
      <sheetData sheetId="750">
        <row r="1">
          <cell r="B1">
            <v>0</v>
          </cell>
        </row>
      </sheetData>
      <sheetData sheetId="751"/>
      <sheetData sheetId="752"/>
      <sheetData sheetId="753"/>
      <sheetData sheetId="754"/>
      <sheetData sheetId="755"/>
      <sheetData sheetId="756"/>
      <sheetData sheetId="757">
        <row r="1">
          <cell r="B1">
            <v>0</v>
          </cell>
        </row>
      </sheetData>
      <sheetData sheetId="758">
        <row r="1">
          <cell r="B1">
            <v>0</v>
          </cell>
        </row>
      </sheetData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>
        <row r="1">
          <cell r="B1">
            <v>0</v>
          </cell>
        </row>
      </sheetData>
      <sheetData sheetId="781"/>
      <sheetData sheetId="782"/>
      <sheetData sheetId="783"/>
      <sheetData sheetId="784"/>
      <sheetData sheetId="785"/>
      <sheetData sheetId="786"/>
      <sheetData sheetId="787">
        <row r="1">
          <cell r="B1">
            <v>0</v>
          </cell>
        </row>
      </sheetData>
      <sheetData sheetId="788">
        <row r="1">
          <cell r="B1">
            <v>0</v>
          </cell>
        </row>
      </sheetData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>
        <row r="1">
          <cell r="B1">
            <v>0</v>
          </cell>
        </row>
      </sheetData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>
        <row r="1">
          <cell r="B1">
            <v>0</v>
          </cell>
        </row>
      </sheetData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>
        <row r="1">
          <cell r="B1">
            <v>0</v>
          </cell>
        </row>
      </sheetData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>
        <row r="1">
          <cell r="B1">
            <v>0</v>
          </cell>
        </row>
      </sheetData>
      <sheetData sheetId="841">
        <row r="1">
          <cell r="B1">
            <v>0</v>
          </cell>
        </row>
      </sheetData>
      <sheetData sheetId="842">
        <row r="1">
          <cell r="B1">
            <v>0</v>
          </cell>
        </row>
      </sheetData>
      <sheetData sheetId="843"/>
      <sheetData sheetId="844"/>
      <sheetData sheetId="845"/>
      <sheetData sheetId="846"/>
      <sheetData sheetId="847">
        <row r="1">
          <cell r="B1">
            <v>0</v>
          </cell>
        </row>
      </sheetData>
      <sheetData sheetId="848">
        <row r="1">
          <cell r="B1">
            <v>0</v>
          </cell>
        </row>
      </sheetData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>
        <row r="1">
          <cell r="B1">
            <v>0</v>
          </cell>
        </row>
      </sheetData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>
        <row r="1">
          <cell r="B1">
            <v>0</v>
          </cell>
        </row>
      </sheetData>
      <sheetData sheetId="924">
        <row r="1">
          <cell r="B1">
            <v>0</v>
          </cell>
        </row>
      </sheetData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>
        <row r="1">
          <cell r="B1">
            <v>0</v>
          </cell>
        </row>
      </sheetData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>
        <row r="1">
          <cell r="B1">
            <v>0</v>
          </cell>
        </row>
      </sheetData>
      <sheetData sheetId="954">
        <row r="1">
          <cell r="B1">
            <v>0</v>
          </cell>
        </row>
      </sheetData>
      <sheetData sheetId="955"/>
      <sheetData sheetId="956"/>
      <sheetData sheetId="957"/>
      <sheetData sheetId="958"/>
      <sheetData sheetId="959"/>
      <sheetData sheetId="960"/>
      <sheetData sheetId="961"/>
      <sheetData sheetId="962">
        <row r="1">
          <cell r="B1">
            <v>0</v>
          </cell>
        </row>
      </sheetData>
      <sheetData sheetId="963">
        <row r="1">
          <cell r="B1">
            <v>0</v>
          </cell>
        </row>
      </sheetData>
      <sheetData sheetId="964">
        <row r="1">
          <cell r="B1">
            <v>0</v>
          </cell>
        </row>
      </sheetData>
      <sheetData sheetId="965">
        <row r="1">
          <cell r="B1">
            <v>0</v>
          </cell>
        </row>
      </sheetData>
      <sheetData sheetId="966">
        <row r="1">
          <cell r="B1">
            <v>0</v>
          </cell>
        </row>
      </sheetData>
      <sheetData sheetId="967">
        <row r="1">
          <cell r="B1">
            <v>0</v>
          </cell>
        </row>
      </sheetData>
      <sheetData sheetId="968">
        <row r="1">
          <cell r="B1">
            <v>0</v>
          </cell>
        </row>
      </sheetData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>
        <row r="1">
          <cell r="B1">
            <v>0</v>
          </cell>
        </row>
      </sheetData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>
        <row r="1">
          <cell r="B1">
            <v>0</v>
          </cell>
        </row>
      </sheetData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>
        <row r="1">
          <cell r="B1">
            <v>0</v>
          </cell>
        </row>
      </sheetData>
      <sheetData sheetId="1005"/>
      <sheetData sheetId="1006">
        <row r="1">
          <cell r="B1">
            <v>0</v>
          </cell>
        </row>
      </sheetData>
      <sheetData sheetId="1007">
        <row r="1">
          <cell r="B1">
            <v>0</v>
          </cell>
        </row>
      </sheetData>
      <sheetData sheetId="1008"/>
      <sheetData sheetId="1009"/>
      <sheetData sheetId="1010"/>
      <sheetData sheetId="1011"/>
      <sheetData sheetId="1012"/>
      <sheetData sheetId="1013"/>
      <sheetData sheetId="1014">
        <row r="1">
          <cell r="B1">
            <v>0</v>
          </cell>
        </row>
      </sheetData>
      <sheetData sheetId="1015">
        <row r="1">
          <cell r="B1">
            <v>0</v>
          </cell>
        </row>
      </sheetData>
      <sheetData sheetId="1016"/>
      <sheetData sheetId="1017"/>
      <sheetData sheetId="1018"/>
      <sheetData sheetId="1019"/>
      <sheetData sheetId="1020">
        <row r="1">
          <cell r="B1">
            <v>0</v>
          </cell>
        </row>
      </sheetData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>
        <row r="1">
          <cell r="B1">
            <v>0</v>
          </cell>
        </row>
      </sheetData>
      <sheetData sheetId="1036">
        <row r="1">
          <cell r="B1">
            <v>0</v>
          </cell>
        </row>
      </sheetData>
      <sheetData sheetId="1037">
        <row r="1">
          <cell r="B1">
            <v>0</v>
          </cell>
        </row>
      </sheetData>
      <sheetData sheetId="1038"/>
      <sheetData sheetId="1039"/>
      <sheetData sheetId="1040"/>
      <sheetData sheetId="1041"/>
      <sheetData sheetId="1042"/>
      <sheetData sheetId="1043"/>
      <sheetData sheetId="1044">
        <row r="1">
          <cell r="B1">
            <v>0</v>
          </cell>
        </row>
      </sheetData>
      <sheetData sheetId="1045">
        <row r="1">
          <cell r="B1">
            <v>0</v>
          </cell>
        </row>
      </sheetData>
      <sheetData sheetId="1046">
        <row r="1">
          <cell r="B1">
            <v>0</v>
          </cell>
        </row>
      </sheetData>
      <sheetData sheetId="1047"/>
      <sheetData sheetId="1048"/>
      <sheetData sheetId="1049"/>
      <sheetData sheetId="1050">
        <row r="1">
          <cell r="B1">
            <v>0</v>
          </cell>
        </row>
      </sheetData>
      <sheetData sheetId="1051">
        <row r="1">
          <cell r="B1">
            <v>0</v>
          </cell>
        </row>
      </sheetData>
      <sheetData sheetId="1052">
        <row r="1">
          <cell r="B1">
            <v>0</v>
          </cell>
        </row>
      </sheetData>
      <sheetData sheetId="1053">
        <row r="1">
          <cell r="B1">
            <v>0</v>
          </cell>
        </row>
      </sheetData>
      <sheetData sheetId="1054">
        <row r="1">
          <cell r="B1">
            <v>0</v>
          </cell>
        </row>
      </sheetData>
      <sheetData sheetId="1055">
        <row r="1">
          <cell r="B1">
            <v>0</v>
          </cell>
        </row>
      </sheetData>
      <sheetData sheetId="1056">
        <row r="1">
          <cell r="B1">
            <v>0</v>
          </cell>
        </row>
      </sheetData>
      <sheetData sheetId="1057">
        <row r="1">
          <cell r="B1">
            <v>0</v>
          </cell>
        </row>
      </sheetData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>
        <row r="1">
          <cell r="B1">
            <v>0</v>
          </cell>
        </row>
      </sheetData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>
        <row r="1">
          <cell r="B1">
            <v>0</v>
          </cell>
        </row>
      </sheetData>
      <sheetData sheetId="1113">
        <row r="1">
          <cell r="B1">
            <v>0</v>
          </cell>
        </row>
      </sheetData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>
        <row r="1">
          <cell r="B1">
            <v>0</v>
          </cell>
        </row>
      </sheetData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>
        <row r="1">
          <cell r="B1">
            <v>0</v>
          </cell>
        </row>
      </sheetData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>
        <row r="1">
          <cell r="B1">
            <v>0</v>
          </cell>
        </row>
      </sheetData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>
        <row r="1">
          <cell r="B1">
            <v>0</v>
          </cell>
        </row>
      </sheetData>
      <sheetData sheetId="1263">
        <row r="1">
          <cell r="B1">
            <v>0</v>
          </cell>
        </row>
      </sheetData>
      <sheetData sheetId="1264">
        <row r="1">
          <cell r="B1">
            <v>0</v>
          </cell>
        </row>
      </sheetData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>
        <row r="1">
          <cell r="B1">
            <v>0</v>
          </cell>
        </row>
      </sheetData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/>
      <sheetData sheetId="1558"/>
      <sheetData sheetId="1559"/>
      <sheetData sheetId="156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РС "/>
      <sheetName val="ЭХЗ"/>
      <sheetName val="эл_химз_"/>
      <sheetName val="геология_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Summary"/>
      <sheetName val="Зап-3- СЦБ"/>
      <sheetName val="График"/>
      <sheetName val="Кредиты"/>
      <sheetName val="свод 2"/>
      <sheetName val="Счет-Фактура"/>
      <sheetName val="Суточная"/>
      <sheetName val="ПДР"/>
      <sheetName val="вариант"/>
      <sheetName val="Табл38-7"/>
      <sheetName val="СС"/>
      <sheetName val="Смета 1"/>
      <sheetName val="РП"/>
      <sheetName val="данные"/>
      <sheetName val="Баланс"/>
      <sheetName val="СМЕТА проект"/>
      <sheetName val="Production and Spend"/>
      <sheetName val="Смета2_проект__раб_"/>
      <sheetName val="Зап-3-_СЦБ"/>
      <sheetName val="свод_2"/>
      <sheetName val="Данные_для_расчёта_сметы"/>
      <sheetName val="Смета_1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Шкаф"/>
      <sheetName val="Коэфф1."/>
      <sheetName val="Прайс лист"/>
      <sheetName val="1.3"/>
      <sheetName val="ИГ1"/>
      <sheetName val="К.рын"/>
      <sheetName val="Сводная смета"/>
      <sheetName val="Землеотвод"/>
      <sheetName val="информация"/>
      <sheetName val="шаблон"/>
      <sheetName val="свод 3"/>
      <sheetName val="1"/>
      <sheetName val="к.84-к.83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исходные данные"/>
      <sheetName val="расчетные таблицы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Calc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геолог"/>
      <sheetName val="SakhNIPI5"/>
      <sheetName val="ПИР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№1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МЕТА_проект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ыборка на22 июня"/>
      <sheetName val="HP_и_оргтехника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_x0009__x0003__x000c__x0011__x0011_"/>
      <sheetName val="таблица_руко_x0019__x0015_ _x0003__x000c__x0011__x0011_"/>
      <sheetName val="2 Геология"/>
      <sheetName val="ИД СМР"/>
      <sheetName val="ФОТ для смет"/>
      <sheetName val="ЛС_РЕС"/>
      <sheetName val="Норм"/>
      <sheetName val="Вспом."/>
      <sheetName val="УКП"/>
      <sheetName val="БД"/>
      <sheetName val="Лист4"/>
      <sheetName val="Общий"/>
      <sheetName val="ТабР"/>
      <sheetName val="База"/>
      <sheetName val="ПД-2.2"/>
      <sheetName val="Lucent"/>
      <sheetName val="BACT"/>
      <sheetName val="Общ"/>
      <sheetName val="6"/>
      <sheetName val="1.14"/>
      <sheetName val="1.7"/>
      <sheetName val="_x0000__x0000_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8"/>
      <sheetName val="СМИС"/>
      <sheetName val="СМ"/>
      <sheetName val="ИД ПНР"/>
      <sheetName val="#ССЫЛКА"/>
      <sheetName val="см 5 ОДД 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_x0000__x0000__x0000__x0000__x0000__x0000_"/>
      <sheetName val="3_гидромет"/>
      <sheetName val="Имя"/>
      <sheetName val="Смета 2 эл.монтаж"/>
      <sheetName val="Смета 1 общестроит"/>
      <sheetName val="basa"/>
      <sheetName val="СВ 2"/>
      <sheetName val="1.2_"/>
      <sheetName val="Base"/>
      <sheetName val="Технический лист"/>
      <sheetName val="кап.ремонт"/>
      <sheetName val="Обор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Исх"/>
      <sheetName val="Причины отклонений"/>
      <sheetName val="Статус работы"/>
      <sheetName val="Уровень графика"/>
      <sheetName val="анализ 2003_2004исполнение МТО"/>
      <sheetName val="Main list"/>
      <sheetName val="41"/>
      <sheetName val="Приложение 2"/>
      <sheetName val=" Свод"/>
      <sheetName val="Договорная цена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Тестовый"/>
      <sheetName val="Акт-Смета_30"/>
      <sheetName val="эл_химз_4"/>
      <sheetName val="геология_4"/>
      <sheetName val="Смета2_проект__раб_3"/>
      <sheetName val="РС_1"/>
      <sheetName val="Зап-3-_СЦБ3"/>
      <sheetName val="свод_23"/>
      <sheetName val="Данные_для_расчёта_сметы3"/>
      <sheetName val="СМЕТА_проект2"/>
      <sheetName val="Смета_13"/>
      <sheetName val="6_144"/>
      <sheetName val="6_3_14"/>
      <sheetName val="6_204"/>
      <sheetName val="6_4_14"/>
      <sheetName val="6_11_1__сторонние4"/>
      <sheetName val="8_14_КР_(списание)ОПСТИКР4"/>
      <sheetName val="Production_and_Spend2"/>
      <sheetName val="6_14_КР3"/>
      <sheetName val="Пример_расчета3"/>
      <sheetName val="СметаСводная_Рыб3"/>
      <sheetName val="Коэфф1_3"/>
      <sheetName val="Прайс_лист3"/>
      <sheetName val="1_32"/>
      <sheetName val="К_рын2"/>
      <sheetName val="Сводная_смета2"/>
      <sheetName val="свод_32"/>
      <sheetName val="к_84-к_833"/>
      <sheetName val="справ_3"/>
      <sheetName val="Пояснение_1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2"/>
      <sheetName val="исходные_данные2"/>
      <sheetName val="расчетные_таблицы2"/>
      <sheetName val="Лист_опроса2"/>
      <sheetName val="СметаСводная_Колпино2"/>
      <sheetName val="HP_и_оргтехника2"/>
      <sheetName val="СметаСводная_снег2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Таблица_22"/>
      <sheetName val="смета_2_проект__работы1"/>
      <sheetName val="Амур_ДОН2"/>
      <sheetName val="Ачинский_НПЗ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3_СЦБ-зап2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кп_ГК2"/>
      <sheetName val="Справочные_данные2"/>
      <sheetName val="Б_Сатка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Source_lists1"/>
      <sheetName val="PO_Data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Раб_АУ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Объем_работ1"/>
      <sheetName val="ТЗ_АСУ-11"/>
      <sheetName val="Виды_работ_АСО1"/>
      <sheetName val="таблица_руко_"/>
      <sheetName val="2_Геология1"/>
      <sheetName val="ИД_СМР1"/>
      <sheetName val="ФОТ_для_смет1"/>
      <sheetName val="таблица_руко_2"/>
      <sheetName val="Вспом_1"/>
      <sheetName val="ПД-2_21"/>
      <sheetName val="1_141"/>
      <sheetName val="1_71"/>
      <sheetName val="РАСПРЕД_ПО_ПРОЦЕСС1"/>
      <sheetName val="Исх_1"/>
      <sheetName val="ИД_ПНР1"/>
      <sheetName val="см_5_ОДД_1"/>
      <sheetName val="ПС"/>
      <sheetName val="эл_химз_3"/>
      <sheetName val="геология_3"/>
      <sheetName val="Смета2_проект__раб_2"/>
      <sheetName val="РС_"/>
      <sheetName val="Зап-3-_СЦБ2"/>
      <sheetName val="свод_22"/>
      <sheetName val="Данные_для_расчёта_сметы2"/>
      <sheetName val="СМЕТА_проект1"/>
      <sheetName val="Смета_12"/>
      <sheetName val="6_143"/>
      <sheetName val="6_3_13"/>
      <sheetName val="6_203"/>
      <sheetName val="6_4_13"/>
      <sheetName val="6_11_1__сторонние3"/>
      <sheetName val="8_14_КР_(списание)ОПСТИКР3"/>
      <sheetName val="Production_and_Spend1"/>
      <sheetName val="6_14_КР2"/>
      <sheetName val="Пример_расчета2"/>
      <sheetName val="СметаСводная_Рыб2"/>
      <sheetName val="Коэфф1_2"/>
      <sheetName val="Прайс_лист2"/>
      <sheetName val="1_31"/>
      <sheetName val="К_рын1"/>
      <sheetName val="Сводная_смета1"/>
      <sheetName val="свод_31"/>
      <sheetName val="к_84-к_832"/>
      <sheetName val="справ_2"/>
      <sheetName val="Пояснение_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1"/>
      <sheetName val="исходные_данные1"/>
      <sheetName val="расчетные_таблицы1"/>
      <sheetName val="Лист_опроса1"/>
      <sheetName val="СметаСводная_Колпино1"/>
      <sheetName val="HP_и_оргтехника1"/>
      <sheetName val="СметаСводная_снег1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Таблица_21"/>
      <sheetName val="смета_2_проект__работы"/>
      <sheetName val="Амур_ДОН1"/>
      <sheetName val="Ачинский_НПЗ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3_СЦБ-зап1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кп_ГК1"/>
      <sheetName val="Справочные_данные1"/>
      <sheetName val="Б_Сатка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Source_lists"/>
      <sheetName val="PO_Data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Объем_работ"/>
      <sheetName val="ТЗ_АСУ-1"/>
      <sheetName val="Виды_работ_АСО"/>
      <sheetName val="2_Геология"/>
      <sheetName val="ИД_СМР"/>
      <sheetName val="ФОТ_для_смет"/>
      <sheetName val="таблица_руко_1"/>
      <sheetName val="Вспом_"/>
      <sheetName val="ПД-2_2"/>
      <sheetName val="1_14"/>
      <sheetName val="1_7"/>
      <sheetName val="РАСПРЕД_ПО_ПРОЦЕСС"/>
      <sheetName val="Исх_"/>
      <sheetName val="ИД_ПНР"/>
      <sheetName val="см_5_ОДД_"/>
      <sheetName val="таблица_руко "/>
      <sheetName val="эл_химз_5"/>
      <sheetName val="геология_5"/>
      <sheetName val="Смета2_проект__раб_4"/>
      <sheetName val="РС_2"/>
      <sheetName val="Зап-3-_СЦБ4"/>
      <sheetName val="свод_24"/>
      <sheetName val="Данные_для_расчёта_сметы4"/>
      <sheetName val="СМЕТА_проект3"/>
      <sheetName val="Смета_14"/>
      <sheetName val="6_145"/>
      <sheetName val="6_3_15"/>
      <sheetName val="6_205"/>
      <sheetName val="6_4_15"/>
      <sheetName val="6_11_1__сторонние5"/>
      <sheetName val="8_14_КР_(списание)ОПСТИКР5"/>
      <sheetName val="Production_and_Spend3"/>
      <sheetName val="6_14_КР4"/>
      <sheetName val="Пример_расчета4"/>
      <sheetName val="СметаСводная_Рыб4"/>
      <sheetName val="Коэфф1_4"/>
      <sheetName val="Прайс_лист4"/>
      <sheetName val="1_33"/>
      <sheetName val="К_рын3"/>
      <sheetName val="Сводная_смета3"/>
      <sheetName val="свод_33"/>
      <sheetName val="к_84-к_834"/>
      <sheetName val="справ_4"/>
      <sheetName val="Пояснение_2"/>
      <sheetName val="См_1_наруж_водопровод4"/>
      <sheetName val="Разработка_проекта4"/>
      <sheetName val="КП_НовоКов4"/>
      <sheetName val="ПДР_ООО_&quot;Юкос_ФБЦ&quot;3"/>
      <sheetName val="Прибыль_опл3"/>
      <sheetName val="3_13"/>
      <sheetName val="Коммерческие_расходы3"/>
      <sheetName val="13_13"/>
      <sheetName val="исходные_данные3"/>
      <sheetName val="расчетные_таблицы3"/>
      <sheetName val="Лист_опроса3"/>
      <sheetName val="СметаСводная_Колпино3"/>
      <sheetName val="HP_и_оргтехника3"/>
      <sheetName val="СметаСводная_снег3"/>
      <sheetName val="СметаСводная_павильон3"/>
      <sheetName val="Перечень_ИУ3"/>
      <sheetName val="ст_ГТМ3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изыскания_23"/>
      <sheetName val="КП_к_ГК3"/>
      <sheetName val="Таблица_23"/>
      <sheetName val="смета_2_проект__работы2"/>
      <sheetName val="Амур_ДОН3"/>
      <sheetName val="Ачинский_НПЗ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Текущие_цены4"/>
      <sheetName val="отчет_эл_эн__20004"/>
      <sheetName val="№5_СУБ_Инж_защ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3_1_ТХ3"/>
      <sheetName val="3_53"/>
      <sheetName val="суб_подряд4"/>
      <sheetName val="ПСБ_-_ОЭ4"/>
      <sheetName val="См3_СЦБ-зап3"/>
      <sheetName val="Смета_23"/>
      <sheetName val="СметаСводная_1_оч4"/>
      <sheetName val="Перечень_Заказчиков3"/>
      <sheetName val="Капитальные_затраты3"/>
      <sheetName val="Opex_personnel_(Term_facs)3"/>
      <sheetName val="КП_(2)3"/>
      <sheetName val="2_2_3"/>
      <sheetName val="6_33"/>
      <sheetName val="6_73"/>
      <sheetName val="6_3_1_33"/>
      <sheetName val="Переменные_и_константы3"/>
      <sheetName val="свод_(2)3"/>
      <sheetName val="Калплан_ОИ2_Макм_крестики3"/>
      <sheetName val="Св__смета3"/>
      <sheetName val="РБС_ИЗМ13"/>
      <sheetName val="кп_ГК3"/>
      <sheetName val="Справочные_данные3"/>
      <sheetName val="Б_Сатка3"/>
      <sheetName val="смета_СИД3"/>
      <sheetName val="ресурсная_вед_3"/>
      <sheetName val="р_Волхов3"/>
      <sheetName val="Калплан_Кра3"/>
      <sheetName val="6_11_новый3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Source_lists2"/>
      <sheetName val="PO_Data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Раб_АУ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Объем_работ2"/>
      <sheetName val="ТЗ_АСУ-12"/>
      <sheetName val="Виды_работ_АСО2"/>
      <sheetName val="2_Геология2"/>
      <sheetName val="ИД_СМР2"/>
      <sheetName val="ФОТ_для_смет2"/>
      <sheetName val="Вспом_2"/>
      <sheetName val="ПД-2_22"/>
      <sheetName val="1_142"/>
      <sheetName val="1_72"/>
      <sheetName val="РАСПРЕД_ПО_ПРОЦЕСС2"/>
      <sheetName val="Исх_2"/>
      <sheetName val="ИД_ПНР2"/>
      <sheetName val="см_5_ОДД_2"/>
      <sheetName val="Смета_2_эл_монтаж"/>
      <sheetName val="Смета_1_общестроит"/>
      <sheetName val="СВ_2"/>
      <sheetName val="1_2_"/>
      <sheetName val="Технический_лист"/>
      <sheetName val="кап_ремонт"/>
      <sheetName val="Ограничения_шаблон"/>
      <sheetName val="Причины_отклонений"/>
      <sheetName val="Статус_работы"/>
      <sheetName val="Уровень_графика"/>
      <sheetName val="анализ_2003_2004исполнение_МТО"/>
      <sheetName val="Main_list"/>
      <sheetName val="Приложение_2"/>
      <sheetName val="_Свод"/>
      <sheetName val="Договорная_цена"/>
      <sheetName val="аванс_по_ОС"/>
      <sheetName val="Авансы_выданные"/>
      <sheetName val="Кред__задолж_"/>
      <sheetName val="таблица_руко_3"/>
      <sheetName val="ГАЗ_камаз"/>
      <sheetName val="№2Гидромет."/>
      <sheetName val="№2Геолог"/>
      <sheetName val="№2Геолог с.п."/>
      <sheetName val="№3Экологи (2этап)"/>
      <sheetName val="Пра_x0000_с_лист"/>
      <sheetName val="исключ ЭХЗ"/>
      <sheetName val="БДР"/>
      <sheetName val="КБК ДПК"/>
      <sheetName val="геол"/>
      <sheetName val="Должности"/>
      <sheetName val="const"/>
      <sheetName val="расчеты"/>
      <sheetName val="3 Сл.-структура затрат"/>
      <sheetName val="Исходная"/>
      <sheetName val="Пра"/>
      <sheetName val="Прил.5 СС"/>
      <sheetName val="Panduit"/>
      <sheetName val="расчет вязкости"/>
      <sheetName val="Сравнение с Finder - ДНС-5"/>
      <sheetName val="ДЦ"/>
      <sheetName val=" Оборудование  end"/>
      <sheetName val="ПС 110 кВ (доп)"/>
      <sheetName val="автоматизация РД"/>
      <sheetName val="Коэффициенты"/>
      <sheetName val="Форма 2.1"/>
      <sheetName val="W28"/>
      <sheetName val="сводная (2)"/>
      <sheetName val="Настройки"/>
      <sheetName val="таблица_руко_4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СВ"/>
      <sheetName val="Список_объектов"/>
      <sheetName val="GLOBAL"/>
      <sheetName val="ПД-2.1"/>
      <sheetName val="Прочее"/>
      <sheetName val="ЛЧ Р"/>
      <sheetName val="темп"/>
      <sheetName val="Производство электроэнергии"/>
      <sheetName val="Т11"/>
      <sheetName val="Т12"/>
      <sheetName val="Т7"/>
      <sheetName val="1.1"/>
      <sheetName val="1.2-1"/>
      <sheetName val="1.2-2"/>
      <sheetName val="1.2-3"/>
      <sheetName val="1.2-4"/>
      <sheetName val="1.2-5"/>
      <sheetName val="1.3.1"/>
      <sheetName val="1.3.2"/>
      <sheetName val="1.3.3"/>
      <sheetName val="1.4.1.1"/>
      <sheetName val="1.4.1.2"/>
      <sheetName val="1.4.1.3"/>
      <sheetName val="1.4.1.5"/>
      <sheetName val="1.5"/>
      <sheetName val="№2.1"/>
      <sheetName val="№2.2-1"/>
      <sheetName val="№2.2-2"/>
      <sheetName val="№2.2-3 "/>
      <sheetName val="2.2-5 "/>
      <sheetName val="№2.3.1"/>
      <sheetName val="№2.3.2"/>
      <sheetName val="2.3.3"/>
      <sheetName val="2.4.1.1"/>
      <sheetName val="2.4.1.3"/>
      <sheetName val="№3.1"/>
      <sheetName val="№3.2-1"/>
      <sheetName val="№3.2-2"/>
      <sheetName val="№3.2-3"/>
      <sheetName val="3.2-5 "/>
      <sheetName val="3.3.1"/>
      <sheetName val="3.3.2"/>
      <sheetName val="3.3.3"/>
      <sheetName val="3.4.1.3"/>
      <sheetName val="2.6"/>
      <sheetName val="2.7"/>
      <sheetName val="4.1"/>
      <sheetName val="4.2"/>
      <sheetName val="4.3"/>
      <sheetName val="4.4"/>
      <sheetName val="4.5"/>
      <sheetName val="4.6"/>
      <sheetName val="4.7"/>
      <sheetName val="4.9"/>
      <sheetName val="4.10"/>
      <sheetName val="4.10 (3)"/>
      <sheetName val="4.10 (2)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5.1"/>
      <sheetName val="5.2"/>
      <sheetName val="5.3"/>
      <sheetName val="5.4"/>
      <sheetName val="5.5"/>
      <sheetName val="5.6"/>
      <sheetName val="5.7"/>
      <sheetName val="5.8"/>
      <sheetName val="Настройка"/>
      <sheetName val="База ВОП"/>
      <sheetName val="База ПИР"/>
      <sheetName val="2.1"/>
      <sheetName val="2.2"/>
      <sheetName val="2.3"/>
      <sheetName val="2.3.2"/>
      <sheetName val="2.4"/>
      <sheetName val="2.5"/>
      <sheetName val=" Ком"/>
      <sheetName val="2.3.лаб"/>
      <sheetName val="3.1земля"/>
      <sheetName val="6.1-7.1"/>
      <sheetName val="рекульт"/>
      <sheetName val="ГО и ЧС"/>
      <sheetName val="ДПБ"/>
      <sheetName val="№3"/>
      <sheetName val="№1 СИД"/>
      <sheetName val="№2 Ком дьяк"/>
      <sheetName val="№3.2"/>
      <sheetName val="№3.3"/>
      <sheetName val="СВ смета"/>
      <sheetName val="№3.4"/>
      <sheetName val="№4 ПДЛУ и ЗУ"/>
      <sheetName val="№5 ППиМТ"/>
      <sheetName val="№6.1 ТГВ"/>
      <sheetName val="№6.2 ЭХЗ"/>
      <sheetName val="№6.3 ЭС (согл )"/>
      <sheetName val="№6.4 КИП"/>
      <sheetName val="№6.5 Согл (КИП) "/>
      <sheetName val="№6.6 МЕО "/>
      <sheetName val="№6.7 ПожБ (ПД)"/>
      <sheetName val="№6.8 Пром без (ПД)"/>
      <sheetName val="№6.9 эк аспект"/>
      <sheetName val="№6.10 ОВОС"/>
      <sheetName val="№6.11 отвод"/>
      <sheetName val="№6.12 рекул"/>
      <sheetName val="№6.13 отход"/>
      <sheetName val="№6.14 выброс"/>
      <sheetName val="№6.15 ИБ (ПД)"/>
      <sheetName val="№6.16 ИБ (РД)"/>
      <sheetName val="сммашбур"/>
      <sheetName val="ОбмОбслЗемОд"/>
      <sheetName val="смручбур"/>
      <sheetName val="ЕТС (ф)"/>
      <sheetName val="Смета _4ПР ЭХЗ"/>
      <sheetName val="РабПр"/>
      <sheetName val="См_2 Шатурс сети  проект работы"/>
      <sheetName val="Ref"/>
      <sheetName val="выборка "/>
      <sheetName val="выборка раб"/>
      <sheetName val="См_2_Шатурс_сети__проект_работы"/>
      <sheetName val="исключ_ЭХЗ"/>
      <sheetName val="КБК_ДПК"/>
      <sheetName val="Исх. данные"/>
      <sheetName val="Исх1"/>
      <sheetName val="Промер глуб"/>
      <sheetName val="Расчет №1.1"/>
      <sheetName val="Расчет №2.1"/>
      <sheetName val="ЕТС_(ф)"/>
      <sheetName val="Исх__данные"/>
      <sheetName val="Промер_глуб"/>
      <sheetName val="7"/>
      <sheetName val="Локальная смета 6-3-2"/>
      <sheetName val="РС"/>
      <sheetName val="Смета 7"/>
      <sheetName val="телемехан"/>
      <sheetName val="Setting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 refreshError="1"/>
      <sheetData sheetId="1552" refreshError="1"/>
      <sheetData sheetId="1553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/>
      <sheetData sheetId="1580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/>
      <sheetData sheetId="1746" refreshError="1"/>
      <sheetData sheetId="1747" refreshError="1"/>
      <sheetData sheetId="17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3"/>
      <sheetName val="эл_химз_"/>
      <sheetName val="геология_"/>
      <sheetName val="Лист1"/>
      <sheetName val="Обновление"/>
      <sheetName val="Цена"/>
      <sheetName val="Product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ПДР"/>
      <sheetName val="РасчетКомандир1"/>
      <sheetName val="РасчетКомандир2"/>
      <sheetName val="свод 2"/>
      <sheetName val="свод 3"/>
      <sheetName val="Зап-3- СЦБ"/>
      <sheetName val="Шкаф"/>
      <sheetName val="Коэфф1."/>
      <sheetName val="Прайс лист"/>
      <sheetName val="Справочные данные"/>
      <sheetName val="Амур ДОН"/>
      <sheetName val="кп ГК"/>
      <sheetName val="Б.Сатка"/>
      <sheetName val="Исполнение по оборуд_"/>
      <sheetName val="Calc"/>
      <sheetName val="total"/>
      <sheetName val="Комплектация"/>
      <sheetName val="трубы"/>
      <sheetName val="СМР"/>
      <sheetName val="дороги"/>
      <sheetName val="ИД"/>
      <sheetName val="исходные данные"/>
      <sheetName val="расчетные таблицы"/>
      <sheetName val="УП _2004"/>
      <sheetName val="См3 СЦБ-зап"/>
      <sheetName val="СметаСводная Рыб"/>
      <sheetName val="Справка"/>
      <sheetName val="свод_2"/>
      <sheetName val="свод_3"/>
      <sheetName val="Зап-3-_СЦБ"/>
      <sheetName val="Данные_для_расчёта_сметы"/>
      <sheetName val="геолог"/>
      <sheetName val="Summary"/>
      <sheetName val="ЭХЗ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DATA"/>
      <sheetName val="Списки"/>
      <sheetName val="6.14_КР"/>
      <sheetName val="см8"/>
      <sheetName val="Прилож"/>
      <sheetName val="Пример расчета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1"/>
      <sheetName val="РП"/>
      <sheetName val="к.84-к.83"/>
      <sheetName val="СМЕТА проект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Смета 1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2_проект__раб_"/>
      <sheetName val="Смета_1"/>
      <sheetName val="информация"/>
      <sheetName val="смета 2 проект. работы"/>
      <sheetName val="4сд"/>
      <sheetName val="2сд"/>
      <sheetName val="7сд"/>
      <sheetName val="MAIN_PARAMETERS"/>
      <sheetName val="Ачинский НПЗ"/>
      <sheetName val="СС замеч с ответами"/>
      <sheetName val="начало"/>
      <sheetName val="Main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уб.подряд"/>
      <sheetName val="ПСБ - ОЭ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см 5 ОДД "/>
      <sheetName val="эл_химз_3"/>
      <sheetName val="геология_3"/>
      <sheetName val="свод_22"/>
      <sheetName val="свод_32"/>
      <sheetName val="Зап-3-_СЦБ2"/>
      <sheetName val="Данные_для_расчёта_сметы2"/>
      <sheetName val="6_143"/>
      <sheetName val="6_3_13"/>
      <sheetName val="6_203"/>
      <sheetName val="6_4_13"/>
      <sheetName val="6_11_1__сторонние3"/>
      <sheetName val="8_14_КР_(списание)ОПСТИКР3"/>
      <sheetName val="Коэфф1_2"/>
      <sheetName val="Прайс_лист2"/>
      <sheetName val="Справочные_данные1"/>
      <sheetName val="Амур_ДОН1"/>
      <sheetName val="кп_ГК1"/>
      <sheetName val="Б_Сатка1"/>
      <sheetName val="Исполнение_по_оборуд_1"/>
      <sheetName val="исходные_данные1"/>
      <sheetName val="расчетные_таблицы1"/>
      <sheetName val="УП__20041"/>
      <sheetName val="См3_СЦБ-зап1"/>
      <sheetName val="СметаСводная_Рыб2"/>
      <sheetName val="Смета2_проект__раб_2"/>
      <sheetName val="Production_and_Spend1"/>
      <sheetName val="6_14_КР2"/>
      <sheetName val="Пример_расчета2"/>
      <sheetName val="1_31"/>
      <sheetName val="К_рын1"/>
      <sheetName val="Сводная_смета1"/>
      <sheetName val="к_84-к_832"/>
      <sheetName val="СМЕТА_проект2"/>
      <sheetName val="справ_2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2"/>
      <sheetName val="Лист_опроса2"/>
      <sheetName val="СметаСводная_Колпино1"/>
      <sheetName val="HP_и_оргтехника2"/>
      <sheetName val="СметаСводная_снег2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Смета_12"/>
      <sheetName val="Таблица_21"/>
      <sheetName val="смета_2_проект__работы1"/>
      <sheetName val="Ачинский_НПЗ1"/>
      <sheetName val="СС_замеч_с_ответами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1"/>
      <sheetName val="Табл_21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см_5_ОДД_1"/>
      <sheetName val="эл_химз_2"/>
      <sheetName val="геология_2"/>
      <sheetName val="свод_21"/>
      <sheetName val="свод_31"/>
      <sheetName val="Зап-3-_СЦБ1"/>
      <sheetName val="Данные_для_расчёта_сметы1"/>
      <sheetName val="6_142"/>
      <sheetName val="6_3_12"/>
      <sheetName val="6_202"/>
      <sheetName val="6_4_12"/>
      <sheetName val="6_11_1__сторонние2"/>
      <sheetName val="8_14_КР_(списание)ОПСТИКР2"/>
      <sheetName val="Коэфф1_1"/>
      <sheetName val="Прайс_лист1"/>
      <sheetName val="Справочные_данные"/>
      <sheetName val="Амур_ДОН"/>
      <sheetName val="кп_ГК"/>
      <sheetName val="Б_Сатка"/>
      <sheetName val="Исполнение_по_оборуд_"/>
      <sheetName val="исходные_данные"/>
      <sheetName val="расчетные_таблицы"/>
      <sheetName val="УП__2004"/>
      <sheetName val="См3_СЦБ-зап"/>
      <sheetName val="СметаСводная_Рыб1"/>
      <sheetName val="Смета2_проект__раб_1"/>
      <sheetName val="Production_and_Spend"/>
      <sheetName val="6_14_КР1"/>
      <sheetName val="Пример_расчета1"/>
      <sheetName val="1_3"/>
      <sheetName val="К_рын"/>
      <sheetName val="Сводная_смета"/>
      <sheetName val="к_84-к_831"/>
      <sheetName val="СМЕТА_проект1"/>
      <sheetName val="справ_1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"/>
      <sheetName val="Прибыль_опл"/>
      <sheetName val="3_1"/>
      <sheetName val="Коммерческие_расходы"/>
      <sheetName val="13_11"/>
      <sheetName val="Лист_опроса1"/>
      <sheetName val="СметаСводная_Колпино"/>
      <sheetName val="HP_и_оргтехника1"/>
      <sheetName val="СметаСводная_снег1"/>
      <sheetName val="СметаСводная_павильон"/>
      <sheetName val="Перечень_ИУ"/>
      <sheetName val="ст_ГТМ"/>
      <sheetName val="таблица_руководству"/>
      <sheetName val="Суточная_добыча_за_неделю"/>
      <sheetName val="Хаттон_90_90_Femco"/>
      <sheetName val="Таблица_4_АСУТП"/>
      <sheetName val="Смета_5_2__Кусты25,29,31,65"/>
      <sheetName val="свод_общ"/>
      <sheetName val="изыскания_2"/>
      <sheetName val="КП_к_ГК"/>
      <sheetName val="Смета_11"/>
      <sheetName val="Таблица_2"/>
      <sheetName val="смета_2_проект__работы"/>
      <sheetName val="Ачинский_НПЗ"/>
      <sheetName val="СС_замеч_с_ответами"/>
      <sheetName val="в_работу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20_Кредиты_краткосрочные"/>
      <sheetName val="Текущие_цены1"/>
      <sheetName val="отчет_эл_эн__20001"/>
      <sheetName val="№5_СУБ_Инж_защ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3_1_ТХ"/>
      <sheetName val="3_5"/>
      <sheetName val="суб_подряд1"/>
      <sheetName val="ПСБ_-_ОЭ1"/>
      <sheetName val="Смета_2"/>
      <sheetName val="СметаСводная_1_оч1"/>
      <sheetName val="Перечень_Заказчиков"/>
      <sheetName val="Капитальные_затраты"/>
      <sheetName val="Opex_personnel_(Term_facs)"/>
      <sheetName val="КП_(2)"/>
      <sheetName val="2_2_"/>
      <sheetName val="6_3"/>
      <sheetName val="6_7"/>
      <sheetName val="6_3_1_3"/>
      <sheetName val="Переменные_и_константы"/>
      <sheetName val="свод_(2)"/>
      <sheetName val="Калплан_ОИ2_Макм_крестики"/>
      <sheetName val="Св__смета"/>
      <sheetName val="РБС_ИЗМ1"/>
      <sheetName val="смета_СИД"/>
      <sheetName val="ресурсная_вед_"/>
      <sheetName val="р_Волхов"/>
      <sheetName val="Калплан_Кра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"/>
      <sheetName val="Табл_2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см_5_ОДД_"/>
      <sheetName val="эл_химз_4"/>
      <sheetName val="геология_4"/>
      <sheetName val="свод_23"/>
      <sheetName val="свод_33"/>
      <sheetName val="Зап-3-_СЦБ3"/>
      <sheetName val="Данные_для_расчёта_сметы3"/>
      <sheetName val="6_144"/>
      <sheetName val="6_3_14"/>
      <sheetName val="6_204"/>
      <sheetName val="6_4_14"/>
      <sheetName val="6_11_1__сторонние4"/>
      <sheetName val="8_14_КР_(списание)ОПСТИКР4"/>
      <sheetName val="Коэфф1_3"/>
      <sheetName val="Прайс_лист3"/>
      <sheetName val="Справочные_данные2"/>
      <sheetName val="Амур_ДОН2"/>
      <sheetName val="кп_ГК2"/>
      <sheetName val="Б_Сатка2"/>
      <sheetName val="Исполнение_по_оборуд_2"/>
      <sheetName val="исходные_данные2"/>
      <sheetName val="расчетные_таблицы2"/>
      <sheetName val="УП__20042"/>
      <sheetName val="См3_СЦБ-зап2"/>
      <sheetName val="СметаСводная_Рыб3"/>
      <sheetName val="Смета2_проект__раб_3"/>
      <sheetName val="Production_and_Spend2"/>
      <sheetName val="6_14_КР3"/>
      <sheetName val="Пример_расчета3"/>
      <sheetName val="1_32"/>
      <sheetName val="К_рын2"/>
      <sheetName val="Сводная_смета2"/>
      <sheetName val="к_84-к_833"/>
      <sheetName val="СМЕТА_проект3"/>
      <sheetName val="справ_3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3"/>
      <sheetName val="Лист_опроса3"/>
      <sheetName val="СметаСводная_Колпино2"/>
      <sheetName val="HP_и_оргтехника3"/>
      <sheetName val="СметаСводная_снег3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Смета_13"/>
      <sheetName val="Таблица_22"/>
      <sheetName val="смета_2_проект__работы2"/>
      <sheetName val="Ачинский_НПЗ2"/>
      <sheetName val="СС_замеч_с_ответами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2"/>
      <sheetName val="Табл_22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см_5_ОДД_2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Source lists"/>
      <sheetName val="Rub"/>
      <sheetName val="Сводная "/>
      <sheetName val="7.ТХ Сети (кор)"/>
      <sheetName val="Tier 311208"/>
      <sheetName val="PO Data"/>
      <sheetName val="свод_ИИР"/>
      <sheetName val="ПД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Объем работ"/>
      <sheetName val="MararashAA"/>
      <sheetName val="ПРОЦЕНТЫ"/>
      <sheetName val="Бл.электр."/>
      <sheetName val="2-stage"/>
      <sheetName val="АСУ-линия-1"/>
      <sheetName val="ТЗ АСУ-1"/>
      <sheetName val="Виды работ АСО"/>
      <sheetName val="таблица_руко_x0019__x0015__x0009__x0003__x000c__x0011__x0011_"/>
      <sheetName val="таблица_руко_x0019__x0015_ _x0003__x000c__x0011__x0011_"/>
      <sheetName val="3труба_(П)"/>
      <sheetName val="Объемы_работ_по_ПВ"/>
      <sheetName val="Таблица_5"/>
      <sheetName val="Таблица_3"/>
      <sheetName val="1_401_2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Source_lists"/>
      <sheetName val="Сводная_"/>
      <sheetName val="7_ТХ_Сети_(кор)"/>
      <sheetName val="Tier_311208"/>
      <sheetName val="PO_Data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лч_и_кам"/>
      <sheetName val="Объем_работ"/>
      <sheetName val="Бл_электр_"/>
      <sheetName val="ТЗ_АСУ-1"/>
      <sheetName val="Виды_работ_АСО"/>
      <sheetName val="таблица_руко_"/>
      <sheetName val="#ССЫЛКА"/>
      <sheetName val="ГАЗ_камаз"/>
      <sheetName val="таблица_руко_1"/>
      <sheetName val="сводная (2)"/>
      <sheetName val="проектные роли"/>
      <sheetName val="Исх."/>
      <sheetName val="таблица_руко 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топо"/>
      <sheetName val="установки"/>
      <sheetName val="8.14 КР (списание)ОПСТИКР"/>
      <sheetName val="Стр1"/>
      <sheetName val="Список"/>
      <sheetName val="Данные для расчёта сметы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ПДР"/>
      <sheetName val="6.14_КР"/>
      <sheetName val="Прилож"/>
      <sheetName val="см8"/>
      <sheetName val="DATA"/>
      <sheetName val="вариант"/>
      <sheetName val="Обновление"/>
      <sheetName val="Цена"/>
      <sheetName val="Product"/>
      <sheetName val="Summary"/>
      <sheetName val="Пример расчета"/>
      <sheetName val="свод 2"/>
      <sheetName val="Табл38-7"/>
      <sheetName val="Зап-3- СЦБ"/>
      <sheetName val="все"/>
      <sheetName val="информация"/>
      <sheetName val="Кредиты"/>
      <sheetName val="СметаСводная Рыб"/>
      <sheetName val="Нормы"/>
      <sheetName val="13.1"/>
      <sheetName val="Текущие цены"/>
      <sheetName val="рабочий"/>
      <sheetName val="окраска"/>
      <sheetName val="отчет эл_эн  2000"/>
      <sheetName val="Счет-Фактура"/>
      <sheetName val="к.84-к.83"/>
      <sheetName val="Коэфф1."/>
      <sheetName val="График"/>
      <sheetName val="ПОДПИСИ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ИГ1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метаСводная павильон"/>
      <sheetName val="93-110"/>
      <sheetName val="Св. смета"/>
      <sheetName val="РБС ИЗМ1"/>
      <sheetName val="СметаСводная снег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2002(v2)"/>
      <sheetName val="справ."/>
      <sheetName val="справ_"/>
      <sheetName val="2002_v2_"/>
      <sheetName val="СметаСводная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НМА"/>
      <sheetName val="оператор"/>
      <sheetName val="исх_данные"/>
      <sheetName val="СметаСводная Колпино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Opex personnel (Term facs)"/>
      <sheetName val="накладная"/>
      <sheetName val="Акт"/>
      <sheetName val="Капитальные затраты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2.2 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Баланс (Ф1)"/>
      <sheetName val="Смета-Т"/>
      <sheetName val=""/>
      <sheetName val="Смета 3 Гидролог"/>
      <sheetName val="Записка СЦБ"/>
      <sheetName val="13_1"/>
      <sheetName val="ИПЦ2002-2004"/>
      <sheetName val="РС 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КП_(2)"/>
      <sheetName val="свод_3"/>
      <sheetName val="Смета2_проект__раб_1"/>
      <sheetName val="Смета_11"/>
      <sheetName val="СМЕТА_проект"/>
      <sheetName val="Production_and_Spend"/>
      <sheetName val="Прайс_лист1"/>
      <sheetName val="1_3"/>
      <sheetName val="К_рын"/>
      <sheetName val="Сводная_смета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"/>
      <sheetName val="свод_(2)"/>
      <sheetName val="Калплан_ОИ2_Макм_крестики"/>
      <sheetName val="СметаСводная_павильон"/>
      <sheetName val="Св__смета"/>
      <sheetName val="РБС_ИЗМ1"/>
      <sheetName val="СметаСводная_снег"/>
      <sheetName val="Лист_опроса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таблица_руководству"/>
      <sheetName val="Суточная_добыча_за_неделю"/>
      <sheetName val="Прибыль_опл"/>
      <sheetName val="№5_СУБ_Инж_защ"/>
      <sheetName val="HP_и_оргтехника"/>
      <sheetName val="Таблица_2"/>
      <sheetName val="Таблица_4_АСУТП"/>
      <sheetName val="ст_ГТМ"/>
      <sheetName val="ПДР_ООО_&quot;Юкос_ФБЦ&quot;"/>
      <sheetName val="исходные_данные"/>
      <sheetName val="расчетные_таблицы"/>
      <sheetName val="Амур_ДОН"/>
      <sheetName val="кп_ГК"/>
      <sheetName val="Справочные_данные"/>
      <sheetName val="Б_Сатка"/>
      <sheetName val="справ_1"/>
      <sheetName val="Перечень_ИУ"/>
      <sheetName val="3_1_ТХ"/>
      <sheetName val="СметаСводная_Колпино"/>
      <sheetName val="3_5"/>
      <sheetName val="суб_подряд1"/>
      <sheetName val="ПСБ_-_ОЭ1"/>
      <sheetName val="Смета_2"/>
      <sheetName val="Ачинский_НПЗ"/>
      <sheetName val="См3_СЦБ-зап"/>
      <sheetName val="Хаттон_90_90_Femco"/>
      <sheetName val="свод_общ"/>
      <sheetName val="Смета_5_2__Кусты25,29,31,65"/>
      <sheetName val="смета_СИД"/>
      <sheetName val="ресурсная_вед_"/>
      <sheetName val="р_Волхов"/>
      <sheetName val="КП_к_ГК"/>
      <sheetName val="изыскания_2"/>
      <sheetName val="Калплан_Кра"/>
      <sheetName val="6_11_новый"/>
      <sheetName val="Opex_personnel_(Term_facs)"/>
      <sheetName val="Капитальные_затраты"/>
      <sheetName val="Восстановл_Лист37"/>
      <sheetName val="Source lists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выборка на22 июня"/>
      <sheetName val="ОПС"/>
      <sheetName val="1155"/>
      <sheetName val="3труба (П)"/>
      <sheetName val="15"/>
      <sheetName val="Объемы работ по ПВ"/>
      <sheetName val="16"/>
      <sheetName val="Таблица 5"/>
      <sheetName val="Таблица 3"/>
      <sheetName val="1.401.2"/>
      <sheetName val="PO Data"/>
      <sheetName val="Rub"/>
      <sheetName val="ПД"/>
      <sheetName val="РСС_АУ"/>
      <sheetName val="Раб.АУ"/>
      <sheetName val="Коэф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УП__2004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20_Кредиты_краткосрочные"/>
      <sheetName val="Перечень_Заказчиков"/>
      <sheetName val="КП_к_снег_Рыбинская"/>
      <sheetName val="Табл_5"/>
      <sheetName val="Табл_2"/>
      <sheetName val="2_2_"/>
      <sheetName val="свод_ИИР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Сметы за сопровождение"/>
      <sheetName val="ПС_x0000__x0000__x0000__x0000__x0000__x0000_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3_гидромет"/>
      <sheetName val="ПРОЦЕНТЫ"/>
      <sheetName val="MararashAA"/>
      <sheetName val="АСУ-линия-1"/>
      <sheetName val="ТЗ АСУ-1"/>
      <sheetName val="ИД СМР"/>
      <sheetName val="Вспом."/>
      <sheetName val="УКП"/>
      <sheetName val="БД"/>
      <sheetName val="Норм"/>
      <sheetName val="Лист4"/>
      <sheetName val="Общий"/>
      <sheetName val="ТабР"/>
      <sheetName val="Lucent"/>
      <sheetName val="BACT"/>
      <sheetName val="Общ"/>
      <sheetName val="2 Геология"/>
      <sheetName val="Объем работ"/>
      <sheetName val="Виды работ АСО"/>
      <sheetName val="таблица_руко_x0019__x0015__x0009__x0003__x000c__x0011__x0011_"/>
      <sheetName val="ФОТ для смет"/>
      <sheetName val="ЛС_РЕС"/>
      <sheetName val="_x0000__x0000_"/>
      <sheetName val="таблица_руко_x0019__x0015_ _x0003__x000c__x0011__x0011_"/>
      <sheetName val="КБК ДПК"/>
      <sheetName val="ЕТС (ф)"/>
      <sheetName val="база"/>
      <sheetName val="ПС"/>
      <sheetName val="13_11"/>
      <sheetName val="Пояснение_"/>
      <sheetName val="смета_2_проект__работы"/>
      <sheetName val="СтрЗапасов_(2)"/>
      <sheetName val="PwC_Copies_from_old_models_--&gt;&gt;"/>
      <sheetName val="Сравнение_ДПН_факт_06-07"/>
      <sheetName val="НМ_расчеты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РС_"/>
      <sheetName val="Исх1"/>
      <sheetName val="Main list"/>
      <sheetName val="ПД-2.2"/>
      <sheetName val="6"/>
      <sheetName val="1.14"/>
      <sheetName val="1.7"/>
      <sheetName val="#ССЫЛКА"/>
      <sheetName val="СМ"/>
      <sheetName val="СМИС"/>
      <sheetName val="эл_химз_4"/>
      <sheetName val="геология_4"/>
      <sheetName val="6_144"/>
      <sheetName val="6_3_14"/>
      <sheetName val="6_204"/>
      <sheetName val="6_4_14"/>
      <sheetName val="6_11_1__сторонние4"/>
      <sheetName val="8_14_КР_(списание)ОПСТИКР4"/>
      <sheetName val="Данные_для_расчёта_сметы3"/>
      <sheetName val="6_14_КР3"/>
      <sheetName val="13_13"/>
      <sheetName val="свод_23"/>
      <sheetName val="Зап-3-_СЦБ3"/>
      <sheetName val="Пример_расчета3"/>
      <sheetName val="СметаСводная_Рыб3"/>
      <sheetName val="Текущие_цены3"/>
      <sheetName val="отчет_эл_эн__20003"/>
      <sheetName val="к_84-к_833"/>
      <sheetName val="Коэфф1_3"/>
      <sheetName val="6_32"/>
      <sheetName val="6_72"/>
      <sheetName val="6_3_1_32"/>
      <sheetName val="КП_(2)2"/>
      <sheetName val="свод_32"/>
      <sheetName val="Смета2_проект__раб_3"/>
      <sheetName val="Смета_13"/>
      <sheetName val="СМЕТА_проект2"/>
      <sheetName val="Production_and_Spend2"/>
      <sheetName val="Прайс_лист3"/>
      <sheetName val="1_32"/>
      <sheetName val="К_рын2"/>
      <sheetName val="Сводная_смета2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2"/>
      <sheetName val="свод_(2)2"/>
      <sheetName val="Калплан_ОИ2_Макм_крестики2"/>
      <sheetName val="СметаСводная_павильон2"/>
      <sheetName val="Св__смета2"/>
      <sheetName val="РБС_ИЗМ1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2"/>
      <sheetName val="Таблица_4_АСУТП2"/>
      <sheetName val="ст_ГТМ2"/>
      <sheetName val="ПДР_ООО_&quot;Юкос_ФБЦ&quot;2"/>
      <sheetName val="исходные_данные2"/>
      <sheetName val="расчетные_таблицы2"/>
      <sheetName val="Амур_ДОН2"/>
      <sheetName val="кп_ГК2"/>
      <sheetName val="Справочные_данные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3"/>
      <sheetName val="ПСБ_-_ОЭ3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2"/>
      <sheetName val="ресурсная_вед_2"/>
      <sheetName val="р_Волхов2"/>
      <sheetName val="КП_к_ГК2"/>
      <sheetName val="изыскания_22"/>
      <sheetName val="Калплан_Кра2"/>
      <sheetName val="6_11_новый2"/>
      <sheetName val="Opex_personnel_(Term_facs)2"/>
      <sheetName val="Капитальные_затраты2"/>
      <sheetName val="Пояснение_2"/>
      <sheetName val="3_12"/>
      <sheetName val="Коммерческие_расходы2"/>
      <sheetName val="смета_2_проект__работы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2_2_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РС_2"/>
      <sheetName val="Source_lists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PO_Data1"/>
      <sheetName val="Раб_А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ТЗ_АСУ-11"/>
      <sheetName val="ИД_СМР1"/>
      <sheetName val="Вспом_1"/>
      <sheetName val="2_Геология1"/>
      <sheetName val="Объем_работ1"/>
      <sheetName val="Виды_работ_АСО1"/>
      <sheetName val="таблица_руко_2"/>
      <sheetName val="ФОТ_для_смет1"/>
      <sheetName val="таблица_руко_"/>
      <sheetName val="КБК_ДПК1"/>
      <sheetName val="ЕТС_(ф)1"/>
      <sheetName val="эл_химз_3"/>
      <sheetName val="геология_3"/>
      <sheetName val="6_143"/>
      <sheetName val="6_3_13"/>
      <sheetName val="6_203"/>
      <sheetName val="6_4_13"/>
      <sheetName val="6_11_1__сторонние3"/>
      <sheetName val="8_14_КР_(списание)ОПСТИКР3"/>
      <sheetName val="Данные_для_расчёта_сметы2"/>
      <sheetName val="6_14_КР2"/>
      <sheetName val="13_12"/>
      <sheetName val="свод_22"/>
      <sheetName val="Зап-3-_СЦБ2"/>
      <sheetName val="Пример_расчета2"/>
      <sheetName val="СметаСводная_Рыб2"/>
      <sheetName val="Текущие_цены2"/>
      <sheetName val="отчет_эл_эн__20002"/>
      <sheetName val="к_84-к_832"/>
      <sheetName val="Коэфф1_2"/>
      <sheetName val="6_31"/>
      <sheetName val="6_71"/>
      <sheetName val="6_3_1_31"/>
      <sheetName val="КП_(2)1"/>
      <sheetName val="свод_31"/>
      <sheetName val="Смета2_проект__раб_2"/>
      <sheetName val="Смета_12"/>
      <sheetName val="СМЕТА_проект1"/>
      <sheetName val="Production_and_Spend1"/>
      <sheetName val="Прайс_лист2"/>
      <sheetName val="1_31"/>
      <sheetName val="К_рын1"/>
      <sheetName val="Сводная_смета1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1"/>
      <sheetName val="свод_(2)1"/>
      <sheetName val="Калплан_ОИ2_Макм_крестики1"/>
      <sheetName val="СметаСводная_павильон1"/>
      <sheetName val="Св__смета1"/>
      <sheetName val="РБС_ИЗМ11"/>
      <sheetName val="СметаСводная_снег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1"/>
      <sheetName val="Таблица_4_АСУТП1"/>
      <sheetName val="ст_ГТМ1"/>
      <sheetName val="ПДР_ООО_&quot;Юкос_ФБЦ&quot;1"/>
      <sheetName val="исходные_данные1"/>
      <sheetName val="расчетные_таблицы1"/>
      <sheetName val="Амур_ДОН1"/>
      <sheetName val="кп_ГК1"/>
      <sheetName val="Справочные_данные1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2"/>
      <sheetName val="ПСБ_-_ОЭ2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1"/>
      <sheetName val="ресурсная_вед_1"/>
      <sheetName val="р_Волхов1"/>
      <sheetName val="КП_к_ГК1"/>
      <sheetName val="изыскания_21"/>
      <sheetName val="Калплан_Кра1"/>
      <sheetName val="6_11_новый1"/>
      <sheetName val="Opex_personnel_(Term_facs)1"/>
      <sheetName val="Капитальные_затраты1"/>
      <sheetName val="Пояснение_1"/>
      <sheetName val="3_11"/>
      <sheetName val="Коммерческие_расходы1"/>
      <sheetName val="смета_2_проект__работы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РС_1"/>
      <sheetName val="Source_lists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PO_Data"/>
      <sheetName val="Раб_А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ТЗ_АСУ-1"/>
      <sheetName val="ИД_СМР"/>
      <sheetName val="Вспом_"/>
      <sheetName val="2_Геология"/>
      <sheetName val="Объем_работ"/>
      <sheetName val="Виды_работ_АСО"/>
      <sheetName val="таблица_руко_1"/>
      <sheetName val="ФОТ_для_смет"/>
      <sheetName val="КБК_ДПК"/>
      <sheetName val="ЕТС_(ф)"/>
      <sheetName val="эл_химз_5"/>
      <sheetName val="геология_5"/>
      <sheetName val="6_145"/>
      <sheetName val="6_3_15"/>
      <sheetName val="6_205"/>
      <sheetName val="6_4_15"/>
      <sheetName val="6_11_1__сторонние5"/>
      <sheetName val="8_14_КР_(списание)ОПСТИКР5"/>
      <sheetName val="Данные_для_расчёта_сметы4"/>
      <sheetName val="6_14_КР4"/>
      <sheetName val="13_14"/>
      <sheetName val="свод_24"/>
      <sheetName val="Зап-3-_СЦБ4"/>
      <sheetName val="Пример_расчета4"/>
      <sheetName val="СметаСводная_Рыб4"/>
      <sheetName val="Текущие_цены4"/>
      <sheetName val="отчет_эл_эн__20004"/>
      <sheetName val="к_84-к_834"/>
      <sheetName val="Коэфф1_4"/>
      <sheetName val="6_33"/>
      <sheetName val="6_73"/>
      <sheetName val="6_3_1_33"/>
      <sheetName val="КП_(2)3"/>
      <sheetName val="свод_33"/>
      <sheetName val="Смета2_проект__раб_4"/>
      <sheetName val="Смета_14"/>
      <sheetName val="СМЕТА_проект3"/>
      <sheetName val="Production_and_Spend3"/>
      <sheetName val="Прайс_лист4"/>
      <sheetName val="1_33"/>
      <sheetName val="К_рын3"/>
      <sheetName val="Сводная_смета3"/>
      <sheetName val="См_1_наруж_водопровод4"/>
      <sheetName val="Разработка_проекта4"/>
      <sheetName val="КП_НовоКов4"/>
      <sheetName val="СметаСводная_1_оч4"/>
      <sheetName val="Переменные_и_константы3"/>
      <sheetName val="свод_(2)3"/>
      <sheetName val="Калплан_ОИ2_Макм_крестики3"/>
      <sheetName val="СметаСводная_павильон3"/>
      <sheetName val="Св__смета3"/>
      <sheetName val="РБС_ИЗМ13"/>
      <sheetName val="СметаСводная_снег3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3"/>
      <sheetName val="Таблица_4_АСУТП3"/>
      <sheetName val="ст_ГТМ3"/>
      <sheetName val="ПДР_ООО_&quot;Юкос_ФБЦ&quot;3"/>
      <sheetName val="исходные_данные3"/>
      <sheetName val="расчетные_таблицы3"/>
      <sheetName val="Амур_ДОН3"/>
      <sheetName val="кп_ГК3"/>
      <sheetName val="Справочные_данные3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4"/>
      <sheetName val="ПСБ_-_ОЭ4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3"/>
      <sheetName val="ресурсная_вед_3"/>
      <sheetName val="р_Волхов3"/>
      <sheetName val="КП_к_ГК3"/>
      <sheetName val="изыскания_23"/>
      <sheetName val="Калплан_Кра3"/>
      <sheetName val="6_11_новый3"/>
      <sheetName val="Opex_personnel_(Term_facs)3"/>
      <sheetName val="Капитальные_затраты3"/>
      <sheetName val="Пояснение_3"/>
      <sheetName val="3_13"/>
      <sheetName val="Коммерческие_расходы3"/>
      <sheetName val="смета_2_проект__работы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2_2_3"/>
      <sheetName val="СтрЗапасов_(2)3"/>
      <sheetName val="PwC_Copies_from_old_models_--&gt;3"/>
      <sheetName val="Сравнение_ДПН_факт_06-073"/>
      <sheetName val="НМ_расчеты3"/>
      <sheetName val="КП_к_снег_Рыбинская3"/>
      <sheetName val="Коэф_КВ3"/>
      <sheetName val="Смета_терзем3"/>
      <sheetName val="Кал_план_Жукова_даты_-_не_надо3"/>
      <sheetName val="матер_3"/>
      <sheetName val="КП_Прим_(3)3"/>
      <sheetName val="кп_(3)3"/>
      <sheetName val="фонтан_разбитый23"/>
      <sheetName val="Баланс_(Ф1)3"/>
      <sheetName val="Смета_3_Гидролог3"/>
      <sheetName val="Записка_СЦБ3"/>
      <sheetName val="РС_3"/>
      <sheetName val="Source_lists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PO_Data2"/>
      <sheetName val="Раб_А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ТЗ_АСУ-12"/>
      <sheetName val="ИД_СМР2"/>
      <sheetName val="Вспом_2"/>
      <sheetName val="2_Геология2"/>
      <sheetName val="Объем_работ2"/>
      <sheetName val="Виды_работ_АСО2"/>
      <sheetName val="таблица_руко "/>
      <sheetName val="ФОТ_для_смет2"/>
      <sheetName val="КБК_ДПК2"/>
      <sheetName val="ЕТС_(ф)2"/>
      <sheetName val="таблица_руко_3"/>
      <sheetName val="эл_химз_6"/>
      <sheetName val="геология_6"/>
      <sheetName val="6_146"/>
      <sheetName val="6_3_16"/>
      <sheetName val="6_206"/>
      <sheetName val="6_4_16"/>
      <sheetName val="6_11_1__сторонние6"/>
      <sheetName val="8_14_КР_(списание)ОПСТИКР6"/>
      <sheetName val="Данные_для_расчёта_сметы5"/>
      <sheetName val="6_14_КР5"/>
      <sheetName val="13_15"/>
      <sheetName val="свод_25"/>
      <sheetName val="Зап-3-_СЦБ5"/>
      <sheetName val="Пример_расчета5"/>
      <sheetName val="СметаСводная_Рыб5"/>
      <sheetName val="Текущие_цены5"/>
      <sheetName val="отчет_эл_эн__20005"/>
      <sheetName val="к_84-к_835"/>
      <sheetName val="Коэфф1_5"/>
      <sheetName val="6_34"/>
      <sheetName val="6_74"/>
      <sheetName val="6_3_1_34"/>
      <sheetName val="КП_(2)4"/>
      <sheetName val="свод_34"/>
      <sheetName val="Смета2_проект__раб_5"/>
      <sheetName val="Смета_15"/>
      <sheetName val="СМЕТА_проект4"/>
      <sheetName val="Production_and_Spend4"/>
      <sheetName val="Прайс_лист5"/>
      <sheetName val="1_34"/>
      <sheetName val="К_рын4"/>
      <sheetName val="Сводная_смета4"/>
      <sheetName val="См_1_наруж_водопровод5"/>
      <sheetName val="Разработка_проекта5"/>
      <sheetName val="КП_НовоКов5"/>
      <sheetName val="СметаСводная_1_оч5"/>
      <sheetName val="Переменные_и_константы4"/>
      <sheetName val="свод_(2)4"/>
      <sheetName val="Калплан_ОИ2_Макм_крестики4"/>
      <sheetName val="СметаСводная_павильон4"/>
      <sheetName val="Св__смета4"/>
      <sheetName val="РБС_ИЗМ14"/>
      <sheetName val="СметаСводная_снег4"/>
      <sheetName val="Лист_опроса4"/>
      <sheetName val="Исполнение__освоение_по_закупк4"/>
      <sheetName val="Исполнение_для_Ускова4"/>
      <sheetName val="Выборка_по_отсыпкам4"/>
      <sheetName val="ИП__отсыпки_4"/>
      <sheetName val="ИП__отсыпки_ФОТ_диз_т_4"/>
      <sheetName val="ИП__отсыпки___выборка_4"/>
      <sheetName val="Исполнение_по_оборуд_4"/>
      <sheetName val="Исполнение_по_оборуд___2_4"/>
      <sheetName val="Исполнение_сжато4"/>
      <sheetName val="Форма_для_бурения4"/>
      <sheetName val="Форма_для_КС4"/>
      <sheetName val="Форма_для_ГР4"/>
      <sheetName val="Смета_1свод4"/>
      <sheetName val="таблица_руководству4"/>
      <sheetName val="Суточная_добыча_за_неделю4"/>
      <sheetName val="Прибыль_опл4"/>
      <sheetName val="№5_СУБ_Инж_защ4"/>
      <sheetName val="HP_и_оргтехника4"/>
      <sheetName val="Таблица_24"/>
      <sheetName val="Таблица_4_АСУТП4"/>
      <sheetName val="ст_ГТМ4"/>
      <sheetName val="ПДР_ООО_&quot;Юкос_ФБЦ&quot;4"/>
      <sheetName val="исходные_данные4"/>
      <sheetName val="расчетные_таблицы4"/>
      <sheetName val="Амур_ДОН4"/>
      <sheetName val="кп_ГК4"/>
      <sheetName val="Справочные_данные4"/>
      <sheetName val="Б_Сатка4"/>
      <sheetName val="справ_5"/>
      <sheetName val="Перечень_ИУ4"/>
      <sheetName val="3_1_ТХ4"/>
      <sheetName val="СметаСводная_Колпино4"/>
      <sheetName val="3_54"/>
      <sheetName val="суб_подряд5"/>
      <sheetName val="ПСБ_-_ОЭ5"/>
      <sheetName val="Смета_24"/>
      <sheetName val="Ачинский_НПЗ4"/>
      <sheetName val="См3_СЦБ-зап4"/>
      <sheetName val="Хаттон_90_90_Femco4"/>
      <sheetName val="свод_общ4"/>
      <sheetName val="Смета_5_2__Кусты25,29,31,654"/>
      <sheetName val="смета_СИД4"/>
      <sheetName val="ресурсная_вед_4"/>
      <sheetName val="р_Волхов4"/>
      <sheetName val="КП_к_ГК4"/>
      <sheetName val="изыскания_24"/>
      <sheetName val="Калплан_Кра4"/>
      <sheetName val="6_11_новый4"/>
      <sheetName val="Opex_personnel_(Term_facs)4"/>
      <sheetName val="Капитальные_затраты4"/>
      <sheetName val="Пояснение_4"/>
      <sheetName val="3_14"/>
      <sheetName val="Коммерческие_расходы4"/>
      <sheetName val="смета_2_проект__работы4"/>
      <sheetName val="СС_замеч_с_ответами4"/>
      <sheetName val="УП__20044"/>
      <sheetName val="в_работу4"/>
      <sheetName val="3_24"/>
      <sheetName val="3_34"/>
      <sheetName val="Р2_14"/>
      <sheetName val="Р2_24"/>
      <sheetName val="Удельные(проф_)4"/>
      <sheetName val="Константы_и_результаты4"/>
      <sheetName val="расчет_№34"/>
      <sheetName val="20_Кредиты_краткосрочные4"/>
      <sheetName val="Перечень_Заказчиков4"/>
      <sheetName val="2_2_4"/>
      <sheetName val="СтрЗапасов_(2)4"/>
      <sheetName val="PwC_Copies_from_old_models_--&gt;4"/>
      <sheetName val="Сравнение_ДПН_факт_06-074"/>
      <sheetName val="НМ_расчеты4"/>
      <sheetName val="КП_к_снег_Рыбинская4"/>
      <sheetName val="Коэф_КВ4"/>
      <sheetName val="Смета_терзем4"/>
      <sheetName val="Кал_план_Жукова_даты_-_не_надо4"/>
      <sheetName val="матер_4"/>
      <sheetName val="КП_Прим_(3)4"/>
      <sheetName val="кп_(3)4"/>
      <sheetName val="фонтан_разбитый24"/>
      <sheetName val="Баланс_(Ф1)4"/>
      <sheetName val="Смета_3_Гидролог4"/>
      <sheetName val="Записка_СЦБ4"/>
      <sheetName val="РС_4"/>
      <sheetName val="Source_lists3"/>
      <sheetName val="Общая_часть3"/>
      <sheetName val="Табл_54"/>
      <sheetName val="Табл_24"/>
      <sheetName val="См_№3_ОПР3"/>
      <sheetName val="см_№6_АВЗУ_и_ГПЗУ3"/>
      <sheetName val="Input_Assumptions3"/>
      <sheetName val="см_№1_1_Геодезические_работы_3"/>
      <sheetName val="см_№1_4_Экология_3"/>
      <sheetName val="АСУ_ТП_1_этап_ПД3"/>
      <sheetName val="Расчет_курса3"/>
      <sheetName val="Курс_доллара3"/>
      <sheetName val="Календарь_новый3"/>
      <sheetName val="Смета_№_1_ИИ_линия3"/>
      <sheetName val="Дополнительные_параметры3"/>
      <sheetName val="Свод_объем3"/>
      <sheetName val="Дог_цена3"/>
      <sheetName val="выборка_на22_июня3"/>
      <sheetName val="3труба_(П)3"/>
      <sheetName val="Объемы_работ_по_ПВ3"/>
      <sheetName val="Таблица_53"/>
      <sheetName val="Таблица_33"/>
      <sheetName val="1_401_23"/>
      <sheetName val="PO_Data3"/>
      <sheetName val="Раб_АУ3"/>
      <sheetName val="р_Нева4"/>
      <sheetName val="р_Молога4"/>
      <sheetName val="18_рек_Ю-Х4"/>
      <sheetName val="нпс_Палкино4"/>
      <sheetName val="Россия_-_Китай4"/>
      <sheetName val="КМ_210-2384"/>
      <sheetName val="БТС-2_км_405-4594"/>
      <sheetName val="БТС-2_км_405-4534"/>
      <sheetName val="БТС-2_км_313-3524"/>
      <sheetName val="БТС-2_км326-3524"/>
      <sheetName val="Улейма_И4"/>
      <sheetName val="Белая_УБКА4"/>
      <sheetName val="км_72-75р_Левоннька4"/>
      <sheetName val="киенгоп-н_Челны_км_104-2064"/>
      <sheetName val="ВЛ_Урдома4"/>
      <sheetName val="Вл_Микунь_Урдома4"/>
      <sheetName val="ВЛ_Синдор-Микунь4"/>
      <sheetName val="Тон_Чермасан4"/>
      <sheetName val="Трасса_км_16-1474"/>
      <sheetName val="трасса_0-764"/>
      <sheetName val="Колва_784"/>
      <sheetName val="Гидрология__р_Колва_км_384"/>
      <sheetName val="ПСП_4"/>
      <sheetName val="Новая_сводка_(до_бюджета)_(2)5"/>
      <sheetName val="Что_пришло5"/>
      <sheetName val="влад-таблица_(2)5"/>
      <sheetName val="Новая_сводка_(до_бюджета)5"/>
      <sheetName val="Новая_сводка5"/>
      <sheetName val="Общие_расходы5"/>
      <sheetName val="Новая_сводка_(по_бюджету)5"/>
      <sheetName val="Íîâàÿ_ñâîäêà_(äî_áþäæåòà)_(2)5"/>
      <sheetName val="×òî_ïðèøëî5"/>
      <sheetName val="âëàä-òàáëèöà_(2)5"/>
      <sheetName val="Íîâàÿ_ñâîäêà_(äî_áþäæåòà)5"/>
      <sheetName val="Íîâàÿ_ñâîäêà5"/>
      <sheetName val="Îáùèå_ðàñõîäû5"/>
      <sheetName val="Íîâàÿ_ñâîäêà_(ïî_áþäæåòó)5"/>
      <sheetName val="6_10_15"/>
      <sheetName val="6_7_3_ТН5"/>
      <sheetName val="6_16"/>
      <sheetName val="6_52-свод4"/>
      <sheetName val="ДДС_(Форма_№3)3"/>
      <sheetName val="Сводная_3"/>
      <sheetName val="7_ТХ_Сети_(кор)3"/>
      <sheetName val="Tier_3112083"/>
      <sheetName val="Акт_выбора3"/>
      <sheetName val="См_№7_Эл_3"/>
      <sheetName val="См_№8_Пож_3"/>
      <sheetName val="См_№3_ВиК3"/>
      <sheetName val="Сметы_за_сопровождение3"/>
      <sheetName val="См_3_АСУ3"/>
      <sheetName val="Полигон_-_ИЭИ_3"/>
      <sheetName val="Смета_ТЗ_АСУ-163"/>
      <sheetName val="База_Геодезия3"/>
      <sheetName val="База_Геология3"/>
      <sheetName val="База_Геофизика3"/>
      <sheetName val="4_1_13"/>
      <sheetName val="исп_1_1_13"/>
      <sheetName val="База_Гидро3"/>
      <sheetName val="4_2_13"/>
      <sheetName val="исп_1_1_23"/>
      <sheetName val="Исп__смета_этап_1_1,_1_23"/>
      <sheetName val="Бл_электр_3"/>
      <sheetName val="лч_и_кам3"/>
      <sheetName val="ТЗ_АСУ-13"/>
      <sheetName val="ИД_СМР3"/>
      <sheetName val="Вспом_3"/>
      <sheetName val="2_Геология3"/>
      <sheetName val="Объем_работ3"/>
      <sheetName val="Виды_работ_АСО3"/>
      <sheetName val="ФОТ_для_смет3"/>
      <sheetName val="КБК_ДПК3"/>
      <sheetName val="ЕТС_(ф)3"/>
      <sheetName val="Main_list"/>
      <sheetName val="ПД-2_2"/>
      <sheetName val="1_14"/>
      <sheetName val="1_7"/>
      <sheetName val="таблица_руко_4"/>
      <sheetName val="исх-данные"/>
      <sheetName val="Исх. данные"/>
      <sheetName val="8"/>
      <sheetName val="Пра_x0000_с_лист"/>
      <sheetName val="Сводный"/>
      <sheetName val="basa"/>
      <sheetName val="Имя"/>
      <sheetName val="кап.ремонт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Обор"/>
      <sheetName val="Приложение 2"/>
      <sheetName val="Должности"/>
      <sheetName val="Лист"/>
      <sheetName val="Исх"/>
      <sheetName val="Исх.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Промер глуб"/>
      <sheetName val="ИД ПНР"/>
      <sheetName val="Технический лист"/>
      <sheetName val="анализ 2003_2004исполнение МТО"/>
      <sheetName val="Тестовый"/>
      <sheetName val="Panduit"/>
      <sheetName val=" Свод"/>
      <sheetName val="Пра"/>
      <sheetName val="исключ ЭХЗ"/>
      <sheetName val="БДР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ГАЗ_камаз"/>
      <sheetName val="41"/>
      <sheetName val="Договорная цена"/>
      <sheetName val="№2Гидромет."/>
      <sheetName val="№2Геолог"/>
      <sheetName val="№2Геолог с.п."/>
      <sheetName val="№3Экологи (2этап)"/>
      <sheetName val="Исходная"/>
      <sheetName val="3 Сл.-структура затрат"/>
      <sheetName val="const"/>
      <sheetName val="расчеты"/>
      <sheetName val="ПС 110 кВ (доп)"/>
      <sheetName val="ПД-2.1"/>
      <sheetName val="Смета 7"/>
      <sheetName val="Прил.5 СС"/>
      <sheetName val="расчет вязкости"/>
      <sheetName val="Сравнение с Finder - ДНС-5"/>
      <sheetName val="Расчет №1.1"/>
      <sheetName val="Расчет №2.1"/>
      <sheetName val="таблица_руко_5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Исх__данные"/>
      <sheetName val="Промер_глуб"/>
      <sheetName val="см 5 ОДД "/>
      <sheetName val="Смета _4ПР ЭХЗ"/>
      <sheetName val="РабПр"/>
      <sheetName val="SENSITIVITY"/>
      <sheetName val="Исх__данные1"/>
      <sheetName val="Main_list1"/>
      <sheetName val="ПД-2_21"/>
      <sheetName val="1_141"/>
      <sheetName val="1_71"/>
      <sheetName val="Индексы"/>
      <sheetName val="Исх__данные2"/>
      <sheetName val="Main_list2"/>
      <sheetName val="ПД-2_22"/>
      <sheetName val="1_142"/>
      <sheetName val="1_72"/>
      <sheetName val="Промер_глуб1"/>
      <sheetName val="кап_ремонт"/>
      <sheetName val="СВ_2"/>
      <sheetName val="1_2_"/>
      <sheetName val="РАСПРЕД_ПО_ПРОЦЕСС"/>
      <sheetName val="Приложение_2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Расчет_№1_1"/>
      <sheetName val="Расчет_№2_1"/>
      <sheetName val="ИД_ПНР"/>
      <sheetName val="Технический_лист"/>
      <sheetName val="анализ_2003_2004исполнение_МТО"/>
      <sheetName val="сводная (2)"/>
      <sheetName val="Расч(подряд)"/>
      <sheetName val="Пр2 Р. стоимости"/>
      <sheetName val="Акт-Смета_30"/>
      <sheetName val="W28"/>
      <sheetName val="телемехан"/>
      <sheetName val="Форма 2.1"/>
      <sheetName val="ДЦ"/>
      <sheetName val=" Оборудование  end"/>
      <sheetName val="автоматизация РД"/>
      <sheetName val="Смета 2 эл.монтаж"/>
      <sheetName val="Смета 1 общестроит"/>
      <sheetName val="GLOBAL"/>
      <sheetName val="Прочее"/>
      <sheetName val="ИНСТРУКЦИЯ"/>
      <sheetName val="темп"/>
      <sheetName val="ЛЧ Р"/>
      <sheetName val="2.1"/>
      <sheetName val="Акт выполненных работ 46"/>
      <sheetName val="SMW_Служебная"/>
      <sheetName val="СМ          "/>
      <sheetName val="таблица_руко       "/>
      <sheetName val="таблица_руко  _x0009_    "/>
      <sheetName val="ЖД 3.1"/>
      <sheetName val="УСР"/>
      <sheetName val="Объемы"/>
      <sheetName val="СметаСводная п54"/>
      <sheetName val="СметаСводная пуш"/>
      <sheetName val="1-1"/>
      <sheetName val="1-2"/>
      <sheetName val="1-4"/>
      <sheetName val="изм2-1"/>
      <sheetName val="2-2"/>
      <sheetName val="2-3"/>
      <sheetName val="изм7-1"/>
      <sheetName val="изм9-1"/>
      <sheetName val="Коэффициенты"/>
      <sheetName val="Восстановл_Лис礊め_x0005_"/>
      <sheetName val="См_2 Шатурс сети  проект работы"/>
      <sheetName val="Ref"/>
      <sheetName val="выборка "/>
      <sheetName val="выборка раб"/>
      <sheetName val="7"/>
      <sheetName val="СВ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>
        <row r="1">
          <cell r="B1">
            <v>0</v>
          </cell>
        </row>
      </sheetData>
      <sheetData sheetId="811">
        <row r="1">
          <cell r="B1">
            <v>0</v>
          </cell>
        </row>
      </sheetData>
      <sheetData sheetId="812">
        <row r="1">
          <cell r="B1">
            <v>0</v>
          </cell>
        </row>
      </sheetData>
      <sheetData sheetId="813">
        <row r="1">
          <cell r="B1">
            <v>0</v>
          </cell>
        </row>
      </sheetData>
      <sheetData sheetId="814">
        <row r="1">
          <cell r="B1">
            <v>0</v>
          </cell>
        </row>
      </sheetData>
      <sheetData sheetId="815">
        <row r="1">
          <cell r="B1">
            <v>0</v>
          </cell>
        </row>
      </sheetData>
      <sheetData sheetId="816">
        <row r="1">
          <cell r="B1">
            <v>0</v>
          </cell>
        </row>
      </sheetData>
      <sheetData sheetId="817">
        <row r="1">
          <cell r="B1">
            <v>0</v>
          </cell>
        </row>
      </sheetData>
      <sheetData sheetId="818">
        <row r="1">
          <cell r="B1">
            <v>0</v>
          </cell>
        </row>
      </sheetData>
      <sheetData sheetId="819">
        <row r="1">
          <cell r="B1">
            <v>0</v>
          </cell>
        </row>
      </sheetData>
      <sheetData sheetId="820">
        <row r="1">
          <cell r="B1">
            <v>0</v>
          </cell>
        </row>
      </sheetData>
      <sheetData sheetId="821">
        <row r="1">
          <cell r="B1">
            <v>0</v>
          </cell>
        </row>
      </sheetData>
      <sheetData sheetId="822">
        <row r="1">
          <cell r="B1">
            <v>0</v>
          </cell>
        </row>
      </sheetData>
      <sheetData sheetId="823">
        <row r="1">
          <cell r="B1">
            <v>0</v>
          </cell>
        </row>
      </sheetData>
      <sheetData sheetId="824">
        <row r="1">
          <cell r="B1">
            <v>0</v>
          </cell>
        </row>
      </sheetData>
      <sheetData sheetId="825">
        <row r="1">
          <cell r="B1">
            <v>0</v>
          </cell>
        </row>
      </sheetData>
      <sheetData sheetId="826">
        <row r="1">
          <cell r="B1">
            <v>0</v>
          </cell>
        </row>
      </sheetData>
      <sheetData sheetId="827">
        <row r="1">
          <cell r="B1">
            <v>0</v>
          </cell>
        </row>
      </sheetData>
      <sheetData sheetId="828">
        <row r="1">
          <cell r="B1">
            <v>0</v>
          </cell>
        </row>
      </sheetData>
      <sheetData sheetId="829">
        <row r="1">
          <cell r="B1">
            <v>0</v>
          </cell>
        </row>
      </sheetData>
      <sheetData sheetId="830">
        <row r="1">
          <cell r="B1">
            <v>0</v>
          </cell>
        </row>
      </sheetData>
      <sheetData sheetId="831">
        <row r="1">
          <cell r="B1">
            <v>0</v>
          </cell>
        </row>
      </sheetData>
      <sheetData sheetId="832">
        <row r="1">
          <cell r="B1">
            <v>0</v>
          </cell>
        </row>
      </sheetData>
      <sheetData sheetId="833">
        <row r="1">
          <cell r="B1">
            <v>0</v>
          </cell>
        </row>
      </sheetData>
      <sheetData sheetId="834">
        <row r="1">
          <cell r="B1">
            <v>0</v>
          </cell>
        </row>
      </sheetData>
      <sheetData sheetId="835">
        <row r="1">
          <cell r="B1">
            <v>0</v>
          </cell>
        </row>
      </sheetData>
      <sheetData sheetId="836">
        <row r="1">
          <cell r="B1">
            <v>0</v>
          </cell>
        </row>
      </sheetData>
      <sheetData sheetId="837">
        <row r="1">
          <cell r="B1">
            <v>0</v>
          </cell>
        </row>
      </sheetData>
      <sheetData sheetId="838">
        <row r="1">
          <cell r="B1">
            <v>0</v>
          </cell>
        </row>
      </sheetData>
      <sheetData sheetId="839">
        <row r="1">
          <cell r="B1">
            <v>0</v>
          </cell>
        </row>
      </sheetData>
      <sheetData sheetId="840">
        <row r="1">
          <cell r="B1">
            <v>0</v>
          </cell>
        </row>
      </sheetData>
      <sheetData sheetId="841">
        <row r="1">
          <cell r="B1">
            <v>0</v>
          </cell>
        </row>
      </sheetData>
      <sheetData sheetId="842">
        <row r="1">
          <cell r="B1">
            <v>0</v>
          </cell>
        </row>
      </sheetData>
      <sheetData sheetId="843">
        <row r="1">
          <cell r="B1">
            <v>0</v>
          </cell>
        </row>
      </sheetData>
      <sheetData sheetId="844">
        <row r="1">
          <cell r="B1">
            <v>0</v>
          </cell>
        </row>
      </sheetData>
      <sheetData sheetId="845">
        <row r="1">
          <cell r="B1">
            <v>0</v>
          </cell>
        </row>
      </sheetData>
      <sheetData sheetId="846">
        <row r="1">
          <cell r="B1">
            <v>0</v>
          </cell>
        </row>
      </sheetData>
      <sheetData sheetId="847">
        <row r="1">
          <cell r="B1">
            <v>0</v>
          </cell>
        </row>
      </sheetData>
      <sheetData sheetId="848">
        <row r="1">
          <cell r="B1">
            <v>0</v>
          </cell>
        </row>
      </sheetData>
      <sheetData sheetId="849">
        <row r="1">
          <cell r="B1">
            <v>0</v>
          </cell>
        </row>
      </sheetData>
      <sheetData sheetId="850">
        <row r="1">
          <cell r="B1">
            <v>0</v>
          </cell>
        </row>
      </sheetData>
      <sheetData sheetId="851">
        <row r="1">
          <cell r="B1">
            <v>0</v>
          </cell>
        </row>
      </sheetData>
      <sheetData sheetId="852">
        <row r="1">
          <cell r="B1">
            <v>0</v>
          </cell>
        </row>
      </sheetData>
      <sheetData sheetId="853">
        <row r="1">
          <cell r="B1">
            <v>0</v>
          </cell>
        </row>
      </sheetData>
      <sheetData sheetId="854">
        <row r="1">
          <cell r="B1">
            <v>0</v>
          </cell>
        </row>
      </sheetData>
      <sheetData sheetId="855">
        <row r="1">
          <cell r="B1">
            <v>0</v>
          </cell>
        </row>
      </sheetData>
      <sheetData sheetId="856">
        <row r="1">
          <cell r="B1">
            <v>0</v>
          </cell>
        </row>
      </sheetData>
      <sheetData sheetId="857">
        <row r="1">
          <cell r="B1">
            <v>0</v>
          </cell>
        </row>
      </sheetData>
      <sheetData sheetId="858">
        <row r="1">
          <cell r="B1">
            <v>0</v>
          </cell>
        </row>
      </sheetData>
      <sheetData sheetId="859">
        <row r="1">
          <cell r="B1">
            <v>0</v>
          </cell>
        </row>
      </sheetData>
      <sheetData sheetId="860">
        <row r="1">
          <cell r="B1">
            <v>0</v>
          </cell>
        </row>
      </sheetData>
      <sheetData sheetId="861">
        <row r="1">
          <cell r="B1">
            <v>0</v>
          </cell>
        </row>
      </sheetData>
      <sheetData sheetId="862">
        <row r="1">
          <cell r="B1">
            <v>0</v>
          </cell>
        </row>
      </sheetData>
      <sheetData sheetId="863">
        <row r="1">
          <cell r="B1">
            <v>0</v>
          </cell>
        </row>
      </sheetData>
      <sheetData sheetId="864">
        <row r="1">
          <cell r="B1">
            <v>0</v>
          </cell>
        </row>
      </sheetData>
      <sheetData sheetId="865">
        <row r="1">
          <cell r="B1">
            <v>0</v>
          </cell>
        </row>
      </sheetData>
      <sheetData sheetId="866">
        <row r="1">
          <cell r="B1">
            <v>0</v>
          </cell>
        </row>
      </sheetData>
      <sheetData sheetId="867">
        <row r="1">
          <cell r="B1">
            <v>0</v>
          </cell>
        </row>
      </sheetData>
      <sheetData sheetId="868">
        <row r="1">
          <cell r="B1">
            <v>0</v>
          </cell>
        </row>
      </sheetData>
      <sheetData sheetId="869">
        <row r="1">
          <cell r="B1">
            <v>0</v>
          </cell>
        </row>
      </sheetData>
      <sheetData sheetId="870">
        <row r="1">
          <cell r="B1">
            <v>0</v>
          </cell>
        </row>
      </sheetData>
      <sheetData sheetId="871">
        <row r="1">
          <cell r="B1">
            <v>0</v>
          </cell>
        </row>
      </sheetData>
      <sheetData sheetId="872">
        <row r="1">
          <cell r="B1">
            <v>0</v>
          </cell>
        </row>
      </sheetData>
      <sheetData sheetId="873">
        <row r="1">
          <cell r="B1">
            <v>0</v>
          </cell>
        </row>
      </sheetData>
      <sheetData sheetId="874">
        <row r="1">
          <cell r="B1">
            <v>0</v>
          </cell>
        </row>
      </sheetData>
      <sheetData sheetId="875">
        <row r="1">
          <cell r="B1">
            <v>0</v>
          </cell>
        </row>
      </sheetData>
      <sheetData sheetId="876">
        <row r="1">
          <cell r="B1">
            <v>0</v>
          </cell>
        </row>
      </sheetData>
      <sheetData sheetId="877">
        <row r="1">
          <cell r="B1">
            <v>0</v>
          </cell>
        </row>
      </sheetData>
      <sheetData sheetId="878">
        <row r="1">
          <cell r="B1">
            <v>0</v>
          </cell>
        </row>
      </sheetData>
      <sheetData sheetId="879">
        <row r="1">
          <cell r="B1">
            <v>0</v>
          </cell>
        </row>
      </sheetData>
      <sheetData sheetId="880">
        <row r="1">
          <cell r="B1">
            <v>0</v>
          </cell>
        </row>
      </sheetData>
      <sheetData sheetId="881">
        <row r="1">
          <cell r="B1">
            <v>0</v>
          </cell>
        </row>
      </sheetData>
      <sheetData sheetId="882">
        <row r="1">
          <cell r="B1">
            <v>0</v>
          </cell>
        </row>
      </sheetData>
      <sheetData sheetId="883">
        <row r="1">
          <cell r="B1">
            <v>0</v>
          </cell>
        </row>
      </sheetData>
      <sheetData sheetId="884">
        <row r="1">
          <cell r="B1">
            <v>0</v>
          </cell>
        </row>
      </sheetData>
      <sheetData sheetId="885">
        <row r="1">
          <cell r="B1">
            <v>0</v>
          </cell>
        </row>
      </sheetData>
      <sheetData sheetId="886">
        <row r="1">
          <cell r="B1">
            <v>0</v>
          </cell>
        </row>
      </sheetData>
      <sheetData sheetId="887">
        <row r="1">
          <cell r="B1">
            <v>0</v>
          </cell>
        </row>
      </sheetData>
      <sheetData sheetId="888">
        <row r="1">
          <cell r="B1">
            <v>0</v>
          </cell>
        </row>
      </sheetData>
      <sheetData sheetId="889">
        <row r="1">
          <cell r="B1">
            <v>0</v>
          </cell>
        </row>
      </sheetData>
      <sheetData sheetId="890">
        <row r="1">
          <cell r="B1">
            <v>0</v>
          </cell>
        </row>
      </sheetData>
      <sheetData sheetId="891">
        <row r="1">
          <cell r="B1">
            <v>0</v>
          </cell>
        </row>
      </sheetData>
      <sheetData sheetId="892">
        <row r="1">
          <cell r="B1">
            <v>0</v>
          </cell>
        </row>
      </sheetData>
      <sheetData sheetId="893">
        <row r="1">
          <cell r="B1">
            <v>0</v>
          </cell>
        </row>
      </sheetData>
      <sheetData sheetId="894">
        <row r="1">
          <cell r="B1">
            <v>0</v>
          </cell>
        </row>
      </sheetData>
      <sheetData sheetId="895">
        <row r="1">
          <cell r="B1">
            <v>0</v>
          </cell>
        </row>
      </sheetData>
      <sheetData sheetId="896">
        <row r="1">
          <cell r="B1">
            <v>0</v>
          </cell>
        </row>
      </sheetData>
      <sheetData sheetId="897">
        <row r="1">
          <cell r="B1">
            <v>0</v>
          </cell>
        </row>
      </sheetData>
      <sheetData sheetId="898">
        <row r="1">
          <cell r="B1">
            <v>0</v>
          </cell>
        </row>
      </sheetData>
      <sheetData sheetId="899">
        <row r="1">
          <cell r="B1">
            <v>0</v>
          </cell>
        </row>
      </sheetData>
      <sheetData sheetId="900">
        <row r="1">
          <cell r="B1">
            <v>0</v>
          </cell>
        </row>
      </sheetData>
      <sheetData sheetId="901">
        <row r="1">
          <cell r="B1">
            <v>0</v>
          </cell>
        </row>
      </sheetData>
      <sheetData sheetId="902">
        <row r="1">
          <cell r="B1">
            <v>0</v>
          </cell>
        </row>
      </sheetData>
      <sheetData sheetId="903">
        <row r="1">
          <cell r="B1">
            <v>0</v>
          </cell>
        </row>
      </sheetData>
      <sheetData sheetId="904">
        <row r="1">
          <cell r="B1">
            <v>0</v>
          </cell>
        </row>
      </sheetData>
      <sheetData sheetId="905">
        <row r="1">
          <cell r="B1">
            <v>0</v>
          </cell>
        </row>
      </sheetData>
      <sheetData sheetId="906">
        <row r="1">
          <cell r="B1">
            <v>0</v>
          </cell>
        </row>
      </sheetData>
      <sheetData sheetId="907">
        <row r="1">
          <cell r="B1">
            <v>0</v>
          </cell>
        </row>
      </sheetData>
      <sheetData sheetId="908">
        <row r="1">
          <cell r="B1">
            <v>0</v>
          </cell>
        </row>
      </sheetData>
      <sheetData sheetId="909">
        <row r="1">
          <cell r="B1">
            <v>0</v>
          </cell>
        </row>
      </sheetData>
      <sheetData sheetId="910">
        <row r="1">
          <cell r="B1">
            <v>0</v>
          </cell>
        </row>
      </sheetData>
      <sheetData sheetId="911">
        <row r="1">
          <cell r="B1">
            <v>0</v>
          </cell>
        </row>
      </sheetData>
      <sheetData sheetId="912">
        <row r="1">
          <cell r="B1">
            <v>0</v>
          </cell>
        </row>
      </sheetData>
      <sheetData sheetId="913">
        <row r="1">
          <cell r="B1">
            <v>0</v>
          </cell>
        </row>
      </sheetData>
      <sheetData sheetId="914">
        <row r="1">
          <cell r="B1">
            <v>0</v>
          </cell>
        </row>
      </sheetData>
      <sheetData sheetId="915">
        <row r="1">
          <cell r="B1">
            <v>0</v>
          </cell>
        </row>
      </sheetData>
      <sheetData sheetId="916">
        <row r="1">
          <cell r="B1">
            <v>0</v>
          </cell>
        </row>
      </sheetData>
      <sheetData sheetId="917">
        <row r="1">
          <cell r="B1">
            <v>0</v>
          </cell>
        </row>
      </sheetData>
      <sheetData sheetId="918">
        <row r="1">
          <cell r="B1">
            <v>0</v>
          </cell>
        </row>
      </sheetData>
      <sheetData sheetId="919">
        <row r="1">
          <cell r="B1">
            <v>0</v>
          </cell>
        </row>
      </sheetData>
      <sheetData sheetId="920">
        <row r="1">
          <cell r="B1">
            <v>0</v>
          </cell>
        </row>
      </sheetData>
      <sheetData sheetId="921">
        <row r="1">
          <cell r="B1">
            <v>0</v>
          </cell>
        </row>
      </sheetData>
      <sheetData sheetId="922">
        <row r="1">
          <cell r="B1">
            <v>0</v>
          </cell>
        </row>
      </sheetData>
      <sheetData sheetId="923">
        <row r="1">
          <cell r="B1">
            <v>0</v>
          </cell>
        </row>
      </sheetData>
      <sheetData sheetId="924">
        <row r="1">
          <cell r="B1">
            <v>0</v>
          </cell>
        </row>
      </sheetData>
      <sheetData sheetId="925">
        <row r="1">
          <cell r="B1">
            <v>0</v>
          </cell>
        </row>
      </sheetData>
      <sheetData sheetId="926">
        <row r="1">
          <cell r="B1">
            <v>0</v>
          </cell>
        </row>
      </sheetData>
      <sheetData sheetId="927">
        <row r="1">
          <cell r="B1">
            <v>0</v>
          </cell>
        </row>
      </sheetData>
      <sheetData sheetId="928">
        <row r="1">
          <cell r="B1">
            <v>0</v>
          </cell>
        </row>
      </sheetData>
      <sheetData sheetId="929">
        <row r="1">
          <cell r="B1">
            <v>0</v>
          </cell>
        </row>
      </sheetData>
      <sheetData sheetId="930">
        <row r="1">
          <cell r="B1">
            <v>0</v>
          </cell>
        </row>
      </sheetData>
      <sheetData sheetId="931">
        <row r="1">
          <cell r="B1">
            <v>0</v>
          </cell>
        </row>
      </sheetData>
      <sheetData sheetId="932">
        <row r="1">
          <cell r="B1">
            <v>0</v>
          </cell>
        </row>
      </sheetData>
      <sheetData sheetId="933">
        <row r="1">
          <cell r="B1">
            <v>0</v>
          </cell>
        </row>
      </sheetData>
      <sheetData sheetId="934">
        <row r="1">
          <cell r="B1">
            <v>0</v>
          </cell>
        </row>
      </sheetData>
      <sheetData sheetId="935">
        <row r="1">
          <cell r="B1">
            <v>0</v>
          </cell>
        </row>
      </sheetData>
      <sheetData sheetId="936">
        <row r="1">
          <cell r="B1">
            <v>0</v>
          </cell>
        </row>
      </sheetData>
      <sheetData sheetId="937">
        <row r="1">
          <cell r="B1">
            <v>0</v>
          </cell>
        </row>
      </sheetData>
      <sheetData sheetId="938">
        <row r="1">
          <cell r="B1">
            <v>0</v>
          </cell>
        </row>
      </sheetData>
      <sheetData sheetId="939">
        <row r="1">
          <cell r="B1">
            <v>0</v>
          </cell>
        </row>
      </sheetData>
      <sheetData sheetId="940">
        <row r="1">
          <cell r="B1">
            <v>0</v>
          </cell>
        </row>
      </sheetData>
      <sheetData sheetId="941">
        <row r="1">
          <cell r="B1">
            <v>0</v>
          </cell>
        </row>
      </sheetData>
      <sheetData sheetId="942">
        <row r="1">
          <cell r="B1">
            <v>0</v>
          </cell>
        </row>
      </sheetData>
      <sheetData sheetId="943">
        <row r="1">
          <cell r="B1">
            <v>0</v>
          </cell>
        </row>
      </sheetData>
      <sheetData sheetId="944">
        <row r="1">
          <cell r="B1">
            <v>0</v>
          </cell>
        </row>
      </sheetData>
      <sheetData sheetId="945">
        <row r="1">
          <cell r="B1">
            <v>0</v>
          </cell>
        </row>
      </sheetData>
      <sheetData sheetId="946">
        <row r="1">
          <cell r="B1">
            <v>0</v>
          </cell>
        </row>
      </sheetData>
      <sheetData sheetId="947">
        <row r="1">
          <cell r="B1">
            <v>0</v>
          </cell>
        </row>
      </sheetData>
      <sheetData sheetId="948">
        <row r="1">
          <cell r="B1">
            <v>0</v>
          </cell>
        </row>
      </sheetData>
      <sheetData sheetId="949">
        <row r="1">
          <cell r="B1">
            <v>0</v>
          </cell>
        </row>
      </sheetData>
      <sheetData sheetId="950">
        <row r="1">
          <cell r="B1">
            <v>0</v>
          </cell>
        </row>
      </sheetData>
      <sheetData sheetId="951">
        <row r="1">
          <cell r="B1">
            <v>0</v>
          </cell>
        </row>
      </sheetData>
      <sheetData sheetId="952">
        <row r="1">
          <cell r="B1">
            <v>0</v>
          </cell>
        </row>
      </sheetData>
      <sheetData sheetId="953">
        <row r="1">
          <cell r="B1">
            <v>0</v>
          </cell>
        </row>
      </sheetData>
      <sheetData sheetId="954">
        <row r="1">
          <cell r="B1">
            <v>0</v>
          </cell>
        </row>
      </sheetData>
      <sheetData sheetId="955">
        <row r="1">
          <cell r="B1">
            <v>0</v>
          </cell>
        </row>
      </sheetData>
      <sheetData sheetId="956">
        <row r="1">
          <cell r="B1">
            <v>0</v>
          </cell>
        </row>
      </sheetData>
      <sheetData sheetId="957">
        <row r="1">
          <cell r="B1">
            <v>0</v>
          </cell>
        </row>
      </sheetData>
      <sheetData sheetId="958">
        <row r="1">
          <cell r="B1">
            <v>0</v>
          </cell>
        </row>
      </sheetData>
      <sheetData sheetId="959">
        <row r="1">
          <cell r="B1">
            <v>0</v>
          </cell>
        </row>
      </sheetData>
      <sheetData sheetId="960">
        <row r="1">
          <cell r="B1">
            <v>0</v>
          </cell>
        </row>
      </sheetData>
      <sheetData sheetId="961">
        <row r="1">
          <cell r="B1">
            <v>0</v>
          </cell>
        </row>
      </sheetData>
      <sheetData sheetId="962">
        <row r="1">
          <cell r="B1">
            <v>0</v>
          </cell>
        </row>
      </sheetData>
      <sheetData sheetId="963">
        <row r="1">
          <cell r="B1">
            <v>0</v>
          </cell>
        </row>
      </sheetData>
      <sheetData sheetId="964">
        <row r="1">
          <cell r="B1">
            <v>0</v>
          </cell>
        </row>
      </sheetData>
      <sheetData sheetId="965">
        <row r="1">
          <cell r="B1">
            <v>0</v>
          </cell>
        </row>
      </sheetData>
      <sheetData sheetId="966">
        <row r="1">
          <cell r="B1">
            <v>0</v>
          </cell>
        </row>
      </sheetData>
      <sheetData sheetId="967">
        <row r="1">
          <cell r="B1">
            <v>0</v>
          </cell>
        </row>
      </sheetData>
      <sheetData sheetId="968">
        <row r="1">
          <cell r="B1">
            <v>0</v>
          </cell>
        </row>
      </sheetData>
      <sheetData sheetId="969">
        <row r="1">
          <cell r="B1">
            <v>0</v>
          </cell>
        </row>
      </sheetData>
      <sheetData sheetId="970">
        <row r="1">
          <cell r="B1">
            <v>0</v>
          </cell>
        </row>
      </sheetData>
      <sheetData sheetId="971">
        <row r="1">
          <cell r="B1">
            <v>0</v>
          </cell>
        </row>
      </sheetData>
      <sheetData sheetId="972">
        <row r="1">
          <cell r="B1">
            <v>0</v>
          </cell>
        </row>
      </sheetData>
      <sheetData sheetId="973">
        <row r="1">
          <cell r="B1">
            <v>0</v>
          </cell>
        </row>
      </sheetData>
      <sheetData sheetId="974">
        <row r="1">
          <cell r="B1">
            <v>0</v>
          </cell>
        </row>
      </sheetData>
      <sheetData sheetId="975">
        <row r="1">
          <cell r="B1">
            <v>0</v>
          </cell>
        </row>
      </sheetData>
      <sheetData sheetId="976">
        <row r="1">
          <cell r="B1">
            <v>0</v>
          </cell>
        </row>
      </sheetData>
      <sheetData sheetId="977">
        <row r="1">
          <cell r="B1">
            <v>0</v>
          </cell>
        </row>
      </sheetData>
      <sheetData sheetId="978">
        <row r="1">
          <cell r="B1">
            <v>0</v>
          </cell>
        </row>
      </sheetData>
      <sheetData sheetId="979">
        <row r="1">
          <cell r="B1">
            <v>0</v>
          </cell>
        </row>
      </sheetData>
      <sheetData sheetId="980">
        <row r="1">
          <cell r="B1">
            <v>0</v>
          </cell>
        </row>
      </sheetData>
      <sheetData sheetId="981">
        <row r="1">
          <cell r="B1">
            <v>0</v>
          </cell>
        </row>
      </sheetData>
      <sheetData sheetId="982">
        <row r="1">
          <cell r="B1">
            <v>0</v>
          </cell>
        </row>
      </sheetData>
      <sheetData sheetId="983">
        <row r="1">
          <cell r="B1">
            <v>0</v>
          </cell>
        </row>
      </sheetData>
      <sheetData sheetId="984">
        <row r="1">
          <cell r="B1">
            <v>0</v>
          </cell>
        </row>
      </sheetData>
      <sheetData sheetId="985">
        <row r="1">
          <cell r="B1">
            <v>0</v>
          </cell>
        </row>
      </sheetData>
      <sheetData sheetId="986">
        <row r="1">
          <cell r="B1">
            <v>0</v>
          </cell>
        </row>
      </sheetData>
      <sheetData sheetId="987">
        <row r="1">
          <cell r="B1">
            <v>0</v>
          </cell>
        </row>
      </sheetData>
      <sheetData sheetId="988">
        <row r="1">
          <cell r="B1">
            <v>0</v>
          </cell>
        </row>
      </sheetData>
      <sheetData sheetId="989">
        <row r="1">
          <cell r="B1">
            <v>0</v>
          </cell>
        </row>
      </sheetData>
      <sheetData sheetId="990">
        <row r="1">
          <cell r="B1">
            <v>0</v>
          </cell>
        </row>
      </sheetData>
      <sheetData sheetId="991">
        <row r="1">
          <cell r="B1">
            <v>0</v>
          </cell>
        </row>
      </sheetData>
      <sheetData sheetId="992">
        <row r="1">
          <cell r="B1">
            <v>0</v>
          </cell>
        </row>
      </sheetData>
      <sheetData sheetId="993">
        <row r="1">
          <cell r="B1">
            <v>0</v>
          </cell>
        </row>
      </sheetData>
      <sheetData sheetId="994">
        <row r="1">
          <cell r="B1">
            <v>0</v>
          </cell>
        </row>
      </sheetData>
      <sheetData sheetId="995">
        <row r="1">
          <cell r="B1">
            <v>0</v>
          </cell>
        </row>
      </sheetData>
      <sheetData sheetId="996">
        <row r="1">
          <cell r="B1">
            <v>0</v>
          </cell>
        </row>
      </sheetData>
      <sheetData sheetId="997">
        <row r="1">
          <cell r="B1">
            <v>0</v>
          </cell>
        </row>
      </sheetData>
      <sheetData sheetId="998">
        <row r="1">
          <cell r="B1">
            <v>0</v>
          </cell>
        </row>
      </sheetData>
      <sheetData sheetId="999">
        <row r="1">
          <cell r="B1">
            <v>0</v>
          </cell>
        </row>
      </sheetData>
      <sheetData sheetId="1000">
        <row r="1">
          <cell r="B1">
            <v>0</v>
          </cell>
        </row>
      </sheetData>
      <sheetData sheetId="1001">
        <row r="1">
          <cell r="B1">
            <v>0</v>
          </cell>
        </row>
      </sheetData>
      <sheetData sheetId="1002">
        <row r="1">
          <cell r="B1">
            <v>0</v>
          </cell>
        </row>
      </sheetData>
      <sheetData sheetId="1003">
        <row r="1">
          <cell r="B1">
            <v>0</v>
          </cell>
        </row>
      </sheetData>
      <sheetData sheetId="1004">
        <row r="1">
          <cell r="B1">
            <v>0</v>
          </cell>
        </row>
      </sheetData>
      <sheetData sheetId="1005">
        <row r="1">
          <cell r="B1">
            <v>0</v>
          </cell>
        </row>
      </sheetData>
      <sheetData sheetId="1006">
        <row r="1">
          <cell r="B1">
            <v>0</v>
          </cell>
        </row>
      </sheetData>
      <sheetData sheetId="1007">
        <row r="1">
          <cell r="B1">
            <v>0</v>
          </cell>
        </row>
      </sheetData>
      <sheetData sheetId="1008">
        <row r="1">
          <cell r="B1">
            <v>0</v>
          </cell>
        </row>
      </sheetData>
      <sheetData sheetId="1009">
        <row r="1">
          <cell r="B1">
            <v>0</v>
          </cell>
        </row>
      </sheetData>
      <sheetData sheetId="1010">
        <row r="1">
          <cell r="B1">
            <v>0</v>
          </cell>
        </row>
      </sheetData>
      <sheetData sheetId="1011">
        <row r="1">
          <cell r="B1">
            <v>0</v>
          </cell>
        </row>
      </sheetData>
      <sheetData sheetId="1012">
        <row r="1">
          <cell r="B1">
            <v>0</v>
          </cell>
        </row>
      </sheetData>
      <sheetData sheetId="1013">
        <row r="1">
          <cell r="B1">
            <v>0</v>
          </cell>
        </row>
      </sheetData>
      <sheetData sheetId="1014">
        <row r="1">
          <cell r="B1">
            <v>0</v>
          </cell>
        </row>
      </sheetData>
      <sheetData sheetId="1015">
        <row r="1">
          <cell r="B1">
            <v>0</v>
          </cell>
        </row>
      </sheetData>
      <sheetData sheetId="1016">
        <row r="1">
          <cell r="B1">
            <v>0</v>
          </cell>
        </row>
      </sheetData>
      <sheetData sheetId="1017">
        <row r="1">
          <cell r="B1">
            <v>0</v>
          </cell>
        </row>
      </sheetData>
      <sheetData sheetId="1018">
        <row r="1">
          <cell r="B1">
            <v>0</v>
          </cell>
        </row>
      </sheetData>
      <sheetData sheetId="1019">
        <row r="1">
          <cell r="B1">
            <v>0</v>
          </cell>
        </row>
      </sheetData>
      <sheetData sheetId="1020">
        <row r="1">
          <cell r="B1">
            <v>0</v>
          </cell>
        </row>
      </sheetData>
      <sheetData sheetId="1021">
        <row r="1">
          <cell r="B1">
            <v>0</v>
          </cell>
        </row>
      </sheetData>
      <sheetData sheetId="1022">
        <row r="1">
          <cell r="B1">
            <v>0</v>
          </cell>
        </row>
      </sheetData>
      <sheetData sheetId="1023">
        <row r="1">
          <cell r="B1">
            <v>0</v>
          </cell>
        </row>
      </sheetData>
      <sheetData sheetId="1024">
        <row r="1">
          <cell r="B1">
            <v>0</v>
          </cell>
        </row>
      </sheetData>
      <sheetData sheetId="1025">
        <row r="1">
          <cell r="B1">
            <v>0</v>
          </cell>
        </row>
      </sheetData>
      <sheetData sheetId="1026">
        <row r="1">
          <cell r="B1">
            <v>0</v>
          </cell>
        </row>
      </sheetData>
      <sheetData sheetId="1027">
        <row r="1">
          <cell r="B1">
            <v>0</v>
          </cell>
        </row>
      </sheetData>
      <sheetData sheetId="1028">
        <row r="1">
          <cell r="B1">
            <v>0</v>
          </cell>
        </row>
      </sheetData>
      <sheetData sheetId="1029">
        <row r="1">
          <cell r="B1">
            <v>0</v>
          </cell>
        </row>
      </sheetData>
      <sheetData sheetId="1030">
        <row r="1">
          <cell r="B1">
            <v>0</v>
          </cell>
        </row>
      </sheetData>
      <sheetData sheetId="1031">
        <row r="1">
          <cell r="B1">
            <v>0</v>
          </cell>
        </row>
      </sheetData>
      <sheetData sheetId="1032">
        <row r="1">
          <cell r="B1">
            <v>0</v>
          </cell>
        </row>
      </sheetData>
      <sheetData sheetId="1033">
        <row r="1">
          <cell r="B1">
            <v>0</v>
          </cell>
        </row>
      </sheetData>
      <sheetData sheetId="1034">
        <row r="1">
          <cell r="B1">
            <v>0</v>
          </cell>
        </row>
      </sheetData>
      <sheetData sheetId="1035">
        <row r="1">
          <cell r="B1">
            <v>0</v>
          </cell>
        </row>
      </sheetData>
      <sheetData sheetId="1036">
        <row r="1">
          <cell r="B1">
            <v>0</v>
          </cell>
        </row>
      </sheetData>
      <sheetData sheetId="1037">
        <row r="1">
          <cell r="B1">
            <v>0</v>
          </cell>
        </row>
      </sheetData>
      <sheetData sheetId="1038">
        <row r="1">
          <cell r="B1">
            <v>0</v>
          </cell>
        </row>
      </sheetData>
      <sheetData sheetId="1039">
        <row r="1">
          <cell r="B1">
            <v>0</v>
          </cell>
        </row>
      </sheetData>
      <sheetData sheetId="1040">
        <row r="1">
          <cell r="B1">
            <v>0</v>
          </cell>
        </row>
      </sheetData>
      <sheetData sheetId="1041">
        <row r="1">
          <cell r="B1">
            <v>0</v>
          </cell>
        </row>
      </sheetData>
      <sheetData sheetId="1042">
        <row r="1">
          <cell r="B1">
            <v>0</v>
          </cell>
        </row>
      </sheetData>
      <sheetData sheetId="1043">
        <row r="1">
          <cell r="B1">
            <v>0</v>
          </cell>
        </row>
      </sheetData>
      <sheetData sheetId="1044">
        <row r="1">
          <cell r="B1">
            <v>0</v>
          </cell>
        </row>
      </sheetData>
      <sheetData sheetId="1045">
        <row r="1">
          <cell r="B1">
            <v>0</v>
          </cell>
        </row>
      </sheetData>
      <sheetData sheetId="1046">
        <row r="1">
          <cell r="B1">
            <v>0</v>
          </cell>
        </row>
      </sheetData>
      <sheetData sheetId="1047">
        <row r="1">
          <cell r="B1">
            <v>0</v>
          </cell>
        </row>
      </sheetData>
      <sheetData sheetId="1048">
        <row r="1">
          <cell r="B1">
            <v>0</v>
          </cell>
        </row>
      </sheetData>
      <sheetData sheetId="1049">
        <row r="1">
          <cell r="B1">
            <v>0</v>
          </cell>
        </row>
      </sheetData>
      <sheetData sheetId="1050">
        <row r="1">
          <cell r="B1">
            <v>0</v>
          </cell>
        </row>
      </sheetData>
      <sheetData sheetId="1051">
        <row r="1">
          <cell r="B1">
            <v>0</v>
          </cell>
        </row>
      </sheetData>
      <sheetData sheetId="1052">
        <row r="1">
          <cell r="B1">
            <v>0</v>
          </cell>
        </row>
      </sheetData>
      <sheetData sheetId="1053">
        <row r="1">
          <cell r="B1">
            <v>0</v>
          </cell>
        </row>
      </sheetData>
      <sheetData sheetId="1054">
        <row r="1">
          <cell r="B1">
            <v>0</v>
          </cell>
        </row>
      </sheetData>
      <sheetData sheetId="1055">
        <row r="1">
          <cell r="B1">
            <v>0</v>
          </cell>
        </row>
      </sheetData>
      <sheetData sheetId="1056">
        <row r="1">
          <cell r="B1">
            <v>0</v>
          </cell>
        </row>
      </sheetData>
      <sheetData sheetId="1057">
        <row r="1">
          <cell r="B1">
            <v>0</v>
          </cell>
        </row>
      </sheetData>
      <sheetData sheetId="1058">
        <row r="1">
          <cell r="B1">
            <v>0</v>
          </cell>
        </row>
      </sheetData>
      <sheetData sheetId="1059">
        <row r="1">
          <cell r="B1">
            <v>0</v>
          </cell>
        </row>
      </sheetData>
      <sheetData sheetId="1060">
        <row r="1">
          <cell r="B1">
            <v>0</v>
          </cell>
        </row>
      </sheetData>
      <sheetData sheetId="1061">
        <row r="1">
          <cell r="B1">
            <v>0</v>
          </cell>
        </row>
      </sheetData>
      <sheetData sheetId="1062">
        <row r="1">
          <cell r="B1">
            <v>0</v>
          </cell>
        </row>
      </sheetData>
      <sheetData sheetId="1063">
        <row r="1">
          <cell r="B1">
            <v>0</v>
          </cell>
        </row>
      </sheetData>
      <sheetData sheetId="1064">
        <row r="1">
          <cell r="B1">
            <v>0</v>
          </cell>
        </row>
      </sheetData>
      <sheetData sheetId="1065">
        <row r="1">
          <cell r="B1">
            <v>0</v>
          </cell>
        </row>
      </sheetData>
      <sheetData sheetId="1066">
        <row r="1">
          <cell r="B1">
            <v>0</v>
          </cell>
        </row>
      </sheetData>
      <sheetData sheetId="1067">
        <row r="1">
          <cell r="B1">
            <v>0</v>
          </cell>
        </row>
      </sheetData>
      <sheetData sheetId="1068">
        <row r="1">
          <cell r="B1">
            <v>0</v>
          </cell>
        </row>
      </sheetData>
      <sheetData sheetId="1069">
        <row r="1">
          <cell r="B1">
            <v>0</v>
          </cell>
        </row>
      </sheetData>
      <sheetData sheetId="1070">
        <row r="1">
          <cell r="B1">
            <v>0</v>
          </cell>
        </row>
      </sheetData>
      <sheetData sheetId="1071">
        <row r="1">
          <cell r="B1">
            <v>0</v>
          </cell>
        </row>
      </sheetData>
      <sheetData sheetId="1072">
        <row r="1">
          <cell r="B1">
            <v>0</v>
          </cell>
        </row>
      </sheetData>
      <sheetData sheetId="1073">
        <row r="1">
          <cell r="B1">
            <v>0</v>
          </cell>
        </row>
      </sheetData>
      <sheetData sheetId="1074">
        <row r="1">
          <cell r="B1">
            <v>0</v>
          </cell>
        </row>
      </sheetData>
      <sheetData sheetId="1075">
        <row r="1">
          <cell r="B1">
            <v>0</v>
          </cell>
        </row>
      </sheetData>
      <sheetData sheetId="1076">
        <row r="1">
          <cell r="B1">
            <v>0</v>
          </cell>
        </row>
      </sheetData>
      <sheetData sheetId="1077">
        <row r="1">
          <cell r="B1">
            <v>0</v>
          </cell>
        </row>
      </sheetData>
      <sheetData sheetId="1078">
        <row r="1">
          <cell r="B1">
            <v>0</v>
          </cell>
        </row>
      </sheetData>
      <sheetData sheetId="1079">
        <row r="1">
          <cell r="B1">
            <v>0</v>
          </cell>
        </row>
      </sheetData>
      <sheetData sheetId="1080">
        <row r="1">
          <cell r="B1">
            <v>0</v>
          </cell>
        </row>
      </sheetData>
      <sheetData sheetId="1081">
        <row r="1">
          <cell r="B1">
            <v>0</v>
          </cell>
        </row>
      </sheetData>
      <sheetData sheetId="1082">
        <row r="1">
          <cell r="B1">
            <v>0</v>
          </cell>
        </row>
      </sheetData>
      <sheetData sheetId="1083">
        <row r="1">
          <cell r="B1">
            <v>0</v>
          </cell>
        </row>
      </sheetData>
      <sheetData sheetId="1084">
        <row r="1">
          <cell r="B1">
            <v>0</v>
          </cell>
        </row>
      </sheetData>
      <sheetData sheetId="1085">
        <row r="1">
          <cell r="B1">
            <v>0</v>
          </cell>
        </row>
      </sheetData>
      <sheetData sheetId="1086">
        <row r="1">
          <cell r="B1">
            <v>0</v>
          </cell>
        </row>
      </sheetData>
      <sheetData sheetId="1087">
        <row r="1">
          <cell r="B1">
            <v>0</v>
          </cell>
        </row>
      </sheetData>
      <sheetData sheetId="1088">
        <row r="1">
          <cell r="B1">
            <v>0</v>
          </cell>
        </row>
      </sheetData>
      <sheetData sheetId="1089">
        <row r="1">
          <cell r="B1">
            <v>0</v>
          </cell>
        </row>
      </sheetData>
      <sheetData sheetId="1090">
        <row r="1">
          <cell r="B1">
            <v>0</v>
          </cell>
        </row>
      </sheetData>
      <sheetData sheetId="1091">
        <row r="1">
          <cell r="B1">
            <v>0</v>
          </cell>
        </row>
      </sheetData>
      <sheetData sheetId="1092">
        <row r="1">
          <cell r="B1">
            <v>0</v>
          </cell>
        </row>
      </sheetData>
      <sheetData sheetId="1093">
        <row r="1">
          <cell r="B1">
            <v>0</v>
          </cell>
        </row>
      </sheetData>
      <sheetData sheetId="1094">
        <row r="1">
          <cell r="B1">
            <v>0</v>
          </cell>
        </row>
      </sheetData>
      <sheetData sheetId="1095">
        <row r="1">
          <cell r="B1">
            <v>0</v>
          </cell>
        </row>
      </sheetData>
      <sheetData sheetId="1096">
        <row r="1">
          <cell r="B1">
            <v>0</v>
          </cell>
        </row>
      </sheetData>
      <sheetData sheetId="1097">
        <row r="1">
          <cell r="B1">
            <v>0</v>
          </cell>
        </row>
      </sheetData>
      <sheetData sheetId="1098">
        <row r="1">
          <cell r="B1">
            <v>0</v>
          </cell>
        </row>
      </sheetData>
      <sheetData sheetId="1099">
        <row r="1">
          <cell r="B1">
            <v>0</v>
          </cell>
        </row>
      </sheetData>
      <sheetData sheetId="1100">
        <row r="1">
          <cell r="B1">
            <v>0</v>
          </cell>
        </row>
      </sheetData>
      <sheetData sheetId="1101">
        <row r="1">
          <cell r="B1">
            <v>0</v>
          </cell>
        </row>
      </sheetData>
      <sheetData sheetId="1102">
        <row r="1">
          <cell r="B1">
            <v>0</v>
          </cell>
        </row>
      </sheetData>
      <sheetData sheetId="1103">
        <row r="1">
          <cell r="B1">
            <v>0</v>
          </cell>
        </row>
      </sheetData>
      <sheetData sheetId="1104">
        <row r="1">
          <cell r="B1">
            <v>0</v>
          </cell>
        </row>
      </sheetData>
      <sheetData sheetId="1105">
        <row r="1">
          <cell r="B1">
            <v>0</v>
          </cell>
        </row>
      </sheetData>
      <sheetData sheetId="1106">
        <row r="1">
          <cell r="B1">
            <v>0</v>
          </cell>
        </row>
      </sheetData>
      <sheetData sheetId="1107">
        <row r="1">
          <cell r="B1">
            <v>0</v>
          </cell>
        </row>
      </sheetData>
      <sheetData sheetId="1108">
        <row r="1">
          <cell r="B1">
            <v>0</v>
          </cell>
        </row>
      </sheetData>
      <sheetData sheetId="1109">
        <row r="1">
          <cell r="B1">
            <v>0</v>
          </cell>
        </row>
      </sheetData>
      <sheetData sheetId="1110">
        <row r="1">
          <cell r="B1">
            <v>0</v>
          </cell>
        </row>
      </sheetData>
      <sheetData sheetId="1111">
        <row r="1">
          <cell r="B1">
            <v>0</v>
          </cell>
        </row>
      </sheetData>
      <sheetData sheetId="1112">
        <row r="1">
          <cell r="B1">
            <v>0</v>
          </cell>
        </row>
      </sheetData>
      <sheetData sheetId="1113">
        <row r="1">
          <cell r="B1">
            <v>0</v>
          </cell>
        </row>
      </sheetData>
      <sheetData sheetId="1114">
        <row r="1">
          <cell r="B1">
            <v>0</v>
          </cell>
        </row>
      </sheetData>
      <sheetData sheetId="1115">
        <row r="1">
          <cell r="B1">
            <v>0</v>
          </cell>
        </row>
      </sheetData>
      <sheetData sheetId="1116">
        <row r="1">
          <cell r="B1">
            <v>0</v>
          </cell>
        </row>
      </sheetData>
      <sheetData sheetId="1117">
        <row r="1">
          <cell r="B1">
            <v>0</v>
          </cell>
        </row>
      </sheetData>
      <sheetData sheetId="1118">
        <row r="1">
          <cell r="B1">
            <v>0</v>
          </cell>
        </row>
      </sheetData>
      <sheetData sheetId="1119">
        <row r="1">
          <cell r="B1">
            <v>0</v>
          </cell>
        </row>
      </sheetData>
      <sheetData sheetId="1120">
        <row r="1">
          <cell r="B1">
            <v>0</v>
          </cell>
        </row>
      </sheetData>
      <sheetData sheetId="1121">
        <row r="1">
          <cell r="B1">
            <v>0</v>
          </cell>
        </row>
      </sheetData>
      <sheetData sheetId="1122">
        <row r="1">
          <cell r="B1">
            <v>0</v>
          </cell>
        </row>
      </sheetData>
      <sheetData sheetId="1123">
        <row r="1">
          <cell r="B1">
            <v>0</v>
          </cell>
        </row>
      </sheetData>
      <sheetData sheetId="1124">
        <row r="1">
          <cell r="B1">
            <v>0</v>
          </cell>
        </row>
      </sheetData>
      <sheetData sheetId="1125">
        <row r="1">
          <cell r="B1">
            <v>0</v>
          </cell>
        </row>
      </sheetData>
      <sheetData sheetId="1126">
        <row r="1">
          <cell r="B1">
            <v>0</v>
          </cell>
        </row>
      </sheetData>
      <sheetData sheetId="1127">
        <row r="1">
          <cell r="B1">
            <v>0</v>
          </cell>
        </row>
      </sheetData>
      <sheetData sheetId="1128">
        <row r="1">
          <cell r="B1">
            <v>0</v>
          </cell>
        </row>
      </sheetData>
      <sheetData sheetId="1129">
        <row r="1">
          <cell r="B1">
            <v>0</v>
          </cell>
        </row>
      </sheetData>
      <sheetData sheetId="1130">
        <row r="1">
          <cell r="B1">
            <v>0</v>
          </cell>
        </row>
      </sheetData>
      <sheetData sheetId="1131">
        <row r="1">
          <cell r="B1">
            <v>0</v>
          </cell>
        </row>
      </sheetData>
      <sheetData sheetId="1132">
        <row r="1">
          <cell r="B1">
            <v>0</v>
          </cell>
        </row>
      </sheetData>
      <sheetData sheetId="1133">
        <row r="1">
          <cell r="B1">
            <v>0</v>
          </cell>
        </row>
      </sheetData>
      <sheetData sheetId="1134">
        <row r="1">
          <cell r="B1">
            <v>0</v>
          </cell>
        </row>
      </sheetData>
      <sheetData sheetId="1135">
        <row r="1">
          <cell r="B1">
            <v>0</v>
          </cell>
        </row>
      </sheetData>
      <sheetData sheetId="1136">
        <row r="1">
          <cell r="B1">
            <v>0</v>
          </cell>
        </row>
      </sheetData>
      <sheetData sheetId="1137">
        <row r="1">
          <cell r="B1">
            <v>0</v>
          </cell>
        </row>
      </sheetData>
      <sheetData sheetId="1138">
        <row r="1">
          <cell r="B1">
            <v>0</v>
          </cell>
        </row>
      </sheetData>
      <sheetData sheetId="1139">
        <row r="1">
          <cell r="B1">
            <v>0</v>
          </cell>
        </row>
      </sheetData>
      <sheetData sheetId="1140">
        <row r="1">
          <cell r="B1">
            <v>0</v>
          </cell>
        </row>
      </sheetData>
      <sheetData sheetId="1141">
        <row r="1">
          <cell r="B1">
            <v>0</v>
          </cell>
        </row>
      </sheetData>
      <sheetData sheetId="1142">
        <row r="1">
          <cell r="B1">
            <v>0</v>
          </cell>
        </row>
      </sheetData>
      <sheetData sheetId="1143">
        <row r="1">
          <cell r="B1">
            <v>0</v>
          </cell>
        </row>
      </sheetData>
      <sheetData sheetId="1144">
        <row r="1">
          <cell r="B1">
            <v>0</v>
          </cell>
        </row>
      </sheetData>
      <sheetData sheetId="1145">
        <row r="1">
          <cell r="B1">
            <v>0</v>
          </cell>
        </row>
      </sheetData>
      <sheetData sheetId="1146">
        <row r="1">
          <cell r="B1">
            <v>0</v>
          </cell>
        </row>
      </sheetData>
      <sheetData sheetId="1147">
        <row r="1">
          <cell r="B1">
            <v>0</v>
          </cell>
        </row>
      </sheetData>
      <sheetData sheetId="1148">
        <row r="1">
          <cell r="B1">
            <v>0</v>
          </cell>
        </row>
      </sheetData>
      <sheetData sheetId="1149">
        <row r="1">
          <cell r="B1">
            <v>0</v>
          </cell>
        </row>
      </sheetData>
      <sheetData sheetId="1150">
        <row r="1">
          <cell r="B1">
            <v>0</v>
          </cell>
        </row>
      </sheetData>
      <sheetData sheetId="1151">
        <row r="1">
          <cell r="B1">
            <v>0</v>
          </cell>
        </row>
      </sheetData>
      <sheetData sheetId="1152">
        <row r="1">
          <cell r="B1">
            <v>0</v>
          </cell>
        </row>
      </sheetData>
      <sheetData sheetId="1153">
        <row r="1">
          <cell r="B1">
            <v>0</v>
          </cell>
        </row>
      </sheetData>
      <sheetData sheetId="1154">
        <row r="1">
          <cell r="B1">
            <v>0</v>
          </cell>
        </row>
      </sheetData>
      <sheetData sheetId="1155">
        <row r="1">
          <cell r="B1">
            <v>0</v>
          </cell>
        </row>
      </sheetData>
      <sheetData sheetId="1156">
        <row r="1">
          <cell r="B1">
            <v>0</v>
          </cell>
        </row>
      </sheetData>
      <sheetData sheetId="1157">
        <row r="1">
          <cell r="B1">
            <v>0</v>
          </cell>
        </row>
      </sheetData>
      <sheetData sheetId="1158">
        <row r="1">
          <cell r="B1">
            <v>0</v>
          </cell>
        </row>
      </sheetData>
      <sheetData sheetId="1159">
        <row r="1">
          <cell r="B1">
            <v>0</v>
          </cell>
        </row>
      </sheetData>
      <sheetData sheetId="1160">
        <row r="1">
          <cell r="B1">
            <v>0</v>
          </cell>
        </row>
      </sheetData>
      <sheetData sheetId="1161">
        <row r="1">
          <cell r="B1">
            <v>0</v>
          </cell>
        </row>
      </sheetData>
      <sheetData sheetId="1162">
        <row r="1">
          <cell r="B1">
            <v>0</v>
          </cell>
        </row>
      </sheetData>
      <sheetData sheetId="1163">
        <row r="1">
          <cell r="B1">
            <v>0</v>
          </cell>
        </row>
      </sheetData>
      <sheetData sheetId="1164">
        <row r="1">
          <cell r="B1">
            <v>0</v>
          </cell>
        </row>
      </sheetData>
      <sheetData sheetId="1165">
        <row r="1">
          <cell r="B1">
            <v>0</v>
          </cell>
        </row>
      </sheetData>
      <sheetData sheetId="1166">
        <row r="1">
          <cell r="B1">
            <v>0</v>
          </cell>
        </row>
      </sheetData>
      <sheetData sheetId="1167">
        <row r="1">
          <cell r="B1">
            <v>0</v>
          </cell>
        </row>
      </sheetData>
      <sheetData sheetId="1168">
        <row r="1">
          <cell r="B1">
            <v>0</v>
          </cell>
        </row>
      </sheetData>
      <sheetData sheetId="1169">
        <row r="1">
          <cell r="B1">
            <v>0</v>
          </cell>
        </row>
      </sheetData>
      <sheetData sheetId="1170">
        <row r="1">
          <cell r="B1">
            <v>0</v>
          </cell>
        </row>
      </sheetData>
      <sheetData sheetId="1171">
        <row r="1">
          <cell r="B1">
            <v>0</v>
          </cell>
        </row>
      </sheetData>
      <sheetData sheetId="1172">
        <row r="1">
          <cell r="B1">
            <v>0</v>
          </cell>
        </row>
      </sheetData>
      <sheetData sheetId="1173">
        <row r="1">
          <cell r="B1">
            <v>0</v>
          </cell>
        </row>
      </sheetData>
      <sheetData sheetId="1174">
        <row r="1">
          <cell r="B1">
            <v>0</v>
          </cell>
        </row>
      </sheetData>
      <sheetData sheetId="1175">
        <row r="1">
          <cell r="B1">
            <v>0</v>
          </cell>
        </row>
      </sheetData>
      <sheetData sheetId="1176">
        <row r="1">
          <cell r="B1">
            <v>0</v>
          </cell>
        </row>
      </sheetData>
      <sheetData sheetId="1177">
        <row r="1">
          <cell r="B1">
            <v>0</v>
          </cell>
        </row>
      </sheetData>
      <sheetData sheetId="1178">
        <row r="1">
          <cell r="B1">
            <v>0</v>
          </cell>
        </row>
      </sheetData>
      <sheetData sheetId="1179">
        <row r="1">
          <cell r="B1">
            <v>0</v>
          </cell>
        </row>
      </sheetData>
      <sheetData sheetId="1180">
        <row r="1">
          <cell r="B1">
            <v>0</v>
          </cell>
        </row>
      </sheetData>
      <sheetData sheetId="1181">
        <row r="1">
          <cell r="B1">
            <v>0</v>
          </cell>
        </row>
      </sheetData>
      <sheetData sheetId="1182">
        <row r="1">
          <cell r="B1">
            <v>0</v>
          </cell>
        </row>
      </sheetData>
      <sheetData sheetId="1183">
        <row r="1">
          <cell r="B1">
            <v>0</v>
          </cell>
        </row>
      </sheetData>
      <sheetData sheetId="1184">
        <row r="1">
          <cell r="B1">
            <v>0</v>
          </cell>
        </row>
      </sheetData>
      <sheetData sheetId="1185">
        <row r="1">
          <cell r="B1">
            <v>0</v>
          </cell>
        </row>
      </sheetData>
      <sheetData sheetId="1186">
        <row r="1">
          <cell r="B1">
            <v>0</v>
          </cell>
        </row>
      </sheetData>
      <sheetData sheetId="1187">
        <row r="1">
          <cell r="B1">
            <v>0</v>
          </cell>
        </row>
      </sheetData>
      <sheetData sheetId="1188">
        <row r="1">
          <cell r="B1">
            <v>0</v>
          </cell>
        </row>
      </sheetData>
      <sheetData sheetId="1189">
        <row r="1">
          <cell r="B1">
            <v>0</v>
          </cell>
        </row>
      </sheetData>
      <sheetData sheetId="1190">
        <row r="1">
          <cell r="B1">
            <v>0</v>
          </cell>
        </row>
      </sheetData>
      <sheetData sheetId="1191">
        <row r="1">
          <cell r="B1">
            <v>0</v>
          </cell>
        </row>
      </sheetData>
      <sheetData sheetId="1192">
        <row r="1">
          <cell r="B1">
            <v>0</v>
          </cell>
        </row>
      </sheetData>
      <sheetData sheetId="1193">
        <row r="1">
          <cell r="B1">
            <v>0</v>
          </cell>
        </row>
      </sheetData>
      <sheetData sheetId="1194">
        <row r="1">
          <cell r="B1">
            <v>0</v>
          </cell>
        </row>
      </sheetData>
      <sheetData sheetId="1195">
        <row r="1">
          <cell r="B1">
            <v>0</v>
          </cell>
        </row>
      </sheetData>
      <sheetData sheetId="1196">
        <row r="1">
          <cell r="B1">
            <v>0</v>
          </cell>
        </row>
      </sheetData>
      <sheetData sheetId="1197">
        <row r="1">
          <cell r="B1">
            <v>0</v>
          </cell>
        </row>
      </sheetData>
      <sheetData sheetId="1198">
        <row r="1">
          <cell r="B1">
            <v>0</v>
          </cell>
        </row>
      </sheetData>
      <sheetData sheetId="1199">
        <row r="1">
          <cell r="B1">
            <v>0</v>
          </cell>
        </row>
      </sheetData>
      <sheetData sheetId="1200">
        <row r="1">
          <cell r="B1">
            <v>0</v>
          </cell>
        </row>
      </sheetData>
      <sheetData sheetId="1201">
        <row r="1">
          <cell r="B1">
            <v>0</v>
          </cell>
        </row>
      </sheetData>
      <sheetData sheetId="1202">
        <row r="1">
          <cell r="B1">
            <v>0</v>
          </cell>
        </row>
      </sheetData>
      <sheetData sheetId="1203">
        <row r="1">
          <cell r="B1">
            <v>0</v>
          </cell>
        </row>
      </sheetData>
      <sheetData sheetId="1204">
        <row r="1">
          <cell r="B1">
            <v>0</v>
          </cell>
        </row>
      </sheetData>
      <sheetData sheetId="1205">
        <row r="1">
          <cell r="B1">
            <v>0</v>
          </cell>
        </row>
      </sheetData>
      <sheetData sheetId="1206">
        <row r="1">
          <cell r="B1">
            <v>0</v>
          </cell>
        </row>
      </sheetData>
      <sheetData sheetId="1207">
        <row r="1">
          <cell r="B1">
            <v>0</v>
          </cell>
        </row>
      </sheetData>
      <sheetData sheetId="1208">
        <row r="1">
          <cell r="B1">
            <v>0</v>
          </cell>
        </row>
      </sheetData>
      <sheetData sheetId="1209">
        <row r="1">
          <cell r="B1">
            <v>0</v>
          </cell>
        </row>
      </sheetData>
      <sheetData sheetId="1210">
        <row r="1">
          <cell r="B1">
            <v>0</v>
          </cell>
        </row>
      </sheetData>
      <sheetData sheetId="1211">
        <row r="1">
          <cell r="B1">
            <v>0</v>
          </cell>
        </row>
      </sheetData>
      <sheetData sheetId="1212">
        <row r="1">
          <cell r="B1">
            <v>0</v>
          </cell>
        </row>
      </sheetData>
      <sheetData sheetId="1213">
        <row r="1">
          <cell r="B1">
            <v>0</v>
          </cell>
        </row>
      </sheetData>
      <sheetData sheetId="1214">
        <row r="1">
          <cell r="B1">
            <v>0</v>
          </cell>
        </row>
      </sheetData>
      <sheetData sheetId="1215">
        <row r="1">
          <cell r="B1">
            <v>0</v>
          </cell>
        </row>
      </sheetData>
      <sheetData sheetId="1216">
        <row r="1">
          <cell r="B1">
            <v>0</v>
          </cell>
        </row>
      </sheetData>
      <sheetData sheetId="1217">
        <row r="1">
          <cell r="B1">
            <v>0</v>
          </cell>
        </row>
      </sheetData>
      <sheetData sheetId="1218">
        <row r="1">
          <cell r="B1">
            <v>0</v>
          </cell>
        </row>
      </sheetData>
      <sheetData sheetId="1219">
        <row r="1">
          <cell r="B1">
            <v>0</v>
          </cell>
        </row>
      </sheetData>
      <sheetData sheetId="1220">
        <row r="1">
          <cell r="B1">
            <v>0</v>
          </cell>
        </row>
      </sheetData>
      <sheetData sheetId="1221">
        <row r="1">
          <cell r="B1">
            <v>0</v>
          </cell>
        </row>
      </sheetData>
      <sheetData sheetId="1222">
        <row r="1">
          <cell r="B1">
            <v>0</v>
          </cell>
        </row>
      </sheetData>
      <sheetData sheetId="1223">
        <row r="1">
          <cell r="B1">
            <v>0</v>
          </cell>
        </row>
      </sheetData>
      <sheetData sheetId="1224">
        <row r="1">
          <cell r="B1">
            <v>0</v>
          </cell>
        </row>
      </sheetData>
      <sheetData sheetId="1225">
        <row r="1">
          <cell r="B1">
            <v>0</v>
          </cell>
        </row>
      </sheetData>
      <sheetData sheetId="1226">
        <row r="1">
          <cell r="B1">
            <v>0</v>
          </cell>
        </row>
      </sheetData>
      <sheetData sheetId="1227">
        <row r="1">
          <cell r="B1">
            <v>0</v>
          </cell>
        </row>
      </sheetData>
      <sheetData sheetId="1228">
        <row r="1">
          <cell r="B1">
            <v>0</v>
          </cell>
        </row>
      </sheetData>
      <sheetData sheetId="1229">
        <row r="1">
          <cell r="B1">
            <v>0</v>
          </cell>
        </row>
      </sheetData>
      <sheetData sheetId="1230">
        <row r="1">
          <cell r="B1">
            <v>0</v>
          </cell>
        </row>
      </sheetData>
      <sheetData sheetId="1231">
        <row r="1">
          <cell r="B1">
            <v>0</v>
          </cell>
        </row>
      </sheetData>
      <sheetData sheetId="1232">
        <row r="1">
          <cell r="B1">
            <v>0</v>
          </cell>
        </row>
      </sheetData>
      <sheetData sheetId="1233">
        <row r="1">
          <cell r="B1">
            <v>0</v>
          </cell>
        </row>
      </sheetData>
      <sheetData sheetId="1234">
        <row r="1">
          <cell r="B1">
            <v>0</v>
          </cell>
        </row>
      </sheetData>
      <sheetData sheetId="1235">
        <row r="1">
          <cell r="B1">
            <v>0</v>
          </cell>
        </row>
      </sheetData>
      <sheetData sheetId="1236">
        <row r="1">
          <cell r="B1">
            <v>0</v>
          </cell>
        </row>
      </sheetData>
      <sheetData sheetId="1237">
        <row r="1">
          <cell r="B1">
            <v>0</v>
          </cell>
        </row>
      </sheetData>
      <sheetData sheetId="1238">
        <row r="1">
          <cell r="B1">
            <v>0</v>
          </cell>
        </row>
      </sheetData>
      <sheetData sheetId="1239">
        <row r="1">
          <cell r="B1">
            <v>0</v>
          </cell>
        </row>
      </sheetData>
      <sheetData sheetId="1240">
        <row r="1">
          <cell r="B1">
            <v>0</v>
          </cell>
        </row>
      </sheetData>
      <sheetData sheetId="1241">
        <row r="1">
          <cell r="B1">
            <v>0</v>
          </cell>
        </row>
      </sheetData>
      <sheetData sheetId="1242">
        <row r="1">
          <cell r="B1">
            <v>0</v>
          </cell>
        </row>
      </sheetData>
      <sheetData sheetId="1243">
        <row r="1">
          <cell r="B1">
            <v>0</v>
          </cell>
        </row>
      </sheetData>
      <sheetData sheetId="1244">
        <row r="1">
          <cell r="B1">
            <v>0</v>
          </cell>
        </row>
      </sheetData>
      <sheetData sheetId="1245">
        <row r="1">
          <cell r="B1">
            <v>0</v>
          </cell>
        </row>
      </sheetData>
      <sheetData sheetId="1246">
        <row r="1">
          <cell r="B1">
            <v>0</v>
          </cell>
        </row>
      </sheetData>
      <sheetData sheetId="1247">
        <row r="1">
          <cell r="B1">
            <v>0</v>
          </cell>
        </row>
      </sheetData>
      <sheetData sheetId="1248">
        <row r="1">
          <cell r="B1">
            <v>0</v>
          </cell>
        </row>
      </sheetData>
      <sheetData sheetId="1249">
        <row r="1">
          <cell r="B1">
            <v>0</v>
          </cell>
        </row>
      </sheetData>
      <sheetData sheetId="1250">
        <row r="1">
          <cell r="B1">
            <v>0</v>
          </cell>
        </row>
      </sheetData>
      <sheetData sheetId="1251">
        <row r="1">
          <cell r="B1">
            <v>0</v>
          </cell>
        </row>
      </sheetData>
      <sheetData sheetId="1252">
        <row r="1">
          <cell r="B1">
            <v>0</v>
          </cell>
        </row>
      </sheetData>
      <sheetData sheetId="1253">
        <row r="1">
          <cell r="B1">
            <v>0</v>
          </cell>
        </row>
      </sheetData>
      <sheetData sheetId="1254">
        <row r="1">
          <cell r="B1">
            <v>0</v>
          </cell>
        </row>
      </sheetData>
      <sheetData sheetId="1255">
        <row r="1">
          <cell r="B1">
            <v>0</v>
          </cell>
        </row>
      </sheetData>
      <sheetData sheetId="1256">
        <row r="1">
          <cell r="B1">
            <v>0</v>
          </cell>
        </row>
      </sheetData>
      <sheetData sheetId="1257">
        <row r="1">
          <cell r="B1">
            <v>0</v>
          </cell>
        </row>
      </sheetData>
      <sheetData sheetId="1258">
        <row r="1">
          <cell r="B1">
            <v>0</v>
          </cell>
        </row>
      </sheetData>
      <sheetData sheetId="1259">
        <row r="1">
          <cell r="B1">
            <v>0</v>
          </cell>
        </row>
      </sheetData>
      <sheetData sheetId="1260">
        <row r="1">
          <cell r="B1">
            <v>0</v>
          </cell>
        </row>
      </sheetData>
      <sheetData sheetId="1261">
        <row r="1">
          <cell r="B1">
            <v>0</v>
          </cell>
        </row>
      </sheetData>
      <sheetData sheetId="1262">
        <row r="1">
          <cell r="B1">
            <v>0</v>
          </cell>
        </row>
      </sheetData>
      <sheetData sheetId="1263">
        <row r="1">
          <cell r="B1">
            <v>0</v>
          </cell>
        </row>
      </sheetData>
      <sheetData sheetId="1264">
        <row r="1">
          <cell r="B1">
            <v>0</v>
          </cell>
        </row>
      </sheetData>
      <sheetData sheetId="1265">
        <row r="1">
          <cell r="B1">
            <v>0</v>
          </cell>
        </row>
      </sheetData>
      <sheetData sheetId="1266"/>
      <sheetData sheetId="1267">
        <row r="1">
          <cell r="B1">
            <v>0</v>
          </cell>
        </row>
      </sheetData>
      <sheetData sheetId="1268"/>
      <sheetData sheetId="1269">
        <row r="1">
          <cell r="B1">
            <v>0</v>
          </cell>
        </row>
      </sheetData>
      <sheetData sheetId="1270">
        <row r="1">
          <cell r="B1">
            <v>0</v>
          </cell>
        </row>
      </sheetData>
      <sheetData sheetId="1271">
        <row r="1">
          <cell r="B1">
            <v>0</v>
          </cell>
        </row>
      </sheetData>
      <sheetData sheetId="1272">
        <row r="1">
          <cell r="B1">
            <v>0</v>
          </cell>
        </row>
      </sheetData>
      <sheetData sheetId="1273">
        <row r="1">
          <cell r="B1">
            <v>0</v>
          </cell>
        </row>
      </sheetData>
      <sheetData sheetId="1274">
        <row r="1">
          <cell r="B1">
            <v>0</v>
          </cell>
        </row>
      </sheetData>
      <sheetData sheetId="1275">
        <row r="1">
          <cell r="B1">
            <v>0</v>
          </cell>
        </row>
      </sheetData>
      <sheetData sheetId="1276">
        <row r="1">
          <cell r="B1">
            <v>0</v>
          </cell>
        </row>
      </sheetData>
      <sheetData sheetId="1277">
        <row r="1">
          <cell r="B1">
            <v>0</v>
          </cell>
        </row>
      </sheetData>
      <sheetData sheetId="1278">
        <row r="1">
          <cell r="B1">
            <v>0</v>
          </cell>
        </row>
      </sheetData>
      <sheetData sheetId="1279"/>
      <sheetData sheetId="1280"/>
      <sheetData sheetId="1281"/>
      <sheetData sheetId="1282"/>
      <sheetData sheetId="1283">
        <row r="1">
          <cell r="B1">
            <v>0</v>
          </cell>
        </row>
      </sheetData>
      <sheetData sheetId="1284"/>
      <sheetData sheetId="1285">
        <row r="1">
          <cell r="B1">
            <v>0</v>
          </cell>
        </row>
      </sheetData>
      <sheetData sheetId="1286"/>
      <sheetData sheetId="1287">
        <row r="1">
          <cell r="B1">
            <v>0</v>
          </cell>
        </row>
      </sheetData>
      <sheetData sheetId="1288">
        <row r="1">
          <cell r="B1">
            <v>0</v>
          </cell>
        </row>
      </sheetData>
      <sheetData sheetId="1289">
        <row r="1">
          <cell r="B1">
            <v>0</v>
          </cell>
        </row>
      </sheetData>
      <sheetData sheetId="1290">
        <row r="1">
          <cell r="B1">
            <v>0</v>
          </cell>
        </row>
      </sheetData>
      <sheetData sheetId="1291">
        <row r="1">
          <cell r="B1">
            <v>0</v>
          </cell>
        </row>
      </sheetData>
      <sheetData sheetId="1292"/>
      <sheetData sheetId="1293"/>
      <sheetData sheetId="1294"/>
      <sheetData sheetId="1295"/>
      <sheetData sheetId="1296">
        <row r="1">
          <cell r="B1">
            <v>0</v>
          </cell>
        </row>
      </sheetData>
      <sheetData sheetId="1297"/>
      <sheetData sheetId="1298">
        <row r="1">
          <cell r="B1">
            <v>0</v>
          </cell>
        </row>
      </sheetData>
      <sheetData sheetId="1299"/>
      <sheetData sheetId="1300">
        <row r="1">
          <cell r="B1">
            <v>0</v>
          </cell>
        </row>
      </sheetData>
      <sheetData sheetId="1301"/>
      <sheetData sheetId="1302">
        <row r="1">
          <cell r="B1">
            <v>0</v>
          </cell>
        </row>
      </sheetData>
      <sheetData sheetId="1303"/>
      <sheetData sheetId="1304">
        <row r="1">
          <cell r="B1">
            <v>0</v>
          </cell>
        </row>
      </sheetData>
      <sheetData sheetId="1305"/>
      <sheetData sheetId="1306">
        <row r="1">
          <cell r="B1">
            <v>0</v>
          </cell>
        </row>
      </sheetData>
      <sheetData sheetId="1307"/>
      <sheetData sheetId="1308">
        <row r="1">
          <cell r="B1">
            <v>0</v>
          </cell>
        </row>
      </sheetData>
      <sheetData sheetId="1309"/>
      <sheetData sheetId="1310">
        <row r="1">
          <cell r="B1">
            <v>0</v>
          </cell>
        </row>
      </sheetData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>
        <row r="1">
          <cell r="B1">
            <v>0</v>
          </cell>
        </row>
      </sheetData>
      <sheetData sheetId="1322"/>
      <sheetData sheetId="1323">
        <row r="1">
          <cell r="B1">
            <v>0</v>
          </cell>
        </row>
      </sheetData>
      <sheetData sheetId="1324"/>
      <sheetData sheetId="1325">
        <row r="1">
          <cell r="B1">
            <v>0</v>
          </cell>
        </row>
      </sheetData>
      <sheetData sheetId="1326"/>
      <sheetData sheetId="1327">
        <row r="1">
          <cell r="B1">
            <v>0</v>
          </cell>
        </row>
      </sheetData>
      <sheetData sheetId="1328"/>
      <sheetData sheetId="1329"/>
      <sheetData sheetId="1330"/>
      <sheetData sheetId="1331"/>
      <sheetData sheetId="1332">
        <row r="1">
          <cell r="B1">
            <v>0</v>
          </cell>
        </row>
      </sheetData>
      <sheetData sheetId="1333"/>
      <sheetData sheetId="1334">
        <row r="1">
          <cell r="B1">
            <v>0</v>
          </cell>
        </row>
      </sheetData>
      <sheetData sheetId="1335"/>
      <sheetData sheetId="1336">
        <row r="1">
          <cell r="B1">
            <v>0</v>
          </cell>
        </row>
      </sheetData>
      <sheetData sheetId="1337"/>
      <sheetData sheetId="1338">
        <row r="1">
          <cell r="B1">
            <v>0</v>
          </cell>
        </row>
      </sheetData>
      <sheetData sheetId="1339"/>
      <sheetData sheetId="1340">
        <row r="1">
          <cell r="B1">
            <v>0</v>
          </cell>
        </row>
      </sheetData>
      <sheetData sheetId="1341"/>
      <sheetData sheetId="1342">
        <row r="1">
          <cell r="B1">
            <v>0</v>
          </cell>
        </row>
      </sheetData>
      <sheetData sheetId="1343"/>
      <sheetData sheetId="1344">
        <row r="1">
          <cell r="B1">
            <v>0</v>
          </cell>
        </row>
      </sheetData>
      <sheetData sheetId="1345"/>
      <sheetData sheetId="1346">
        <row r="1">
          <cell r="B1">
            <v>0</v>
          </cell>
        </row>
      </sheetData>
      <sheetData sheetId="1347"/>
      <sheetData sheetId="1348"/>
      <sheetData sheetId="1349"/>
      <sheetData sheetId="1350"/>
      <sheetData sheetId="1351"/>
      <sheetData sheetId="1352"/>
      <sheetData sheetId="1353"/>
      <sheetData sheetId="1354">
        <row r="1">
          <cell r="B1">
            <v>0</v>
          </cell>
        </row>
      </sheetData>
      <sheetData sheetId="1355"/>
      <sheetData sheetId="1356">
        <row r="1">
          <cell r="B1">
            <v>0</v>
          </cell>
        </row>
      </sheetData>
      <sheetData sheetId="1357"/>
      <sheetData sheetId="1358">
        <row r="1">
          <cell r="B1">
            <v>0</v>
          </cell>
        </row>
      </sheetData>
      <sheetData sheetId="1359"/>
      <sheetData sheetId="1360">
        <row r="1">
          <cell r="B1">
            <v>0</v>
          </cell>
        </row>
      </sheetData>
      <sheetData sheetId="1361"/>
      <sheetData sheetId="1362"/>
      <sheetData sheetId="1363"/>
      <sheetData sheetId="1364"/>
      <sheetData sheetId="1365">
        <row r="1">
          <cell r="B1">
            <v>0</v>
          </cell>
        </row>
      </sheetData>
      <sheetData sheetId="1366"/>
      <sheetData sheetId="1367">
        <row r="1">
          <cell r="B1">
            <v>0</v>
          </cell>
        </row>
      </sheetData>
      <sheetData sheetId="1368"/>
      <sheetData sheetId="1369">
        <row r="1">
          <cell r="B1">
            <v>0</v>
          </cell>
        </row>
      </sheetData>
      <sheetData sheetId="1370"/>
      <sheetData sheetId="1371">
        <row r="1">
          <cell r="B1">
            <v>0</v>
          </cell>
        </row>
      </sheetData>
      <sheetData sheetId="1372"/>
      <sheetData sheetId="1373">
        <row r="1">
          <cell r="B1">
            <v>0</v>
          </cell>
        </row>
      </sheetData>
      <sheetData sheetId="1374"/>
      <sheetData sheetId="1375">
        <row r="1">
          <cell r="B1">
            <v>0</v>
          </cell>
        </row>
      </sheetData>
      <sheetData sheetId="1376"/>
      <sheetData sheetId="1377">
        <row r="1">
          <cell r="B1">
            <v>0</v>
          </cell>
        </row>
      </sheetData>
      <sheetData sheetId="1378"/>
      <sheetData sheetId="1379">
        <row r="1">
          <cell r="B1">
            <v>0</v>
          </cell>
        </row>
      </sheetData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>
        <row r="1">
          <cell r="B1">
            <v>0</v>
          </cell>
        </row>
      </sheetData>
      <sheetData sheetId="1391"/>
      <sheetData sheetId="1392">
        <row r="1">
          <cell r="B1">
            <v>0</v>
          </cell>
        </row>
      </sheetData>
      <sheetData sheetId="1393"/>
      <sheetData sheetId="1394">
        <row r="1">
          <cell r="B1">
            <v>0</v>
          </cell>
        </row>
      </sheetData>
      <sheetData sheetId="1395"/>
      <sheetData sheetId="1396">
        <row r="1">
          <cell r="B1">
            <v>0</v>
          </cell>
        </row>
      </sheetData>
      <sheetData sheetId="1397"/>
      <sheetData sheetId="1398"/>
      <sheetData sheetId="1399"/>
      <sheetData sheetId="1400"/>
      <sheetData sheetId="1401">
        <row r="1">
          <cell r="B1">
            <v>0</v>
          </cell>
        </row>
      </sheetData>
      <sheetData sheetId="1402"/>
      <sheetData sheetId="1403">
        <row r="1">
          <cell r="B1">
            <v>0</v>
          </cell>
        </row>
      </sheetData>
      <sheetData sheetId="1404"/>
      <sheetData sheetId="1405">
        <row r="1">
          <cell r="B1">
            <v>0</v>
          </cell>
        </row>
      </sheetData>
      <sheetData sheetId="1406"/>
      <sheetData sheetId="1407">
        <row r="1">
          <cell r="B1">
            <v>0</v>
          </cell>
        </row>
      </sheetData>
      <sheetData sheetId="1408"/>
      <sheetData sheetId="1409">
        <row r="1">
          <cell r="B1">
            <v>0</v>
          </cell>
        </row>
      </sheetData>
      <sheetData sheetId="1410"/>
      <sheetData sheetId="1411">
        <row r="1">
          <cell r="B1">
            <v>0</v>
          </cell>
        </row>
      </sheetData>
      <sheetData sheetId="1412"/>
      <sheetData sheetId="1413">
        <row r="1">
          <cell r="B1">
            <v>0</v>
          </cell>
        </row>
      </sheetData>
      <sheetData sheetId="1414"/>
      <sheetData sheetId="1415">
        <row r="1">
          <cell r="B1">
            <v>0</v>
          </cell>
        </row>
      </sheetData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>
        <row r="1">
          <cell r="B1">
            <v>0</v>
          </cell>
        </row>
      </sheetData>
      <sheetData sheetId="1482"/>
      <sheetData sheetId="1483">
        <row r="1">
          <cell r="B1">
            <v>0</v>
          </cell>
        </row>
      </sheetData>
      <sheetData sheetId="1484"/>
      <sheetData sheetId="1485">
        <row r="1">
          <cell r="B1">
            <v>0</v>
          </cell>
        </row>
      </sheetData>
      <sheetData sheetId="1486"/>
      <sheetData sheetId="1487">
        <row r="1">
          <cell r="B1">
            <v>0</v>
          </cell>
        </row>
      </sheetData>
      <sheetData sheetId="1488"/>
      <sheetData sheetId="1489">
        <row r="1">
          <cell r="B1">
            <v>0</v>
          </cell>
        </row>
      </sheetData>
      <sheetData sheetId="1490">
        <row r="1">
          <cell r="B1">
            <v>0</v>
          </cell>
        </row>
      </sheetData>
      <sheetData sheetId="1491">
        <row r="1">
          <cell r="B1">
            <v>0</v>
          </cell>
        </row>
      </sheetData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>
        <row r="1">
          <cell r="B1">
            <v>0</v>
          </cell>
        </row>
      </sheetData>
      <sheetData sheetId="1597">
        <row r="1">
          <cell r="B1">
            <v>0</v>
          </cell>
        </row>
      </sheetData>
      <sheetData sheetId="1598">
        <row r="1">
          <cell r="B1">
            <v>0</v>
          </cell>
        </row>
      </sheetData>
      <sheetData sheetId="1599">
        <row r="1">
          <cell r="B1">
            <v>0</v>
          </cell>
        </row>
      </sheetData>
      <sheetData sheetId="1600">
        <row r="1">
          <cell r="B1">
            <v>0</v>
          </cell>
        </row>
      </sheetData>
      <sheetData sheetId="1601">
        <row r="1">
          <cell r="B1">
            <v>0</v>
          </cell>
        </row>
      </sheetData>
      <sheetData sheetId="1602">
        <row r="1">
          <cell r="B1">
            <v>0</v>
          </cell>
        </row>
      </sheetData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>
        <row r="1">
          <cell r="B1">
            <v>0</v>
          </cell>
        </row>
      </sheetData>
      <sheetData sheetId="1643">
        <row r="1">
          <cell r="B1">
            <v>0</v>
          </cell>
        </row>
      </sheetData>
      <sheetData sheetId="1644">
        <row r="1">
          <cell r="B1">
            <v>0</v>
          </cell>
        </row>
      </sheetData>
      <sheetData sheetId="1645">
        <row r="1">
          <cell r="B1">
            <v>0</v>
          </cell>
        </row>
      </sheetData>
      <sheetData sheetId="1646">
        <row r="1">
          <cell r="B1">
            <v>0</v>
          </cell>
        </row>
      </sheetData>
      <sheetData sheetId="1647"/>
      <sheetData sheetId="1648"/>
      <sheetData sheetId="1649">
        <row r="1">
          <cell r="B1">
            <v>0</v>
          </cell>
        </row>
      </sheetData>
      <sheetData sheetId="1650">
        <row r="1">
          <cell r="B1">
            <v>0</v>
          </cell>
        </row>
      </sheetData>
      <sheetData sheetId="1651">
        <row r="1">
          <cell r="B1">
            <v>0</v>
          </cell>
        </row>
      </sheetData>
      <sheetData sheetId="1652">
        <row r="1">
          <cell r="B1">
            <v>0</v>
          </cell>
        </row>
      </sheetData>
      <sheetData sheetId="1653">
        <row r="1">
          <cell r="B1">
            <v>0</v>
          </cell>
        </row>
      </sheetData>
      <sheetData sheetId="1654">
        <row r="1">
          <cell r="B1">
            <v>0</v>
          </cell>
        </row>
      </sheetData>
      <sheetData sheetId="1655">
        <row r="1">
          <cell r="B1">
            <v>0</v>
          </cell>
        </row>
      </sheetData>
      <sheetData sheetId="1656"/>
      <sheetData sheetId="1657"/>
      <sheetData sheetId="1658"/>
      <sheetData sheetId="1659"/>
      <sheetData sheetId="1660"/>
      <sheetData sheetId="1661">
        <row r="1">
          <cell r="B1">
            <v>0</v>
          </cell>
        </row>
      </sheetData>
      <sheetData sheetId="1662">
        <row r="1">
          <cell r="B1">
            <v>0</v>
          </cell>
        </row>
      </sheetData>
      <sheetData sheetId="1663">
        <row r="1">
          <cell r="B1">
            <v>0</v>
          </cell>
        </row>
      </sheetData>
      <sheetData sheetId="1664">
        <row r="1">
          <cell r="B1">
            <v>0</v>
          </cell>
        </row>
      </sheetData>
      <sheetData sheetId="1665">
        <row r="1">
          <cell r="B1">
            <v>0</v>
          </cell>
        </row>
      </sheetData>
      <sheetData sheetId="1666">
        <row r="1">
          <cell r="B1">
            <v>0</v>
          </cell>
        </row>
      </sheetData>
      <sheetData sheetId="1667">
        <row r="1">
          <cell r="B1">
            <v>0</v>
          </cell>
        </row>
      </sheetData>
      <sheetData sheetId="1668">
        <row r="1">
          <cell r="B1">
            <v>0</v>
          </cell>
        </row>
      </sheetData>
      <sheetData sheetId="1669">
        <row r="1">
          <cell r="B1">
            <v>0</v>
          </cell>
        </row>
      </sheetData>
      <sheetData sheetId="1670">
        <row r="1">
          <cell r="B1">
            <v>0</v>
          </cell>
        </row>
      </sheetData>
      <sheetData sheetId="1671">
        <row r="1">
          <cell r="B1">
            <v>0</v>
          </cell>
        </row>
      </sheetData>
      <sheetData sheetId="1672">
        <row r="1">
          <cell r="B1">
            <v>0</v>
          </cell>
        </row>
      </sheetData>
      <sheetData sheetId="1673">
        <row r="1">
          <cell r="B1">
            <v>0</v>
          </cell>
        </row>
      </sheetData>
      <sheetData sheetId="1674"/>
      <sheetData sheetId="1675">
        <row r="1">
          <cell r="B1">
            <v>0</v>
          </cell>
        </row>
      </sheetData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>
        <row r="1">
          <cell r="B1">
            <v>0</v>
          </cell>
        </row>
      </sheetData>
      <sheetData sheetId="1707">
        <row r="1">
          <cell r="B1">
            <v>0</v>
          </cell>
        </row>
      </sheetData>
      <sheetData sheetId="1708">
        <row r="1">
          <cell r="B1">
            <v>0</v>
          </cell>
        </row>
      </sheetData>
      <sheetData sheetId="1709">
        <row r="1">
          <cell r="B1">
            <v>0</v>
          </cell>
        </row>
      </sheetData>
      <sheetData sheetId="1710">
        <row r="1">
          <cell r="B1">
            <v>0</v>
          </cell>
        </row>
      </sheetData>
      <sheetData sheetId="1711">
        <row r="1">
          <cell r="B1">
            <v>0</v>
          </cell>
        </row>
      </sheetData>
      <sheetData sheetId="1712">
        <row r="1">
          <cell r="B1">
            <v>0</v>
          </cell>
        </row>
      </sheetData>
      <sheetData sheetId="1713">
        <row r="1">
          <cell r="B1">
            <v>0</v>
          </cell>
        </row>
      </sheetData>
      <sheetData sheetId="1714">
        <row r="1">
          <cell r="B1">
            <v>0</v>
          </cell>
        </row>
      </sheetData>
      <sheetData sheetId="1715">
        <row r="1">
          <cell r="B1">
            <v>0</v>
          </cell>
        </row>
      </sheetData>
      <sheetData sheetId="1716">
        <row r="1">
          <cell r="B1">
            <v>0</v>
          </cell>
        </row>
      </sheetData>
      <sheetData sheetId="1717">
        <row r="1">
          <cell r="B1">
            <v>0</v>
          </cell>
        </row>
      </sheetData>
      <sheetData sheetId="1718">
        <row r="1">
          <cell r="B1">
            <v>0</v>
          </cell>
        </row>
      </sheetData>
      <sheetData sheetId="1719">
        <row r="1">
          <cell r="B1">
            <v>0</v>
          </cell>
        </row>
      </sheetData>
      <sheetData sheetId="1720" refreshError="1"/>
      <sheetData sheetId="1721">
        <row r="1">
          <cell r="B1">
            <v>0</v>
          </cell>
        </row>
      </sheetData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/>
      <sheetData sheetId="1761"/>
      <sheetData sheetId="1762" refreshError="1"/>
      <sheetData sheetId="1763" refreshError="1"/>
      <sheetData sheetId="1764" refreshError="1"/>
      <sheetData sheetId="1765"/>
      <sheetData sheetId="1766"/>
      <sheetData sheetId="1767"/>
      <sheetData sheetId="1768"/>
      <sheetData sheetId="1769"/>
      <sheetData sheetId="1770"/>
      <sheetData sheetId="177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/>
      <sheetData sheetId="1782" refreshError="1"/>
      <sheetData sheetId="1783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>
        <row r="1">
          <cell r="B1">
            <v>0</v>
          </cell>
        </row>
      </sheetData>
      <sheetData sheetId="1819">
        <row r="1">
          <cell r="B1">
            <v>0</v>
          </cell>
        </row>
      </sheetData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/>
      <sheetData sheetId="1858" refreshError="1"/>
      <sheetData sheetId="1859" refreshError="1"/>
      <sheetData sheetId="1860" refreshError="1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109"/>
  <sheetViews>
    <sheetView view="pageBreakPreview" zoomScale="80" zoomScaleNormal="80" zoomScaleSheetLayoutView="80" workbookViewId="0">
      <selection sqref="A1:XFD7"/>
    </sheetView>
  </sheetViews>
  <sheetFormatPr defaultRowHeight="15" x14ac:dyDescent="0.25"/>
  <cols>
    <col min="1" max="1" width="6" style="56" customWidth="1"/>
    <col min="2" max="2" width="14.5" style="56" customWidth="1"/>
    <col min="3" max="3" width="40.33203125" style="56" customWidth="1"/>
    <col min="4" max="4" width="22.83203125" style="56" bestFit="1" customWidth="1"/>
    <col min="5" max="5" width="20.83203125" style="56" bestFit="1" customWidth="1"/>
    <col min="6" max="6" width="20.83203125" style="56" customWidth="1"/>
    <col min="7" max="7" width="16.1640625" style="56" bestFit="1" customWidth="1"/>
    <col min="8" max="8" width="19.33203125" style="56" customWidth="1"/>
    <col min="9" max="9" width="15.83203125" style="56" hidden="1" customWidth="1"/>
    <col min="10" max="10" width="17" style="56" hidden="1" customWidth="1"/>
    <col min="11" max="11" width="17.5" style="56" hidden="1" customWidth="1"/>
    <col min="12" max="12" width="12.5" style="56" customWidth="1"/>
    <col min="13" max="13" width="12.33203125" style="56" customWidth="1"/>
    <col min="14" max="16384" width="9.33203125" style="56"/>
  </cols>
  <sheetData>
    <row r="1" spans="1:12" s="15" customFormat="1" ht="30" customHeight="1" x14ac:dyDescent="0.3">
      <c r="A1" s="116"/>
      <c r="B1" s="117" t="s">
        <v>0</v>
      </c>
      <c r="C1" s="117"/>
      <c r="D1" s="117"/>
      <c r="E1" s="117"/>
      <c r="F1" s="118"/>
      <c r="G1" s="117"/>
      <c r="H1" s="117"/>
    </row>
    <row r="2" spans="1:12" s="15" customFormat="1" ht="18.75" x14ac:dyDescent="0.3">
      <c r="A2" s="116"/>
      <c r="B2" s="119"/>
      <c r="C2" s="119"/>
      <c r="D2" s="119"/>
      <c r="E2" s="119"/>
      <c r="F2" s="120"/>
      <c r="G2" s="119"/>
      <c r="H2" s="119"/>
    </row>
    <row r="3" spans="1:12" s="124" customFormat="1" ht="22.5" customHeight="1" x14ac:dyDescent="0.3">
      <c r="A3" s="121"/>
      <c r="B3" s="107" t="s">
        <v>111</v>
      </c>
      <c r="C3" s="108"/>
      <c r="D3" s="108"/>
      <c r="E3" s="108"/>
      <c r="F3" s="122"/>
      <c r="G3" s="123"/>
      <c r="H3" s="123"/>
    </row>
    <row r="4" spans="1:12" s="15" customFormat="1" ht="18.75" x14ac:dyDescent="0.3">
      <c r="A4" s="116"/>
      <c r="B4" s="17" t="s">
        <v>75</v>
      </c>
      <c r="C4" s="17"/>
      <c r="D4" s="17"/>
      <c r="E4" s="17"/>
      <c r="F4" s="120"/>
      <c r="G4" s="119"/>
      <c r="H4" s="119"/>
    </row>
    <row r="5" spans="1:12" s="124" customFormat="1" ht="25.5" customHeight="1" x14ac:dyDescent="0.3">
      <c r="A5" s="121"/>
      <c r="B5" s="106" t="s">
        <v>112</v>
      </c>
      <c r="C5" s="106"/>
      <c r="D5" s="106"/>
      <c r="E5" s="106"/>
      <c r="F5" s="125"/>
      <c r="G5" s="126"/>
      <c r="H5" s="126"/>
    </row>
    <row r="6" spans="1:12" s="15" customFormat="1" ht="25.5" customHeight="1" x14ac:dyDescent="0.3">
      <c r="A6" s="116"/>
      <c r="B6" s="127" t="s">
        <v>113</v>
      </c>
      <c r="C6" s="127"/>
      <c r="D6" s="127"/>
      <c r="E6" s="127"/>
      <c r="F6" s="128"/>
      <c r="G6" s="127"/>
      <c r="H6" s="127"/>
    </row>
    <row r="7" spans="1:12" s="15" customFormat="1" ht="18.75" x14ac:dyDescent="0.3">
      <c r="A7" s="116"/>
      <c r="B7" s="129" t="s">
        <v>11</v>
      </c>
      <c r="C7" s="116"/>
      <c r="D7" s="116"/>
      <c r="E7" s="116"/>
      <c r="F7" s="129"/>
      <c r="G7" s="116"/>
      <c r="H7" s="116"/>
    </row>
    <row r="8" spans="1:12" s="15" customFormat="1" ht="15.75" x14ac:dyDescent="0.25">
      <c r="B8" s="20"/>
      <c r="F8" s="20"/>
    </row>
    <row r="9" spans="1:12" s="15" customFormat="1" ht="21" x14ac:dyDescent="0.35">
      <c r="B9" s="112" t="s">
        <v>12</v>
      </c>
      <c r="C9" s="112"/>
      <c r="D9" s="112"/>
      <c r="E9" s="112"/>
      <c r="F9" s="112"/>
      <c r="G9" s="112"/>
      <c r="H9" s="112"/>
    </row>
    <row r="10" spans="1:12" s="15" customFormat="1" ht="15.75" x14ac:dyDescent="0.25">
      <c r="B10" s="20"/>
      <c r="F10" s="20"/>
    </row>
    <row r="11" spans="1:12" s="15" customFormat="1" ht="60.75" customHeight="1" x14ac:dyDescent="0.25">
      <c r="A11" s="19"/>
      <c r="B11" s="113" t="s">
        <v>100</v>
      </c>
      <c r="C11" s="113"/>
      <c r="D11" s="113"/>
      <c r="E11" s="113"/>
      <c r="F11" s="113"/>
      <c r="G11" s="113"/>
      <c r="H11" s="113"/>
      <c r="L11" s="15" t="s">
        <v>80</v>
      </c>
    </row>
    <row r="12" spans="1:12" s="15" customFormat="1" ht="15" customHeight="1" x14ac:dyDescent="0.25">
      <c r="A12" s="18"/>
      <c r="B12" s="114" t="s">
        <v>13</v>
      </c>
      <c r="C12" s="114"/>
      <c r="D12" s="114"/>
      <c r="E12" s="114"/>
      <c r="F12" s="114"/>
      <c r="G12" s="114"/>
      <c r="H12" s="114"/>
    </row>
    <row r="13" spans="1:12" s="15" customFormat="1" ht="15" customHeight="1" x14ac:dyDescent="0.25">
      <c r="A13" s="18"/>
      <c r="B13" s="22"/>
      <c r="C13" s="22"/>
      <c r="D13" s="22"/>
      <c r="E13" s="22"/>
      <c r="F13" s="22"/>
      <c r="G13" s="22"/>
      <c r="H13" s="22"/>
    </row>
    <row r="14" spans="1:12" s="15" customFormat="1" ht="15" customHeight="1" x14ac:dyDescent="0.25">
      <c r="A14" s="18"/>
      <c r="B14" s="22"/>
      <c r="D14" s="23" t="s">
        <v>101</v>
      </c>
      <c r="E14" s="22"/>
      <c r="F14" s="22"/>
      <c r="G14" s="22"/>
      <c r="H14" s="22"/>
    </row>
    <row r="15" spans="1:12" s="15" customFormat="1" ht="21" x14ac:dyDescent="0.35">
      <c r="A15" s="24" t="s">
        <v>14</v>
      </c>
      <c r="C15" s="57"/>
      <c r="D15" s="26" t="s">
        <v>102</v>
      </c>
      <c r="E15" s="58"/>
      <c r="G15" s="21"/>
      <c r="H15" s="83" t="s">
        <v>103</v>
      </c>
    </row>
    <row r="16" spans="1:12" s="29" customFormat="1" ht="22.5" customHeight="1" x14ac:dyDescent="0.25">
      <c r="A16" s="111" t="s">
        <v>1</v>
      </c>
      <c r="B16" s="111" t="s">
        <v>2</v>
      </c>
      <c r="C16" s="111" t="s">
        <v>3</v>
      </c>
      <c r="D16" s="111" t="s">
        <v>73</v>
      </c>
      <c r="E16" s="111"/>
      <c r="F16" s="111"/>
      <c r="G16" s="111"/>
      <c r="H16" s="111" t="s">
        <v>15</v>
      </c>
      <c r="I16" s="28"/>
      <c r="J16" s="28"/>
    </row>
    <row r="17" spans="1:8" s="29" customFormat="1" ht="35.25" customHeight="1" x14ac:dyDescent="0.25">
      <c r="A17" s="111"/>
      <c r="B17" s="111"/>
      <c r="C17" s="111"/>
      <c r="D17" s="30" t="s">
        <v>16</v>
      </c>
      <c r="E17" s="30" t="s">
        <v>17</v>
      </c>
      <c r="F17" s="27" t="s">
        <v>18</v>
      </c>
      <c r="G17" s="27" t="s">
        <v>19</v>
      </c>
      <c r="H17" s="111"/>
    </row>
    <row r="18" spans="1:8" s="25" customFormat="1" ht="14.25" customHeight="1" x14ac:dyDescent="0.2">
      <c r="A18" s="27">
        <v>1</v>
      </c>
      <c r="B18" s="27">
        <v>2</v>
      </c>
      <c r="C18" s="27">
        <v>3</v>
      </c>
      <c r="D18" s="30">
        <v>4</v>
      </c>
      <c r="E18" s="30">
        <v>5</v>
      </c>
      <c r="F18" s="30">
        <v>6</v>
      </c>
      <c r="G18" s="30">
        <v>7</v>
      </c>
      <c r="H18" s="30">
        <v>8</v>
      </c>
    </row>
    <row r="19" spans="1:8" s="33" customFormat="1" ht="21.75" customHeight="1" x14ac:dyDescent="0.2">
      <c r="A19" s="31"/>
      <c r="B19" s="109" t="s">
        <v>20</v>
      </c>
      <c r="C19" s="109"/>
      <c r="D19" s="109"/>
      <c r="E19" s="109"/>
      <c r="F19" s="109"/>
      <c r="G19" s="109"/>
      <c r="H19" s="32"/>
    </row>
    <row r="20" spans="1:8" s="33" customFormat="1" ht="15.75" hidden="1" x14ac:dyDescent="0.25">
      <c r="A20" s="34">
        <v>1</v>
      </c>
      <c r="B20" s="89" t="s">
        <v>76</v>
      </c>
      <c r="C20" s="70"/>
      <c r="D20" s="6">
        <f>0/1000</f>
        <v>0</v>
      </c>
      <c r="E20" s="6"/>
      <c r="F20" s="6"/>
      <c r="G20" s="6"/>
      <c r="H20" s="7">
        <f>SUM(D20:G20)</f>
        <v>0</v>
      </c>
    </row>
    <row r="21" spans="1:8" s="33" customFormat="1" ht="15.75" hidden="1" x14ac:dyDescent="0.2">
      <c r="A21" s="34">
        <v>2</v>
      </c>
      <c r="B21" s="89" t="s">
        <v>77</v>
      </c>
      <c r="C21" s="35"/>
      <c r="D21" s="6">
        <f>0/1000</f>
        <v>0</v>
      </c>
      <c r="E21" s="6"/>
      <c r="F21" s="6"/>
      <c r="G21" s="6"/>
      <c r="H21" s="7">
        <f>SUM(D21:G21)</f>
        <v>0</v>
      </c>
    </row>
    <row r="22" spans="1:8" s="33" customFormat="1" hidden="1" x14ac:dyDescent="0.2">
      <c r="A22" s="34">
        <v>3</v>
      </c>
      <c r="B22" s="36"/>
      <c r="C22" s="36"/>
      <c r="D22" s="6"/>
      <c r="E22" s="6"/>
      <c r="F22" s="6"/>
      <c r="G22" s="6"/>
      <c r="H22" s="7">
        <f>SUM(D22:G22)</f>
        <v>0</v>
      </c>
    </row>
    <row r="23" spans="1:8" s="38" customFormat="1" x14ac:dyDescent="0.2">
      <c r="A23" s="99" t="s">
        <v>21</v>
      </c>
      <c r="B23" s="100"/>
      <c r="C23" s="101"/>
      <c r="D23" s="8">
        <f>SUM(D20:D22)</f>
        <v>0</v>
      </c>
      <c r="E23" s="8">
        <f>SUM(E20:E22)</f>
        <v>0</v>
      </c>
      <c r="F23" s="8">
        <f>SUM(F20:F22)</f>
        <v>0</v>
      </c>
      <c r="G23" s="8">
        <f>SUM(G20:G22)</f>
        <v>0</v>
      </c>
      <c r="H23" s="8">
        <f>SUM(H20:H22)</f>
        <v>0</v>
      </c>
    </row>
    <row r="24" spans="1:8" s="33" customFormat="1" ht="24" customHeight="1" x14ac:dyDescent="0.2">
      <c r="A24" s="31"/>
      <c r="B24" s="109" t="s">
        <v>4</v>
      </c>
      <c r="C24" s="109"/>
      <c r="D24" s="109"/>
      <c r="E24" s="109"/>
      <c r="F24" s="109"/>
      <c r="G24" s="109"/>
      <c r="H24" s="32"/>
    </row>
    <row r="25" spans="1:8" s="33" customFormat="1" ht="15.75" hidden="1" x14ac:dyDescent="0.2">
      <c r="A25" s="34">
        <v>1</v>
      </c>
      <c r="B25" s="89"/>
      <c r="C25" s="39"/>
      <c r="D25" s="71">
        <f>0/1000</f>
        <v>0</v>
      </c>
      <c r="E25" s="9">
        <v>0</v>
      </c>
      <c r="F25" s="9">
        <f>0/1000</f>
        <v>0</v>
      </c>
      <c r="G25" s="9"/>
      <c r="H25" s="10">
        <f>SUM(D25:G25)</f>
        <v>0</v>
      </c>
    </row>
    <row r="26" spans="1:8" s="33" customFormat="1" ht="15.75" hidden="1" x14ac:dyDescent="0.2">
      <c r="A26" s="34">
        <v>2</v>
      </c>
      <c r="B26" s="89"/>
      <c r="C26" s="39"/>
      <c r="D26" s="71">
        <f>0/1000</f>
        <v>0</v>
      </c>
      <c r="E26" s="9"/>
      <c r="F26" s="9">
        <f>0/1000</f>
        <v>0</v>
      </c>
      <c r="G26" s="9"/>
      <c r="H26" s="10">
        <f>SUM(D26:G26)</f>
        <v>0</v>
      </c>
    </row>
    <row r="27" spans="1:8" s="33" customFormat="1" ht="33.75" customHeight="1" x14ac:dyDescent="0.2">
      <c r="A27" s="34">
        <v>1</v>
      </c>
      <c r="B27" s="90" t="s">
        <v>81</v>
      </c>
      <c r="C27" s="39" t="s">
        <v>104</v>
      </c>
      <c r="D27" s="9">
        <f>0/1000</f>
        <v>0</v>
      </c>
      <c r="E27" s="9">
        <f>221220.43/1000</f>
        <v>221.22042999999999</v>
      </c>
      <c r="F27" s="9">
        <f>650568.6/1000</f>
        <v>650.56859999999995</v>
      </c>
      <c r="G27" s="9"/>
      <c r="H27" s="10">
        <f>SUM(D27:G27)</f>
        <v>871.78902999999991</v>
      </c>
    </row>
    <row r="28" spans="1:8" s="38" customFormat="1" x14ac:dyDescent="0.2">
      <c r="A28" s="99" t="s">
        <v>22</v>
      </c>
      <c r="B28" s="100"/>
      <c r="C28" s="101"/>
      <c r="D28" s="8">
        <f>SUM(D25:D27)</f>
        <v>0</v>
      </c>
      <c r="E28" s="8">
        <f>SUM(E25:E27)</f>
        <v>221.22042999999999</v>
      </c>
      <c r="F28" s="8">
        <f>SUM(F25:F27)</f>
        <v>650.56859999999995</v>
      </c>
      <c r="G28" s="8">
        <f>SUM(G25:G27)</f>
        <v>0</v>
      </c>
      <c r="H28" s="8">
        <f>SUM(H25:H27)</f>
        <v>871.78902999999991</v>
      </c>
    </row>
    <row r="29" spans="1:8" s="38" customFormat="1" x14ac:dyDescent="0.2">
      <c r="A29" s="102" t="s">
        <v>23</v>
      </c>
      <c r="B29" s="103"/>
      <c r="C29" s="104"/>
      <c r="D29" s="11">
        <f>D23+D28</f>
        <v>0</v>
      </c>
      <c r="E29" s="11">
        <f>E23+E28</f>
        <v>221.22042999999999</v>
      </c>
      <c r="F29" s="11">
        <f>F23+F28</f>
        <v>650.56859999999995</v>
      </c>
      <c r="G29" s="11">
        <f>G23+G28</f>
        <v>0</v>
      </c>
      <c r="H29" s="11">
        <f>H23+H28</f>
        <v>871.78902999999991</v>
      </c>
    </row>
    <row r="30" spans="1:8" s="38" customFormat="1" ht="21" hidden="1" customHeight="1" x14ac:dyDescent="0.2">
      <c r="A30" s="40"/>
      <c r="B30" s="98" t="s">
        <v>24</v>
      </c>
      <c r="C30" s="98"/>
      <c r="D30" s="98"/>
      <c r="E30" s="98"/>
      <c r="F30" s="98"/>
      <c r="G30" s="115"/>
      <c r="H30" s="5"/>
    </row>
    <row r="31" spans="1:8" s="38" customFormat="1" hidden="1" x14ac:dyDescent="0.2">
      <c r="A31" s="34">
        <v>3</v>
      </c>
      <c r="B31" s="34"/>
      <c r="C31" s="34"/>
      <c r="D31" s="1"/>
      <c r="E31" s="1"/>
      <c r="F31" s="1"/>
      <c r="G31" s="1"/>
      <c r="H31" s="3">
        <f>SUM(D31:G31)</f>
        <v>0</v>
      </c>
    </row>
    <row r="32" spans="1:8" s="38" customFormat="1" hidden="1" x14ac:dyDescent="0.2">
      <c r="A32" s="34">
        <v>8</v>
      </c>
      <c r="B32" s="34"/>
      <c r="C32" s="34"/>
      <c r="D32" s="1"/>
      <c r="E32" s="1"/>
      <c r="F32" s="1"/>
      <c r="G32" s="1"/>
      <c r="H32" s="3">
        <f>SUM(D32:G32)</f>
        <v>0</v>
      </c>
    </row>
    <row r="33" spans="1:8" s="38" customFormat="1" hidden="1" x14ac:dyDescent="0.2">
      <c r="A33" s="34">
        <v>9</v>
      </c>
      <c r="B33" s="34"/>
      <c r="C33" s="34"/>
      <c r="D33" s="1"/>
      <c r="E33" s="1"/>
      <c r="F33" s="1"/>
      <c r="G33" s="1"/>
      <c r="H33" s="3">
        <f>SUM(D33:G33)</f>
        <v>0</v>
      </c>
    </row>
    <row r="34" spans="1:8" s="38" customFormat="1" hidden="1" x14ac:dyDescent="0.2">
      <c r="A34" s="99" t="s">
        <v>25</v>
      </c>
      <c r="B34" s="100"/>
      <c r="C34" s="101"/>
      <c r="D34" s="4">
        <f>SUM(D31:D33)</f>
        <v>0</v>
      </c>
      <c r="E34" s="4">
        <f>SUM(E31:E33)</f>
        <v>0</v>
      </c>
      <c r="F34" s="4">
        <f>SUM(F31:F33)</f>
        <v>0</v>
      </c>
      <c r="G34" s="4">
        <f>SUM(G31:G33)</f>
        <v>0</v>
      </c>
      <c r="H34" s="4">
        <f>SUM(H31:H33)</f>
        <v>0</v>
      </c>
    </row>
    <row r="35" spans="1:8" s="38" customFormat="1" hidden="1" x14ac:dyDescent="0.2">
      <c r="A35" s="102" t="s">
        <v>26</v>
      </c>
      <c r="B35" s="103"/>
      <c r="C35" s="104"/>
      <c r="D35" s="2">
        <f>D29+D34</f>
        <v>0</v>
      </c>
      <c r="E35" s="2">
        <f>E29+E34</f>
        <v>221.22042999999999</v>
      </c>
      <c r="F35" s="2">
        <f>F29+F34</f>
        <v>650.56859999999995</v>
      </c>
      <c r="G35" s="2">
        <f>G29+G34</f>
        <v>0</v>
      </c>
      <c r="H35" s="2">
        <f>H29+H34</f>
        <v>871.78902999999991</v>
      </c>
    </row>
    <row r="36" spans="1:8" s="38" customFormat="1" ht="22.5" hidden="1" customHeight="1" x14ac:dyDescent="0.2">
      <c r="A36" s="40"/>
      <c r="B36" s="98" t="s">
        <v>27</v>
      </c>
      <c r="C36" s="98"/>
      <c r="D36" s="98"/>
      <c r="E36" s="98"/>
      <c r="F36" s="98"/>
      <c r="G36" s="115"/>
      <c r="H36" s="5"/>
    </row>
    <row r="37" spans="1:8" s="38" customFormat="1" hidden="1" x14ac:dyDescent="0.2">
      <c r="A37" s="34">
        <v>4</v>
      </c>
      <c r="B37" s="34"/>
      <c r="C37" s="34"/>
      <c r="D37" s="1"/>
      <c r="E37" s="1"/>
      <c r="F37" s="1"/>
      <c r="G37" s="1"/>
      <c r="H37" s="3">
        <f>SUM(D37:G37)</f>
        <v>0</v>
      </c>
    </row>
    <row r="38" spans="1:8" s="38" customFormat="1" hidden="1" x14ac:dyDescent="0.2">
      <c r="A38" s="34">
        <v>11</v>
      </c>
      <c r="B38" s="34"/>
      <c r="C38" s="34"/>
      <c r="D38" s="1"/>
      <c r="E38" s="1"/>
      <c r="F38" s="1"/>
      <c r="G38" s="1"/>
      <c r="H38" s="3">
        <f>SUM(D38:G38)</f>
        <v>0</v>
      </c>
    </row>
    <row r="39" spans="1:8" s="38" customFormat="1" hidden="1" x14ac:dyDescent="0.2">
      <c r="A39" s="34">
        <v>12</v>
      </c>
      <c r="B39" s="34"/>
      <c r="C39" s="34"/>
      <c r="D39" s="1"/>
      <c r="E39" s="1"/>
      <c r="F39" s="1"/>
      <c r="G39" s="1"/>
      <c r="H39" s="3">
        <f>SUM(D39:G39)</f>
        <v>0</v>
      </c>
    </row>
    <row r="40" spans="1:8" s="38" customFormat="1" hidden="1" x14ac:dyDescent="0.2">
      <c r="A40" s="99" t="s">
        <v>28</v>
      </c>
      <c r="B40" s="100"/>
      <c r="C40" s="101"/>
      <c r="D40" s="4">
        <f>SUM(D37:D39)</f>
        <v>0</v>
      </c>
      <c r="E40" s="4">
        <f>SUM(E37:E39)</f>
        <v>0</v>
      </c>
      <c r="F40" s="4">
        <f>SUM(F37:F39)</f>
        <v>0</v>
      </c>
      <c r="G40" s="4">
        <f>SUM(G37:G39)</f>
        <v>0</v>
      </c>
      <c r="H40" s="4">
        <f>SUM(H37:H39)</f>
        <v>0</v>
      </c>
    </row>
    <row r="41" spans="1:8" s="38" customFormat="1" hidden="1" x14ac:dyDescent="0.2">
      <c r="A41" s="102" t="s">
        <v>29</v>
      </c>
      <c r="B41" s="103"/>
      <c r="C41" s="104"/>
      <c r="D41" s="2">
        <f>D35+D40</f>
        <v>0</v>
      </c>
      <c r="E41" s="2">
        <f>E35+E40</f>
        <v>221.22042999999999</v>
      </c>
      <c r="F41" s="2">
        <f>F35+F40</f>
        <v>650.56859999999995</v>
      </c>
      <c r="G41" s="2">
        <f>G35+G40</f>
        <v>0</v>
      </c>
      <c r="H41" s="2">
        <f>H35+H40</f>
        <v>871.78902999999991</v>
      </c>
    </row>
    <row r="42" spans="1:8" s="38" customFormat="1" ht="24" hidden="1" customHeight="1" x14ac:dyDescent="0.2">
      <c r="A42" s="40"/>
      <c r="B42" s="98" t="s">
        <v>30</v>
      </c>
      <c r="C42" s="98"/>
      <c r="D42" s="98"/>
      <c r="E42" s="98"/>
      <c r="F42" s="98"/>
      <c r="G42" s="115"/>
      <c r="H42" s="5"/>
    </row>
    <row r="43" spans="1:8" s="38" customFormat="1" hidden="1" x14ac:dyDescent="0.2">
      <c r="A43" s="34">
        <v>5</v>
      </c>
      <c r="B43" s="34"/>
      <c r="C43" s="34"/>
      <c r="D43" s="1"/>
      <c r="E43" s="1"/>
      <c r="F43" s="1"/>
      <c r="G43" s="1"/>
      <c r="H43" s="3">
        <f>SUM(D43:G43)</f>
        <v>0</v>
      </c>
    </row>
    <row r="44" spans="1:8" s="38" customFormat="1" hidden="1" x14ac:dyDescent="0.2">
      <c r="A44" s="34">
        <v>14</v>
      </c>
      <c r="B44" s="34"/>
      <c r="C44" s="34"/>
      <c r="D44" s="1"/>
      <c r="E44" s="1"/>
      <c r="F44" s="1"/>
      <c r="G44" s="1"/>
      <c r="H44" s="3">
        <f>SUM(D44:G44)</f>
        <v>0</v>
      </c>
    </row>
    <row r="45" spans="1:8" s="38" customFormat="1" hidden="1" x14ac:dyDescent="0.2">
      <c r="A45" s="34">
        <v>15</v>
      </c>
      <c r="B45" s="34"/>
      <c r="C45" s="34"/>
      <c r="D45" s="1"/>
      <c r="E45" s="1"/>
      <c r="F45" s="1"/>
      <c r="G45" s="1"/>
      <c r="H45" s="3">
        <f>SUM(D45:G45)</f>
        <v>0</v>
      </c>
    </row>
    <row r="46" spans="1:8" s="38" customFormat="1" hidden="1" x14ac:dyDescent="0.2">
      <c r="A46" s="99" t="s">
        <v>31</v>
      </c>
      <c r="B46" s="100"/>
      <c r="C46" s="101"/>
      <c r="D46" s="4">
        <f>SUM(D43:D45)</f>
        <v>0</v>
      </c>
      <c r="E46" s="4">
        <f>SUM(E43:E45)</f>
        <v>0</v>
      </c>
      <c r="F46" s="4">
        <f>SUM(F43:F45)</f>
        <v>0</v>
      </c>
      <c r="G46" s="4">
        <f>SUM(G43:G45)</f>
        <v>0</v>
      </c>
      <c r="H46" s="4">
        <f>SUM(H43:H45)</f>
        <v>0</v>
      </c>
    </row>
    <row r="47" spans="1:8" s="38" customFormat="1" hidden="1" x14ac:dyDescent="0.2">
      <c r="A47" s="102" t="s">
        <v>32</v>
      </c>
      <c r="B47" s="103"/>
      <c r="C47" s="104"/>
      <c r="D47" s="2">
        <f>D41+D46</f>
        <v>0</v>
      </c>
      <c r="E47" s="2">
        <f>E41+E46</f>
        <v>221.22042999999999</v>
      </c>
      <c r="F47" s="2">
        <f>F41+F46</f>
        <v>650.56859999999995</v>
      </c>
      <c r="G47" s="2">
        <f>G41+G46</f>
        <v>0</v>
      </c>
      <c r="H47" s="2">
        <f>H41+H46</f>
        <v>871.78902999999991</v>
      </c>
    </row>
    <row r="48" spans="1:8" s="38" customFormat="1" ht="21" hidden="1" customHeight="1" x14ac:dyDescent="0.2">
      <c r="A48" s="40"/>
      <c r="B48" s="98" t="s">
        <v>33</v>
      </c>
      <c r="C48" s="98"/>
      <c r="D48" s="98"/>
      <c r="E48" s="98"/>
      <c r="F48" s="98"/>
      <c r="G48" s="115"/>
      <c r="H48" s="5"/>
    </row>
    <row r="49" spans="1:8" s="38" customFormat="1" hidden="1" x14ac:dyDescent="0.2">
      <c r="A49" s="34">
        <v>6</v>
      </c>
      <c r="B49" s="34"/>
      <c r="C49" s="34"/>
      <c r="D49" s="1"/>
      <c r="E49" s="1"/>
      <c r="F49" s="1"/>
      <c r="G49" s="1"/>
      <c r="H49" s="3">
        <f>SUM(D49:G49)</f>
        <v>0</v>
      </c>
    </row>
    <row r="50" spans="1:8" s="38" customFormat="1" hidden="1" x14ac:dyDescent="0.2">
      <c r="A50" s="34">
        <v>17</v>
      </c>
      <c r="B50" s="34"/>
      <c r="C50" s="34"/>
      <c r="D50" s="1"/>
      <c r="E50" s="1"/>
      <c r="F50" s="1"/>
      <c r="G50" s="1"/>
      <c r="H50" s="3">
        <f>SUM(D50:G50)</f>
        <v>0</v>
      </c>
    </row>
    <row r="51" spans="1:8" s="38" customFormat="1" hidden="1" x14ac:dyDescent="0.2">
      <c r="A51" s="34">
        <v>18</v>
      </c>
      <c r="B51" s="34"/>
      <c r="C51" s="34"/>
      <c r="D51" s="1"/>
      <c r="E51" s="1"/>
      <c r="F51" s="1"/>
      <c r="G51" s="1"/>
      <c r="H51" s="3">
        <f>SUM(D51:G51)</f>
        <v>0</v>
      </c>
    </row>
    <row r="52" spans="1:8" s="38" customFormat="1" hidden="1" x14ac:dyDescent="0.2">
      <c r="A52" s="99" t="s">
        <v>34</v>
      </c>
      <c r="B52" s="100"/>
      <c r="C52" s="101"/>
      <c r="D52" s="4">
        <f>SUM(D49:D51)</f>
        <v>0</v>
      </c>
      <c r="E52" s="4">
        <f>SUM(E49:E51)</f>
        <v>0</v>
      </c>
      <c r="F52" s="4">
        <f>SUM(F49:F51)</f>
        <v>0</v>
      </c>
      <c r="G52" s="4">
        <f>SUM(G49:G51)</f>
        <v>0</v>
      </c>
      <c r="H52" s="4">
        <f>SUM(H49:H51)</f>
        <v>0</v>
      </c>
    </row>
    <row r="53" spans="1:8" s="38" customFormat="1" hidden="1" x14ac:dyDescent="0.2">
      <c r="A53" s="102" t="s">
        <v>35</v>
      </c>
      <c r="B53" s="103"/>
      <c r="C53" s="104"/>
      <c r="D53" s="2">
        <f>D47+D52</f>
        <v>0</v>
      </c>
      <c r="E53" s="2">
        <f>E47+E52</f>
        <v>221.22042999999999</v>
      </c>
      <c r="F53" s="2">
        <f>F47+F52</f>
        <v>650.56859999999995</v>
      </c>
      <c r="G53" s="2">
        <f>G47+G52</f>
        <v>0</v>
      </c>
      <c r="H53" s="2">
        <f>H47+H52</f>
        <v>871.78902999999991</v>
      </c>
    </row>
    <row r="54" spans="1:8" s="38" customFormat="1" ht="29.1" hidden="1" customHeight="1" x14ac:dyDescent="0.2">
      <c r="A54" s="40"/>
      <c r="B54" s="98" t="s">
        <v>36</v>
      </c>
      <c r="C54" s="98"/>
      <c r="D54" s="98"/>
      <c r="E54" s="98"/>
      <c r="F54" s="98"/>
      <c r="G54" s="115"/>
      <c r="H54" s="5"/>
    </row>
    <row r="55" spans="1:8" s="38" customFormat="1" hidden="1" x14ac:dyDescent="0.2">
      <c r="A55" s="34">
        <v>7</v>
      </c>
      <c r="B55" s="34"/>
      <c r="C55" s="34"/>
      <c r="D55" s="1"/>
      <c r="E55" s="1"/>
      <c r="F55" s="1"/>
      <c r="G55" s="1"/>
      <c r="H55" s="3">
        <f>SUM(D55:G55)</f>
        <v>0</v>
      </c>
    </row>
    <row r="56" spans="1:8" s="38" customFormat="1" hidden="1" x14ac:dyDescent="0.2">
      <c r="A56" s="34">
        <v>20</v>
      </c>
      <c r="B56" s="34"/>
      <c r="C56" s="34"/>
      <c r="D56" s="1"/>
      <c r="E56" s="1"/>
      <c r="F56" s="1"/>
      <c r="G56" s="1"/>
      <c r="H56" s="3">
        <f>SUM(D56:G56)</f>
        <v>0</v>
      </c>
    </row>
    <row r="57" spans="1:8" s="38" customFormat="1" hidden="1" x14ac:dyDescent="0.2">
      <c r="A57" s="34">
        <v>21</v>
      </c>
      <c r="B57" s="34"/>
      <c r="C57" s="34"/>
      <c r="D57" s="1"/>
      <c r="E57" s="1"/>
      <c r="F57" s="1"/>
      <c r="G57" s="1"/>
      <c r="H57" s="3">
        <f>SUM(D57:G57)</f>
        <v>0</v>
      </c>
    </row>
    <row r="58" spans="1:8" s="38" customFormat="1" hidden="1" x14ac:dyDescent="0.2">
      <c r="A58" s="99" t="s">
        <v>37</v>
      </c>
      <c r="B58" s="100"/>
      <c r="C58" s="101"/>
      <c r="D58" s="4">
        <f>SUM(D55:D57)</f>
        <v>0</v>
      </c>
      <c r="E58" s="4">
        <f>SUM(E55:E57)</f>
        <v>0</v>
      </c>
      <c r="F58" s="4">
        <f>SUM(F55:F57)</f>
        <v>0</v>
      </c>
      <c r="G58" s="4">
        <f>SUM(G55:G57)</f>
        <v>0</v>
      </c>
      <c r="H58" s="4">
        <f>SUM(H55:H57)</f>
        <v>0</v>
      </c>
    </row>
    <row r="59" spans="1:8" s="38" customFormat="1" hidden="1" x14ac:dyDescent="0.2">
      <c r="A59" s="102" t="s">
        <v>38</v>
      </c>
      <c r="B59" s="103"/>
      <c r="C59" s="104"/>
      <c r="D59" s="2">
        <f>D53+D58</f>
        <v>0</v>
      </c>
      <c r="E59" s="2">
        <f>E53+E58</f>
        <v>221.22042999999999</v>
      </c>
      <c r="F59" s="2">
        <f>F53+F58</f>
        <v>650.56859999999995</v>
      </c>
      <c r="G59" s="2">
        <f>G53+G58</f>
        <v>0</v>
      </c>
      <c r="H59" s="2">
        <f>H53+H58</f>
        <v>871.78902999999991</v>
      </c>
    </row>
    <row r="60" spans="1:8" s="33" customFormat="1" ht="28.5" customHeight="1" x14ac:dyDescent="0.2">
      <c r="A60" s="41"/>
      <c r="B60" s="98" t="s">
        <v>5</v>
      </c>
      <c r="C60" s="98"/>
      <c r="D60" s="98"/>
      <c r="E60" s="98"/>
      <c r="F60" s="98"/>
      <c r="G60" s="98"/>
      <c r="H60" s="32"/>
    </row>
    <row r="61" spans="1:8" s="33" customFormat="1" ht="45" x14ac:dyDescent="0.2">
      <c r="A61" s="34">
        <v>2</v>
      </c>
      <c r="B61" s="72" t="s">
        <v>39</v>
      </c>
      <c r="C61" s="91" t="s">
        <v>105</v>
      </c>
      <c r="D61" s="73">
        <f>ROUND(D59*2.5%,5)</f>
        <v>0</v>
      </c>
      <c r="E61" s="73">
        <f>ROUND(E59*2%,5)</f>
        <v>4.42441</v>
      </c>
      <c r="F61" s="73">
        <f>F59*0%</f>
        <v>0</v>
      </c>
      <c r="G61" s="73">
        <f t="shared" ref="G61" si="0">G59*2.5%</f>
        <v>0</v>
      </c>
      <c r="H61" s="74">
        <f t="shared" ref="H61" si="1">SUM(D61:G61)</f>
        <v>4.42441</v>
      </c>
    </row>
    <row r="62" spans="1:8" s="33" customFormat="1" hidden="1" x14ac:dyDescent="0.2">
      <c r="A62" s="42">
        <v>23</v>
      </c>
      <c r="B62" s="43"/>
      <c r="C62" s="59"/>
      <c r="D62" s="6"/>
      <c r="E62" s="6"/>
      <c r="F62" s="6"/>
      <c r="G62" s="6"/>
      <c r="H62" s="12">
        <f>SUM(D62:G62)</f>
        <v>0</v>
      </c>
    </row>
    <row r="63" spans="1:8" s="33" customFormat="1" hidden="1" x14ac:dyDescent="0.2">
      <c r="A63" s="42">
        <v>24</v>
      </c>
      <c r="B63" s="43"/>
      <c r="C63" s="59"/>
      <c r="D63" s="6"/>
      <c r="E63" s="6"/>
      <c r="F63" s="6"/>
      <c r="G63" s="6"/>
      <c r="H63" s="12">
        <f>SUM(D63:G63)</f>
        <v>0</v>
      </c>
    </row>
    <row r="64" spans="1:8" s="33" customFormat="1" x14ac:dyDescent="0.2">
      <c r="A64" s="99" t="s">
        <v>40</v>
      </c>
      <c r="B64" s="100"/>
      <c r="C64" s="101"/>
      <c r="D64" s="8">
        <f>SUM(D61:D63)</f>
        <v>0</v>
      </c>
      <c r="E64" s="8">
        <f>SUM(E61:E63)</f>
        <v>4.42441</v>
      </c>
      <c r="F64" s="8">
        <f>SUM(F61:F63)</f>
        <v>0</v>
      </c>
      <c r="G64" s="8">
        <f>SUM(G61:G63)</f>
        <v>0</v>
      </c>
      <c r="H64" s="8">
        <f>SUM(H61:H63)</f>
        <v>4.42441</v>
      </c>
    </row>
    <row r="65" spans="1:8" s="33" customFormat="1" x14ac:dyDescent="0.2">
      <c r="A65" s="102" t="s">
        <v>41</v>
      </c>
      <c r="B65" s="103"/>
      <c r="C65" s="104"/>
      <c r="D65" s="11">
        <f>D59+D64</f>
        <v>0</v>
      </c>
      <c r="E65" s="11">
        <f>E59+E64</f>
        <v>225.64483999999999</v>
      </c>
      <c r="F65" s="11">
        <f>F59+F64</f>
        <v>650.56859999999995</v>
      </c>
      <c r="G65" s="11">
        <f>G59+G64</f>
        <v>0</v>
      </c>
      <c r="H65" s="11">
        <f>H59+H64</f>
        <v>876.21343999999988</v>
      </c>
    </row>
    <row r="66" spans="1:8" s="33" customFormat="1" ht="29.1" customHeight="1" x14ac:dyDescent="0.2">
      <c r="A66" s="41"/>
      <c r="B66" s="98" t="s">
        <v>6</v>
      </c>
      <c r="C66" s="98"/>
      <c r="D66" s="98"/>
      <c r="E66" s="98"/>
      <c r="F66" s="98"/>
      <c r="G66" s="98"/>
      <c r="H66" s="92"/>
    </row>
    <row r="67" spans="1:8" s="33" customFormat="1" ht="60" x14ac:dyDescent="0.2">
      <c r="A67" s="34">
        <v>3</v>
      </c>
      <c r="B67" s="80" t="s">
        <v>7</v>
      </c>
      <c r="C67" s="80" t="s">
        <v>8</v>
      </c>
      <c r="D67" s="6">
        <f>ROUND(D65*1.9%,5)</f>
        <v>0</v>
      </c>
      <c r="E67" s="6">
        <f>ROUND(E65*1.9%,5)</f>
        <v>4.2872500000000002</v>
      </c>
      <c r="F67" s="6">
        <f>F65*0%</f>
        <v>0</v>
      </c>
      <c r="G67" s="6">
        <f t="shared" ref="G67" si="2">G65*1.9%</f>
        <v>0</v>
      </c>
      <c r="H67" s="12">
        <f t="shared" ref="H67" si="3">SUM(D67:G67)</f>
        <v>4.2872500000000002</v>
      </c>
    </row>
    <row r="68" spans="1:8" s="33" customFormat="1" ht="15.75" hidden="1" x14ac:dyDescent="0.2">
      <c r="A68" s="42"/>
      <c r="B68" s="89"/>
      <c r="C68" s="39"/>
      <c r="D68" s="6"/>
      <c r="E68" s="6"/>
      <c r="F68" s="6"/>
      <c r="G68" s="6">
        <f>0/1000</f>
        <v>0</v>
      </c>
      <c r="H68" s="12">
        <f>SUM(D68:G68)</f>
        <v>0</v>
      </c>
    </row>
    <row r="69" spans="1:8" s="33" customFormat="1" ht="15.75" hidden="1" x14ac:dyDescent="0.2">
      <c r="A69" s="34"/>
      <c r="B69" s="89"/>
      <c r="C69" s="39"/>
      <c r="D69" s="6"/>
      <c r="E69" s="6"/>
      <c r="F69" s="6"/>
      <c r="G69" s="6">
        <f>0/1000</f>
        <v>0</v>
      </c>
      <c r="H69" s="12">
        <f>SUM(D69:G69)</f>
        <v>0</v>
      </c>
    </row>
    <row r="70" spans="1:8" s="33" customFormat="1" ht="30" x14ac:dyDescent="0.2">
      <c r="A70" s="34">
        <v>4</v>
      </c>
      <c r="B70" s="90" t="s">
        <v>82</v>
      </c>
      <c r="C70" s="39" t="s">
        <v>97</v>
      </c>
      <c r="D70" s="6"/>
      <c r="E70" s="6"/>
      <c r="F70" s="6"/>
      <c r="G70" s="6">
        <f>159927.94/1000</f>
        <v>159.92794000000001</v>
      </c>
      <c r="H70" s="12">
        <f>SUM(D70:G70)</f>
        <v>159.92794000000001</v>
      </c>
    </row>
    <row r="71" spans="1:8" s="33" customFormat="1" x14ac:dyDescent="0.2">
      <c r="A71" s="99" t="s">
        <v>42</v>
      </c>
      <c r="B71" s="100"/>
      <c r="C71" s="101"/>
      <c r="D71" s="8">
        <f>SUM(D67:D69)</f>
        <v>0</v>
      </c>
      <c r="E71" s="8">
        <f>SUM(E67:E69)</f>
        <v>4.2872500000000002</v>
      </c>
      <c r="F71" s="8">
        <f>SUM(F67:F69)</f>
        <v>0</v>
      </c>
      <c r="G71" s="8">
        <f>SUM(G67:G70)</f>
        <v>159.92794000000001</v>
      </c>
      <c r="H71" s="8">
        <f>SUM(H67:H70)</f>
        <v>164.21519000000001</v>
      </c>
    </row>
    <row r="72" spans="1:8" s="33" customFormat="1" x14ac:dyDescent="0.2">
      <c r="A72" s="102" t="s">
        <v>43</v>
      </c>
      <c r="B72" s="103"/>
      <c r="C72" s="104"/>
      <c r="D72" s="11">
        <f>D65+D71</f>
        <v>0</v>
      </c>
      <c r="E72" s="11">
        <f>E65+E71</f>
        <v>229.93208999999999</v>
      </c>
      <c r="F72" s="11">
        <f>F65+F71</f>
        <v>650.56859999999995</v>
      </c>
      <c r="G72" s="11">
        <f>G65+G71</f>
        <v>159.92794000000001</v>
      </c>
      <c r="H72" s="11">
        <f>H65+H71</f>
        <v>1040.4286299999999</v>
      </c>
    </row>
    <row r="73" spans="1:8" s="33" customFormat="1" ht="28.5" customHeight="1" x14ac:dyDescent="0.2">
      <c r="A73" s="41"/>
      <c r="B73" s="98" t="s">
        <v>44</v>
      </c>
      <c r="C73" s="98"/>
      <c r="D73" s="98"/>
      <c r="E73" s="98"/>
      <c r="F73" s="98"/>
      <c r="G73" s="98"/>
      <c r="H73" s="34"/>
    </row>
    <row r="74" spans="1:8" s="33" customFormat="1" ht="60" x14ac:dyDescent="0.2">
      <c r="A74" s="34">
        <v>5</v>
      </c>
      <c r="B74" s="93" t="s">
        <v>106</v>
      </c>
      <c r="C74" s="60" t="s">
        <v>70</v>
      </c>
      <c r="D74" s="6"/>
      <c r="E74" s="6"/>
      <c r="F74" s="6"/>
      <c r="G74" s="6">
        <f>ROUND(H72*0.0214,5)</f>
        <v>22.265170000000001</v>
      </c>
      <c r="H74" s="10">
        <f>SUM(D74:G74)</f>
        <v>22.265170000000001</v>
      </c>
    </row>
    <row r="75" spans="1:8" s="33" customFormat="1" ht="60" x14ac:dyDescent="0.2">
      <c r="A75" s="42">
        <v>6</v>
      </c>
      <c r="B75" s="93" t="s">
        <v>107</v>
      </c>
      <c r="C75" s="94" t="s">
        <v>108</v>
      </c>
      <c r="D75" s="6"/>
      <c r="E75" s="6"/>
      <c r="F75" s="6"/>
      <c r="G75" s="6">
        <f>ROUND((H72+H89)*0.0393,5)</f>
        <v>46.991959999999999</v>
      </c>
      <c r="H75" s="10">
        <f>SUM(D75:G75)</f>
        <v>46.991959999999999</v>
      </c>
    </row>
    <row r="76" spans="1:8" s="33" customFormat="1" hidden="1" x14ac:dyDescent="0.2">
      <c r="A76" s="42">
        <v>30</v>
      </c>
      <c r="B76" s="45"/>
      <c r="C76" s="61"/>
      <c r="D76" s="6"/>
      <c r="E76" s="6"/>
      <c r="F76" s="6"/>
      <c r="G76" s="6"/>
      <c r="H76" s="7">
        <f>SUM(D76:G76)</f>
        <v>0</v>
      </c>
    </row>
    <row r="77" spans="1:8" s="33" customFormat="1" x14ac:dyDescent="0.2">
      <c r="A77" s="99" t="s">
        <v>45</v>
      </c>
      <c r="B77" s="100"/>
      <c r="C77" s="101"/>
      <c r="D77" s="8">
        <f>SUM(D74:D76)</f>
        <v>0</v>
      </c>
      <c r="E77" s="8">
        <f>SUM(E74:E76)</f>
        <v>0</v>
      </c>
      <c r="F77" s="8">
        <f>SUM(F74:F76)</f>
        <v>0</v>
      </c>
      <c r="G77" s="8">
        <f>SUM(G74:G76)</f>
        <v>69.257130000000004</v>
      </c>
      <c r="H77" s="8">
        <f>SUM(D77:G77)</f>
        <v>69.257130000000004</v>
      </c>
    </row>
    <row r="78" spans="1:8" s="33" customFormat="1" x14ac:dyDescent="0.2">
      <c r="A78" s="102" t="s">
        <v>46</v>
      </c>
      <c r="B78" s="103"/>
      <c r="C78" s="104"/>
      <c r="D78" s="11">
        <f>D72+D77</f>
        <v>0</v>
      </c>
      <c r="E78" s="11">
        <f>E72+E77</f>
        <v>229.93208999999999</v>
      </c>
      <c r="F78" s="11">
        <f>F72+F77</f>
        <v>650.56859999999995</v>
      </c>
      <c r="G78" s="11">
        <f>G72+G77</f>
        <v>229.18507</v>
      </c>
      <c r="H78" s="11">
        <f>H72+H77</f>
        <v>1109.6857599999998</v>
      </c>
    </row>
    <row r="79" spans="1:8" s="33" customFormat="1" ht="28.5" hidden="1" customHeight="1" x14ac:dyDescent="0.2">
      <c r="A79" s="41"/>
      <c r="B79" s="98" t="s">
        <v>47</v>
      </c>
      <c r="C79" s="98"/>
      <c r="D79" s="98"/>
      <c r="E79" s="98"/>
      <c r="F79" s="98"/>
      <c r="G79" s="98"/>
      <c r="H79" s="34"/>
    </row>
    <row r="80" spans="1:8" s="33" customFormat="1" hidden="1" x14ac:dyDescent="0.2">
      <c r="A80" s="42">
        <v>13</v>
      </c>
      <c r="B80" s="45"/>
      <c r="C80" s="61"/>
      <c r="D80" s="1"/>
      <c r="E80" s="1"/>
      <c r="F80" s="1"/>
      <c r="G80" s="1"/>
      <c r="H80" s="3">
        <f>SUM(D80:G80)</f>
        <v>0</v>
      </c>
    </row>
    <row r="81" spans="1:13" s="33" customFormat="1" hidden="1" x14ac:dyDescent="0.2">
      <c r="A81" s="42">
        <v>32</v>
      </c>
      <c r="B81" s="45"/>
      <c r="C81" s="61"/>
      <c r="D81" s="1"/>
      <c r="E81" s="1"/>
      <c r="F81" s="1"/>
      <c r="G81" s="1"/>
      <c r="H81" s="3">
        <f>SUM(D81:G81)</f>
        <v>0</v>
      </c>
    </row>
    <row r="82" spans="1:13" s="33" customFormat="1" hidden="1" x14ac:dyDescent="0.2">
      <c r="A82" s="42">
        <v>33</v>
      </c>
      <c r="B82" s="45"/>
      <c r="C82" s="61"/>
      <c r="D82" s="1"/>
      <c r="E82" s="1"/>
      <c r="F82" s="1"/>
      <c r="G82" s="1"/>
      <c r="H82" s="3">
        <f>SUM(D82:G82)</f>
        <v>0</v>
      </c>
    </row>
    <row r="83" spans="1:13" s="33" customFormat="1" hidden="1" x14ac:dyDescent="0.2">
      <c r="A83" s="99" t="s">
        <v>45</v>
      </c>
      <c r="B83" s="100"/>
      <c r="C83" s="101"/>
      <c r="D83" s="4">
        <f>SUM(D80:D82)</f>
        <v>0</v>
      </c>
      <c r="E83" s="4">
        <f>SUM(E80:E82)</f>
        <v>0</v>
      </c>
      <c r="F83" s="4">
        <f>SUM(F80:F82)</f>
        <v>0</v>
      </c>
      <c r="G83" s="4">
        <f>SUM(G80:G82)</f>
        <v>0</v>
      </c>
      <c r="H83" s="4">
        <f>SUM(D83:G83)</f>
        <v>0</v>
      </c>
    </row>
    <row r="84" spans="1:13" s="33" customFormat="1" hidden="1" x14ac:dyDescent="0.2">
      <c r="A84" s="102" t="s">
        <v>48</v>
      </c>
      <c r="B84" s="103"/>
      <c r="C84" s="104"/>
      <c r="D84" s="2">
        <f>D78+D83</f>
        <v>0</v>
      </c>
      <c r="E84" s="2">
        <f>E78+E83</f>
        <v>229.93208999999999</v>
      </c>
      <c r="F84" s="2">
        <f>F78+F83</f>
        <v>650.56859999999995</v>
      </c>
      <c r="G84" s="2">
        <f>G78+G83</f>
        <v>229.18507</v>
      </c>
      <c r="H84" s="2">
        <f>H78+H83</f>
        <v>1109.6857599999998</v>
      </c>
    </row>
    <row r="85" spans="1:13" s="33" customFormat="1" ht="29.1" customHeight="1" x14ac:dyDescent="0.2">
      <c r="A85" s="41"/>
      <c r="B85" s="98" t="s">
        <v>49</v>
      </c>
      <c r="C85" s="98"/>
      <c r="D85" s="98"/>
      <c r="E85" s="98"/>
      <c r="F85" s="98"/>
      <c r="G85" s="98"/>
      <c r="H85" s="34"/>
      <c r="J85" s="62">
        <v>1</v>
      </c>
    </row>
    <row r="86" spans="1:13" s="33" customFormat="1" ht="57" customHeight="1" x14ac:dyDescent="0.2">
      <c r="A86" s="34">
        <v>7</v>
      </c>
      <c r="B86" s="93" t="s">
        <v>101</v>
      </c>
      <c r="C86" s="81" t="s">
        <v>9</v>
      </c>
      <c r="D86" s="6"/>
      <c r="E86" s="6"/>
      <c r="F86" s="6"/>
      <c r="G86" s="6">
        <f>155295.55/1000</f>
        <v>155.29554999999999</v>
      </c>
      <c r="H86" s="10">
        <f>SUM(D86:G86)</f>
        <v>155.29554999999999</v>
      </c>
    </row>
    <row r="87" spans="1:13" s="33" customFormat="1" hidden="1" x14ac:dyDescent="0.2">
      <c r="A87" s="42">
        <v>14</v>
      </c>
      <c r="B87" s="34" t="s">
        <v>67</v>
      </c>
      <c r="C87" s="82" t="s">
        <v>66</v>
      </c>
      <c r="D87" s="6"/>
      <c r="E87" s="6"/>
      <c r="F87" s="6"/>
      <c r="G87" s="6">
        <v>0</v>
      </c>
      <c r="H87" s="10">
        <f>SUM(D87:G87)</f>
        <v>0</v>
      </c>
    </row>
    <row r="88" spans="1:13" s="33" customFormat="1" hidden="1" x14ac:dyDescent="0.2">
      <c r="A88" s="42">
        <v>36</v>
      </c>
      <c r="B88" s="34"/>
      <c r="C88" s="63"/>
      <c r="D88" s="6"/>
      <c r="E88" s="6"/>
      <c r="F88" s="6"/>
      <c r="G88" s="6"/>
      <c r="H88" s="7">
        <f>SUM(D88:G88)</f>
        <v>0</v>
      </c>
    </row>
    <row r="89" spans="1:13" s="33" customFormat="1" ht="15.75" x14ac:dyDescent="0.25">
      <c r="A89" s="99" t="s">
        <v>50</v>
      </c>
      <c r="B89" s="100"/>
      <c r="C89" s="101"/>
      <c r="D89" s="8">
        <f>SUM(D86:D88)</f>
        <v>0</v>
      </c>
      <c r="E89" s="8">
        <f>SUM(E86:E88)</f>
        <v>0</v>
      </c>
      <c r="F89" s="8">
        <f>SUM(F86:F88)</f>
        <v>0</v>
      </c>
      <c r="G89" s="8">
        <f>SUM(G86:G88)</f>
        <v>155.29554999999999</v>
      </c>
      <c r="H89" s="8">
        <f>SUM(H86:H88)</f>
        <v>155.29554999999999</v>
      </c>
      <c r="I89" s="75" t="s">
        <v>65</v>
      </c>
      <c r="J89" s="65">
        <f>K90-I91</f>
        <v>101410.69581999999</v>
      </c>
      <c r="K89" s="64"/>
    </row>
    <row r="90" spans="1:13" s="33" customFormat="1" ht="15.75" x14ac:dyDescent="0.25">
      <c r="A90" s="102" t="s">
        <v>51</v>
      </c>
      <c r="B90" s="103"/>
      <c r="C90" s="104"/>
      <c r="D90" s="11">
        <f>D84+D89</f>
        <v>0</v>
      </c>
      <c r="E90" s="11">
        <f>E84+E89</f>
        <v>229.93208999999999</v>
      </c>
      <c r="F90" s="11">
        <f>F84+F89</f>
        <v>650.56859999999995</v>
      </c>
      <c r="G90" s="11">
        <f>G84+G89</f>
        <v>384.48061999999999</v>
      </c>
      <c r="H90" s="11">
        <f>H89+H84</f>
        <v>1264.9813099999999</v>
      </c>
      <c r="I90" s="76">
        <f>G89+H72</f>
        <v>1195.7241799999999</v>
      </c>
      <c r="J90" s="65" t="s">
        <v>10</v>
      </c>
      <c r="K90" s="66">
        <v>102606.42</v>
      </c>
    </row>
    <row r="91" spans="1:13" s="33" customFormat="1" ht="29.1" customHeight="1" x14ac:dyDescent="0.25">
      <c r="A91" s="41"/>
      <c r="B91" s="98" t="s">
        <v>52</v>
      </c>
      <c r="C91" s="98"/>
      <c r="D91" s="98"/>
      <c r="E91" s="98"/>
      <c r="F91" s="98"/>
      <c r="G91" s="98"/>
      <c r="H91" s="34"/>
      <c r="I91" s="77">
        <f>I90*1</f>
        <v>1195.7241799999999</v>
      </c>
      <c r="J91" s="65"/>
      <c r="K91" s="64"/>
    </row>
    <row r="92" spans="1:13" s="33" customFormat="1" ht="30" x14ac:dyDescent="0.25">
      <c r="A92" s="34">
        <v>8</v>
      </c>
      <c r="B92" s="45" t="s">
        <v>64</v>
      </c>
      <c r="C92" s="95" t="s">
        <v>78</v>
      </c>
      <c r="D92" s="6">
        <f>ROUND(D90*0.03,5)</f>
        <v>0</v>
      </c>
      <c r="E92" s="6">
        <f>ROUND(E90*0.03,5)</f>
        <v>6.8979600000000003</v>
      </c>
      <c r="F92" s="6">
        <f>ROUND(F90*0.03,5)</f>
        <v>19.517060000000001</v>
      </c>
      <c r="G92" s="6">
        <f>ROUND(G90*0.03,5)</f>
        <v>11.534420000000001</v>
      </c>
      <c r="H92" s="10">
        <f>SUM(D92:G92)</f>
        <v>37.949440000000003</v>
      </c>
      <c r="I92" s="78" t="s">
        <v>63</v>
      </c>
      <c r="J92" s="66">
        <v>103122.03</v>
      </c>
      <c r="K92" s="65">
        <f>J92-H96</f>
        <v>101819.09925</v>
      </c>
    </row>
    <row r="93" spans="1:13" s="33" customFormat="1" hidden="1" x14ac:dyDescent="0.2">
      <c r="A93" s="34">
        <v>38</v>
      </c>
      <c r="B93" s="45"/>
      <c r="C93" s="60"/>
      <c r="D93" s="6"/>
      <c r="E93" s="6"/>
      <c r="F93" s="6"/>
      <c r="G93" s="6"/>
      <c r="H93" s="7">
        <f>SUM(D93:G93)</f>
        <v>0</v>
      </c>
    </row>
    <row r="94" spans="1:13" s="33" customFormat="1" ht="15.75" hidden="1" x14ac:dyDescent="0.25">
      <c r="A94" s="34">
        <v>39</v>
      </c>
      <c r="B94" s="45"/>
      <c r="C94" s="60"/>
      <c r="D94" s="6"/>
      <c r="E94" s="6"/>
      <c r="F94" s="6"/>
      <c r="G94" s="6"/>
      <c r="H94" s="7">
        <f>SUM(D94:G94)</f>
        <v>0</v>
      </c>
      <c r="I94" s="78"/>
      <c r="J94" s="65"/>
      <c r="K94" s="64"/>
    </row>
    <row r="95" spans="1:13" s="33" customFormat="1" ht="15.75" x14ac:dyDescent="0.25">
      <c r="A95" s="48"/>
      <c r="B95" s="48"/>
      <c r="C95" s="67" t="s">
        <v>53</v>
      </c>
      <c r="D95" s="49">
        <f>SUM(D92:D94)</f>
        <v>0</v>
      </c>
      <c r="E95" s="49">
        <f>SUM(E92:E94)</f>
        <v>6.8979600000000003</v>
      </c>
      <c r="F95" s="49">
        <f>SUM(F92:F94)</f>
        <v>19.517060000000001</v>
      </c>
      <c r="G95" s="49">
        <f>SUM(G92:G94)</f>
        <v>11.534420000000001</v>
      </c>
      <c r="H95" s="49">
        <f>SUM(H92:H94)</f>
        <v>37.949440000000003</v>
      </c>
      <c r="I95" s="78" t="s">
        <v>62</v>
      </c>
      <c r="J95" s="65">
        <f>(J92/1.015/1.0568-H89)/1.0214</f>
        <v>93971.173192007191</v>
      </c>
      <c r="K95" s="64"/>
    </row>
    <row r="96" spans="1:13" s="33" customFormat="1" ht="15.75" x14ac:dyDescent="0.25">
      <c r="A96" s="48"/>
      <c r="B96" s="48"/>
      <c r="C96" s="48" t="s">
        <v>54</v>
      </c>
      <c r="D96" s="11">
        <f>D90+D95</f>
        <v>0</v>
      </c>
      <c r="E96" s="11">
        <f>E90+E95</f>
        <v>236.83005</v>
      </c>
      <c r="F96" s="11">
        <f>F90+F95</f>
        <v>670.08565999999996</v>
      </c>
      <c r="G96" s="11">
        <f>G90+G95</f>
        <v>396.01504</v>
      </c>
      <c r="H96" s="11">
        <f>H90+H95</f>
        <v>1302.93075</v>
      </c>
      <c r="I96" s="78" t="s">
        <v>61</v>
      </c>
      <c r="J96" s="65">
        <f>K90-G89</f>
        <v>102451.12445</v>
      </c>
      <c r="K96" s="65">
        <f>J96-H72</f>
        <v>101410.69582000001</v>
      </c>
      <c r="L96" s="96" t="s">
        <v>109</v>
      </c>
      <c r="M96" s="84">
        <f>H96-L96</f>
        <v>347.75321999999994</v>
      </c>
    </row>
    <row r="97" spans="1:8" s="33" customFormat="1" x14ac:dyDescent="0.2">
      <c r="A97" s="48"/>
      <c r="B97" s="98" t="s">
        <v>60</v>
      </c>
      <c r="C97" s="98"/>
      <c r="D97" s="98"/>
      <c r="E97" s="98"/>
      <c r="F97" s="98"/>
      <c r="G97" s="98"/>
      <c r="H97" s="2"/>
    </row>
    <row r="98" spans="1:8" s="33" customFormat="1" ht="15.75" x14ac:dyDescent="0.2">
      <c r="A98" s="34">
        <v>9</v>
      </c>
      <c r="B98" s="48"/>
      <c r="C98" s="68" t="s">
        <v>59</v>
      </c>
      <c r="D98" s="6">
        <f>ROUND(D96*0.2,5)</f>
        <v>0</v>
      </c>
      <c r="E98" s="6">
        <f>ROUND(E96*0.2,5)</f>
        <v>47.366010000000003</v>
      </c>
      <c r="F98" s="6">
        <f>ROUND(F96*0.2,5)</f>
        <v>134.01713000000001</v>
      </c>
      <c r="G98" s="6">
        <f>ROUND(G96*0.2,5)</f>
        <v>79.203010000000006</v>
      </c>
      <c r="H98" s="11">
        <f>SUM(D98:G98)</f>
        <v>260.58615000000003</v>
      </c>
    </row>
    <row r="99" spans="1:8" s="33" customFormat="1" ht="47.25" hidden="1" x14ac:dyDescent="0.2">
      <c r="A99" s="34">
        <v>17</v>
      </c>
      <c r="B99" s="48"/>
      <c r="C99" s="68" t="s">
        <v>56</v>
      </c>
      <c r="D99" s="6"/>
      <c r="E99" s="6"/>
      <c r="F99" s="6"/>
      <c r="G99" s="6"/>
      <c r="H99" s="11">
        <f>SUM(D99:G99)</f>
        <v>0</v>
      </c>
    </row>
    <row r="100" spans="1:8" s="33" customFormat="1" ht="47.25" hidden="1" x14ac:dyDescent="0.2">
      <c r="A100" s="34">
        <v>42</v>
      </c>
      <c r="B100" s="51"/>
      <c r="C100" s="68" t="s">
        <v>55</v>
      </c>
      <c r="D100" s="6"/>
      <c r="E100" s="6"/>
      <c r="F100" s="6"/>
      <c r="G100" s="6"/>
      <c r="H100" s="11">
        <f>SUM(D100:G100)</f>
        <v>0</v>
      </c>
    </row>
    <row r="101" spans="1:8" s="33" customFormat="1" ht="15.75" x14ac:dyDescent="0.2">
      <c r="A101" s="51"/>
      <c r="B101" s="51"/>
      <c r="C101" s="69" t="s">
        <v>57</v>
      </c>
      <c r="D101" s="11">
        <f>SUM(D98:D100)</f>
        <v>0</v>
      </c>
      <c r="E101" s="11">
        <f>SUM(E98:E100)</f>
        <v>47.366010000000003</v>
      </c>
      <c r="F101" s="11">
        <f>SUM(F98:F100)</f>
        <v>134.01713000000001</v>
      </c>
      <c r="G101" s="11">
        <f>SUM(G98:G100)</f>
        <v>79.203010000000006</v>
      </c>
      <c r="H101" s="11">
        <f>SUM(H98:H100)</f>
        <v>260.58615000000003</v>
      </c>
    </row>
    <row r="102" spans="1:8" s="33" customFormat="1" ht="31.5" x14ac:dyDescent="0.2">
      <c r="A102" s="51"/>
      <c r="B102" s="51"/>
      <c r="C102" s="69" t="s">
        <v>58</v>
      </c>
      <c r="D102" s="11">
        <f>D96+D101</f>
        <v>0</v>
      </c>
      <c r="E102" s="11">
        <f>E96+E101</f>
        <v>284.19605999999999</v>
      </c>
      <c r="F102" s="11">
        <f>F96+F101</f>
        <v>804.10278999999991</v>
      </c>
      <c r="G102" s="11">
        <f>G96+G101</f>
        <v>475.21805000000001</v>
      </c>
      <c r="H102" s="6">
        <f>H96+H101</f>
        <v>1563.5169000000001</v>
      </c>
    </row>
    <row r="103" spans="1:8" s="33" customFormat="1" x14ac:dyDescent="0.2"/>
    <row r="104" spans="1:8" s="53" customFormat="1" ht="18.75" x14ac:dyDescent="0.3">
      <c r="B104" s="54"/>
      <c r="C104" s="54" t="s">
        <v>98</v>
      </c>
      <c r="D104" s="54"/>
      <c r="E104" s="55"/>
      <c r="F104" s="54" t="s">
        <v>99</v>
      </c>
    </row>
    <row r="105" spans="1:8" s="33" customFormat="1" x14ac:dyDescent="0.25">
      <c r="B105" s="53" t="s">
        <v>11</v>
      </c>
    </row>
    <row r="106" spans="1:8" s="33" customFormat="1" x14ac:dyDescent="0.2"/>
    <row r="107" spans="1:8" s="33" customFormat="1" x14ac:dyDescent="0.2"/>
    <row r="108" spans="1:8" s="33" customFormat="1" x14ac:dyDescent="0.2"/>
    <row r="109" spans="1:8" s="33" customFormat="1" x14ac:dyDescent="0.2"/>
  </sheetData>
  <mergeCells count="56">
    <mergeCell ref="A72:C72"/>
    <mergeCell ref="B73:G73"/>
    <mergeCell ref="A77:C77"/>
    <mergeCell ref="A78:C78"/>
    <mergeCell ref="B79:G79"/>
    <mergeCell ref="A58:C58"/>
    <mergeCell ref="B60:G60"/>
    <mergeCell ref="A64:C64"/>
    <mergeCell ref="B66:G66"/>
    <mergeCell ref="A71:C71"/>
    <mergeCell ref="A59:C59"/>
    <mergeCell ref="A65:C65"/>
    <mergeCell ref="A28:C28"/>
    <mergeCell ref="B30:G30"/>
    <mergeCell ref="A34:C34"/>
    <mergeCell ref="B36:G36"/>
    <mergeCell ref="A40:C40"/>
    <mergeCell ref="A29:C29"/>
    <mergeCell ref="A35:C35"/>
    <mergeCell ref="A53:C53"/>
    <mergeCell ref="B48:G48"/>
    <mergeCell ref="A52:C52"/>
    <mergeCell ref="B54:G54"/>
    <mergeCell ref="A41:C41"/>
    <mergeCell ref="A47:C47"/>
    <mergeCell ref="B42:G42"/>
    <mergeCell ref="A46:C46"/>
    <mergeCell ref="B19:G19"/>
    <mergeCell ref="A23:C23"/>
    <mergeCell ref="B24:G24"/>
    <mergeCell ref="G4:H4"/>
    <mergeCell ref="B5:E5"/>
    <mergeCell ref="G5:H5"/>
    <mergeCell ref="B6:E6"/>
    <mergeCell ref="G6:H6"/>
    <mergeCell ref="A16:A17"/>
    <mergeCell ref="B9:H9"/>
    <mergeCell ref="B11:H11"/>
    <mergeCell ref="B12:H12"/>
    <mergeCell ref="B16:B17"/>
    <mergeCell ref="C16:C17"/>
    <mergeCell ref="D16:G16"/>
    <mergeCell ref="H16:H17"/>
    <mergeCell ref="B1:E1"/>
    <mergeCell ref="G1:H1"/>
    <mergeCell ref="B2:E2"/>
    <mergeCell ref="G2:H2"/>
    <mergeCell ref="B3:E3"/>
    <mergeCell ref="G3:H3"/>
    <mergeCell ref="B91:G91"/>
    <mergeCell ref="B97:G97"/>
    <mergeCell ref="A83:C83"/>
    <mergeCell ref="A84:C84"/>
    <mergeCell ref="B85:G85"/>
    <mergeCell ref="A89:C89"/>
    <mergeCell ref="A90:C90"/>
  </mergeCells>
  <printOptions horizontalCentered="1"/>
  <pageMargins left="0.25" right="0.25" top="0.75" bottom="0.75" header="0.3" footer="0.3"/>
  <pageSetup paperSize="9" scale="48" fitToWidth="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397A-1190-4832-BC0F-D647038D06B7}">
  <sheetPr>
    <tabColor rgb="FFFF0000"/>
  </sheetPr>
  <dimension ref="A1:J114"/>
  <sheetViews>
    <sheetView view="pageBreakPreview" zoomScale="80" zoomScaleNormal="80" zoomScaleSheetLayoutView="80" workbookViewId="0">
      <selection activeCell="I17" sqref="I17"/>
    </sheetView>
  </sheetViews>
  <sheetFormatPr defaultRowHeight="15" x14ac:dyDescent="0.25"/>
  <cols>
    <col min="1" max="1" width="6" style="56" customWidth="1"/>
    <col min="2" max="2" width="21.83203125" style="56" customWidth="1"/>
    <col min="3" max="3" width="40.33203125" style="53" customWidth="1"/>
    <col min="4" max="4" width="22.83203125" style="56" bestFit="1" customWidth="1"/>
    <col min="5" max="5" width="15" style="56" customWidth="1"/>
    <col min="6" max="6" width="16.83203125" style="56" bestFit="1" customWidth="1"/>
    <col min="7" max="7" width="16.1640625" style="56" bestFit="1" customWidth="1"/>
    <col min="8" max="8" width="19.33203125" style="56" customWidth="1"/>
    <col min="9" max="16384" width="9.33203125" style="56"/>
  </cols>
  <sheetData>
    <row r="1" spans="1:10" s="15" customFormat="1" ht="15.75" x14ac:dyDescent="0.25">
      <c r="B1" s="105" t="s">
        <v>0</v>
      </c>
      <c r="C1" s="105"/>
      <c r="D1" s="105"/>
      <c r="E1" s="105"/>
      <c r="F1" s="16"/>
      <c r="G1" s="105"/>
      <c r="H1" s="105"/>
    </row>
    <row r="2" spans="1:10" s="15" customFormat="1" ht="15.75" x14ac:dyDescent="0.25">
      <c r="B2" s="106"/>
      <c r="C2" s="106"/>
      <c r="D2" s="106"/>
      <c r="E2" s="106"/>
      <c r="F2" s="17"/>
      <c r="G2" s="106"/>
      <c r="H2" s="106"/>
    </row>
    <row r="3" spans="1:10" s="15" customFormat="1" ht="15" customHeight="1" x14ac:dyDescent="0.25">
      <c r="B3" s="107" t="s">
        <v>74</v>
      </c>
      <c r="C3" s="108"/>
      <c r="D3" s="108"/>
      <c r="E3" s="108"/>
      <c r="F3" s="18"/>
      <c r="G3" s="108"/>
      <c r="H3" s="108"/>
    </row>
    <row r="4" spans="1:10" s="15" customFormat="1" ht="15.75" x14ac:dyDescent="0.25">
      <c r="B4" s="17" t="s">
        <v>75</v>
      </c>
      <c r="C4" s="17"/>
      <c r="D4" s="17"/>
      <c r="E4" s="17"/>
      <c r="F4" s="17"/>
      <c r="G4" s="106"/>
      <c r="H4" s="106"/>
    </row>
    <row r="5" spans="1:10" s="15" customFormat="1" ht="33.75" customHeight="1" x14ac:dyDescent="0.25">
      <c r="B5" s="106" t="s">
        <v>79</v>
      </c>
      <c r="C5" s="106"/>
      <c r="D5" s="106"/>
      <c r="E5" s="106"/>
      <c r="F5" s="17"/>
      <c r="G5" s="106"/>
      <c r="H5" s="106"/>
    </row>
    <row r="6" spans="1:10" s="15" customFormat="1" ht="25.5" customHeight="1" x14ac:dyDescent="0.25">
      <c r="B6" s="110" t="s">
        <v>72</v>
      </c>
      <c r="C6" s="110"/>
      <c r="D6" s="110"/>
      <c r="E6" s="110"/>
      <c r="F6" s="19"/>
      <c r="G6" s="110"/>
      <c r="H6" s="110"/>
    </row>
    <row r="7" spans="1:10" s="15" customFormat="1" ht="15.75" x14ac:dyDescent="0.25">
      <c r="B7" s="20" t="s">
        <v>11</v>
      </c>
      <c r="F7" s="20"/>
    </row>
    <row r="8" spans="1:10" s="15" customFormat="1" ht="9" customHeight="1" x14ac:dyDescent="0.25">
      <c r="B8" s="20"/>
      <c r="F8" s="20"/>
    </row>
    <row r="9" spans="1:10" s="15" customFormat="1" ht="21" x14ac:dyDescent="0.35">
      <c r="B9" s="112" t="s">
        <v>12</v>
      </c>
      <c r="C9" s="112"/>
      <c r="D9" s="112"/>
      <c r="E9" s="112"/>
      <c r="F9" s="112"/>
      <c r="G9" s="112"/>
      <c r="H9" s="112"/>
    </row>
    <row r="10" spans="1:10" s="15" customFormat="1" ht="15.75" x14ac:dyDescent="0.25">
      <c r="B10" s="20"/>
      <c r="F10" s="20"/>
    </row>
    <row r="11" spans="1:10" s="15" customFormat="1" ht="55.5" customHeight="1" x14ac:dyDescent="0.25">
      <c r="A11" s="19"/>
      <c r="B11" s="113" t="s">
        <v>84</v>
      </c>
      <c r="C11" s="113"/>
      <c r="D11" s="113"/>
      <c r="E11" s="113"/>
      <c r="F11" s="113"/>
      <c r="G11" s="113"/>
      <c r="H11" s="113"/>
    </row>
    <row r="12" spans="1:10" s="15" customFormat="1" ht="15" customHeight="1" x14ac:dyDescent="0.25">
      <c r="A12" s="18"/>
      <c r="B12" s="114" t="s">
        <v>13</v>
      </c>
      <c r="C12" s="114"/>
      <c r="D12" s="114"/>
      <c r="E12" s="114"/>
      <c r="F12" s="114"/>
      <c r="G12" s="114"/>
      <c r="H12" s="114"/>
    </row>
    <row r="13" spans="1:10" s="15" customFormat="1" ht="15" customHeight="1" x14ac:dyDescent="0.25">
      <c r="A13" s="18"/>
      <c r="B13" s="22"/>
      <c r="C13" s="22"/>
      <c r="D13" s="22"/>
      <c r="E13" s="22"/>
      <c r="F13" s="22"/>
      <c r="G13" s="22"/>
      <c r="H13" s="22"/>
    </row>
    <row r="14" spans="1:10" s="15" customFormat="1" ht="15" customHeight="1" x14ac:dyDescent="0.25">
      <c r="A14" s="18"/>
      <c r="B14" s="22"/>
      <c r="D14" s="23" t="s">
        <v>85</v>
      </c>
      <c r="E14" s="22"/>
      <c r="F14" s="22"/>
      <c r="G14" s="22"/>
      <c r="H14" s="22"/>
    </row>
    <row r="15" spans="1:10" s="15" customFormat="1" ht="21" x14ac:dyDescent="0.35">
      <c r="A15" s="24" t="s">
        <v>14</v>
      </c>
      <c r="C15" s="25"/>
      <c r="D15" s="26">
        <v>2000</v>
      </c>
      <c r="E15" s="21"/>
      <c r="F15" s="21"/>
      <c r="G15" s="21"/>
      <c r="H15" s="83" t="s">
        <v>86</v>
      </c>
    </row>
    <row r="16" spans="1:10" s="29" customFormat="1" ht="22.5" customHeight="1" x14ac:dyDescent="0.25">
      <c r="A16" s="111" t="s">
        <v>1</v>
      </c>
      <c r="B16" s="111" t="s">
        <v>2</v>
      </c>
      <c r="C16" s="111" t="s">
        <v>3</v>
      </c>
      <c r="D16" s="111" t="s">
        <v>73</v>
      </c>
      <c r="E16" s="111"/>
      <c r="F16" s="111"/>
      <c r="G16" s="111"/>
      <c r="H16" s="111" t="s">
        <v>15</v>
      </c>
      <c r="I16" s="28"/>
      <c r="J16" s="28"/>
    </row>
    <row r="17" spans="1:8" s="29" customFormat="1" ht="33" customHeight="1" x14ac:dyDescent="0.25">
      <c r="A17" s="111"/>
      <c r="B17" s="111"/>
      <c r="C17" s="111"/>
      <c r="D17" s="30" t="s">
        <v>16</v>
      </c>
      <c r="E17" s="30" t="s">
        <v>17</v>
      </c>
      <c r="F17" s="27" t="s">
        <v>18</v>
      </c>
      <c r="G17" s="27" t="s">
        <v>19</v>
      </c>
      <c r="H17" s="111"/>
    </row>
    <row r="18" spans="1:8" s="25" customFormat="1" ht="12.75" customHeight="1" x14ac:dyDescent="0.2">
      <c r="A18" s="27">
        <v>1</v>
      </c>
      <c r="B18" s="27">
        <v>2</v>
      </c>
      <c r="C18" s="27">
        <v>3</v>
      </c>
      <c r="D18" s="30">
        <v>4</v>
      </c>
      <c r="E18" s="30">
        <v>5</v>
      </c>
      <c r="F18" s="30">
        <v>6</v>
      </c>
      <c r="G18" s="30">
        <v>7</v>
      </c>
      <c r="H18" s="30">
        <v>8</v>
      </c>
    </row>
    <row r="19" spans="1:8" s="33" customFormat="1" ht="23.25" customHeight="1" x14ac:dyDescent="0.2">
      <c r="A19" s="31"/>
      <c r="B19" s="109" t="s">
        <v>20</v>
      </c>
      <c r="C19" s="109"/>
      <c r="D19" s="109"/>
      <c r="E19" s="109"/>
      <c r="F19" s="109"/>
      <c r="G19" s="109"/>
      <c r="H19" s="32"/>
    </row>
    <row r="20" spans="1:8" s="33" customFormat="1" ht="15.75" hidden="1" customHeight="1" x14ac:dyDescent="0.25">
      <c r="A20" s="34">
        <v>1</v>
      </c>
      <c r="B20" s="85" t="s">
        <v>76</v>
      </c>
      <c r="C20" s="70"/>
      <c r="D20" s="6">
        <f>0/1000</f>
        <v>0</v>
      </c>
      <c r="E20" s="6"/>
      <c r="F20" s="6"/>
      <c r="G20" s="6"/>
      <c r="H20" s="12">
        <f>SUM(D20:G20)</f>
        <v>0</v>
      </c>
    </row>
    <row r="21" spans="1:8" s="33" customFormat="1" ht="15.75" hidden="1" customHeight="1" x14ac:dyDescent="0.2">
      <c r="A21" s="34">
        <v>2</v>
      </c>
      <c r="B21" s="85" t="s">
        <v>77</v>
      </c>
      <c r="C21" s="35"/>
      <c r="D21" s="6">
        <f>0/1000</f>
        <v>0</v>
      </c>
      <c r="E21" s="6"/>
      <c r="F21" s="6"/>
      <c r="G21" s="6"/>
      <c r="H21" s="12">
        <f>SUM(D21:G21)</f>
        <v>0</v>
      </c>
    </row>
    <row r="22" spans="1:8" s="33" customFormat="1" x14ac:dyDescent="0.2">
      <c r="A22" s="34"/>
      <c r="B22" s="36"/>
      <c r="C22" s="37"/>
      <c r="D22" s="6"/>
      <c r="E22" s="6"/>
      <c r="F22" s="6"/>
      <c r="G22" s="6"/>
      <c r="H22" s="7">
        <f>SUM(D22:G22)</f>
        <v>0</v>
      </c>
    </row>
    <row r="23" spans="1:8" s="38" customFormat="1" x14ac:dyDescent="0.2">
      <c r="A23" s="99" t="s">
        <v>21</v>
      </c>
      <c r="B23" s="100"/>
      <c r="C23" s="101"/>
      <c r="D23" s="8">
        <f>SUM(D20:D22)</f>
        <v>0</v>
      </c>
      <c r="E23" s="8">
        <f>SUM(E20:E22)</f>
        <v>0</v>
      </c>
      <c r="F23" s="8">
        <f>SUM(F20:F22)</f>
        <v>0</v>
      </c>
      <c r="G23" s="8">
        <f>SUM(G20:G22)</f>
        <v>0</v>
      </c>
      <c r="H23" s="8">
        <f>SUM(H20:H22)</f>
        <v>0</v>
      </c>
    </row>
    <row r="24" spans="1:8" s="33" customFormat="1" ht="22.5" customHeight="1" x14ac:dyDescent="0.2">
      <c r="A24" s="31"/>
      <c r="B24" s="109" t="s">
        <v>4</v>
      </c>
      <c r="C24" s="109"/>
      <c r="D24" s="109"/>
      <c r="E24" s="109"/>
      <c r="F24" s="109"/>
      <c r="G24" s="109"/>
      <c r="H24" s="32"/>
    </row>
    <row r="25" spans="1:8" s="33" customFormat="1" ht="15.75" hidden="1" customHeight="1" x14ac:dyDescent="0.2">
      <c r="A25" s="34"/>
      <c r="B25" s="85"/>
      <c r="C25" s="39"/>
      <c r="D25" s="79">
        <f>0/1000</f>
        <v>0</v>
      </c>
      <c r="E25" s="79">
        <v>0</v>
      </c>
      <c r="F25" s="6">
        <f>0/1000</f>
        <v>0</v>
      </c>
      <c r="G25" s="6"/>
      <c r="H25" s="10">
        <f t="shared" ref="H25:H30" si="0">SUM(D25:G25)</f>
        <v>0</v>
      </c>
    </row>
    <row r="26" spans="1:8" s="33" customFormat="1" ht="15.75" hidden="1" customHeight="1" x14ac:dyDescent="0.2">
      <c r="A26" s="34"/>
      <c r="B26" s="85"/>
      <c r="C26" s="39"/>
      <c r="D26" s="6">
        <f>0/1000</f>
        <v>0</v>
      </c>
      <c r="E26" s="6"/>
      <c r="F26" s="6">
        <f>0/1000</f>
        <v>0</v>
      </c>
      <c r="G26" s="6"/>
      <c r="H26" s="10">
        <f t="shared" si="0"/>
        <v>0</v>
      </c>
    </row>
    <row r="27" spans="1:8" s="33" customFormat="1" ht="33.75" customHeight="1" x14ac:dyDescent="0.2">
      <c r="A27" s="34">
        <v>1</v>
      </c>
      <c r="B27" s="86" t="s">
        <v>81</v>
      </c>
      <c r="C27" s="39" t="s">
        <v>87</v>
      </c>
      <c r="D27" s="9">
        <f>3559.18/1000</f>
        <v>3.55918</v>
      </c>
      <c r="E27" s="9">
        <v>0</v>
      </c>
      <c r="F27" s="9">
        <v>0</v>
      </c>
      <c r="G27" s="9"/>
      <c r="H27" s="10">
        <f t="shared" si="0"/>
        <v>3.55918</v>
      </c>
    </row>
    <row r="28" spans="1:8" s="33" customFormat="1" ht="33.75" customHeight="1" x14ac:dyDescent="0.2">
      <c r="A28" s="34">
        <v>2</v>
      </c>
      <c r="B28" s="86" t="s">
        <v>88</v>
      </c>
      <c r="C28" s="39" t="s">
        <v>89</v>
      </c>
      <c r="D28" s="9">
        <f>24587.43/1000</f>
        <v>24.587430000000001</v>
      </c>
      <c r="E28" s="9">
        <v>0</v>
      </c>
      <c r="F28" s="9">
        <f>225842.41/1000</f>
        <v>225.84241</v>
      </c>
      <c r="G28" s="9"/>
      <c r="H28" s="10">
        <f t="shared" si="0"/>
        <v>250.42984000000001</v>
      </c>
    </row>
    <row r="29" spans="1:8" s="33" customFormat="1" ht="33.75" customHeight="1" x14ac:dyDescent="0.2">
      <c r="A29" s="34">
        <v>3</v>
      </c>
      <c r="B29" s="86" t="s">
        <v>90</v>
      </c>
      <c r="C29" s="39" t="s">
        <v>91</v>
      </c>
      <c r="D29" s="9">
        <f>1441.24/1000</f>
        <v>1.4412400000000001</v>
      </c>
      <c r="E29" s="9">
        <v>0</v>
      </c>
      <c r="F29" s="9">
        <f>10944.77/1000</f>
        <v>10.94477</v>
      </c>
      <c r="G29" s="9"/>
      <c r="H29" s="10">
        <f t="shared" si="0"/>
        <v>12.386010000000001</v>
      </c>
    </row>
    <row r="30" spans="1:8" s="33" customFormat="1" ht="15.75" hidden="1" x14ac:dyDescent="0.2">
      <c r="A30" s="34">
        <v>4</v>
      </c>
      <c r="B30" s="86" t="s">
        <v>90</v>
      </c>
      <c r="C30" s="39"/>
      <c r="D30" s="9">
        <f>0/1000</f>
        <v>0</v>
      </c>
      <c r="E30" s="9"/>
      <c r="F30" s="9">
        <f>0/1000</f>
        <v>0</v>
      </c>
      <c r="G30" s="9"/>
      <c r="H30" s="10">
        <f t="shared" si="0"/>
        <v>0</v>
      </c>
    </row>
    <row r="31" spans="1:8" s="38" customFormat="1" x14ac:dyDescent="0.2">
      <c r="A31" s="99" t="s">
        <v>22</v>
      </c>
      <c r="B31" s="100"/>
      <c r="C31" s="101"/>
      <c r="D31" s="8">
        <f>SUM(D25:D30)</f>
        <v>29.587850000000003</v>
      </c>
      <c r="E31" s="8">
        <f>SUM(E25:E30)</f>
        <v>0</v>
      </c>
      <c r="F31" s="8">
        <f>SUM(F25:F30)</f>
        <v>236.78718000000001</v>
      </c>
      <c r="G31" s="8">
        <f>SUM(G25:G27)</f>
        <v>0</v>
      </c>
      <c r="H31" s="13">
        <f>SUM(H25:H30)</f>
        <v>266.37503000000004</v>
      </c>
    </row>
    <row r="32" spans="1:8" s="38" customFormat="1" x14ac:dyDescent="0.2">
      <c r="A32" s="102" t="s">
        <v>23</v>
      </c>
      <c r="B32" s="103"/>
      <c r="C32" s="104"/>
      <c r="D32" s="11">
        <f>D23+D31</f>
        <v>29.587850000000003</v>
      </c>
      <c r="E32" s="11">
        <f>E23+E31</f>
        <v>0</v>
      </c>
      <c r="F32" s="11">
        <f>F23+F31</f>
        <v>236.78718000000001</v>
      </c>
      <c r="G32" s="11">
        <f>G23+G31</f>
        <v>0</v>
      </c>
      <c r="H32" s="14">
        <f>H23+H31</f>
        <v>266.37503000000004</v>
      </c>
    </row>
    <row r="33" spans="1:8" s="38" customFormat="1" ht="24.75" hidden="1" customHeight="1" x14ac:dyDescent="0.2">
      <c r="A33" s="40"/>
      <c r="B33" s="98" t="s">
        <v>24</v>
      </c>
      <c r="C33" s="98"/>
      <c r="D33" s="98"/>
      <c r="E33" s="98"/>
      <c r="F33" s="98"/>
      <c r="G33" s="115"/>
      <c r="H33" s="5"/>
    </row>
    <row r="34" spans="1:8" s="38" customFormat="1" ht="15" hidden="1" customHeight="1" x14ac:dyDescent="0.2">
      <c r="A34" s="34">
        <v>3</v>
      </c>
      <c r="B34" s="34"/>
      <c r="C34" s="34"/>
      <c r="D34" s="1"/>
      <c r="E34" s="1"/>
      <c r="F34" s="1"/>
      <c r="G34" s="1"/>
      <c r="H34" s="3">
        <f>SUM(D34:G34)</f>
        <v>0</v>
      </c>
    </row>
    <row r="35" spans="1:8" s="38" customFormat="1" ht="15" hidden="1" customHeight="1" x14ac:dyDescent="0.2">
      <c r="A35" s="34">
        <v>8</v>
      </c>
      <c r="B35" s="34"/>
      <c r="C35" s="34"/>
      <c r="D35" s="1"/>
      <c r="E35" s="1"/>
      <c r="F35" s="1"/>
      <c r="G35" s="1"/>
      <c r="H35" s="3">
        <f>SUM(D35:G35)</f>
        <v>0</v>
      </c>
    </row>
    <row r="36" spans="1:8" s="38" customFormat="1" ht="15" hidden="1" customHeight="1" x14ac:dyDescent="0.2">
      <c r="A36" s="34">
        <v>9</v>
      </c>
      <c r="B36" s="34"/>
      <c r="C36" s="34"/>
      <c r="D36" s="1"/>
      <c r="E36" s="1"/>
      <c r="F36" s="1"/>
      <c r="G36" s="1"/>
      <c r="H36" s="3">
        <f>SUM(D36:G36)</f>
        <v>0</v>
      </c>
    </row>
    <row r="37" spans="1:8" s="38" customFormat="1" ht="15" hidden="1" customHeight="1" x14ac:dyDescent="0.2">
      <c r="A37" s="99" t="s">
        <v>25</v>
      </c>
      <c r="B37" s="100"/>
      <c r="C37" s="101"/>
      <c r="D37" s="4">
        <f>SUM(D34:D36)</f>
        <v>0</v>
      </c>
      <c r="E37" s="4">
        <f>SUM(E34:E36)</f>
        <v>0</v>
      </c>
      <c r="F37" s="4">
        <f>SUM(F34:F36)</f>
        <v>0</v>
      </c>
      <c r="G37" s="4">
        <f>SUM(G34:G36)</f>
        <v>0</v>
      </c>
      <c r="H37" s="4">
        <f>SUM(H34:H36)</f>
        <v>0</v>
      </c>
    </row>
    <row r="38" spans="1:8" s="38" customFormat="1" ht="15" hidden="1" customHeight="1" x14ac:dyDescent="0.2">
      <c r="A38" s="102" t="s">
        <v>26</v>
      </c>
      <c r="B38" s="103"/>
      <c r="C38" s="104"/>
      <c r="D38" s="2">
        <f>D32+D37</f>
        <v>29.587850000000003</v>
      </c>
      <c r="E38" s="2">
        <f>E32+E37</f>
        <v>0</v>
      </c>
      <c r="F38" s="2">
        <f>F32+F37</f>
        <v>236.78718000000001</v>
      </c>
      <c r="G38" s="2">
        <f>G32+G37</f>
        <v>0</v>
      </c>
      <c r="H38" s="2">
        <f>H32+H37</f>
        <v>266.37503000000004</v>
      </c>
    </row>
    <row r="39" spans="1:8" s="38" customFormat="1" ht="20.25" hidden="1" customHeight="1" x14ac:dyDescent="0.2">
      <c r="A39" s="40"/>
      <c r="B39" s="98" t="s">
        <v>27</v>
      </c>
      <c r="C39" s="98"/>
      <c r="D39" s="98"/>
      <c r="E39" s="98"/>
      <c r="F39" s="98"/>
      <c r="G39" s="115"/>
      <c r="H39" s="5"/>
    </row>
    <row r="40" spans="1:8" s="38" customFormat="1" ht="15" hidden="1" customHeight="1" x14ac:dyDescent="0.2">
      <c r="A40" s="34">
        <v>4</v>
      </c>
      <c r="B40" s="34"/>
      <c r="C40" s="34"/>
      <c r="D40" s="1"/>
      <c r="E40" s="1"/>
      <c r="F40" s="1"/>
      <c r="G40" s="1"/>
      <c r="H40" s="3">
        <f>SUM(D40:G40)</f>
        <v>0</v>
      </c>
    </row>
    <row r="41" spans="1:8" s="38" customFormat="1" ht="15" hidden="1" customHeight="1" x14ac:dyDescent="0.2">
      <c r="A41" s="34">
        <v>11</v>
      </c>
      <c r="B41" s="34"/>
      <c r="C41" s="34"/>
      <c r="D41" s="1"/>
      <c r="E41" s="1"/>
      <c r="F41" s="1"/>
      <c r="G41" s="1"/>
      <c r="H41" s="3">
        <f>SUM(D41:G41)</f>
        <v>0</v>
      </c>
    </row>
    <row r="42" spans="1:8" s="38" customFormat="1" ht="15" hidden="1" customHeight="1" x14ac:dyDescent="0.2">
      <c r="A42" s="34">
        <v>12</v>
      </c>
      <c r="B42" s="34"/>
      <c r="C42" s="34"/>
      <c r="D42" s="1"/>
      <c r="E42" s="1"/>
      <c r="F42" s="1"/>
      <c r="G42" s="1"/>
      <c r="H42" s="3">
        <f>SUM(D42:G42)</f>
        <v>0</v>
      </c>
    </row>
    <row r="43" spans="1:8" s="38" customFormat="1" ht="15" hidden="1" customHeight="1" x14ac:dyDescent="0.2">
      <c r="A43" s="99" t="s">
        <v>28</v>
      </c>
      <c r="B43" s="100"/>
      <c r="C43" s="101"/>
      <c r="D43" s="4">
        <f>SUM(D40:D42)</f>
        <v>0</v>
      </c>
      <c r="E43" s="4">
        <f>SUM(E40:E42)</f>
        <v>0</v>
      </c>
      <c r="F43" s="4">
        <f>SUM(F40:F42)</f>
        <v>0</v>
      </c>
      <c r="G43" s="4">
        <f>SUM(G40:G42)</f>
        <v>0</v>
      </c>
      <c r="H43" s="4">
        <f>SUM(H40:H42)</f>
        <v>0</v>
      </c>
    </row>
    <row r="44" spans="1:8" s="38" customFormat="1" ht="15" hidden="1" customHeight="1" x14ac:dyDescent="0.2">
      <c r="A44" s="102" t="s">
        <v>29</v>
      </c>
      <c r="B44" s="103"/>
      <c r="C44" s="104"/>
      <c r="D44" s="2">
        <f>D38+D43</f>
        <v>29.587850000000003</v>
      </c>
      <c r="E44" s="2">
        <f>E38+E43</f>
        <v>0</v>
      </c>
      <c r="F44" s="2">
        <f>F38+F43</f>
        <v>236.78718000000001</v>
      </c>
      <c r="G44" s="2">
        <f>G38+G43</f>
        <v>0</v>
      </c>
      <c r="H44" s="2">
        <f>H38+H43</f>
        <v>266.37503000000004</v>
      </c>
    </row>
    <row r="45" spans="1:8" s="38" customFormat="1" ht="23.25" hidden="1" customHeight="1" x14ac:dyDescent="0.2">
      <c r="A45" s="40"/>
      <c r="B45" s="98" t="s">
        <v>30</v>
      </c>
      <c r="C45" s="98"/>
      <c r="D45" s="98"/>
      <c r="E45" s="98"/>
      <c r="F45" s="98"/>
      <c r="G45" s="115"/>
      <c r="H45" s="5"/>
    </row>
    <row r="46" spans="1:8" s="38" customFormat="1" ht="15" hidden="1" customHeight="1" x14ac:dyDescent="0.2">
      <c r="A46" s="34">
        <v>5</v>
      </c>
      <c r="B46" s="34"/>
      <c r="C46" s="34"/>
      <c r="D46" s="1"/>
      <c r="E46" s="1"/>
      <c r="F46" s="1"/>
      <c r="G46" s="1"/>
      <c r="H46" s="3">
        <f>SUM(D46:G46)</f>
        <v>0</v>
      </c>
    </row>
    <row r="47" spans="1:8" s="38" customFormat="1" ht="15" hidden="1" customHeight="1" x14ac:dyDescent="0.2">
      <c r="A47" s="34">
        <v>14</v>
      </c>
      <c r="B47" s="34"/>
      <c r="C47" s="34"/>
      <c r="D47" s="1"/>
      <c r="E47" s="1"/>
      <c r="F47" s="1"/>
      <c r="G47" s="1"/>
      <c r="H47" s="3">
        <f>SUM(D47:G47)</f>
        <v>0</v>
      </c>
    </row>
    <row r="48" spans="1:8" s="38" customFormat="1" ht="15" hidden="1" customHeight="1" x14ac:dyDescent="0.2">
      <c r="A48" s="34">
        <v>15</v>
      </c>
      <c r="B48" s="34"/>
      <c r="C48" s="34"/>
      <c r="D48" s="1"/>
      <c r="E48" s="1"/>
      <c r="F48" s="1"/>
      <c r="G48" s="1"/>
      <c r="H48" s="3">
        <f>SUM(D48:G48)</f>
        <v>0</v>
      </c>
    </row>
    <row r="49" spans="1:8" s="38" customFormat="1" ht="15" hidden="1" customHeight="1" x14ac:dyDescent="0.2">
      <c r="A49" s="99" t="s">
        <v>31</v>
      </c>
      <c r="B49" s="100"/>
      <c r="C49" s="101"/>
      <c r="D49" s="4">
        <f>SUM(D46:D48)</f>
        <v>0</v>
      </c>
      <c r="E49" s="4">
        <f>SUM(E46:E48)</f>
        <v>0</v>
      </c>
      <c r="F49" s="4">
        <f>SUM(F46:F48)</f>
        <v>0</v>
      </c>
      <c r="G49" s="4">
        <f>SUM(G46:G48)</f>
        <v>0</v>
      </c>
      <c r="H49" s="4">
        <f>SUM(H46:H48)</f>
        <v>0</v>
      </c>
    </row>
    <row r="50" spans="1:8" s="38" customFormat="1" ht="15" hidden="1" customHeight="1" x14ac:dyDescent="0.2">
      <c r="A50" s="102" t="s">
        <v>32</v>
      </c>
      <c r="B50" s="103"/>
      <c r="C50" s="104"/>
      <c r="D50" s="2">
        <f>D44+D49</f>
        <v>29.587850000000003</v>
      </c>
      <c r="E50" s="2">
        <f>E44+E49</f>
        <v>0</v>
      </c>
      <c r="F50" s="2">
        <f>F44+F49</f>
        <v>236.78718000000001</v>
      </c>
      <c r="G50" s="2">
        <f>G44+G49</f>
        <v>0</v>
      </c>
      <c r="H50" s="2">
        <f>H44+H49</f>
        <v>266.37503000000004</v>
      </c>
    </row>
    <row r="51" spans="1:8" s="38" customFormat="1" ht="24" hidden="1" customHeight="1" x14ac:dyDescent="0.2">
      <c r="A51" s="40"/>
      <c r="B51" s="98" t="s">
        <v>33</v>
      </c>
      <c r="C51" s="98"/>
      <c r="D51" s="98"/>
      <c r="E51" s="98"/>
      <c r="F51" s="98"/>
      <c r="G51" s="115"/>
      <c r="H51" s="5"/>
    </row>
    <row r="52" spans="1:8" s="38" customFormat="1" ht="15" hidden="1" customHeight="1" x14ac:dyDescent="0.2">
      <c r="A52" s="34">
        <v>6</v>
      </c>
      <c r="B52" s="34"/>
      <c r="C52" s="34"/>
      <c r="D52" s="1"/>
      <c r="E52" s="1"/>
      <c r="F52" s="1"/>
      <c r="G52" s="1"/>
      <c r="H52" s="3">
        <f>SUM(D52:G52)</f>
        <v>0</v>
      </c>
    </row>
    <row r="53" spans="1:8" s="38" customFormat="1" ht="15" hidden="1" customHeight="1" x14ac:dyDescent="0.2">
      <c r="A53" s="34">
        <v>17</v>
      </c>
      <c r="B53" s="34"/>
      <c r="C53" s="34"/>
      <c r="D53" s="1"/>
      <c r="E53" s="1"/>
      <c r="F53" s="1"/>
      <c r="G53" s="1"/>
      <c r="H53" s="3">
        <f>SUM(D53:G53)</f>
        <v>0</v>
      </c>
    </row>
    <row r="54" spans="1:8" s="38" customFormat="1" ht="15" hidden="1" customHeight="1" x14ac:dyDescent="0.2">
      <c r="A54" s="34">
        <v>18</v>
      </c>
      <c r="B54" s="34"/>
      <c r="C54" s="34"/>
      <c r="D54" s="1"/>
      <c r="E54" s="1"/>
      <c r="F54" s="1"/>
      <c r="G54" s="1"/>
      <c r="H54" s="3">
        <f>SUM(D54:G54)</f>
        <v>0</v>
      </c>
    </row>
    <row r="55" spans="1:8" s="38" customFormat="1" ht="15" hidden="1" customHeight="1" x14ac:dyDescent="0.2">
      <c r="A55" s="99" t="s">
        <v>34</v>
      </c>
      <c r="B55" s="100"/>
      <c r="C55" s="101"/>
      <c r="D55" s="4">
        <f>SUM(D52:D54)</f>
        <v>0</v>
      </c>
      <c r="E55" s="4">
        <f>SUM(E52:E54)</f>
        <v>0</v>
      </c>
      <c r="F55" s="4">
        <f>SUM(F52:F54)</f>
        <v>0</v>
      </c>
      <c r="G55" s="4">
        <f>SUM(G52:G54)</f>
        <v>0</v>
      </c>
      <c r="H55" s="4">
        <f>SUM(H52:H54)</f>
        <v>0</v>
      </c>
    </row>
    <row r="56" spans="1:8" s="38" customFormat="1" ht="15" hidden="1" customHeight="1" x14ac:dyDescent="0.2">
      <c r="A56" s="102" t="s">
        <v>35</v>
      </c>
      <c r="B56" s="103"/>
      <c r="C56" s="104"/>
      <c r="D56" s="2">
        <f>D50+D55</f>
        <v>29.587850000000003</v>
      </c>
      <c r="E56" s="2">
        <f>E50+E55</f>
        <v>0</v>
      </c>
      <c r="F56" s="2">
        <f>F50+F55</f>
        <v>236.78718000000001</v>
      </c>
      <c r="G56" s="2">
        <f>G50+G55</f>
        <v>0</v>
      </c>
      <c r="H56" s="2">
        <f>H50+H55</f>
        <v>266.37503000000004</v>
      </c>
    </row>
    <row r="57" spans="1:8" s="38" customFormat="1" ht="21.75" hidden="1" customHeight="1" x14ac:dyDescent="0.2">
      <c r="A57" s="40"/>
      <c r="B57" s="98" t="s">
        <v>36</v>
      </c>
      <c r="C57" s="98"/>
      <c r="D57" s="98"/>
      <c r="E57" s="98"/>
      <c r="F57" s="98"/>
      <c r="G57" s="115"/>
      <c r="H57" s="5"/>
    </row>
    <row r="58" spans="1:8" s="38" customFormat="1" ht="15" hidden="1" customHeight="1" x14ac:dyDescent="0.2">
      <c r="A58" s="34">
        <v>7</v>
      </c>
      <c r="B58" s="34"/>
      <c r="C58" s="34"/>
      <c r="D58" s="1"/>
      <c r="E58" s="1"/>
      <c r="F58" s="1"/>
      <c r="G58" s="1"/>
      <c r="H58" s="3">
        <f>SUM(D58:G58)</f>
        <v>0</v>
      </c>
    </row>
    <row r="59" spans="1:8" s="38" customFormat="1" ht="15" hidden="1" customHeight="1" x14ac:dyDescent="0.2">
      <c r="A59" s="34">
        <v>20</v>
      </c>
      <c r="B59" s="34"/>
      <c r="C59" s="34"/>
      <c r="D59" s="1"/>
      <c r="E59" s="1"/>
      <c r="F59" s="1"/>
      <c r="G59" s="1"/>
      <c r="H59" s="3">
        <f>SUM(D59:G59)</f>
        <v>0</v>
      </c>
    </row>
    <row r="60" spans="1:8" s="38" customFormat="1" ht="15" hidden="1" customHeight="1" x14ac:dyDescent="0.2">
      <c r="A60" s="34">
        <v>21</v>
      </c>
      <c r="B60" s="34"/>
      <c r="C60" s="34"/>
      <c r="D60" s="1"/>
      <c r="E60" s="1"/>
      <c r="F60" s="1"/>
      <c r="G60" s="1"/>
      <c r="H60" s="3">
        <f>SUM(D60:G60)</f>
        <v>0</v>
      </c>
    </row>
    <row r="61" spans="1:8" s="38" customFormat="1" ht="15" hidden="1" customHeight="1" x14ac:dyDescent="0.2">
      <c r="A61" s="99" t="s">
        <v>37</v>
      </c>
      <c r="B61" s="100"/>
      <c r="C61" s="101"/>
      <c r="D61" s="4">
        <f>SUM(D58:D60)</f>
        <v>0</v>
      </c>
      <c r="E61" s="4">
        <f>SUM(E58:E60)</f>
        <v>0</v>
      </c>
      <c r="F61" s="4">
        <f>SUM(F58:F60)</f>
        <v>0</v>
      </c>
      <c r="G61" s="4">
        <f>SUM(G58:G60)</f>
        <v>0</v>
      </c>
      <c r="H61" s="4">
        <f>SUM(H58:H60)</f>
        <v>0</v>
      </c>
    </row>
    <row r="62" spans="1:8" s="38" customFormat="1" ht="15" hidden="1" customHeight="1" x14ac:dyDescent="0.2">
      <c r="A62" s="102" t="s">
        <v>38</v>
      </c>
      <c r="B62" s="103"/>
      <c r="C62" s="104"/>
      <c r="D62" s="2">
        <f>D56+D61</f>
        <v>29.587850000000003</v>
      </c>
      <c r="E62" s="2">
        <f>E56+E61</f>
        <v>0</v>
      </c>
      <c r="F62" s="2">
        <f>F56+F61</f>
        <v>236.78718000000001</v>
      </c>
      <c r="G62" s="2">
        <f>G56+G61</f>
        <v>0</v>
      </c>
      <c r="H62" s="2">
        <f>H56+H61</f>
        <v>266.37503000000004</v>
      </c>
    </row>
    <row r="63" spans="1:8" s="33" customFormat="1" ht="21.75" customHeight="1" x14ac:dyDescent="0.2">
      <c r="A63" s="41"/>
      <c r="B63" s="98" t="s">
        <v>5</v>
      </c>
      <c r="C63" s="98"/>
      <c r="D63" s="98"/>
      <c r="E63" s="98"/>
      <c r="F63" s="98"/>
      <c r="G63" s="98"/>
      <c r="H63" s="32"/>
    </row>
    <row r="64" spans="1:8" s="33" customFormat="1" ht="45" x14ac:dyDescent="0.2">
      <c r="A64" s="34">
        <v>4</v>
      </c>
      <c r="B64" s="72" t="s">
        <v>39</v>
      </c>
      <c r="C64" s="87" t="s">
        <v>83</v>
      </c>
      <c r="D64" s="73">
        <f>ROUND(D62*2%,5)</f>
        <v>0.59175999999999995</v>
      </c>
      <c r="E64" s="73">
        <f t="shared" ref="E64:G64" si="1">E62*2.5%</f>
        <v>0</v>
      </c>
      <c r="F64" s="73">
        <f>F62*0%</f>
        <v>0</v>
      </c>
      <c r="G64" s="73">
        <f t="shared" si="1"/>
        <v>0</v>
      </c>
      <c r="H64" s="74">
        <f t="shared" ref="H64" si="2">SUM(D64:G64)</f>
        <v>0.59175999999999995</v>
      </c>
    </row>
    <row r="65" spans="1:8" s="33" customFormat="1" ht="15" hidden="1" customHeight="1" x14ac:dyDescent="0.2">
      <c r="A65" s="42">
        <v>23</v>
      </c>
      <c r="B65" s="43"/>
      <c r="C65" s="44"/>
      <c r="D65" s="6"/>
      <c r="E65" s="6"/>
      <c r="F65" s="6"/>
      <c r="G65" s="6"/>
      <c r="H65" s="7">
        <f>SUM(D65:G65)</f>
        <v>0</v>
      </c>
    </row>
    <row r="66" spans="1:8" s="33" customFormat="1" ht="15" hidden="1" customHeight="1" x14ac:dyDescent="0.2">
      <c r="A66" s="42">
        <v>24</v>
      </c>
      <c r="B66" s="43"/>
      <c r="C66" s="44"/>
      <c r="D66" s="6"/>
      <c r="E66" s="6"/>
      <c r="F66" s="6"/>
      <c r="G66" s="6"/>
      <c r="H66" s="7">
        <f>SUM(D66:G66)</f>
        <v>0</v>
      </c>
    </row>
    <row r="67" spans="1:8" s="33" customFormat="1" x14ac:dyDescent="0.2">
      <c r="A67" s="99" t="s">
        <v>40</v>
      </c>
      <c r="B67" s="100"/>
      <c r="C67" s="101"/>
      <c r="D67" s="8">
        <f>SUM(D64:D66)</f>
        <v>0.59175999999999995</v>
      </c>
      <c r="E67" s="8">
        <f>SUM(E64:E66)</f>
        <v>0</v>
      </c>
      <c r="F67" s="8">
        <f>SUM(F64:F66)</f>
        <v>0</v>
      </c>
      <c r="G67" s="8">
        <f>SUM(G64:G66)</f>
        <v>0</v>
      </c>
      <c r="H67" s="8">
        <f>SUM(H64:H66)</f>
        <v>0.59175999999999995</v>
      </c>
    </row>
    <row r="68" spans="1:8" s="33" customFormat="1" x14ac:dyDescent="0.2">
      <c r="A68" s="102" t="s">
        <v>41</v>
      </c>
      <c r="B68" s="103"/>
      <c r="C68" s="104"/>
      <c r="D68" s="11">
        <f>D62+D67</f>
        <v>30.179610000000004</v>
      </c>
      <c r="E68" s="11">
        <f>E62+E67</f>
        <v>0</v>
      </c>
      <c r="F68" s="11">
        <f>F62+F67</f>
        <v>236.78718000000001</v>
      </c>
      <c r="G68" s="11">
        <f>G62+G67</f>
        <v>0</v>
      </c>
      <c r="H68" s="11">
        <f>H62+H67</f>
        <v>266.96679000000006</v>
      </c>
    </row>
    <row r="69" spans="1:8" s="33" customFormat="1" ht="23.25" customHeight="1" x14ac:dyDescent="0.2">
      <c r="A69" s="41"/>
      <c r="B69" s="98" t="s">
        <v>6</v>
      </c>
      <c r="C69" s="98"/>
      <c r="D69" s="98"/>
      <c r="E69" s="98"/>
      <c r="F69" s="98"/>
      <c r="G69" s="98"/>
      <c r="H69" s="32"/>
    </row>
    <row r="70" spans="1:8" s="33" customFormat="1" ht="60" x14ac:dyDescent="0.2">
      <c r="A70" s="42">
        <v>5</v>
      </c>
      <c r="B70" s="80" t="s">
        <v>7</v>
      </c>
      <c r="C70" s="72" t="s">
        <v>8</v>
      </c>
      <c r="D70" s="73">
        <f>ROUND(D68*1.9%,5)</f>
        <v>0.57340999999999998</v>
      </c>
      <c r="E70" s="73">
        <f>ROUND(E68*1.9%,2)</f>
        <v>0</v>
      </c>
      <c r="F70" s="73">
        <f>ROUND(F68*0%,2)</f>
        <v>0</v>
      </c>
      <c r="G70" s="73">
        <f>ROUND(G68*1.9%,2)</f>
        <v>0</v>
      </c>
      <c r="H70" s="74">
        <f t="shared" ref="H70" si="3">SUM(D70:G70)</f>
        <v>0.57340999999999998</v>
      </c>
    </row>
    <row r="71" spans="1:8" s="33" customFormat="1" ht="15.75" hidden="1" customHeight="1" x14ac:dyDescent="0.2">
      <c r="A71" s="34"/>
      <c r="B71" s="85"/>
      <c r="C71" s="39"/>
      <c r="D71" s="6"/>
      <c r="E71" s="6"/>
      <c r="F71" s="6"/>
      <c r="G71" s="79">
        <f>0/1000</f>
        <v>0</v>
      </c>
      <c r="H71" s="10">
        <f>SUM(D71:G71)</f>
        <v>0</v>
      </c>
    </row>
    <row r="72" spans="1:8" s="33" customFormat="1" ht="15.75" hidden="1" customHeight="1" x14ac:dyDescent="0.2">
      <c r="A72" s="34"/>
      <c r="B72" s="85"/>
      <c r="C72" s="39"/>
      <c r="D72" s="6"/>
      <c r="E72" s="6"/>
      <c r="F72" s="6"/>
      <c r="G72" s="6">
        <f>0/1000</f>
        <v>0</v>
      </c>
      <c r="H72" s="12">
        <f>SUM(D72:G72)</f>
        <v>0</v>
      </c>
    </row>
    <row r="73" spans="1:8" s="33" customFormat="1" ht="15.75" x14ac:dyDescent="0.2">
      <c r="A73" s="34">
        <v>6</v>
      </c>
      <c r="B73" s="86" t="s">
        <v>82</v>
      </c>
      <c r="C73" s="39" t="s">
        <v>92</v>
      </c>
      <c r="D73" s="6"/>
      <c r="E73" s="6"/>
      <c r="F73" s="6"/>
      <c r="G73" s="6">
        <f>3060.65/1000</f>
        <v>3.0606499999999999</v>
      </c>
      <c r="H73" s="12">
        <f>SUM(D73:G73)</f>
        <v>3.0606499999999999</v>
      </c>
    </row>
    <row r="74" spans="1:8" s="33" customFormat="1" ht="15.75" x14ac:dyDescent="0.2">
      <c r="A74" s="34">
        <v>7</v>
      </c>
      <c r="B74" s="86" t="s">
        <v>93</v>
      </c>
      <c r="C74" s="39" t="s">
        <v>94</v>
      </c>
      <c r="D74" s="6"/>
      <c r="E74" s="6"/>
      <c r="F74" s="6"/>
      <c r="G74" s="6">
        <f>322.97/1000</f>
        <v>0.32297000000000003</v>
      </c>
      <c r="H74" s="12">
        <f>SUM(D74:G74)</f>
        <v>0.32297000000000003</v>
      </c>
    </row>
    <row r="75" spans="1:8" s="33" customFormat="1" ht="15.75" hidden="1" x14ac:dyDescent="0.2">
      <c r="A75" s="34">
        <v>8</v>
      </c>
      <c r="B75" s="86" t="s">
        <v>93</v>
      </c>
      <c r="C75" s="39"/>
      <c r="D75" s="6"/>
      <c r="E75" s="6"/>
      <c r="F75" s="6"/>
      <c r="G75" s="6">
        <f>0/1000</f>
        <v>0</v>
      </c>
      <c r="H75" s="12">
        <f>SUM(D75:G75)</f>
        <v>0</v>
      </c>
    </row>
    <row r="76" spans="1:8" s="33" customFormat="1" x14ac:dyDescent="0.2">
      <c r="A76" s="99" t="s">
        <v>42</v>
      </c>
      <c r="B76" s="100"/>
      <c r="C76" s="101"/>
      <c r="D76" s="8">
        <f>SUM(D70:D72)</f>
        <v>0.57340999999999998</v>
      </c>
      <c r="E76" s="8">
        <f>SUM(E70:E72)</f>
        <v>0</v>
      </c>
      <c r="F76" s="8">
        <f>SUM(F70:F72)</f>
        <v>0</v>
      </c>
      <c r="G76" s="8">
        <f>SUM(G70:G75)</f>
        <v>3.3836200000000001</v>
      </c>
      <c r="H76" s="8">
        <f>SUM(H70:H75)</f>
        <v>3.95703</v>
      </c>
    </row>
    <row r="77" spans="1:8" s="33" customFormat="1" x14ac:dyDescent="0.2">
      <c r="A77" s="102" t="s">
        <v>43</v>
      </c>
      <c r="B77" s="103"/>
      <c r="C77" s="104"/>
      <c r="D77" s="11">
        <f>D68+D76</f>
        <v>30.753020000000003</v>
      </c>
      <c r="E77" s="11">
        <f>E68+E76</f>
        <v>0</v>
      </c>
      <c r="F77" s="11">
        <f>F68+F76</f>
        <v>236.78718000000001</v>
      </c>
      <c r="G77" s="11">
        <f>G68+G76</f>
        <v>3.3836200000000001</v>
      </c>
      <c r="H77" s="11">
        <f>H68+H76</f>
        <v>270.92382000000003</v>
      </c>
    </row>
    <row r="78" spans="1:8" s="33" customFormat="1" ht="22.5" customHeight="1" x14ac:dyDescent="0.2">
      <c r="A78" s="41"/>
      <c r="B78" s="98" t="s">
        <v>44</v>
      </c>
      <c r="C78" s="98"/>
      <c r="D78" s="98"/>
      <c r="E78" s="98"/>
      <c r="F78" s="98"/>
      <c r="G78" s="98"/>
      <c r="H78" s="34"/>
    </row>
    <row r="79" spans="1:8" s="33" customFormat="1" ht="60" x14ac:dyDescent="0.2">
      <c r="A79" s="34">
        <v>8</v>
      </c>
      <c r="B79" s="45" t="s">
        <v>71</v>
      </c>
      <c r="C79" s="45" t="s">
        <v>70</v>
      </c>
      <c r="D79" s="6"/>
      <c r="E79" s="6"/>
      <c r="F79" s="6"/>
      <c r="G79" s="6">
        <f>ROUND(H77*0.0214,5)</f>
        <v>5.7977699999999999</v>
      </c>
      <c r="H79" s="10">
        <f>SUM(D79:G79)</f>
        <v>5.7977699999999999</v>
      </c>
    </row>
    <row r="80" spans="1:8" s="33" customFormat="1" ht="45" x14ac:dyDescent="0.2">
      <c r="A80" s="42">
        <v>9</v>
      </c>
      <c r="B80" s="45" t="s">
        <v>69</v>
      </c>
      <c r="C80" s="46" t="s">
        <v>68</v>
      </c>
      <c r="D80" s="6"/>
      <c r="E80" s="6"/>
      <c r="F80" s="6"/>
      <c r="G80" s="6">
        <f>ROUND((H77+H94)*0.0568,5)</f>
        <v>16.400829999999999</v>
      </c>
      <c r="H80" s="10">
        <f>SUM(D80:G80)</f>
        <v>16.400829999999999</v>
      </c>
    </row>
    <row r="81" spans="1:8" s="33" customFormat="1" ht="15" hidden="1" customHeight="1" x14ac:dyDescent="0.2">
      <c r="A81" s="42">
        <v>1</v>
      </c>
      <c r="B81" s="45"/>
      <c r="C81" s="46"/>
      <c r="D81" s="6"/>
      <c r="E81" s="6"/>
      <c r="F81" s="6"/>
      <c r="G81" s="6"/>
      <c r="H81" s="7">
        <f>SUM(D81:G81)</f>
        <v>0</v>
      </c>
    </row>
    <row r="82" spans="1:8" s="33" customFormat="1" x14ac:dyDescent="0.2">
      <c r="A82" s="99" t="s">
        <v>45</v>
      </c>
      <c r="B82" s="100"/>
      <c r="C82" s="101"/>
      <c r="D82" s="8">
        <f>SUM(D79:D81)</f>
        <v>0</v>
      </c>
      <c r="E82" s="8">
        <f>SUM(E79:E81)</f>
        <v>0</v>
      </c>
      <c r="F82" s="8">
        <f>SUM(F79:F81)</f>
        <v>0</v>
      </c>
      <c r="G82" s="8">
        <f>SUM(G79:G81)</f>
        <v>22.198599999999999</v>
      </c>
      <c r="H82" s="8">
        <f>SUM(D82:G82)</f>
        <v>22.198599999999999</v>
      </c>
    </row>
    <row r="83" spans="1:8" s="33" customFormat="1" x14ac:dyDescent="0.2">
      <c r="A83" s="102" t="s">
        <v>46</v>
      </c>
      <c r="B83" s="103"/>
      <c r="C83" s="104"/>
      <c r="D83" s="11">
        <f>D77+D82</f>
        <v>30.753020000000003</v>
      </c>
      <c r="E83" s="11">
        <f>E77+E82</f>
        <v>0</v>
      </c>
      <c r="F83" s="11">
        <f>F77+F82</f>
        <v>236.78718000000001</v>
      </c>
      <c r="G83" s="11">
        <f>G77+G82</f>
        <v>25.58222</v>
      </c>
      <c r="H83" s="11">
        <f>H77+H82</f>
        <v>293.12242000000003</v>
      </c>
    </row>
    <row r="84" spans="1:8" s="33" customFormat="1" ht="23.25" hidden="1" customHeight="1" x14ac:dyDescent="0.2">
      <c r="A84" s="41"/>
      <c r="B84" s="98" t="s">
        <v>47</v>
      </c>
      <c r="C84" s="98"/>
      <c r="D84" s="98"/>
      <c r="E84" s="98"/>
      <c r="F84" s="98"/>
      <c r="G84" s="98"/>
      <c r="H84" s="34"/>
    </row>
    <row r="85" spans="1:8" s="33" customFormat="1" ht="15" hidden="1" customHeight="1" x14ac:dyDescent="0.2">
      <c r="A85" s="42">
        <v>13</v>
      </c>
      <c r="B85" s="45"/>
      <c r="C85" s="46"/>
      <c r="D85" s="1"/>
      <c r="E85" s="1"/>
      <c r="F85" s="1"/>
      <c r="G85" s="1"/>
      <c r="H85" s="3">
        <f>SUM(D85:G85)</f>
        <v>0</v>
      </c>
    </row>
    <row r="86" spans="1:8" s="33" customFormat="1" ht="15" hidden="1" customHeight="1" x14ac:dyDescent="0.2">
      <c r="A86" s="42">
        <v>32</v>
      </c>
      <c r="B86" s="45"/>
      <c r="C86" s="46"/>
      <c r="D86" s="1"/>
      <c r="E86" s="1"/>
      <c r="F86" s="1"/>
      <c r="G86" s="1"/>
      <c r="H86" s="3">
        <f>SUM(D86:G86)</f>
        <v>0</v>
      </c>
    </row>
    <row r="87" spans="1:8" s="33" customFormat="1" ht="15" hidden="1" customHeight="1" x14ac:dyDescent="0.2">
      <c r="A87" s="42">
        <v>33</v>
      </c>
      <c r="B87" s="45"/>
      <c r="C87" s="46"/>
      <c r="D87" s="1"/>
      <c r="E87" s="1"/>
      <c r="F87" s="1"/>
      <c r="G87" s="1"/>
      <c r="H87" s="3">
        <f>SUM(D87:G87)</f>
        <v>0</v>
      </c>
    </row>
    <row r="88" spans="1:8" s="33" customFormat="1" ht="15" hidden="1" customHeight="1" x14ac:dyDescent="0.2">
      <c r="A88" s="99" t="s">
        <v>45</v>
      </c>
      <c r="B88" s="100"/>
      <c r="C88" s="101"/>
      <c r="D88" s="4">
        <f>SUM(D85:D87)</f>
        <v>0</v>
      </c>
      <c r="E88" s="4">
        <f>SUM(E85:E87)</f>
        <v>0</v>
      </c>
      <c r="F88" s="4">
        <f>SUM(F85:F87)</f>
        <v>0</v>
      </c>
      <c r="G88" s="4">
        <f>SUM(G85:G87)</f>
        <v>0</v>
      </c>
      <c r="H88" s="4">
        <f>SUM(D88:G88)</f>
        <v>0</v>
      </c>
    </row>
    <row r="89" spans="1:8" s="33" customFormat="1" ht="15" hidden="1" customHeight="1" x14ac:dyDescent="0.2">
      <c r="A89" s="102" t="s">
        <v>48</v>
      </c>
      <c r="B89" s="103"/>
      <c r="C89" s="104"/>
      <c r="D89" s="2">
        <f>D83+D88</f>
        <v>30.753020000000003</v>
      </c>
      <c r="E89" s="2">
        <f>E83+E88</f>
        <v>0</v>
      </c>
      <c r="F89" s="2">
        <f>F83+F88</f>
        <v>236.78718000000001</v>
      </c>
      <c r="G89" s="2">
        <f>G83+G88</f>
        <v>25.58222</v>
      </c>
      <c r="H89" s="2">
        <f>H83+H88</f>
        <v>293.12242000000003</v>
      </c>
    </row>
    <row r="90" spans="1:8" s="33" customFormat="1" ht="22.5" customHeight="1" x14ac:dyDescent="0.2">
      <c r="A90" s="41"/>
      <c r="B90" s="98" t="s">
        <v>49</v>
      </c>
      <c r="C90" s="98"/>
      <c r="D90" s="98"/>
      <c r="E90" s="98"/>
      <c r="F90" s="98"/>
      <c r="G90" s="98"/>
      <c r="H90" s="34"/>
    </row>
    <row r="91" spans="1:8" s="33" customFormat="1" ht="42" customHeight="1" x14ac:dyDescent="0.2">
      <c r="A91" s="34">
        <v>10</v>
      </c>
      <c r="B91" s="88" t="s">
        <v>85</v>
      </c>
      <c r="C91" s="81" t="s">
        <v>9</v>
      </c>
      <c r="D91" s="6"/>
      <c r="E91" s="6"/>
      <c r="F91" s="6"/>
      <c r="G91" s="6">
        <f>96601.75/5.42/1000</f>
        <v>17.823201107011069</v>
      </c>
      <c r="H91" s="10">
        <f>SUM(D91:G91)</f>
        <v>17.823201107011069</v>
      </c>
    </row>
    <row r="92" spans="1:8" s="33" customFormat="1" ht="15" hidden="1" customHeight="1" x14ac:dyDescent="0.2">
      <c r="A92" s="42">
        <v>14</v>
      </c>
      <c r="B92" s="34" t="s">
        <v>67</v>
      </c>
      <c r="C92" s="34" t="e">
        <f>#REF!</f>
        <v>#REF!</v>
      </c>
      <c r="D92" s="6"/>
      <c r="E92" s="6"/>
      <c r="F92" s="6"/>
      <c r="G92" s="6">
        <v>0</v>
      </c>
      <c r="H92" s="10">
        <f>SUM(D92:G92)</f>
        <v>0</v>
      </c>
    </row>
    <row r="93" spans="1:8" s="33" customFormat="1" ht="15" hidden="1" customHeight="1" x14ac:dyDescent="0.2">
      <c r="A93" s="42"/>
      <c r="B93" s="34"/>
      <c r="C93" s="47"/>
      <c r="D93" s="6"/>
      <c r="E93" s="6"/>
      <c r="F93" s="6"/>
      <c r="G93" s="6"/>
      <c r="H93" s="7">
        <f>SUM(D93:G93)</f>
        <v>0</v>
      </c>
    </row>
    <row r="94" spans="1:8" s="33" customFormat="1" x14ac:dyDescent="0.2">
      <c r="A94" s="99" t="s">
        <v>50</v>
      </c>
      <c r="B94" s="100"/>
      <c r="C94" s="101"/>
      <c r="D94" s="8">
        <f>SUM(D91:D93)</f>
        <v>0</v>
      </c>
      <c r="E94" s="8">
        <f>SUM(E91:E93)</f>
        <v>0</v>
      </c>
      <c r="F94" s="8">
        <f>SUM(F91:F93)</f>
        <v>0</v>
      </c>
      <c r="G94" s="8">
        <f>SUM(G91:G93)</f>
        <v>17.823201107011069</v>
      </c>
      <c r="H94" s="8">
        <f>SUM(H91:H93)</f>
        <v>17.823201107011069</v>
      </c>
    </row>
    <row r="95" spans="1:8" s="33" customFormat="1" x14ac:dyDescent="0.2">
      <c r="A95" s="102" t="s">
        <v>51</v>
      </c>
      <c r="B95" s="103"/>
      <c r="C95" s="104"/>
      <c r="D95" s="11">
        <f>D89+D94</f>
        <v>30.753020000000003</v>
      </c>
      <c r="E95" s="11">
        <f>E89+E94</f>
        <v>0</v>
      </c>
      <c r="F95" s="11">
        <f>F89+F94</f>
        <v>236.78718000000001</v>
      </c>
      <c r="G95" s="11">
        <f>G89+G94</f>
        <v>43.405421107011065</v>
      </c>
      <c r="H95" s="11">
        <f>H94+H89</f>
        <v>310.94562110701111</v>
      </c>
    </row>
    <row r="96" spans="1:8" s="33" customFormat="1" ht="23.25" customHeight="1" x14ac:dyDescent="0.2">
      <c r="A96" s="41"/>
      <c r="B96" s="98" t="s">
        <v>52</v>
      </c>
      <c r="C96" s="98"/>
      <c r="D96" s="98"/>
      <c r="E96" s="98"/>
      <c r="F96" s="98"/>
      <c r="G96" s="98"/>
      <c r="H96" s="34"/>
    </row>
    <row r="97" spans="1:8" s="33" customFormat="1" ht="30" x14ac:dyDescent="0.2">
      <c r="A97" s="34">
        <v>11</v>
      </c>
      <c r="B97" s="45" t="s">
        <v>64</v>
      </c>
      <c r="C97" s="88" t="s">
        <v>78</v>
      </c>
      <c r="D97" s="6">
        <f>ROUND(D95*0.03,5)</f>
        <v>0.92259000000000002</v>
      </c>
      <c r="E97" s="6">
        <f>ROUND(E95*0.03,6)</f>
        <v>0</v>
      </c>
      <c r="F97" s="6">
        <f>ROUND(F95*0.03,5)</f>
        <v>7.1036200000000003</v>
      </c>
      <c r="G97" s="6">
        <f>ROUND(G95*0.03,5)</f>
        <v>1.30216</v>
      </c>
      <c r="H97" s="10">
        <f>SUM(D97:G97)</f>
        <v>9.3283700000000014</v>
      </c>
    </row>
    <row r="98" spans="1:8" s="33" customFormat="1" ht="15" hidden="1" customHeight="1" x14ac:dyDescent="0.2">
      <c r="A98" s="34">
        <v>38</v>
      </c>
      <c r="B98" s="45"/>
      <c r="C98" s="45"/>
      <c r="D98" s="6"/>
      <c r="E98" s="6"/>
      <c r="F98" s="6"/>
      <c r="G98" s="6"/>
      <c r="H98" s="7">
        <f>SUM(D98:G98)</f>
        <v>0</v>
      </c>
    </row>
    <row r="99" spans="1:8" s="33" customFormat="1" ht="15" hidden="1" customHeight="1" x14ac:dyDescent="0.2">
      <c r="A99" s="34">
        <v>39</v>
      </c>
      <c r="B99" s="45"/>
      <c r="C99" s="45"/>
      <c r="D99" s="6"/>
      <c r="E99" s="6"/>
      <c r="F99" s="6"/>
      <c r="G99" s="6"/>
      <c r="H99" s="7">
        <f>SUM(D99:G99)</f>
        <v>0</v>
      </c>
    </row>
    <row r="100" spans="1:8" s="33" customFormat="1" x14ac:dyDescent="0.2">
      <c r="A100" s="48"/>
      <c r="B100" s="48"/>
      <c r="C100" s="34" t="s">
        <v>53</v>
      </c>
      <c r="D100" s="49">
        <f>SUM(D97:D99)</f>
        <v>0.92259000000000002</v>
      </c>
      <c r="E100" s="49">
        <f>SUM(E97:E99)</f>
        <v>0</v>
      </c>
      <c r="F100" s="49">
        <f>SUM(F97:F99)</f>
        <v>7.1036200000000003</v>
      </c>
      <c r="G100" s="49">
        <f>SUM(G97:G99)</f>
        <v>1.30216</v>
      </c>
      <c r="H100" s="49">
        <f>SUM(H97:H99)</f>
        <v>9.3283700000000014</v>
      </c>
    </row>
    <row r="101" spans="1:8" s="33" customFormat="1" x14ac:dyDescent="0.2">
      <c r="A101" s="48"/>
      <c r="B101" s="48"/>
      <c r="C101" s="30" t="s">
        <v>54</v>
      </c>
      <c r="D101" s="11">
        <f>D95+D100</f>
        <v>31.675610000000002</v>
      </c>
      <c r="E101" s="11">
        <f>E95+E100</f>
        <v>0</v>
      </c>
      <c r="F101" s="11">
        <f>F95+F100</f>
        <v>243.89080000000001</v>
      </c>
      <c r="G101" s="11">
        <f>G95+G100</f>
        <v>44.707581107011066</v>
      </c>
      <c r="H101" s="11">
        <f>H95+H100</f>
        <v>320.27399110701111</v>
      </c>
    </row>
    <row r="102" spans="1:8" s="33" customFormat="1" x14ac:dyDescent="0.2">
      <c r="A102" s="48"/>
      <c r="B102" s="98" t="s">
        <v>60</v>
      </c>
      <c r="C102" s="98"/>
      <c r="D102" s="98"/>
      <c r="E102" s="98"/>
      <c r="F102" s="98"/>
      <c r="G102" s="98"/>
      <c r="H102" s="2"/>
    </row>
    <row r="103" spans="1:8" s="33" customFormat="1" ht="15.75" x14ac:dyDescent="0.2">
      <c r="A103" s="34">
        <v>12</v>
      </c>
      <c r="B103" s="48"/>
      <c r="C103" s="50" t="s">
        <v>59</v>
      </c>
      <c r="D103" s="6">
        <f>ROUND(D101*0.2,5)</f>
        <v>6.3351199999999999</v>
      </c>
      <c r="E103" s="6">
        <f>ROUND(E101*0.2,2)</f>
        <v>0</v>
      </c>
      <c r="F103" s="6">
        <f>ROUND(F101*0.2,5)</f>
        <v>48.77816</v>
      </c>
      <c r="G103" s="6">
        <f>ROUND(G101*0.2,5)</f>
        <v>8.9415200000000006</v>
      </c>
      <c r="H103" s="11">
        <f>SUM(D103:G103)</f>
        <v>64.0548</v>
      </c>
    </row>
    <row r="104" spans="1:8" s="33" customFormat="1" ht="47.25" hidden="1" customHeight="1" x14ac:dyDescent="0.2">
      <c r="A104" s="34">
        <v>18</v>
      </c>
      <c r="B104" s="48"/>
      <c r="C104" s="50" t="s">
        <v>56</v>
      </c>
      <c r="D104" s="6"/>
      <c r="E104" s="6"/>
      <c r="F104" s="6"/>
      <c r="G104" s="6"/>
      <c r="H104" s="11">
        <f>SUM(D104:G104)</f>
        <v>0</v>
      </c>
    </row>
    <row r="105" spans="1:8" s="33" customFormat="1" ht="47.25" hidden="1" customHeight="1" x14ac:dyDescent="0.2">
      <c r="A105" s="34">
        <v>19</v>
      </c>
      <c r="B105" s="51"/>
      <c r="C105" s="50" t="s">
        <v>55</v>
      </c>
      <c r="D105" s="6"/>
      <c r="E105" s="6"/>
      <c r="F105" s="6"/>
      <c r="G105" s="6"/>
      <c r="H105" s="11">
        <f>SUM(D105:G105)</f>
        <v>0</v>
      </c>
    </row>
    <row r="106" spans="1:8" s="33" customFormat="1" ht="15.75" x14ac:dyDescent="0.2">
      <c r="A106" s="51"/>
      <c r="B106" s="51"/>
      <c r="C106" s="52" t="s">
        <v>57</v>
      </c>
      <c r="D106" s="11">
        <f>SUM(D103:D105)</f>
        <v>6.3351199999999999</v>
      </c>
      <c r="E106" s="11">
        <f>SUM(E103:E105)</f>
        <v>0</v>
      </c>
      <c r="F106" s="11">
        <f>SUM(F103:F105)</f>
        <v>48.77816</v>
      </c>
      <c r="G106" s="11">
        <f>SUM(G103:G105)</f>
        <v>8.9415200000000006</v>
      </c>
      <c r="H106" s="11">
        <f>SUM(H103:H105)</f>
        <v>64.0548</v>
      </c>
    </row>
    <row r="107" spans="1:8" s="33" customFormat="1" ht="31.5" x14ac:dyDescent="0.2">
      <c r="A107" s="51"/>
      <c r="B107" s="51"/>
      <c r="C107" s="52" t="s">
        <v>58</v>
      </c>
      <c r="D107" s="11">
        <f>D101+D106</f>
        <v>38.010730000000002</v>
      </c>
      <c r="E107" s="11">
        <f>E101+E106</f>
        <v>0</v>
      </c>
      <c r="F107" s="11">
        <f>F101+F106</f>
        <v>292.66896000000003</v>
      </c>
      <c r="G107" s="11">
        <f>G101+G106</f>
        <v>53.649101107011063</v>
      </c>
      <c r="H107" s="6">
        <f>H101+H106</f>
        <v>384.32879110701111</v>
      </c>
    </row>
    <row r="108" spans="1:8" s="33" customFormat="1" x14ac:dyDescent="0.2"/>
    <row r="109" spans="1:8" s="53" customFormat="1" ht="18.75" x14ac:dyDescent="0.3">
      <c r="B109" s="54"/>
      <c r="C109" s="54" t="s">
        <v>95</v>
      </c>
      <c r="D109" s="54"/>
      <c r="E109" s="55"/>
      <c r="F109" s="54" t="s">
        <v>96</v>
      </c>
    </row>
    <row r="110" spans="1:8" s="33" customFormat="1" x14ac:dyDescent="0.25">
      <c r="B110" s="53" t="s">
        <v>11</v>
      </c>
    </row>
    <row r="111" spans="1:8" s="33" customFormat="1" x14ac:dyDescent="0.2"/>
    <row r="112" spans="1:8" s="33" customFormat="1" x14ac:dyDescent="0.2"/>
    <row r="113" s="33" customFormat="1" x14ac:dyDescent="0.2"/>
    <row r="114" s="33" customFormat="1" x14ac:dyDescent="0.2"/>
  </sheetData>
  <mergeCells count="56">
    <mergeCell ref="A31:C31"/>
    <mergeCell ref="A32:C32"/>
    <mergeCell ref="B33:G33"/>
    <mergeCell ref="A23:C23"/>
    <mergeCell ref="B24:G24"/>
    <mergeCell ref="A16:A17"/>
    <mergeCell ref="B16:B17"/>
    <mergeCell ref="C16:C17"/>
    <mergeCell ref="D16:G16"/>
    <mergeCell ref="H16:H17"/>
    <mergeCell ref="B9:H9"/>
    <mergeCell ref="B11:H11"/>
    <mergeCell ref="B12:H12"/>
    <mergeCell ref="B19:G19"/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A37:C37"/>
    <mergeCell ref="A38:C38"/>
    <mergeCell ref="A55:C55"/>
    <mergeCell ref="A56:C56"/>
    <mergeCell ref="B57:G57"/>
    <mergeCell ref="A50:C50"/>
    <mergeCell ref="B51:G51"/>
    <mergeCell ref="B39:G39"/>
    <mergeCell ref="A43:C43"/>
    <mergeCell ref="A44:C44"/>
    <mergeCell ref="B45:G45"/>
    <mergeCell ref="A49:C49"/>
    <mergeCell ref="A61:C61"/>
    <mergeCell ref="A62:C62"/>
    <mergeCell ref="B63:G63"/>
    <mergeCell ref="A67:C67"/>
    <mergeCell ref="A68:C68"/>
    <mergeCell ref="B69:G69"/>
    <mergeCell ref="B96:G96"/>
    <mergeCell ref="B102:G102"/>
    <mergeCell ref="A82:C82"/>
    <mergeCell ref="A83:C83"/>
    <mergeCell ref="B84:G84"/>
    <mergeCell ref="A88:C88"/>
    <mergeCell ref="A89:C89"/>
    <mergeCell ref="B90:G90"/>
    <mergeCell ref="A94:C94"/>
    <mergeCell ref="A95:C95"/>
    <mergeCell ref="A76:C76"/>
    <mergeCell ref="A77:C77"/>
    <mergeCell ref="B78:G78"/>
  </mergeCells>
  <printOptions horizontalCentered="1"/>
  <pageMargins left="0.25" right="0.25" top="0.75" bottom="0.75" header="0.3" footer="0.3"/>
  <pageSetup paperSize="9" scale="48" fitToWidth="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C9D8-3D5A-44F7-8501-0FF765ED176F}">
  <sheetPr>
    <tabColor rgb="FF00B0F0"/>
    <pageSetUpPr fitToPage="1"/>
  </sheetPr>
  <dimension ref="A1:M109"/>
  <sheetViews>
    <sheetView view="pageBreakPreview" zoomScale="80" zoomScaleNormal="80" zoomScaleSheetLayoutView="80" workbookViewId="0">
      <selection sqref="A1:XFD7"/>
    </sheetView>
  </sheetViews>
  <sheetFormatPr defaultRowHeight="15" x14ac:dyDescent="0.25"/>
  <cols>
    <col min="1" max="1" width="6" style="56" customWidth="1"/>
    <col min="2" max="2" width="14.5" style="56" customWidth="1"/>
    <col min="3" max="3" width="40.33203125" style="56" customWidth="1"/>
    <col min="4" max="4" width="22.83203125" style="56" bestFit="1" customWidth="1"/>
    <col min="5" max="5" width="20.83203125" style="56" bestFit="1" customWidth="1"/>
    <col min="6" max="6" width="20.83203125" style="56" customWidth="1"/>
    <col min="7" max="7" width="16.1640625" style="56" bestFit="1" customWidth="1"/>
    <col min="8" max="8" width="19.33203125" style="56" customWidth="1"/>
    <col min="9" max="9" width="15.83203125" style="56" hidden="1" customWidth="1"/>
    <col min="10" max="10" width="17" style="56" hidden="1" customWidth="1"/>
    <col min="11" max="11" width="17.5" style="56" hidden="1" customWidth="1"/>
    <col min="12" max="12" width="12.5" style="56" customWidth="1"/>
    <col min="13" max="13" width="24.1640625" style="56" customWidth="1"/>
    <col min="14" max="16384" width="9.33203125" style="56"/>
  </cols>
  <sheetData>
    <row r="1" spans="1:12" s="124" customFormat="1" ht="30" customHeight="1" x14ac:dyDescent="0.3">
      <c r="A1" s="121"/>
      <c r="B1" s="130" t="s">
        <v>0</v>
      </c>
      <c r="C1" s="130"/>
      <c r="D1" s="130"/>
      <c r="E1" s="130"/>
      <c r="F1" s="131"/>
      <c r="G1" s="130"/>
      <c r="H1" s="130"/>
    </row>
    <row r="2" spans="1:12" s="124" customFormat="1" ht="18.75" x14ac:dyDescent="0.3">
      <c r="A2" s="121"/>
      <c r="B2" s="132"/>
      <c r="C2" s="132"/>
      <c r="D2" s="132"/>
      <c r="E2" s="132"/>
      <c r="F2" s="133"/>
      <c r="G2" s="132"/>
      <c r="H2" s="132"/>
    </row>
    <row r="3" spans="1:12" s="124" customFormat="1" ht="22.5" customHeight="1" x14ac:dyDescent="0.3">
      <c r="A3" s="121"/>
      <c r="B3" s="134" t="s">
        <v>111</v>
      </c>
      <c r="C3" s="135"/>
      <c r="D3" s="135"/>
      <c r="E3" s="135"/>
      <c r="F3" s="122"/>
      <c r="G3" s="123"/>
      <c r="H3" s="123"/>
    </row>
    <row r="4" spans="1:12" s="124" customFormat="1" ht="18.75" x14ac:dyDescent="0.3">
      <c r="A4" s="121"/>
      <c r="B4" s="136" t="s">
        <v>75</v>
      </c>
      <c r="C4" s="136"/>
      <c r="D4" s="136"/>
      <c r="E4" s="136"/>
      <c r="F4" s="133"/>
      <c r="G4" s="132"/>
      <c r="H4" s="132"/>
    </row>
    <row r="5" spans="1:12" s="124" customFormat="1" ht="25.5" customHeight="1" x14ac:dyDescent="0.3">
      <c r="A5" s="121"/>
      <c r="B5" s="137" t="s">
        <v>112</v>
      </c>
      <c r="C5" s="137"/>
      <c r="D5" s="137"/>
      <c r="E5" s="137"/>
      <c r="F5" s="125"/>
      <c r="G5" s="126"/>
      <c r="H5" s="126"/>
    </row>
    <row r="6" spans="1:12" s="124" customFormat="1" ht="25.5" customHeight="1" x14ac:dyDescent="0.3">
      <c r="A6" s="121"/>
      <c r="B6" s="126" t="s">
        <v>113</v>
      </c>
      <c r="C6" s="126"/>
      <c r="D6" s="126"/>
      <c r="E6" s="126"/>
      <c r="F6" s="125"/>
      <c r="G6" s="126"/>
      <c r="H6" s="126"/>
    </row>
    <row r="7" spans="1:12" s="124" customFormat="1" ht="18.75" x14ac:dyDescent="0.3">
      <c r="A7" s="121"/>
      <c r="B7" s="138" t="s">
        <v>11</v>
      </c>
      <c r="C7" s="121"/>
      <c r="D7" s="121"/>
      <c r="E7" s="121"/>
      <c r="F7" s="138"/>
      <c r="G7" s="121"/>
      <c r="H7" s="121"/>
    </row>
    <row r="8" spans="1:12" s="15" customFormat="1" ht="15.75" x14ac:dyDescent="0.25">
      <c r="B8" s="20"/>
      <c r="F8" s="20"/>
    </row>
    <row r="9" spans="1:12" s="15" customFormat="1" ht="21" x14ac:dyDescent="0.35">
      <c r="B9" s="112" t="s">
        <v>12</v>
      </c>
      <c r="C9" s="112"/>
      <c r="D9" s="112"/>
      <c r="E9" s="112"/>
      <c r="F9" s="112"/>
      <c r="G9" s="112"/>
      <c r="H9" s="112"/>
    </row>
    <row r="10" spans="1:12" s="15" customFormat="1" ht="15.75" x14ac:dyDescent="0.25">
      <c r="B10" s="20"/>
      <c r="F10" s="20"/>
    </row>
    <row r="11" spans="1:12" s="15" customFormat="1" ht="60.75" customHeight="1" x14ac:dyDescent="0.25">
      <c r="A11" s="19"/>
      <c r="B11" s="113" t="s">
        <v>100</v>
      </c>
      <c r="C11" s="113"/>
      <c r="D11" s="113"/>
      <c r="E11" s="113"/>
      <c r="F11" s="113"/>
      <c r="G11" s="113"/>
      <c r="H11" s="113"/>
      <c r="L11" s="15" t="s">
        <v>80</v>
      </c>
    </row>
    <row r="12" spans="1:12" s="15" customFormat="1" ht="15" customHeight="1" x14ac:dyDescent="0.25">
      <c r="A12" s="18"/>
      <c r="B12" s="114" t="s">
        <v>13</v>
      </c>
      <c r="C12" s="114"/>
      <c r="D12" s="114"/>
      <c r="E12" s="114"/>
      <c r="F12" s="114"/>
      <c r="G12" s="114"/>
      <c r="H12" s="114"/>
    </row>
    <row r="13" spans="1:12" s="15" customFormat="1" ht="15" customHeight="1" x14ac:dyDescent="0.25">
      <c r="A13" s="18"/>
      <c r="B13" s="22"/>
      <c r="C13" s="22"/>
      <c r="D13" s="22"/>
      <c r="E13" s="22"/>
      <c r="F13" s="22"/>
      <c r="G13" s="22"/>
      <c r="H13" s="22"/>
    </row>
    <row r="14" spans="1:12" s="15" customFormat="1" ht="15" customHeight="1" x14ac:dyDescent="0.25">
      <c r="A14" s="18"/>
      <c r="B14" s="22"/>
      <c r="D14" s="23" t="s">
        <v>101</v>
      </c>
      <c r="E14" s="22"/>
      <c r="F14" s="22"/>
      <c r="G14" s="22"/>
      <c r="H14" s="22"/>
    </row>
    <row r="15" spans="1:12" s="15" customFormat="1" ht="21" x14ac:dyDescent="0.35">
      <c r="A15" s="24" t="s">
        <v>14</v>
      </c>
      <c r="C15" s="57"/>
      <c r="D15" s="26" t="s">
        <v>102</v>
      </c>
      <c r="E15" s="58"/>
      <c r="G15" s="21"/>
      <c r="H15" s="83" t="s">
        <v>103</v>
      </c>
    </row>
    <row r="16" spans="1:12" s="29" customFormat="1" ht="22.5" customHeight="1" x14ac:dyDescent="0.25">
      <c r="A16" s="111" t="s">
        <v>1</v>
      </c>
      <c r="B16" s="111" t="s">
        <v>2</v>
      </c>
      <c r="C16" s="111" t="s">
        <v>3</v>
      </c>
      <c r="D16" s="111" t="s">
        <v>73</v>
      </c>
      <c r="E16" s="111"/>
      <c r="F16" s="111"/>
      <c r="G16" s="111"/>
      <c r="H16" s="111" t="s">
        <v>15</v>
      </c>
      <c r="I16" s="28"/>
      <c r="J16" s="28"/>
    </row>
    <row r="17" spans="1:13" s="29" customFormat="1" ht="35.25" customHeight="1" x14ac:dyDescent="0.25">
      <c r="A17" s="111"/>
      <c r="B17" s="111"/>
      <c r="C17" s="111"/>
      <c r="D17" s="30" t="s">
        <v>16</v>
      </c>
      <c r="E17" s="30" t="s">
        <v>17</v>
      </c>
      <c r="F17" s="27" t="s">
        <v>18</v>
      </c>
      <c r="G17" s="27" t="s">
        <v>19</v>
      </c>
      <c r="H17" s="111"/>
    </row>
    <row r="18" spans="1:13" s="25" customFormat="1" ht="14.25" customHeight="1" x14ac:dyDescent="0.2">
      <c r="A18" s="27">
        <v>1</v>
      </c>
      <c r="B18" s="27">
        <v>2</v>
      </c>
      <c r="C18" s="27">
        <v>3</v>
      </c>
      <c r="D18" s="30">
        <v>4</v>
      </c>
      <c r="E18" s="30">
        <v>5</v>
      </c>
      <c r="F18" s="30">
        <v>6</v>
      </c>
      <c r="G18" s="30">
        <v>7</v>
      </c>
      <c r="H18" s="30">
        <v>8</v>
      </c>
    </row>
    <row r="19" spans="1:13" s="33" customFormat="1" ht="21.75" customHeight="1" x14ac:dyDescent="0.2">
      <c r="A19" s="31"/>
      <c r="B19" s="109" t="s">
        <v>20</v>
      </c>
      <c r="C19" s="109"/>
      <c r="D19" s="109"/>
      <c r="E19" s="109"/>
      <c r="F19" s="109"/>
      <c r="G19" s="109"/>
      <c r="H19" s="32"/>
    </row>
    <row r="20" spans="1:13" s="33" customFormat="1" ht="15.75" hidden="1" x14ac:dyDescent="0.25">
      <c r="A20" s="34">
        <v>1</v>
      </c>
      <c r="B20" s="89" t="s">
        <v>76</v>
      </c>
      <c r="C20" s="70"/>
      <c r="D20" s="6">
        <f>0/1000</f>
        <v>0</v>
      </c>
      <c r="E20" s="6"/>
      <c r="F20" s="6"/>
      <c r="G20" s="6"/>
      <c r="H20" s="7">
        <f>SUM(D20:G20)</f>
        <v>0</v>
      </c>
    </row>
    <row r="21" spans="1:13" s="33" customFormat="1" ht="15.75" hidden="1" x14ac:dyDescent="0.2">
      <c r="A21" s="34">
        <v>2</v>
      </c>
      <c r="B21" s="89" t="s">
        <v>77</v>
      </c>
      <c r="C21" s="35"/>
      <c r="D21" s="6">
        <f>0/1000</f>
        <v>0</v>
      </c>
      <c r="E21" s="6"/>
      <c r="F21" s="6"/>
      <c r="G21" s="6"/>
      <c r="H21" s="7">
        <f>SUM(D21:G21)</f>
        <v>0</v>
      </c>
    </row>
    <row r="22" spans="1:13" s="33" customFormat="1" hidden="1" x14ac:dyDescent="0.2">
      <c r="A22" s="34">
        <v>3</v>
      </c>
      <c r="B22" s="36"/>
      <c r="C22" s="36"/>
      <c r="D22" s="6"/>
      <c r="E22" s="6"/>
      <c r="F22" s="6"/>
      <c r="G22" s="6"/>
      <c r="H22" s="7">
        <f>SUM(D22:G22)</f>
        <v>0</v>
      </c>
    </row>
    <row r="23" spans="1:13" s="38" customFormat="1" x14ac:dyDescent="0.2">
      <c r="A23" s="99" t="s">
        <v>21</v>
      </c>
      <c r="B23" s="100"/>
      <c r="C23" s="101"/>
      <c r="D23" s="8">
        <f>SUM(D20:D22)</f>
        <v>0</v>
      </c>
      <c r="E23" s="8">
        <f>SUM(E20:E22)</f>
        <v>0</v>
      </c>
      <c r="F23" s="8">
        <f>SUM(F20:F22)</f>
        <v>0</v>
      </c>
      <c r="G23" s="8">
        <f>SUM(G20:G22)</f>
        <v>0</v>
      </c>
      <c r="H23" s="8">
        <f>SUM(H20:H22)</f>
        <v>0</v>
      </c>
    </row>
    <row r="24" spans="1:13" s="33" customFormat="1" ht="24" customHeight="1" x14ac:dyDescent="0.2">
      <c r="A24" s="31"/>
      <c r="B24" s="109" t="s">
        <v>4</v>
      </c>
      <c r="C24" s="109"/>
      <c r="D24" s="109"/>
      <c r="E24" s="109"/>
      <c r="F24" s="109"/>
      <c r="G24" s="109"/>
      <c r="H24" s="32"/>
    </row>
    <row r="25" spans="1:13" s="33" customFormat="1" ht="15.75" hidden="1" x14ac:dyDescent="0.2">
      <c r="A25" s="34">
        <v>1</v>
      </c>
      <c r="B25" s="89"/>
      <c r="C25" s="39"/>
      <c r="D25" s="71">
        <f>0/1000</f>
        <v>0</v>
      </c>
      <c r="E25" s="9">
        <v>0</v>
      </c>
      <c r="F25" s="9">
        <f>0/1000</f>
        <v>0</v>
      </c>
      <c r="G25" s="9"/>
      <c r="H25" s="10">
        <f>SUM(D25:G25)</f>
        <v>0</v>
      </c>
    </row>
    <row r="26" spans="1:13" s="33" customFormat="1" ht="15.75" hidden="1" x14ac:dyDescent="0.2">
      <c r="A26" s="34">
        <v>2</v>
      </c>
      <c r="B26" s="89"/>
      <c r="C26" s="39"/>
      <c r="D26" s="71">
        <f>0/1000</f>
        <v>0</v>
      </c>
      <c r="E26" s="9"/>
      <c r="F26" s="9">
        <f>0/1000</f>
        <v>0</v>
      </c>
      <c r="G26" s="9"/>
      <c r="H26" s="10">
        <f>SUM(D26:G26)</f>
        <v>0</v>
      </c>
    </row>
    <row r="27" spans="1:13" s="33" customFormat="1" ht="33.75" customHeight="1" x14ac:dyDescent="0.2">
      <c r="A27" s="34">
        <v>1</v>
      </c>
      <c r="B27" s="90" t="s">
        <v>81</v>
      </c>
      <c r="C27" s="39" t="s">
        <v>104</v>
      </c>
      <c r="D27" s="9">
        <f>0/1000</f>
        <v>0</v>
      </c>
      <c r="E27" s="9">
        <f>171633.91/1000*M27</f>
        <v>167.9665773509262</v>
      </c>
      <c r="F27" s="9">
        <f>323131.6/1000*M27</f>
        <v>316.22718893911195</v>
      </c>
      <c r="G27" s="9"/>
      <c r="H27" s="10">
        <f>SUM(D27:G27)</f>
        <v>484.19376629003818</v>
      </c>
      <c r="M27" s="97">
        <v>0.97863281999999996</v>
      </c>
    </row>
    <row r="28" spans="1:13" s="38" customFormat="1" x14ac:dyDescent="0.2">
      <c r="A28" s="99" t="s">
        <v>22</v>
      </c>
      <c r="B28" s="100"/>
      <c r="C28" s="101"/>
      <c r="D28" s="8">
        <f>SUM(D25:D27)</f>
        <v>0</v>
      </c>
      <c r="E28" s="8">
        <f>SUM(E25:E27)</f>
        <v>167.9665773509262</v>
      </c>
      <c r="F28" s="8">
        <f>SUM(F25:F27)</f>
        <v>316.22718893911195</v>
      </c>
      <c r="G28" s="8">
        <f>SUM(G25:G27)</f>
        <v>0</v>
      </c>
      <c r="H28" s="8">
        <f>SUM(H25:H27)</f>
        <v>484.19376629003818</v>
      </c>
    </row>
    <row r="29" spans="1:13" s="38" customFormat="1" x14ac:dyDescent="0.2">
      <c r="A29" s="102" t="s">
        <v>23</v>
      </c>
      <c r="B29" s="103"/>
      <c r="C29" s="104"/>
      <c r="D29" s="11">
        <f>D23+D28</f>
        <v>0</v>
      </c>
      <c r="E29" s="11">
        <f>E23+E28</f>
        <v>167.9665773509262</v>
      </c>
      <c r="F29" s="11">
        <f>F23+F28</f>
        <v>316.22718893911195</v>
      </c>
      <c r="G29" s="11">
        <f>G23+G28</f>
        <v>0</v>
      </c>
      <c r="H29" s="11">
        <f>H23+H28</f>
        <v>484.19376629003818</v>
      </c>
    </row>
    <row r="30" spans="1:13" s="38" customFormat="1" ht="21" hidden="1" customHeight="1" x14ac:dyDescent="0.2">
      <c r="A30" s="40"/>
      <c r="B30" s="98" t="s">
        <v>24</v>
      </c>
      <c r="C30" s="98"/>
      <c r="D30" s="98"/>
      <c r="E30" s="98"/>
      <c r="F30" s="98"/>
      <c r="G30" s="115"/>
      <c r="H30" s="5"/>
    </row>
    <row r="31" spans="1:13" s="38" customFormat="1" hidden="1" x14ac:dyDescent="0.2">
      <c r="A31" s="34">
        <v>3</v>
      </c>
      <c r="B31" s="34"/>
      <c r="C31" s="34"/>
      <c r="D31" s="1"/>
      <c r="E31" s="1"/>
      <c r="F31" s="1"/>
      <c r="G31" s="1"/>
      <c r="H31" s="3">
        <f>SUM(D31:G31)</f>
        <v>0</v>
      </c>
    </row>
    <row r="32" spans="1:13" s="38" customFormat="1" hidden="1" x14ac:dyDescent="0.2">
      <c r="A32" s="34">
        <v>8</v>
      </c>
      <c r="B32" s="34"/>
      <c r="C32" s="34"/>
      <c r="D32" s="1"/>
      <c r="E32" s="1"/>
      <c r="F32" s="1"/>
      <c r="G32" s="1"/>
      <c r="H32" s="3">
        <f>SUM(D32:G32)</f>
        <v>0</v>
      </c>
    </row>
    <row r="33" spans="1:8" s="38" customFormat="1" hidden="1" x14ac:dyDescent="0.2">
      <c r="A33" s="34">
        <v>9</v>
      </c>
      <c r="B33" s="34"/>
      <c r="C33" s="34"/>
      <c r="D33" s="1"/>
      <c r="E33" s="1"/>
      <c r="F33" s="1"/>
      <c r="G33" s="1"/>
      <c r="H33" s="3">
        <f>SUM(D33:G33)</f>
        <v>0</v>
      </c>
    </row>
    <row r="34" spans="1:8" s="38" customFormat="1" hidden="1" x14ac:dyDescent="0.2">
      <c r="A34" s="99" t="s">
        <v>25</v>
      </c>
      <c r="B34" s="100"/>
      <c r="C34" s="101"/>
      <c r="D34" s="4">
        <f>SUM(D31:D33)</f>
        <v>0</v>
      </c>
      <c r="E34" s="4">
        <f>SUM(E31:E33)</f>
        <v>0</v>
      </c>
      <c r="F34" s="4">
        <f>SUM(F31:F33)</f>
        <v>0</v>
      </c>
      <c r="G34" s="4">
        <f>SUM(G31:G33)</f>
        <v>0</v>
      </c>
      <c r="H34" s="4">
        <f>SUM(H31:H33)</f>
        <v>0</v>
      </c>
    </row>
    <row r="35" spans="1:8" s="38" customFormat="1" hidden="1" x14ac:dyDescent="0.2">
      <c r="A35" s="102" t="s">
        <v>26</v>
      </c>
      <c r="B35" s="103"/>
      <c r="C35" s="104"/>
      <c r="D35" s="2">
        <f>D29+D34</f>
        <v>0</v>
      </c>
      <c r="E35" s="2">
        <f>E29+E34</f>
        <v>167.9665773509262</v>
      </c>
      <c r="F35" s="2">
        <f>F29+F34</f>
        <v>316.22718893911195</v>
      </c>
      <c r="G35" s="2">
        <f>G29+G34</f>
        <v>0</v>
      </c>
      <c r="H35" s="2">
        <f>H29+H34</f>
        <v>484.19376629003818</v>
      </c>
    </row>
    <row r="36" spans="1:8" s="38" customFormat="1" ht="22.5" hidden="1" customHeight="1" x14ac:dyDescent="0.2">
      <c r="A36" s="40"/>
      <c r="B36" s="98" t="s">
        <v>27</v>
      </c>
      <c r="C36" s="98"/>
      <c r="D36" s="98"/>
      <c r="E36" s="98"/>
      <c r="F36" s="98"/>
      <c r="G36" s="115"/>
      <c r="H36" s="5"/>
    </row>
    <row r="37" spans="1:8" s="38" customFormat="1" hidden="1" x14ac:dyDescent="0.2">
      <c r="A37" s="34">
        <v>4</v>
      </c>
      <c r="B37" s="34"/>
      <c r="C37" s="34"/>
      <c r="D37" s="1"/>
      <c r="E37" s="1"/>
      <c r="F37" s="1"/>
      <c r="G37" s="1"/>
      <c r="H37" s="3">
        <f>SUM(D37:G37)</f>
        <v>0</v>
      </c>
    </row>
    <row r="38" spans="1:8" s="38" customFormat="1" hidden="1" x14ac:dyDescent="0.2">
      <c r="A38" s="34">
        <v>11</v>
      </c>
      <c r="B38" s="34"/>
      <c r="C38" s="34"/>
      <c r="D38" s="1"/>
      <c r="E38" s="1"/>
      <c r="F38" s="1"/>
      <c r="G38" s="1"/>
      <c r="H38" s="3">
        <f>SUM(D38:G38)</f>
        <v>0</v>
      </c>
    </row>
    <row r="39" spans="1:8" s="38" customFormat="1" hidden="1" x14ac:dyDescent="0.2">
      <c r="A39" s="34">
        <v>12</v>
      </c>
      <c r="B39" s="34"/>
      <c r="C39" s="34"/>
      <c r="D39" s="1"/>
      <c r="E39" s="1"/>
      <c r="F39" s="1"/>
      <c r="G39" s="1"/>
      <c r="H39" s="3">
        <f>SUM(D39:G39)</f>
        <v>0</v>
      </c>
    </row>
    <row r="40" spans="1:8" s="38" customFormat="1" hidden="1" x14ac:dyDescent="0.2">
      <c r="A40" s="99" t="s">
        <v>28</v>
      </c>
      <c r="B40" s="100"/>
      <c r="C40" s="101"/>
      <c r="D40" s="4">
        <f>SUM(D37:D39)</f>
        <v>0</v>
      </c>
      <c r="E40" s="4">
        <f>SUM(E37:E39)</f>
        <v>0</v>
      </c>
      <c r="F40" s="4">
        <f>SUM(F37:F39)</f>
        <v>0</v>
      </c>
      <c r="G40" s="4">
        <f>SUM(G37:G39)</f>
        <v>0</v>
      </c>
      <c r="H40" s="4">
        <f>SUM(H37:H39)</f>
        <v>0</v>
      </c>
    </row>
    <row r="41" spans="1:8" s="38" customFormat="1" hidden="1" x14ac:dyDescent="0.2">
      <c r="A41" s="102" t="s">
        <v>29</v>
      </c>
      <c r="B41" s="103"/>
      <c r="C41" s="104"/>
      <c r="D41" s="2">
        <f>D35+D40</f>
        <v>0</v>
      </c>
      <c r="E41" s="2">
        <f>E35+E40</f>
        <v>167.9665773509262</v>
      </c>
      <c r="F41" s="2">
        <f>F35+F40</f>
        <v>316.22718893911195</v>
      </c>
      <c r="G41" s="2">
        <f>G35+G40</f>
        <v>0</v>
      </c>
      <c r="H41" s="2">
        <f>H35+H40</f>
        <v>484.19376629003818</v>
      </c>
    </row>
    <row r="42" spans="1:8" s="38" customFormat="1" ht="24" hidden="1" customHeight="1" x14ac:dyDescent="0.2">
      <c r="A42" s="40"/>
      <c r="B42" s="98" t="s">
        <v>30</v>
      </c>
      <c r="C42" s="98"/>
      <c r="D42" s="98"/>
      <c r="E42" s="98"/>
      <c r="F42" s="98"/>
      <c r="G42" s="115"/>
      <c r="H42" s="5"/>
    </row>
    <row r="43" spans="1:8" s="38" customFormat="1" hidden="1" x14ac:dyDescent="0.2">
      <c r="A43" s="34">
        <v>5</v>
      </c>
      <c r="B43" s="34"/>
      <c r="C43" s="34"/>
      <c r="D43" s="1"/>
      <c r="E43" s="1"/>
      <c r="F43" s="1"/>
      <c r="G43" s="1"/>
      <c r="H43" s="3">
        <f>SUM(D43:G43)</f>
        <v>0</v>
      </c>
    </row>
    <row r="44" spans="1:8" s="38" customFormat="1" hidden="1" x14ac:dyDescent="0.2">
      <c r="A44" s="34">
        <v>14</v>
      </c>
      <c r="B44" s="34"/>
      <c r="C44" s="34"/>
      <c r="D44" s="1"/>
      <c r="E44" s="1"/>
      <c r="F44" s="1"/>
      <c r="G44" s="1"/>
      <c r="H44" s="3">
        <f>SUM(D44:G44)</f>
        <v>0</v>
      </c>
    </row>
    <row r="45" spans="1:8" s="38" customFormat="1" hidden="1" x14ac:dyDescent="0.2">
      <c r="A45" s="34">
        <v>15</v>
      </c>
      <c r="B45" s="34"/>
      <c r="C45" s="34"/>
      <c r="D45" s="1"/>
      <c r="E45" s="1"/>
      <c r="F45" s="1"/>
      <c r="G45" s="1"/>
      <c r="H45" s="3">
        <f>SUM(D45:G45)</f>
        <v>0</v>
      </c>
    </row>
    <row r="46" spans="1:8" s="38" customFormat="1" hidden="1" x14ac:dyDescent="0.2">
      <c r="A46" s="99" t="s">
        <v>31</v>
      </c>
      <c r="B46" s="100"/>
      <c r="C46" s="101"/>
      <c r="D46" s="4">
        <f>SUM(D43:D45)</f>
        <v>0</v>
      </c>
      <c r="E46" s="4">
        <f>SUM(E43:E45)</f>
        <v>0</v>
      </c>
      <c r="F46" s="4">
        <f>SUM(F43:F45)</f>
        <v>0</v>
      </c>
      <c r="G46" s="4">
        <f>SUM(G43:G45)</f>
        <v>0</v>
      </c>
      <c r="H46" s="4">
        <f>SUM(H43:H45)</f>
        <v>0</v>
      </c>
    </row>
    <row r="47" spans="1:8" s="38" customFormat="1" hidden="1" x14ac:dyDescent="0.2">
      <c r="A47" s="102" t="s">
        <v>32</v>
      </c>
      <c r="B47" s="103"/>
      <c r="C47" s="104"/>
      <c r="D47" s="2">
        <f>D41+D46</f>
        <v>0</v>
      </c>
      <c r="E47" s="2">
        <f>E41+E46</f>
        <v>167.9665773509262</v>
      </c>
      <c r="F47" s="2">
        <f>F41+F46</f>
        <v>316.22718893911195</v>
      </c>
      <c r="G47" s="2">
        <f>G41+G46</f>
        <v>0</v>
      </c>
      <c r="H47" s="2">
        <f>H41+H46</f>
        <v>484.19376629003818</v>
      </c>
    </row>
    <row r="48" spans="1:8" s="38" customFormat="1" ht="21" hidden="1" customHeight="1" x14ac:dyDescent="0.2">
      <c r="A48" s="40"/>
      <c r="B48" s="98" t="s">
        <v>33</v>
      </c>
      <c r="C48" s="98"/>
      <c r="D48" s="98"/>
      <c r="E48" s="98"/>
      <c r="F48" s="98"/>
      <c r="G48" s="115"/>
      <c r="H48" s="5"/>
    </row>
    <row r="49" spans="1:8" s="38" customFormat="1" hidden="1" x14ac:dyDescent="0.2">
      <c r="A49" s="34">
        <v>6</v>
      </c>
      <c r="B49" s="34"/>
      <c r="C49" s="34"/>
      <c r="D49" s="1"/>
      <c r="E49" s="1"/>
      <c r="F49" s="1"/>
      <c r="G49" s="1"/>
      <c r="H49" s="3">
        <f>SUM(D49:G49)</f>
        <v>0</v>
      </c>
    </row>
    <row r="50" spans="1:8" s="38" customFormat="1" hidden="1" x14ac:dyDescent="0.2">
      <c r="A50" s="34">
        <v>17</v>
      </c>
      <c r="B50" s="34"/>
      <c r="C50" s="34"/>
      <c r="D50" s="1"/>
      <c r="E50" s="1"/>
      <c r="F50" s="1"/>
      <c r="G50" s="1"/>
      <c r="H50" s="3">
        <f>SUM(D50:G50)</f>
        <v>0</v>
      </c>
    </row>
    <row r="51" spans="1:8" s="38" customFormat="1" hidden="1" x14ac:dyDescent="0.2">
      <c r="A51" s="34">
        <v>18</v>
      </c>
      <c r="B51" s="34"/>
      <c r="C51" s="34"/>
      <c r="D51" s="1"/>
      <c r="E51" s="1"/>
      <c r="F51" s="1"/>
      <c r="G51" s="1"/>
      <c r="H51" s="3">
        <f>SUM(D51:G51)</f>
        <v>0</v>
      </c>
    </row>
    <row r="52" spans="1:8" s="38" customFormat="1" hidden="1" x14ac:dyDescent="0.2">
      <c r="A52" s="99" t="s">
        <v>34</v>
      </c>
      <c r="B52" s="100"/>
      <c r="C52" s="101"/>
      <c r="D52" s="4">
        <f>SUM(D49:D51)</f>
        <v>0</v>
      </c>
      <c r="E52" s="4">
        <f>SUM(E49:E51)</f>
        <v>0</v>
      </c>
      <c r="F52" s="4">
        <f>SUM(F49:F51)</f>
        <v>0</v>
      </c>
      <c r="G52" s="4">
        <f>SUM(G49:G51)</f>
        <v>0</v>
      </c>
      <c r="H52" s="4">
        <f>SUM(H49:H51)</f>
        <v>0</v>
      </c>
    </row>
    <row r="53" spans="1:8" s="38" customFormat="1" hidden="1" x14ac:dyDescent="0.2">
      <c r="A53" s="102" t="s">
        <v>35</v>
      </c>
      <c r="B53" s="103"/>
      <c r="C53" s="104"/>
      <c r="D53" s="2">
        <f>D47+D52</f>
        <v>0</v>
      </c>
      <c r="E53" s="2">
        <f>E47+E52</f>
        <v>167.9665773509262</v>
      </c>
      <c r="F53" s="2">
        <f>F47+F52</f>
        <v>316.22718893911195</v>
      </c>
      <c r="G53" s="2">
        <f>G47+G52</f>
        <v>0</v>
      </c>
      <c r="H53" s="2">
        <f>H47+H52</f>
        <v>484.19376629003818</v>
      </c>
    </row>
    <row r="54" spans="1:8" s="38" customFormat="1" ht="29.1" hidden="1" customHeight="1" x14ac:dyDescent="0.2">
      <c r="A54" s="40"/>
      <c r="B54" s="98" t="s">
        <v>36</v>
      </c>
      <c r="C54" s="98"/>
      <c r="D54" s="98"/>
      <c r="E54" s="98"/>
      <c r="F54" s="98"/>
      <c r="G54" s="115"/>
      <c r="H54" s="5"/>
    </row>
    <row r="55" spans="1:8" s="38" customFormat="1" hidden="1" x14ac:dyDescent="0.2">
      <c r="A55" s="34">
        <v>7</v>
      </c>
      <c r="B55" s="34"/>
      <c r="C55" s="34"/>
      <c r="D55" s="1"/>
      <c r="E55" s="1"/>
      <c r="F55" s="1"/>
      <c r="G55" s="1"/>
      <c r="H55" s="3">
        <f>SUM(D55:G55)</f>
        <v>0</v>
      </c>
    </row>
    <row r="56" spans="1:8" s="38" customFormat="1" hidden="1" x14ac:dyDescent="0.2">
      <c r="A56" s="34">
        <v>20</v>
      </c>
      <c r="B56" s="34"/>
      <c r="C56" s="34"/>
      <c r="D56" s="1"/>
      <c r="E56" s="1"/>
      <c r="F56" s="1"/>
      <c r="G56" s="1"/>
      <c r="H56" s="3">
        <f>SUM(D56:G56)</f>
        <v>0</v>
      </c>
    </row>
    <row r="57" spans="1:8" s="38" customFormat="1" hidden="1" x14ac:dyDescent="0.2">
      <c r="A57" s="34">
        <v>21</v>
      </c>
      <c r="B57" s="34"/>
      <c r="C57" s="34"/>
      <c r="D57" s="1"/>
      <c r="E57" s="1"/>
      <c r="F57" s="1"/>
      <c r="G57" s="1"/>
      <c r="H57" s="3">
        <f>SUM(D57:G57)</f>
        <v>0</v>
      </c>
    </row>
    <row r="58" spans="1:8" s="38" customFormat="1" hidden="1" x14ac:dyDescent="0.2">
      <c r="A58" s="99" t="s">
        <v>37</v>
      </c>
      <c r="B58" s="100"/>
      <c r="C58" s="101"/>
      <c r="D58" s="4">
        <f>SUM(D55:D57)</f>
        <v>0</v>
      </c>
      <c r="E58" s="4">
        <f>SUM(E55:E57)</f>
        <v>0</v>
      </c>
      <c r="F58" s="4">
        <f>SUM(F55:F57)</f>
        <v>0</v>
      </c>
      <c r="G58" s="4">
        <f>SUM(G55:G57)</f>
        <v>0</v>
      </c>
      <c r="H58" s="4">
        <f>SUM(H55:H57)</f>
        <v>0</v>
      </c>
    </row>
    <row r="59" spans="1:8" s="38" customFormat="1" hidden="1" x14ac:dyDescent="0.2">
      <c r="A59" s="102" t="s">
        <v>38</v>
      </c>
      <c r="B59" s="103"/>
      <c r="C59" s="104"/>
      <c r="D59" s="2">
        <f>D53+D58</f>
        <v>0</v>
      </c>
      <c r="E59" s="2">
        <f>E53+E58</f>
        <v>167.9665773509262</v>
      </c>
      <c r="F59" s="2">
        <f>F53+F58</f>
        <v>316.22718893911195</v>
      </c>
      <c r="G59" s="2">
        <f>G53+G58</f>
        <v>0</v>
      </c>
      <c r="H59" s="2">
        <f>H53+H58</f>
        <v>484.19376629003818</v>
      </c>
    </row>
    <row r="60" spans="1:8" s="33" customFormat="1" ht="28.5" customHeight="1" x14ac:dyDescent="0.2">
      <c r="A60" s="41"/>
      <c r="B60" s="98" t="s">
        <v>5</v>
      </c>
      <c r="C60" s="98"/>
      <c r="D60" s="98"/>
      <c r="E60" s="98"/>
      <c r="F60" s="98"/>
      <c r="G60" s="98"/>
      <c r="H60" s="32"/>
    </row>
    <row r="61" spans="1:8" s="33" customFormat="1" ht="45" x14ac:dyDescent="0.2">
      <c r="A61" s="34">
        <v>2</v>
      </c>
      <c r="B61" s="72" t="s">
        <v>39</v>
      </c>
      <c r="C61" s="91" t="s">
        <v>105</v>
      </c>
      <c r="D61" s="73">
        <f>ROUND(D59*2.5%,5)</f>
        <v>0</v>
      </c>
      <c r="E61" s="73">
        <f>ROUND(E59*2%,5)</f>
        <v>3.3593299999999999</v>
      </c>
      <c r="F61" s="73">
        <f>F59*0%</f>
        <v>0</v>
      </c>
      <c r="G61" s="73">
        <f t="shared" ref="G61" si="0">G59*2.5%</f>
        <v>0</v>
      </c>
      <c r="H61" s="74">
        <f t="shared" ref="H61" si="1">SUM(D61:G61)</f>
        <v>3.3593299999999999</v>
      </c>
    </row>
    <row r="62" spans="1:8" s="33" customFormat="1" hidden="1" x14ac:dyDescent="0.2">
      <c r="A62" s="42">
        <v>23</v>
      </c>
      <c r="B62" s="43"/>
      <c r="C62" s="59"/>
      <c r="D62" s="6"/>
      <c r="E62" s="6"/>
      <c r="F62" s="6"/>
      <c r="G62" s="6"/>
      <c r="H62" s="12">
        <f>SUM(D62:G62)</f>
        <v>0</v>
      </c>
    </row>
    <row r="63" spans="1:8" s="33" customFormat="1" hidden="1" x14ac:dyDescent="0.2">
      <c r="A63" s="42">
        <v>24</v>
      </c>
      <c r="B63" s="43"/>
      <c r="C63" s="59"/>
      <c r="D63" s="6"/>
      <c r="E63" s="6"/>
      <c r="F63" s="6"/>
      <c r="G63" s="6"/>
      <c r="H63" s="12">
        <f>SUM(D63:G63)</f>
        <v>0</v>
      </c>
    </row>
    <row r="64" spans="1:8" s="33" customFormat="1" x14ac:dyDescent="0.2">
      <c r="A64" s="99" t="s">
        <v>40</v>
      </c>
      <c r="B64" s="100"/>
      <c r="C64" s="101"/>
      <c r="D64" s="8">
        <f>SUM(D61:D63)</f>
        <v>0</v>
      </c>
      <c r="E64" s="8">
        <f>SUM(E61:E63)</f>
        <v>3.3593299999999999</v>
      </c>
      <c r="F64" s="8">
        <f>SUM(F61:F63)</f>
        <v>0</v>
      </c>
      <c r="G64" s="8">
        <f>SUM(G61:G63)</f>
        <v>0</v>
      </c>
      <c r="H64" s="8">
        <f>SUM(H61:H63)</f>
        <v>3.3593299999999999</v>
      </c>
    </row>
    <row r="65" spans="1:8" s="33" customFormat="1" x14ac:dyDescent="0.2">
      <c r="A65" s="102" t="s">
        <v>41</v>
      </c>
      <c r="B65" s="103"/>
      <c r="C65" s="104"/>
      <c r="D65" s="11">
        <f>D59+D64</f>
        <v>0</v>
      </c>
      <c r="E65" s="11">
        <f>E59+E64</f>
        <v>171.3259073509262</v>
      </c>
      <c r="F65" s="11">
        <f>F59+F64</f>
        <v>316.22718893911195</v>
      </c>
      <c r="G65" s="11">
        <f>G59+G64</f>
        <v>0</v>
      </c>
      <c r="H65" s="11">
        <f>H59+H64</f>
        <v>487.55309629003818</v>
      </c>
    </row>
    <row r="66" spans="1:8" s="33" customFormat="1" ht="29.1" customHeight="1" x14ac:dyDescent="0.2">
      <c r="A66" s="41"/>
      <c r="B66" s="98" t="s">
        <v>6</v>
      </c>
      <c r="C66" s="98"/>
      <c r="D66" s="98"/>
      <c r="E66" s="98"/>
      <c r="F66" s="98"/>
      <c r="G66" s="98"/>
      <c r="H66" s="92"/>
    </row>
    <row r="67" spans="1:8" s="33" customFormat="1" ht="60" x14ac:dyDescent="0.2">
      <c r="A67" s="34">
        <v>3</v>
      </c>
      <c r="B67" s="80" t="s">
        <v>7</v>
      </c>
      <c r="C67" s="80" t="s">
        <v>8</v>
      </c>
      <c r="D67" s="6">
        <f>ROUND(D65*1.9%,5)</f>
        <v>0</v>
      </c>
      <c r="E67" s="6">
        <f>ROUND(E65*1.9%,5)</f>
        <v>3.2551899999999998</v>
      </c>
      <c r="F67" s="6">
        <f>F65*0%</f>
        <v>0</v>
      </c>
      <c r="G67" s="6">
        <f t="shared" ref="G67" si="2">G65*1.9%</f>
        <v>0</v>
      </c>
      <c r="H67" s="12">
        <f t="shared" ref="H67" si="3">SUM(D67:G67)</f>
        <v>3.2551899999999998</v>
      </c>
    </row>
    <row r="68" spans="1:8" s="33" customFormat="1" ht="15.75" hidden="1" x14ac:dyDescent="0.2">
      <c r="A68" s="42"/>
      <c r="B68" s="89"/>
      <c r="C68" s="39"/>
      <c r="D68" s="6"/>
      <c r="E68" s="6"/>
      <c r="F68" s="6"/>
      <c r="G68" s="6">
        <f>0/1000</f>
        <v>0</v>
      </c>
      <c r="H68" s="12">
        <f>SUM(D68:G68)</f>
        <v>0</v>
      </c>
    </row>
    <row r="69" spans="1:8" s="33" customFormat="1" ht="15.75" hidden="1" x14ac:dyDescent="0.2">
      <c r="A69" s="34"/>
      <c r="B69" s="89"/>
      <c r="C69" s="39"/>
      <c r="D69" s="6"/>
      <c r="E69" s="6"/>
      <c r="F69" s="6"/>
      <c r="G69" s="6">
        <f>0/1000</f>
        <v>0</v>
      </c>
      <c r="H69" s="12">
        <f>SUM(D69:G69)</f>
        <v>0</v>
      </c>
    </row>
    <row r="70" spans="1:8" s="33" customFormat="1" ht="30" x14ac:dyDescent="0.2">
      <c r="A70" s="34">
        <v>4</v>
      </c>
      <c r="B70" s="90" t="s">
        <v>82</v>
      </c>
      <c r="C70" s="39" t="s">
        <v>97</v>
      </c>
      <c r="D70" s="6"/>
      <c r="E70" s="6"/>
      <c r="F70" s="6"/>
      <c r="G70" s="6">
        <f>0/1000</f>
        <v>0</v>
      </c>
      <c r="H70" s="12">
        <f>SUM(D70:G70)</f>
        <v>0</v>
      </c>
    </row>
    <row r="71" spans="1:8" s="33" customFormat="1" x14ac:dyDescent="0.2">
      <c r="A71" s="99" t="s">
        <v>42</v>
      </c>
      <c r="B71" s="100"/>
      <c r="C71" s="101"/>
      <c r="D71" s="8">
        <f>SUM(D67:D69)</f>
        <v>0</v>
      </c>
      <c r="E71" s="8">
        <f>SUM(E67:E69)</f>
        <v>3.2551899999999998</v>
      </c>
      <c r="F71" s="8">
        <f>SUM(F67:F69)</f>
        <v>0</v>
      </c>
      <c r="G71" s="8">
        <f>SUM(G67:G70)</f>
        <v>0</v>
      </c>
      <c r="H71" s="8">
        <f>SUM(H67:H70)</f>
        <v>3.2551899999999998</v>
      </c>
    </row>
    <row r="72" spans="1:8" s="33" customFormat="1" x14ac:dyDescent="0.2">
      <c r="A72" s="102" t="s">
        <v>43</v>
      </c>
      <c r="B72" s="103"/>
      <c r="C72" s="104"/>
      <c r="D72" s="11">
        <f>D65+D71</f>
        <v>0</v>
      </c>
      <c r="E72" s="11">
        <f>E65+E71</f>
        <v>174.5810973509262</v>
      </c>
      <c r="F72" s="11">
        <f>F65+F71</f>
        <v>316.22718893911195</v>
      </c>
      <c r="G72" s="11">
        <f>G65+G71</f>
        <v>0</v>
      </c>
      <c r="H72" s="11">
        <f>H65+H71</f>
        <v>490.80828629003821</v>
      </c>
    </row>
    <row r="73" spans="1:8" s="33" customFormat="1" ht="28.5" customHeight="1" x14ac:dyDescent="0.2">
      <c r="A73" s="41"/>
      <c r="B73" s="98" t="s">
        <v>44</v>
      </c>
      <c r="C73" s="98"/>
      <c r="D73" s="98"/>
      <c r="E73" s="98"/>
      <c r="F73" s="98"/>
      <c r="G73" s="98"/>
      <c r="H73" s="34"/>
    </row>
    <row r="74" spans="1:8" s="33" customFormat="1" ht="60" x14ac:dyDescent="0.2">
      <c r="A74" s="34">
        <v>5</v>
      </c>
      <c r="B74" s="93" t="s">
        <v>106</v>
      </c>
      <c r="C74" s="60" t="s">
        <v>70</v>
      </c>
      <c r="D74" s="6"/>
      <c r="E74" s="6"/>
      <c r="F74" s="6"/>
      <c r="G74" s="6">
        <f>ROUND(H72*0.0214,5)</f>
        <v>10.503299999999999</v>
      </c>
      <c r="H74" s="10">
        <f>SUM(D74:G74)</f>
        <v>10.503299999999999</v>
      </c>
    </row>
    <row r="75" spans="1:8" s="33" customFormat="1" ht="60" x14ac:dyDescent="0.2">
      <c r="A75" s="42">
        <v>6</v>
      </c>
      <c r="B75" s="93" t="s">
        <v>107</v>
      </c>
      <c r="C75" s="94" t="s">
        <v>108</v>
      </c>
      <c r="D75" s="6"/>
      <c r="E75" s="6"/>
      <c r="F75" s="6"/>
      <c r="G75" s="6">
        <f>ROUND((H72+H89)*0.0393,5)</f>
        <v>25.39188</v>
      </c>
      <c r="H75" s="10">
        <f>SUM(D75:G75)</f>
        <v>25.39188</v>
      </c>
    </row>
    <row r="76" spans="1:8" s="33" customFormat="1" hidden="1" x14ac:dyDescent="0.2">
      <c r="A76" s="42">
        <v>30</v>
      </c>
      <c r="B76" s="45"/>
      <c r="C76" s="61"/>
      <c r="D76" s="6"/>
      <c r="E76" s="6"/>
      <c r="F76" s="6"/>
      <c r="G76" s="6"/>
      <c r="H76" s="7">
        <f>SUM(D76:G76)</f>
        <v>0</v>
      </c>
    </row>
    <row r="77" spans="1:8" s="33" customFormat="1" x14ac:dyDescent="0.2">
      <c r="A77" s="99" t="s">
        <v>45</v>
      </c>
      <c r="B77" s="100"/>
      <c r="C77" s="101"/>
      <c r="D77" s="8">
        <f>SUM(D74:D76)</f>
        <v>0</v>
      </c>
      <c r="E77" s="8">
        <f>SUM(E74:E76)</f>
        <v>0</v>
      </c>
      <c r="F77" s="8">
        <f>SUM(F74:F76)</f>
        <v>0</v>
      </c>
      <c r="G77" s="8">
        <f>SUM(G74:G76)</f>
        <v>35.895179999999996</v>
      </c>
      <c r="H77" s="8">
        <f>SUM(D77:G77)</f>
        <v>35.895179999999996</v>
      </c>
    </row>
    <row r="78" spans="1:8" s="33" customFormat="1" x14ac:dyDescent="0.2">
      <c r="A78" s="102" t="s">
        <v>46</v>
      </c>
      <c r="B78" s="103"/>
      <c r="C78" s="104"/>
      <c r="D78" s="11">
        <f>D72+D77</f>
        <v>0</v>
      </c>
      <c r="E78" s="11">
        <f>E72+E77</f>
        <v>174.5810973509262</v>
      </c>
      <c r="F78" s="11">
        <f>F72+F77</f>
        <v>316.22718893911195</v>
      </c>
      <c r="G78" s="11">
        <f>G72+G77</f>
        <v>35.895179999999996</v>
      </c>
      <c r="H78" s="11">
        <f>H72+H77</f>
        <v>526.70346629003825</v>
      </c>
    </row>
    <row r="79" spans="1:8" s="33" customFormat="1" ht="28.5" hidden="1" customHeight="1" x14ac:dyDescent="0.2">
      <c r="A79" s="41"/>
      <c r="B79" s="98" t="s">
        <v>47</v>
      </c>
      <c r="C79" s="98"/>
      <c r="D79" s="98"/>
      <c r="E79" s="98"/>
      <c r="F79" s="98"/>
      <c r="G79" s="98"/>
      <c r="H79" s="34"/>
    </row>
    <row r="80" spans="1:8" s="33" customFormat="1" hidden="1" x14ac:dyDescent="0.2">
      <c r="A80" s="42">
        <v>13</v>
      </c>
      <c r="B80" s="45"/>
      <c r="C80" s="61"/>
      <c r="D80" s="1"/>
      <c r="E80" s="1"/>
      <c r="F80" s="1"/>
      <c r="G80" s="1"/>
      <c r="H80" s="3">
        <f>SUM(D80:G80)</f>
        <v>0</v>
      </c>
    </row>
    <row r="81" spans="1:13" s="33" customFormat="1" hidden="1" x14ac:dyDescent="0.2">
      <c r="A81" s="42">
        <v>32</v>
      </c>
      <c r="B81" s="45"/>
      <c r="C81" s="61"/>
      <c r="D81" s="1"/>
      <c r="E81" s="1"/>
      <c r="F81" s="1"/>
      <c r="G81" s="1"/>
      <c r="H81" s="3">
        <f>SUM(D81:G81)</f>
        <v>0</v>
      </c>
    </row>
    <row r="82" spans="1:13" s="33" customFormat="1" hidden="1" x14ac:dyDescent="0.2">
      <c r="A82" s="42">
        <v>33</v>
      </c>
      <c r="B82" s="45"/>
      <c r="C82" s="61"/>
      <c r="D82" s="1"/>
      <c r="E82" s="1"/>
      <c r="F82" s="1"/>
      <c r="G82" s="1"/>
      <c r="H82" s="3">
        <f>SUM(D82:G82)</f>
        <v>0</v>
      </c>
    </row>
    <row r="83" spans="1:13" s="33" customFormat="1" hidden="1" x14ac:dyDescent="0.2">
      <c r="A83" s="99" t="s">
        <v>45</v>
      </c>
      <c r="B83" s="100"/>
      <c r="C83" s="101"/>
      <c r="D83" s="4">
        <f>SUM(D80:D82)</f>
        <v>0</v>
      </c>
      <c r="E83" s="4">
        <f>SUM(E80:E82)</f>
        <v>0</v>
      </c>
      <c r="F83" s="4">
        <f>SUM(F80:F82)</f>
        <v>0</v>
      </c>
      <c r="G83" s="4">
        <f>SUM(G80:G82)</f>
        <v>0</v>
      </c>
      <c r="H83" s="4">
        <f>SUM(D83:G83)</f>
        <v>0</v>
      </c>
    </row>
    <row r="84" spans="1:13" s="33" customFormat="1" hidden="1" x14ac:dyDescent="0.2">
      <c r="A84" s="102" t="s">
        <v>48</v>
      </c>
      <c r="B84" s="103"/>
      <c r="C84" s="104"/>
      <c r="D84" s="2">
        <f>D78+D83</f>
        <v>0</v>
      </c>
      <c r="E84" s="2">
        <f>E78+E83</f>
        <v>174.5810973509262</v>
      </c>
      <c r="F84" s="2">
        <f>F78+F83</f>
        <v>316.22718893911195</v>
      </c>
      <c r="G84" s="2">
        <f>G78+G83</f>
        <v>35.895179999999996</v>
      </c>
      <c r="H84" s="2">
        <f>H78+H83</f>
        <v>526.70346629003825</v>
      </c>
    </row>
    <row r="85" spans="1:13" s="33" customFormat="1" ht="29.1" customHeight="1" x14ac:dyDescent="0.2">
      <c r="A85" s="41"/>
      <c r="B85" s="98" t="s">
        <v>49</v>
      </c>
      <c r="C85" s="98"/>
      <c r="D85" s="98"/>
      <c r="E85" s="98"/>
      <c r="F85" s="98"/>
      <c r="G85" s="98"/>
      <c r="H85" s="34"/>
      <c r="J85" s="62">
        <v>1</v>
      </c>
    </row>
    <row r="86" spans="1:13" s="33" customFormat="1" ht="57" customHeight="1" x14ac:dyDescent="0.2">
      <c r="A86" s="34">
        <v>7</v>
      </c>
      <c r="B86" s="93" t="s">
        <v>101</v>
      </c>
      <c r="C86" s="81" t="s">
        <v>9</v>
      </c>
      <c r="D86" s="6"/>
      <c r="E86" s="6"/>
      <c r="F86" s="6"/>
      <c r="G86" s="6">
        <f>155295.55/1000</f>
        <v>155.29554999999999</v>
      </c>
      <c r="H86" s="10">
        <f>SUM(D86:G86)</f>
        <v>155.29554999999999</v>
      </c>
    </row>
    <row r="87" spans="1:13" s="33" customFormat="1" hidden="1" x14ac:dyDescent="0.2">
      <c r="A87" s="42">
        <v>14</v>
      </c>
      <c r="B87" s="34" t="s">
        <v>67</v>
      </c>
      <c r="C87" s="82" t="s">
        <v>66</v>
      </c>
      <c r="D87" s="6"/>
      <c r="E87" s="6"/>
      <c r="F87" s="6"/>
      <c r="G87" s="6">
        <v>0</v>
      </c>
      <c r="H87" s="10">
        <f>SUM(D87:G87)</f>
        <v>0</v>
      </c>
    </row>
    <row r="88" spans="1:13" s="33" customFormat="1" hidden="1" x14ac:dyDescent="0.2">
      <c r="A88" s="42">
        <v>36</v>
      </c>
      <c r="B88" s="34"/>
      <c r="C88" s="63"/>
      <c r="D88" s="6"/>
      <c r="E88" s="6"/>
      <c r="F88" s="6"/>
      <c r="G88" s="6"/>
      <c r="H88" s="7">
        <f>SUM(D88:G88)</f>
        <v>0</v>
      </c>
    </row>
    <row r="89" spans="1:13" s="33" customFormat="1" ht="15.75" x14ac:dyDescent="0.25">
      <c r="A89" s="99" t="s">
        <v>50</v>
      </c>
      <c r="B89" s="100"/>
      <c r="C89" s="101"/>
      <c r="D89" s="8">
        <f>SUM(D86:D88)</f>
        <v>0</v>
      </c>
      <c r="E89" s="8">
        <f>SUM(E86:E88)</f>
        <v>0</v>
      </c>
      <c r="F89" s="8">
        <f>SUM(F86:F88)</f>
        <v>0</v>
      </c>
      <c r="G89" s="8">
        <f>SUM(G86:G88)</f>
        <v>155.29554999999999</v>
      </c>
      <c r="H89" s="8">
        <f>SUM(H86:H88)</f>
        <v>155.29554999999999</v>
      </c>
      <c r="I89" s="75" t="s">
        <v>65</v>
      </c>
      <c r="J89" s="65">
        <f>K90-I91</f>
        <v>101960.31616370995</v>
      </c>
      <c r="K89" s="64"/>
    </row>
    <row r="90" spans="1:13" s="33" customFormat="1" ht="15.75" x14ac:dyDescent="0.25">
      <c r="A90" s="102" t="s">
        <v>51</v>
      </c>
      <c r="B90" s="103"/>
      <c r="C90" s="104"/>
      <c r="D90" s="11">
        <f>D84+D89</f>
        <v>0</v>
      </c>
      <c r="E90" s="11">
        <f>E84+E89</f>
        <v>174.5810973509262</v>
      </c>
      <c r="F90" s="11">
        <f>F84+F89</f>
        <v>316.22718893911195</v>
      </c>
      <c r="G90" s="11">
        <f>G84+G89</f>
        <v>191.19072999999997</v>
      </c>
      <c r="H90" s="11">
        <f>H89+H84</f>
        <v>681.9990162900383</v>
      </c>
      <c r="I90" s="76">
        <f>G89+H72</f>
        <v>646.1038362900382</v>
      </c>
      <c r="J90" s="65" t="s">
        <v>10</v>
      </c>
      <c r="K90" s="66">
        <v>102606.42</v>
      </c>
    </row>
    <row r="91" spans="1:13" s="33" customFormat="1" ht="29.1" customHeight="1" x14ac:dyDescent="0.25">
      <c r="A91" s="41"/>
      <c r="B91" s="98" t="s">
        <v>52</v>
      </c>
      <c r="C91" s="98"/>
      <c r="D91" s="98"/>
      <c r="E91" s="98"/>
      <c r="F91" s="98"/>
      <c r="G91" s="98"/>
      <c r="H91" s="34"/>
      <c r="I91" s="77">
        <f>I90*1</f>
        <v>646.1038362900382</v>
      </c>
      <c r="J91" s="65"/>
      <c r="K91" s="64"/>
    </row>
    <row r="92" spans="1:13" s="33" customFormat="1" ht="30" x14ac:dyDescent="0.25">
      <c r="A92" s="34">
        <v>8</v>
      </c>
      <c r="B92" s="45" t="s">
        <v>64</v>
      </c>
      <c r="C92" s="95" t="s">
        <v>78</v>
      </c>
      <c r="D92" s="6">
        <f>ROUND(D90*0.03,5)</f>
        <v>0</v>
      </c>
      <c r="E92" s="6">
        <f>ROUND(E90*0.03,5)</f>
        <v>5.2374299999999998</v>
      </c>
      <c r="F92" s="6">
        <f>ROUND(F90*0.03,5)</f>
        <v>9.4868199999999998</v>
      </c>
      <c r="G92" s="6">
        <f>ROUND(G90*0.03,5)</f>
        <v>5.7357199999999997</v>
      </c>
      <c r="H92" s="10">
        <f>SUM(D92:G92)</f>
        <v>20.459969999999998</v>
      </c>
      <c r="I92" s="78" t="s">
        <v>63</v>
      </c>
      <c r="J92" s="66">
        <v>103122.03</v>
      </c>
      <c r="K92" s="65">
        <f>J92-H96</f>
        <v>102419.57101370997</v>
      </c>
    </row>
    <row r="93" spans="1:13" s="33" customFormat="1" hidden="1" x14ac:dyDescent="0.2">
      <c r="A93" s="34">
        <v>38</v>
      </c>
      <c r="B93" s="45"/>
      <c r="C93" s="60"/>
      <c r="D93" s="6"/>
      <c r="E93" s="6"/>
      <c r="F93" s="6"/>
      <c r="G93" s="6"/>
      <c r="H93" s="7">
        <f>SUM(D93:G93)</f>
        <v>0</v>
      </c>
    </row>
    <row r="94" spans="1:13" s="33" customFormat="1" ht="15.75" hidden="1" x14ac:dyDescent="0.25">
      <c r="A94" s="34">
        <v>39</v>
      </c>
      <c r="B94" s="45"/>
      <c r="C94" s="60"/>
      <c r="D94" s="6"/>
      <c r="E94" s="6"/>
      <c r="F94" s="6"/>
      <c r="G94" s="6"/>
      <c r="H94" s="7">
        <f>SUM(D94:G94)</f>
        <v>0</v>
      </c>
      <c r="I94" s="78"/>
      <c r="J94" s="65"/>
      <c r="K94" s="64"/>
    </row>
    <row r="95" spans="1:13" s="33" customFormat="1" ht="15.75" x14ac:dyDescent="0.25">
      <c r="A95" s="48"/>
      <c r="B95" s="48"/>
      <c r="C95" s="67" t="s">
        <v>53</v>
      </c>
      <c r="D95" s="49">
        <f>SUM(D92:D94)</f>
        <v>0</v>
      </c>
      <c r="E95" s="49">
        <f>SUM(E92:E94)</f>
        <v>5.2374299999999998</v>
      </c>
      <c r="F95" s="49">
        <f>SUM(F92:F94)</f>
        <v>9.4868199999999998</v>
      </c>
      <c r="G95" s="49">
        <f>SUM(G92:G94)</f>
        <v>5.7357199999999997</v>
      </c>
      <c r="H95" s="49">
        <f>SUM(H92:H94)</f>
        <v>20.459969999999998</v>
      </c>
      <c r="I95" s="78" t="s">
        <v>62</v>
      </c>
      <c r="J95" s="65">
        <f>(J92/1.015/1.0568-H89)/1.0214</f>
        <v>93971.173192007191</v>
      </c>
      <c r="K95" s="64"/>
    </row>
    <row r="96" spans="1:13" s="33" customFormat="1" ht="15.75" x14ac:dyDescent="0.25">
      <c r="A96" s="48"/>
      <c r="B96" s="48"/>
      <c r="C96" s="48" t="s">
        <v>54</v>
      </c>
      <c r="D96" s="11">
        <f>D90+D95</f>
        <v>0</v>
      </c>
      <c r="E96" s="11">
        <f>E90+E95</f>
        <v>179.81852735092619</v>
      </c>
      <c r="F96" s="11">
        <f>F90+F95</f>
        <v>325.71400893911198</v>
      </c>
      <c r="G96" s="11">
        <f>G90+G95</f>
        <v>196.92644999999996</v>
      </c>
      <c r="H96" s="11">
        <f>H90+H95</f>
        <v>702.4589862900383</v>
      </c>
      <c r="I96" s="78" t="s">
        <v>61</v>
      </c>
      <c r="J96" s="65">
        <f>K90-G89</f>
        <v>102451.12445</v>
      </c>
      <c r="K96" s="65">
        <f>J96-H72</f>
        <v>101960.31616370997</v>
      </c>
      <c r="L96" s="96" t="s">
        <v>109</v>
      </c>
      <c r="M96" s="84">
        <f>H96-L96</f>
        <v>-252.71854370996175</v>
      </c>
    </row>
    <row r="97" spans="1:8" s="33" customFormat="1" x14ac:dyDescent="0.2">
      <c r="A97" s="48"/>
      <c r="B97" s="98" t="s">
        <v>60</v>
      </c>
      <c r="C97" s="98"/>
      <c r="D97" s="98"/>
      <c r="E97" s="98"/>
      <c r="F97" s="98"/>
      <c r="G97" s="98"/>
      <c r="H97" s="2"/>
    </row>
    <row r="98" spans="1:8" s="33" customFormat="1" ht="15.75" x14ac:dyDescent="0.2">
      <c r="A98" s="34">
        <v>9</v>
      </c>
      <c r="B98" s="48"/>
      <c r="C98" s="68" t="s">
        <v>110</v>
      </c>
      <c r="D98" s="6">
        <f>ROUND(D96*0.2,5)</f>
        <v>0</v>
      </c>
      <c r="E98" s="6">
        <f>ROUND(E96*0.22,5)</f>
        <v>39.560079999999999</v>
      </c>
      <c r="F98" s="6">
        <f>ROUND(F96*0.22,5)</f>
        <v>71.657079999999993</v>
      </c>
      <c r="G98" s="6">
        <f>ROUND(G96*0.22,5)</f>
        <v>43.323819999999998</v>
      </c>
      <c r="H98" s="11">
        <f>SUM(D98:G98)</f>
        <v>154.54097999999999</v>
      </c>
    </row>
    <row r="99" spans="1:8" s="33" customFormat="1" ht="47.25" hidden="1" x14ac:dyDescent="0.2">
      <c r="A99" s="34">
        <v>17</v>
      </c>
      <c r="B99" s="48"/>
      <c r="C99" s="68" t="s">
        <v>56</v>
      </c>
      <c r="D99" s="6"/>
      <c r="E99" s="6"/>
      <c r="F99" s="6"/>
      <c r="G99" s="6"/>
      <c r="H99" s="11">
        <f>SUM(D99:G99)</f>
        <v>0</v>
      </c>
    </row>
    <row r="100" spans="1:8" s="33" customFormat="1" ht="47.25" hidden="1" x14ac:dyDescent="0.2">
      <c r="A100" s="34">
        <v>42</v>
      </c>
      <c r="B100" s="51"/>
      <c r="C100" s="68" t="s">
        <v>55</v>
      </c>
      <c r="D100" s="6"/>
      <c r="E100" s="6"/>
      <c r="F100" s="6"/>
      <c r="G100" s="6"/>
      <c r="H100" s="11">
        <f>SUM(D100:G100)</f>
        <v>0</v>
      </c>
    </row>
    <row r="101" spans="1:8" s="33" customFormat="1" ht="15.75" x14ac:dyDescent="0.2">
      <c r="A101" s="51"/>
      <c r="B101" s="51"/>
      <c r="C101" s="69" t="s">
        <v>57</v>
      </c>
      <c r="D101" s="11">
        <f>SUM(D98:D100)</f>
        <v>0</v>
      </c>
      <c r="E101" s="11">
        <f>SUM(E98:E100)</f>
        <v>39.560079999999999</v>
      </c>
      <c r="F101" s="11">
        <f>SUM(F98:F100)</f>
        <v>71.657079999999993</v>
      </c>
      <c r="G101" s="11">
        <f>SUM(G98:G100)</f>
        <v>43.323819999999998</v>
      </c>
      <c r="H101" s="11">
        <f>SUM(H98:H100)</f>
        <v>154.54097999999999</v>
      </c>
    </row>
    <row r="102" spans="1:8" s="33" customFormat="1" ht="31.5" x14ac:dyDescent="0.2">
      <c r="A102" s="51"/>
      <c r="B102" s="51"/>
      <c r="C102" s="69" t="s">
        <v>58</v>
      </c>
      <c r="D102" s="11">
        <f>D96+D101</f>
        <v>0</v>
      </c>
      <c r="E102" s="11">
        <f>E96+E101</f>
        <v>219.37860735092619</v>
      </c>
      <c r="F102" s="11">
        <f>F96+F101</f>
        <v>397.37108893911198</v>
      </c>
      <c r="G102" s="11">
        <f>G96+G101</f>
        <v>240.25026999999994</v>
      </c>
      <c r="H102" s="6">
        <f>H96+H101</f>
        <v>856.99996629003829</v>
      </c>
    </row>
    <row r="103" spans="1:8" s="33" customFormat="1" x14ac:dyDescent="0.2"/>
    <row r="104" spans="1:8" s="53" customFormat="1" ht="18.75" x14ac:dyDescent="0.3">
      <c r="B104" s="54"/>
      <c r="C104" s="54" t="s">
        <v>98</v>
      </c>
      <c r="D104" s="54"/>
      <c r="E104" s="55"/>
      <c r="F104" s="54" t="s">
        <v>99</v>
      </c>
    </row>
    <row r="105" spans="1:8" s="33" customFormat="1" x14ac:dyDescent="0.25">
      <c r="B105" s="53" t="s">
        <v>11</v>
      </c>
    </row>
    <row r="106" spans="1:8" s="33" customFormat="1" x14ac:dyDescent="0.2"/>
    <row r="107" spans="1:8" s="33" customFormat="1" x14ac:dyDescent="0.2"/>
    <row r="108" spans="1:8" s="33" customFormat="1" x14ac:dyDescent="0.2"/>
    <row r="109" spans="1:8" s="33" customFormat="1" x14ac:dyDescent="0.2"/>
  </sheetData>
  <mergeCells count="56">
    <mergeCell ref="A90:C90"/>
    <mergeCell ref="B91:G91"/>
    <mergeCell ref="B97:G97"/>
    <mergeCell ref="B79:G79"/>
    <mergeCell ref="A83:C83"/>
    <mergeCell ref="A84:C84"/>
    <mergeCell ref="B85:G85"/>
    <mergeCell ref="A89:C89"/>
    <mergeCell ref="B60:G60"/>
    <mergeCell ref="A64:C64"/>
    <mergeCell ref="B66:G66"/>
    <mergeCell ref="A71:C71"/>
    <mergeCell ref="A59:C59"/>
    <mergeCell ref="A34:C34"/>
    <mergeCell ref="B36:G36"/>
    <mergeCell ref="A40:C40"/>
    <mergeCell ref="A29:C29"/>
    <mergeCell ref="A58:C58"/>
    <mergeCell ref="C16:C17"/>
    <mergeCell ref="D16:G16"/>
    <mergeCell ref="A72:C72"/>
    <mergeCell ref="B73:G73"/>
    <mergeCell ref="A35:C35"/>
    <mergeCell ref="A53:C53"/>
    <mergeCell ref="B42:G42"/>
    <mergeCell ref="A46:C46"/>
    <mergeCell ref="B48:G48"/>
    <mergeCell ref="A52:C52"/>
    <mergeCell ref="B54:G54"/>
    <mergeCell ref="A41:C41"/>
    <mergeCell ref="A47:C47"/>
    <mergeCell ref="A65:C65"/>
    <mergeCell ref="A28:C28"/>
    <mergeCell ref="B30:G30"/>
    <mergeCell ref="B1:E1"/>
    <mergeCell ref="G1:H1"/>
    <mergeCell ref="B2:E2"/>
    <mergeCell ref="G2:H2"/>
    <mergeCell ref="B3:E3"/>
    <mergeCell ref="G3:H3"/>
    <mergeCell ref="A77:C77"/>
    <mergeCell ref="A78:C78"/>
    <mergeCell ref="G4:H4"/>
    <mergeCell ref="B5:E5"/>
    <mergeCell ref="G5:H5"/>
    <mergeCell ref="B6:E6"/>
    <mergeCell ref="G6:H6"/>
    <mergeCell ref="H16:H17"/>
    <mergeCell ref="B9:H9"/>
    <mergeCell ref="B11:H11"/>
    <mergeCell ref="B12:H12"/>
    <mergeCell ref="B19:G19"/>
    <mergeCell ref="A23:C23"/>
    <mergeCell ref="B24:G24"/>
    <mergeCell ref="A16:A17"/>
    <mergeCell ref="B16:B17"/>
  </mergeCells>
  <printOptions horizontalCentered="1"/>
  <pageMargins left="0.25" right="0.25" top="0.75" bottom="0.75" header="0.3" footer="0.3"/>
  <pageSetup paperSize="9" scale="58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CFE4E-E806-46FD-BFBE-660033F8838C}">
  <sheetPr>
    <tabColor rgb="FF00B0F0"/>
    <pageSetUpPr fitToPage="1"/>
  </sheetPr>
  <dimension ref="A1:J114"/>
  <sheetViews>
    <sheetView view="pageBreakPreview" topLeftCell="A67" zoomScale="80" zoomScaleNormal="80" zoomScaleSheetLayoutView="80" workbookViewId="0">
      <selection activeCell="G76" sqref="G76"/>
    </sheetView>
  </sheetViews>
  <sheetFormatPr defaultRowHeight="15" x14ac:dyDescent="0.25"/>
  <cols>
    <col min="1" max="1" width="6" style="56" customWidth="1"/>
    <col min="2" max="2" width="21.83203125" style="56" customWidth="1"/>
    <col min="3" max="3" width="40.33203125" style="53" customWidth="1"/>
    <col min="4" max="4" width="22.83203125" style="56" bestFit="1" customWidth="1"/>
    <col min="5" max="5" width="15" style="56" customWidth="1"/>
    <col min="6" max="6" width="16.83203125" style="56" bestFit="1" customWidth="1"/>
    <col min="7" max="7" width="16.1640625" style="56" bestFit="1" customWidth="1"/>
    <col min="8" max="8" width="19.33203125" style="56" customWidth="1"/>
    <col min="9" max="16384" width="9.33203125" style="56"/>
  </cols>
  <sheetData>
    <row r="1" spans="1:10" s="15" customFormat="1" ht="15.75" x14ac:dyDescent="0.25">
      <c r="B1" s="105" t="s">
        <v>0</v>
      </c>
      <c r="C1" s="105"/>
      <c r="D1" s="105"/>
      <c r="E1" s="105"/>
      <c r="F1" s="16"/>
      <c r="G1" s="105"/>
      <c r="H1" s="105"/>
    </row>
    <row r="2" spans="1:10" s="15" customFormat="1" ht="15.75" x14ac:dyDescent="0.25">
      <c r="B2" s="106"/>
      <c r="C2" s="106"/>
      <c r="D2" s="106"/>
      <c r="E2" s="106"/>
      <c r="F2" s="17"/>
      <c r="G2" s="106"/>
      <c r="H2" s="106"/>
    </row>
    <row r="3" spans="1:10" s="15" customFormat="1" ht="15" customHeight="1" x14ac:dyDescent="0.25">
      <c r="B3" s="107" t="s">
        <v>74</v>
      </c>
      <c r="C3" s="108"/>
      <c r="D3" s="108"/>
      <c r="E3" s="108"/>
      <c r="F3" s="18"/>
      <c r="G3" s="108"/>
      <c r="H3" s="108"/>
    </row>
    <row r="4" spans="1:10" s="15" customFormat="1" ht="15.75" x14ac:dyDescent="0.25">
      <c r="B4" s="17" t="s">
        <v>75</v>
      </c>
      <c r="C4" s="17"/>
      <c r="D4" s="17"/>
      <c r="E4" s="17"/>
      <c r="F4" s="17"/>
      <c r="G4" s="106"/>
      <c r="H4" s="106"/>
    </row>
    <row r="5" spans="1:10" s="15" customFormat="1" ht="33.75" customHeight="1" x14ac:dyDescent="0.25">
      <c r="B5" s="106" t="s">
        <v>79</v>
      </c>
      <c r="C5" s="106"/>
      <c r="D5" s="106"/>
      <c r="E5" s="106"/>
      <c r="F5" s="17"/>
      <c r="G5" s="106"/>
      <c r="H5" s="106"/>
    </row>
    <row r="6" spans="1:10" s="15" customFormat="1" ht="25.5" customHeight="1" x14ac:dyDescent="0.25">
      <c r="B6" s="110" t="s">
        <v>72</v>
      </c>
      <c r="C6" s="110"/>
      <c r="D6" s="110"/>
      <c r="E6" s="110"/>
      <c r="F6" s="19"/>
      <c r="G6" s="110"/>
      <c r="H6" s="110"/>
    </row>
    <row r="7" spans="1:10" s="15" customFormat="1" ht="15.75" x14ac:dyDescent="0.25">
      <c r="B7" s="20" t="s">
        <v>11</v>
      </c>
      <c r="F7" s="20"/>
    </row>
    <row r="8" spans="1:10" s="15" customFormat="1" ht="9" customHeight="1" x14ac:dyDescent="0.25">
      <c r="B8" s="20"/>
      <c r="F8" s="20"/>
    </row>
    <row r="9" spans="1:10" s="15" customFormat="1" ht="21" x14ac:dyDescent="0.35">
      <c r="B9" s="112" t="s">
        <v>12</v>
      </c>
      <c r="C9" s="112"/>
      <c r="D9" s="112"/>
      <c r="E9" s="112"/>
      <c r="F9" s="112"/>
      <c r="G9" s="112"/>
      <c r="H9" s="112"/>
    </row>
    <row r="10" spans="1:10" s="15" customFormat="1" ht="15.75" x14ac:dyDescent="0.25">
      <c r="B10" s="20"/>
      <c r="F10" s="20"/>
    </row>
    <row r="11" spans="1:10" s="15" customFormat="1" ht="55.5" customHeight="1" x14ac:dyDescent="0.25">
      <c r="A11" s="19"/>
      <c r="B11" s="113" t="s">
        <v>84</v>
      </c>
      <c r="C11" s="113"/>
      <c r="D11" s="113"/>
      <c r="E11" s="113"/>
      <c r="F11" s="113"/>
      <c r="G11" s="113"/>
      <c r="H11" s="113"/>
    </row>
    <row r="12" spans="1:10" s="15" customFormat="1" ht="15" customHeight="1" x14ac:dyDescent="0.25">
      <c r="A12" s="18"/>
      <c r="B12" s="114" t="s">
        <v>13</v>
      </c>
      <c r="C12" s="114"/>
      <c r="D12" s="114"/>
      <c r="E12" s="114"/>
      <c r="F12" s="114"/>
      <c r="G12" s="114"/>
      <c r="H12" s="114"/>
    </row>
    <row r="13" spans="1:10" s="15" customFormat="1" ht="15" customHeight="1" x14ac:dyDescent="0.25">
      <c r="A13" s="18"/>
      <c r="B13" s="22"/>
      <c r="C13" s="22"/>
      <c r="D13" s="22"/>
      <c r="E13" s="22"/>
      <c r="F13" s="22"/>
      <c r="G13" s="22"/>
      <c r="H13" s="22"/>
    </row>
    <row r="14" spans="1:10" s="15" customFormat="1" ht="15" customHeight="1" x14ac:dyDescent="0.25">
      <c r="A14" s="18"/>
      <c r="B14" s="22"/>
      <c r="D14" s="23" t="s">
        <v>85</v>
      </c>
      <c r="E14" s="22"/>
      <c r="F14" s="22"/>
      <c r="G14" s="22"/>
      <c r="H14" s="22"/>
    </row>
    <row r="15" spans="1:10" s="15" customFormat="1" ht="21" x14ac:dyDescent="0.35">
      <c r="A15" s="24" t="s">
        <v>14</v>
      </c>
      <c r="C15" s="25"/>
      <c r="D15" s="26">
        <v>2000</v>
      </c>
      <c r="E15" s="21"/>
      <c r="F15" s="21"/>
      <c r="G15" s="21"/>
      <c r="H15" s="83" t="s">
        <v>86</v>
      </c>
    </row>
    <row r="16" spans="1:10" s="29" customFormat="1" ht="22.5" customHeight="1" x14ac:dyDescent="0.25">
      <c r="A16" s="111" t="s">
        <v>1</v>
      </c>
      <c r="B16" s="111" t="s">
        <v>2</v>
      </c>
      <c r="C16" s="111" t="s">
        <v>3</v>
      </c>
      <c r="D16" s="111" t="s">
        <v>73</v>
      </c>
      <c r="E16" s="111"/>
      <c r="F16" s="111"/>
      <c r="G16" s="111"/>
      <c r="H16" s="111" t="s">
        <v>15</v>
      </c>
      <c r="I16" s="28"/>
      <c r="J16" s="28"/>
    </row>
    <row r="17" spans="1:8" s="29" customFormat="1" ht="33" customHeight="1" x14ac:dyDescent="0.25">
      <c r="A17" s="111"/>
      <c r="B17" s="111"/>
      <c r="C17" s="111"/>
      <c r="D17" s="30" t="s">
        <v>16</v>
      </c>
      <c r="E17" s="30" t="s">
        <v>17</v>
      </c>
      <c r="F17" s="27" t="s">
        <v>18</v>
      </c>
      <c r="G17" s="27" t="s">
        <v>19</v>
      </c>
      <c r="H17" s="111"/>
    </row>
    <row r="18" spans="1:8" s="25" customFormat="1" ht="12.75" customHeight="1" x14ac:dyDescent="0.2">
      <c r="A18" s="27">
        <v>1</v>
      </c>
      <c r="B18" s="27">
        <v>2</v>
      </c>
      <c r="C18" s="27">
        <v>3</v>
      </c>
      <c r="D18" s="30">
        <v>4</v>
      </c>
      <c r="E18" s="30">
        <v>5</v>
      </c>
      <c r="F18" s="30">
        <v>6</v>
      </c>
      <c r="G18" s="30">
        <v>7</v>
      </c>
      <c r="H18" s="30">
        <v>8</v>
      </c>
    </row>
    <row r="19" spans="1:8" s="33" customFormat="1" ht="23.25" customHeight="1" x14ac:dyDescent="0.2">
      <c r="A19" s="31"/>
      <c r="B19" s="109" t="s">
        <v>20</v>
      </c>
      <c r="C19" s="109"/>
      <c r="D19" s="109"/>
      <c r="E19" s="109"/>
      <c r="F19" s="109"/>
      <c r="G19" s="109"/>
      <c r="H19" s="32"/>
    </row>
    <row r="20" spans="1:8" s="33" customFormat="1" ht="15.75" hidden="1" customHeight="1" x14ac:dyDescent="0.25">
      <c r="A20" s="34">
        <v>1</v>
      </c>
      <c r="B20" s="85" t="s">
        <v>76</v>
      </c>
      <c r="C20" s="70"/>
      <c r="D20" s="6">
        <f>0/1000</f>
        <v>0</v>
      </c>
      <c r="E20" s="6"/>
      <c r="F20" s="6"/>
      <c r="G20" s="6"/>
      <c r="H20" s="12">
        <f>SUM(D20:G20)</f>
        <v>0</v>
      </c>
    </row>
    <row r="21" spans="1:8" s="33" customFormat="1" ht="15.75" hidden="1" customHeight="1" x14ac:dyDescent="0.2">
      <c r="A21" s="34">
        <v>2</v>
      </c>
      <c r="B21" s="85" t="s">
        <v>77</v>
      </c>
      <c r="C21" s="35"/>
      <c r="D21" s="6">
        <f>0/1000</f>
        <v>0</v>
      </c>
      <c r="E21" s="6"/>
      <c r="F21" s="6"/>
      <c r="G21" s="6"/>
      <c r="H21" s="12">
        <f>SUM(D21:G21)</f>
        <v>0</v>
      </c>
    </row>
    <row r="22" spans="1:8" s="33" customFormat="1" x14ac:dyDescent="0.2">
      <c r="A22" s="34"/>
      <c r="B22" s="36"/>
      <c r="C22" s="37"/>
      <c r="D22" s="6"/>
      <c r="E22" s="6"/>
      <c r="F22" s="6"/>
      <c r="G22" s="6"/>
      <c r="H22" s="7">
        <f>SUM(D22:G22)</f>
        <v>0</v>
      </c>
    </row>
    <row r="23" spans="1:8" s="38" customFormat="1" x14ac:dyDescent="0.2">
      <c r="A23" s="99" t="s">
        <v>21</v>
      </c>
      <c r="B23" s="100"/>
      <c r="C23" s="101"/>
      <c r="D23" s="8">
        <f>SUM(D20:D22)</f>
        <v>0</v>
      </c>
      <c r="E23" s="8">
        <f>SUM(E20:E22)</f>
        <v>0</v>
      </c>
      <c r="F23" s="8">
        <f>SUM(F20:F22)</f>
        <v>0</v>
      </c>
      <c r="G23" s="8">
        <f>SUM(G20:G22)</f>
        <v>0</v>
      </c>
      <c r="H23" s="8">
        <f>SUM(H20:H22)</f>
        <v>0</v>
      </c>
    </row>
    <row r="24" spans="1:8" s="33" customFormat="1" ht="22.5" customHeight="1" x14ac:dyDescent="0.2">
      <c r="A24" s="31"/>
      <c r="B24" s="109" t="s">
        <v>4</v>
      </c>
      <c r="C24" s="109"/>
      <c r="D24" s="109"/>
      <c r="E24" s="109"/>
      <c r="F24" s="109"/>
      <c r="G24" s="109"/>
      <c r="H24" s="32"/>
    </row>
    <row r="25" spans="1:8" s="33" customFormat="1" ht="15.75" hidden="1" customHeight="1" x14ac:dyDescent="0.2">
      <c r="A25" s="34"/>
      <c r="B25" s="85"/>
      <c r="C25" s="39"/>
      <c r="D25" s="79">
        <f>0/1000</f>
        <v>0</v>
      </c>
      <c r="E25" s="79">
        <v>0</v>
      </c>
      <c r="F25" s="6">
        <f>0/1000</f>
        <v>0</v>
      </c>
      <c r="G25" s="6"/>
      <c r="H25" s="10">
        <f t="shared" ref="H25:H30" si="0">SUM(D25:G25)</f>
        <v>0</v>
      </c>
    </row>
    <row r="26" spans="1:8" s="33" customFormat="1" ht="15.75" hidden="1" customHeight="1" x14ac:dyDescent="0.2">
      <c r="A26" s="34"/>
      <c r="B26" s="85"/>
      <c r="C26" s="39"/>
      <c r="D26" s="6">
        <f>0/1000</f>
        <v>0</v>
      </c>
      <c r="E26" s="6"/>
      <c r="F26" s="6">
        <f>0/1000</f>
        <v>0</v>
      </c>
      <c r="G26" s="6"/>
      <c r="H26" s="10">
        <f t="shared" si="0"/>
        <v>0</v>
      </c>
    </row>
    <row r="27" spans="1:8" s="33" customFormat="1" ht="33.75" customHeight="1" x14ac:dyDescent="0.2">
      <c r="A27" s="34">
        <v>1</v>
      </c>
      <c r="B27" s="86" t="s">
        <v>81</v>
      </c>
      <c r="C27" s="39" t="s">
        <v>87</v>
      </c>
      <c r="D27" s="9">
        <f>0/1000</f>
        <v>0</v>
      </c>
      <c r="E27" s="9">
        <v>0</v>
      </c>
      <c r="F27" s="9">
        <v>0</v>
      </c>
      <c r="G27" s="9"/>
      <c r="H27" s="10">
        <f t="shared" si="0"/>
        <v>0</v>
      </c>
    </row>
    <row r="28" spans="1:8" s="33" customFormat="1" ht="33.75" customHeight="1" x14ac:dyDescent="0.2">
      <c r="A28" s="34">
        <v>2</v>
      </c>
      <c r="B28" s="86" t="s">
        <v>88</v>
      </c>
      <c r="C28" s="39" t="s">
        <v>89</v>
      </c>
      <c r="D28" s="9">
        <f>21944.75/1000</f>
        <v>21.944749999999999</v>
      </c>
      <c r="E28" s="9">
        <v>0</v>
      </c>
      <c r="F28" s="9">
        <f>130353.19/1000</f>
        <v>130.35319000000001</v>
      </c>
      <c r="G28" s="9"/>
      <c r="H28" s="10">
        <f t="shared" si="0"/>
        <v>152.29794000000001</v>
      </c>
    </row>
    <row r="29" spans="1:8" s="33" customFormat="1" ht="33.75" customHeight="1" x14ac:dyDescent="0.2">
      <c r="A29" s="34">
        <v>3</v>
      </c>
      <c r="B29" s="86" t="s">
        <v>90</v>
      </c>
      <c r="C29" s="39" t="s">
        <v>91</v>
      </c>
      <c r="D29" s="9">
        <f>1441.24/1000</f>
        <v>1.4412400000000001</v>
      </c>
      <c r="E29" s="9">
        <v>0</v>
      </c>
      <c r="F29" s="9">
        <f>10944.77/1000</f>
        <v>10.94477</v>
      </c>
      <c r="G29" s="9"/>
      <c r="H29" s="10">
        <f t="shared" si="0"/>
        <v>12.386010000000001</v>
      </c>
    </row>
    <row r="30" spans="1:8" s="33" customFormat="1" ht="15.75" hidden="1" x14ac:dyDescent="0.2">
      <c r="A30" s="34">
        <v>4</v>
      </c>
      <c r="B30" s="86" t="s">
        <v>90</v>
      </c>
      <c r="C30" s="39"/>
      <c r="D30" s="9">
        <f>0/1000</f>
        <v>0</v>
      </c>
      <c r="E30" s="9"/>
      <c r="F30" s="9">
        <f>0/1000</f>
        <v>0</v>
      </c>
      <c r="G30" s="9"/>
      <c r="H30" s="10">
        <f t="shared" si="0"/>
        <v>0</v>
      </c>
    </row>
    <row r="31" spans="1:8" s="38" customFormat="1" x14ac:dyDescent="0.2">
      <c r="A31" s="99" t="s">
        <v>22</v>
      </c>
      <c r="B31" s="100"/>
      <c r="C31" s="101"/>
      <c r="D31" s="8">
        <f>SUM(D25:D30)</f>
        <v>23.38599</v>
      </c>
      <c r="E31" s="8">
        <f>SUM(E25:E30)</f>
        <v>0</v>
      </c>
      <c r="F31" s="8">
        <f>SUM(F25:F30)</f>
        <v>141.29796000000002</v>
      </c>
      <c r="G31" s="8">
        <f>SUM(G25:G27)</f>
        <v>0</v>
      </c>
      <c r="H31" s="13">
        <f>SUM(H25:H30)</f>
        <v>164.68395000000001</v>
      </c>
    </row>
    <row r="32" spans="1:8" s="38" customFormat="1" x14ac:dyDescent="0.2">
      <c r="A32" s="102" t="s">
        <v>23</v>
      </c>
      <c r="B32" s="103"/>
      <c r="C32" s="104"/>
      <c r="D32" s="11">
        <f>D23+D31</f>
        <v>23.38599</v>
      </c>
      <c r="E32" s="11">
        <f>E23+E31</f>
        <v>0</v>
      </c>
      <c r="F32" s="11">
        <f>F23+F31</f>
        <v>141.29796000000002</v>
      </c>
      <c r="G32" s="11">
        <f>G23+G31</f>
        <v>0</v>
      </c>
      <c r="H32" s="14">
        <f>H23+H31</f>
        <v>164.68395000000001</v>
      </c>
    </row>
    <row r="33" spans="1:8" s="38" customFormat="1" ht="24.75" hidden="1" customHeight="1" x14ac:dyDescent="0.2">
      <c r="A33" s="40"/>
      <c r="B33" s="98" t="s">
        <v>24</v>
      </c>
      <c r="C33" s="98"/>
      <c r="D33" s="98"/>
      <c r="E33" s="98"/>
      <c r="F33" s="98"/>
      <c r="G33" s="115"/>
      <c r="H33" s="5"/>
    </row>
    <row r="34" spans="1:8" s="38" customFormat="1" ht="15" hidden="1" customHeight="1" x14ac:dyDescent="0.2">
      <c r="A34" s="34">
        <v>3</v>
      </c>
      <c r="B34" s="34"/>
      <c r="C34" s="34"/>
      <c r="D34" s="1"/>
      <c r="E34" s="1"/>
      <c r="F34" s="1"/>
      <c r="G34" s="1"/>
      <c r="H34" s="3">
        <f>SUM(D34:G34)</f>
        <v>0</v>
      </c>
    </row>
    <row r="35" spans="1:8" s="38" customFormat="1" ht="15" hidden="1" customHeight="1" x14ac:dyDescent="0.2">
      <c r="A35" s="34">
        <v>8</v>
      </c>
      <c r="B35" s="34"/>
      <c r="C35" s="34"/>
      <c r="D35" s="1"/>
      <c r="E35" s="1"/>
      <c r="F35" s="1"/>
      <c r="G35" s="1"/>
      <c r="H35" s="3">
        <f>SUM(D35:G35)</f>
        <v>0</v>
      </c>
    </row>
    <row r="36" spans="1:8" s="38" customFormat="1" ht="15" hidden="1" customHeight="1" x14ac:dyDescent="0.2">
      <c r="A36" s="34">
        <v>9</v>
      </c>
      <c r="B36" s="34"/>
      <c r="C36" s="34"/>
      <c r="D36" s="1"/>
      <c r="E36" s="1"/>
      <c r="F36" s="1"/>
      <c r="G36" s="1"/>
      <c r="H36" s="3">
        <f>SUM(D36:G36)</f>
        <v>0</v>
      </c>
    </row>
    <row r="37" spans="1:8" s="38" customFormat="1" ht="15" hidden="1" customHeight="1" x14ac:dyDescent="0.2">
      <c r="A37" s="99" t="s">
        <v>25</v>
      </c>
      <c r="B37" s="100"/>
      <c r="C37" s="101"/>
      <c r="D37" s="4">
        <f>SUM(D34:D36)</f>
        <v>0</v>
      </c>
      <c r="E37" s="4">
        <f>SUM(E34:E36)</f>
        <v>0</v>
      </c>
      <c r="F37" s="4">
        <f>SUM(F34:F36)</f>
        <v>0</v>
      </c>
      <c r="G37" s="4">
        <f>SUM(G34:G36)</f>
        <v>0</v>
      </c>
      <c r="H37" s="4">
        <f>SUM(H34:H36)</f>
        <v>0</v>
      </c>
    </row>
    <row r="38" spans="1:8" s="38" customFormat="1" ht="15" hidden="1" customHeight="1" x14ac:dyDescent="0.2">
      <c r="A38" s="102" t="s">
        <v>26</v>
      </c>
      <c r="B38" s="103"/>
      <c r="C38" s="104"/>
      <c r="D38" s="2">
        <f>D32+D37</f>
        <v>23.38599</v>
      </c>
      <c r="E38" s="2">
        <f>E32+E37</f>
        <v>0</v>
      </c>
      <c r="F38" s="2">
        <f>F32+F37</f>
        <v>141.29796000000002</v>
      </c>
      <c r="G38" s="2">
        <f>G32+G37</f>
        <v>0</v>
      </c>
      <c r="H38" s="2">
        <f>H32+H37</f>
        <v>164.68395000000001</v>
      </c>
    </row>
    <row r="39" spans="1:8" s="38" customFormat="1" ht="20.25" hidden="1" customHeight="1" x14ac:dyDescent="0.2">
      <c r="A39" s="40"/>
      <c r="B39" s="98" t="s">
        <v>27</v>
      </c>
      <c r="C39" s="98"/>
      <c r="D39" s="98"/>
      <c r="E39" s="98"/>
      <c r="F39" s="98"/>
      <c r="G39" s="115"/>
      <c r="H39" s="5"/>
    </row>
    <row r="40" spans="1:8" s="38" customFormat="1" ht="15" hidden="1" customHeight="1" x14ac:dyDescent="0.2">
      <c r="A40" s="34">
        <v>4</v>
      </c>
      <c r="B40" s="34"/>
      <c r="C40" s="34"/>
      <c r="D40" s="1"/>
      <c r="E40" s="1"/>
      <c r="F40" s="1"/>
      <c r="G40" s="1"/>
      <c r="H40" s="3">
        <f>SUM(D40:G40)</f>
        <v>0</v>
      </c>
    </row>
    <row r="41" spans="1:8" s="38" customFormat="1" ht="15" hidden="1" customHeight="1" x14ac:dyDescent="0.2">
      <c r="A41" s="34">
        <v>11</v>
      </c>
      <c r="B41" s="34"/>
      <c r="C41" s="34"/>
      <c r="D41" s="1"/>
      <c r="E41" s="1"/>
      <c r="F41" s="1"/>
      <c r="G41" s="1"/>
      <c r="H41" s="3">
        <f>SUM(D41:G41)</f>
        <v>0</v>
      </c>
    </row>
    <row r="42" spans="1:8" s="38" customFormat="1" ht="15" hidden="1" customHeight="1" x14ac:dyDescent="0.2">
      <c r="A42" s="34">
        <v>12</v>
      </c>
      <c r="B42" s="34"/>
      <c r="C42" s="34"/>
      <c r="D42" s="1"/>
      <c r="E42" s="1"/>
      <c r="F42" s="1"/>
      <c r="G42" s="1"/>
      <c r="H42" s="3">
        <f>SUM(D42:G42)</f>
        <v>0</v>
      </c>
    </row>
    <row r="43" spans="1:8" s="38" customFormat="1" ht="15" hidden="1" customHeight="1" x14ac:dyDescent="0.2">
      <c r="A43" s="99" t="s">
        <v>28</v>
      </c>
      <c r="B43" s="100"/>
      <c r="C43" s="101"/>
      <c r="D43" s="4">
        <f>SUM(D40:D42)</f>
        <v>0</v>
      </c>
      <c r="E43" s="4">
        <f>SUM(E40:E42)</f>
        <v>0</v>
      </c>
      <c r="F43" s="4">
        <f>SUM(F40:F42)</f>
        <v>0</v>
      </c>
      <c r="G43" s="4">
        <f>SUM(G40:G42)</f>
        <v>0</v>
      </c>
      <c r="H43" s="4">
        <f>SUM(H40:H42)</f>
        <v>0</v>
      </c>
    </row>
    <row r="44" spans="1:8" s="38" customFormat="1" ht="15" hidden="1" customHeight="1" x14ac:dyDescent="0.2">
      <c r="A44" s="102" t="s">
        <v>29</v>
      </c>
      <c r="B44" s="103"/>
      <c r="C44" s="104"/>
      <c r="D44" s="2">
        <f>D38+D43</f>
        <v>23.38599</v>
      </c>
      <c r="E44" s="2">
        <f>E38+E43</f>
        <v>0</v>
      </c>
      <c r="F44" s="2">
        <f>F38+F43</f>
        <v>141.29796000000002</v>
      </c>
      <c r="G44" s="2">
        <f>G38+G43</f>
        <v>0</v>
      </c>
      <c r="H44" s="2">
        <f>H38+H43</f>
        <v>164.68395000000001</v>
      </c>
    </row>
    <row r="45" spans="1:8" s="38" customFormat="1" ht="23.25" hidden="1" customHeight="1" x14ac:dyDescent="0.2">
      <c r="A45" s="40"/>
      <c r="B45" s="98" t="s">
        <v>30</v>
      </c>
      <c r="C45" s="98"/>
      <c r="D45" s="98"/>
      <c r="E45" s="98"/>
      <c r="F45" s="98"/>
      <c r="G45" s="115"/>
      <c r="H45" s="5"/>
    </row>
    <row r="46" spans="1:8" s="38" customFormat="1" ht="15" hidden="1" customHeight="1" x14ac:dyDescent="0.2">
      <c r="A46" s="34">
        <v>5</v>
      </c>
      <c r="B46" s="34"/>
      <c r="C46" s="34"/>
      <c r="D46" s="1"/>
      <c r="E46" s="1"/>
      <c r="F46" s="1"/>
      <c r="G46" s="1"/>
      <c r="H46" s="3">
        <f>SUM(D46:G46)</f>
        <v>0</v>
      </c>
    </row>
    <row r="47" spans="1:8" s="38" customFormat="1" ht="15" hidden="1" customHeight="1" x14ac:dyDescent="0.2">
      <c r="A47" s="34">
        <v>14</v>
      </c>
      <c r="B47" s="34"/>
      <c r="C47" s="34"/>
      <c r="D47" s="1"/>
      <c r="E47" s="1"/>
      <c r="F47" s="1"/>
      <c r="G47" s="1"/>
      <c r="H47" s="3">
        <f>SUM(D47:G47)</f>
        <v>0</v>
      </c>
    </row>
    <row r="48" spans="1:8" s="38" customFormat="1" ht="15" hidden="1" customHeight="1" x14ac:dyDescent="0.2">
      <c r="A48" s="34">
        <v>15</v>
      </c>
      <c r="B48" s="34"/>
      <c r="C48" s="34"/>
      <c r="D48" s="1"/>
      <c r="E48" s="1"/>
      <c r="F48" s="1"/>
      <c r="G48" s="1"/>
      <c r="H48" s="3">
        <f>SUM(D48:G48)</f>
        <v>0</v>
      </c>
    </row>
    <row r="49" spans="1:8" s="38" customFormat="1" ht="15" hidden="1" customHeight="1" x14ac:dyDescent="0.2">
      <c r="A49" s="99" t="s">
        <v>31</v>
      </c>
      <c r="B49" s="100"/>
      <c r="C49" s="101"/>
      <c r="D49" s="4">
        <f>SUM(D46:D48)</f>
        <v>0</v>
      </c>
      <c r="E49" s="4">
        <f>SUM(E46:E48)</f>
        <v>0</v>
      </c>
      <c r="F49" s="4">
        <f>SUM(F46:F48)</f>
        <v>0</v>
      </c>
      <c r="G49" s="4">
        <f>SUM(G46:G48)</f>
        <v>0</v>
      </c>
      <c r="H49" s="4">
        <f>SUM(H46:H48)</f>
        <v>0</v>
      </c>
    </row>
    <row r="50" spans="1:8" s="38" customFormat="1" ht="15" hidden="1" customHeight="1" x14ac:dyDescent="0.2">
      <c r="A50" s="102" t="s">
        <v>32</v>
      </c>
      <c r="B50" s="103"/>
      <c r="C50" s="104"/>
      <c r="D50" s="2">
        <f>D44+D49</f>
        <v>23.38599</v>
      </c>
      <c r="E50" s="2">
        <f>E44+E49</f>
        <v>0</v>
      </c>
      <c r="F50" s="2">
        <f>F44+F49</f>
        <v>141.29796000000002</v>
      </c>
      <c r="G50" s="2">
        <f>G44+G49</f>
        <v>0</v>
      </c>
      <c r="H50" s="2">
        <f>H44+H49</f>
        <v>164.68395000000001</v>
      </c>
    </row>
    <row r="51" spans="1:8" s="38" customFormat="1" ht="24" hidden="1" customHeight="1" x14ac:dyDescent="0.2">
      <c r="A51" s="40"/>
      <c r="B51" s="98" t="s">
        <v>33</v>
      </c>
      <c r="C51" s="98"/>
      <c r="D51" s="98"/>
      <c r="E51" s="98"/>
      <c r="F51" s="98"/>
      <c r="G51" s="115"/>
      <c r="H51" s="5"/>
    </row>
    <row r="52" spans="1:8" s="38" customFormat="1" ht="15" hidden="1" customHeight="1" x14ac:dyDescent="0.2">
      <c r="A52" s="34">
        <v>6</v>
      </c>
      <c r="B52" s="34"/>
      <c r="C52" s="34"/>
      <c r="D52" s="1"/>
      <c r="E52" s="1"/>
      <c r="F52" s="1"/>
      <c r="G52" s="1"/>
      <c r="H52" s="3">
        <f>SUM(D52:G52)</f>
        <v>0</v>
      </c>
    </row>
    <row r="53" spans="1:8" s="38" customFormat="1" ht="15" hidden="1" customHeight="1" x14ac:dyDescent="0.2">
      <c r="A53" s="34">
        <v>17</v>
      </c>
      <c r="B53" s="34"/>
      <c r="C53" s="34"/>
      <c r="D53" s="1"/>
      <c r="E53" s="1"/>
      <c r="F53" s="1"/>
      <c r="G53" s="1"/>
      <c r="H53" s="3">
        <f>SUM(D53:G53)</f>
        <v>0</v>
      </c>
    </row>
    <row r="54" spans="1:8" s="38" customFormat="1" ht="15" hidden="1" customHeight="1" x14ac:dyDescent="0.2">
      <c r="A54" s="34">
        <v>18</v>
      </c>
      <c r="B54" s="34"/>
      <c r="C54" s="34"/>
      <c r="D54" s="1"/>
      <c r="E54" s="1"/>
      <c r="F54" s="1"/>
      <c r="G54" s="1"/>
      <c r="H54" s="3">
        <f>SUM(D54:G54)</f>
        <v>0</v>
      </c>
    </row>
    <row r="55" spans="1:8" s="38" customFormat="1" ht="15" hidden="1" customHeight="1" x14ac:dyDescent="0.2">
      <c r="A55" s="99" t="s">
        <v>34</v>
      </c>
      <c r="B55" s="100"/>
      <c r="C55" s="101"/>
      <c r="D55" s="4">
        <f>SUM(D52:D54)</f>
        <v>0</v>
      </c>
      <c r="E55" s="4">
        <f>SUM(E52:E54)</f>
        <v>0</v>
      </c>
      <c r="F55" s="4">
        <f>SUM(F52:F54)</f>
        <v>0</v>
      </c>
      <c r="G55" s="4">
        <f>SUM(G52:G54)</f>
        <v>0</v>
      </c>
      <c r="H55" s="4">
        <f>SUM(H52:H54)</f>
        <v>0</v>
      </c>
    </row>
    <row r="56" spans="1:8" s="38" customFormat="1" ht="15" hidden="1" customHeight="1" x14ac:dyDescent="0.2">
      <c r="A56" s="102" t="s">
        <v>35</v>
      </c>
      <c r="B56" s="103"/>
      <c r="C56" s="104"/>
      <c r="D56" s="2">
        <f>D50+D55</f>
        <v>23.38599</v>
      </c>
      <c r="E56" s="2">
        <f>E50+E55</f>
        <v>0</v>
      </c>
      <c r="F56" s="2">
        <f>F50+F55</f>
        <v>141.29796000000002</v>
      </c>
      <c r="G56" s="2">
        <f>G50+G55</f>
        <v>0</v>
      </c>
      <c r="H56" s="2">
        <f>H50+H55</f>
        <v>164.68395000000001</v>
      </c>
    </row>
    <row r="57" spans="1:8" s="38" customFormat="1" ht="21.75" hidden="1" customHeight="1" x14ac:dyDescent="0.2">
      <c r="A57" s="40"/>
      <c r="B57" s="98" t="s">
        <v>36</v>
      </c>
      <c r="C57" s="98"/>
      <c r="D57" s="98"/>
      <c r="E57" s="98"/>
      <c r="F57" s="98"/>
      <c r="G57" s="115"/>
      <c r="H57" s="5"/>
    </row>
    <row r="58" spans="1:8" s="38" customFormat="1" ht="15" hidden="1" customHeight="1" x14ac:dyDescent="0.2">
      <c r="A58" s="34">
        <v>7</v>
      </c>
      <c r="B58" s="34"/>
      <c r="C58" s="34"/>
      <c r="D58" s="1"/>
      <c r="E58" s="1"/>
      <c r="F58" s="1"/>
      <c r="G58" s="1"/>
      <c r="H58" s="3">
        <f>SUM(D58:G58)</f>
        <v>0</v>
      </c>
    </row>
    <row r="59" spans="1:8" s="38" customFormat="1" ht="15" hidden="1" customHeight="1" x14ac:dyDescent="0.2">
      <c r="A59" s="34">
        <v>20</v>
      </c>
      <c r="B59" s="34"/>
      <c r="C59" s="34"/>
      <c r="D59" s="1"/>
      <c r="E59" s="1"/>
      <c r="F59" s="1"/>
      <c r="G59" s="1"/>
      <c r="H59" s="3">
        <f>SUM(D59:G59)</f>
        <v>0</v>
      </c>
    </row>
    <row r="60" spans="1:8" s="38" customFormat="1" ht="15" hidden="1" customHeight="1" x14ac:dyDescent="0.2">
      <c r="A60" s="34">
        <v>21</v>
      </c>
      <c r="B60" s="34"/>
      <c r="C60" s="34"/>
      <c r="D60" s="1"/>
      <c r="E60" s="1"/>
      <c r="F60" s="1"/>
      <c r="G60" s="1"/>
      <c r="H60" s="3">
        <f>SUM(D60:G60)</f>
        <v>0</v>
      </c>
    </row>
    <row r="61" spans="1:8" s="38" customFormat="1" ht="15" hidden="1" customHeight="1" x14ac:dyDescent="0.2">
      <c r="A61" s="99" t="s">
        <v>37</v>
      </c>
      <c r="B61" s="100"/>
      <c r="C61" s="101"/>
      <c r="D61" s="4">
        <f>SUM(D58:D60)</f>
        <v>0</v>
      </c>
      <c r="E61" s="4">
        <f>SUM(E58:E60)</f>
        <v>0</v>
      </c>
      <c r="F61" s="4">
        <f>SUM(F58:F60)</f>
        <v>0</v>
      </c>
      <c r="G61" s="4">
        <f>SUM(G58:G60)</f>
        <v>0</v>
      </c>
      <c r="H61" s="4">
        <f>SUM(H58:H60)</f>
        <v>0</v>
      </c>
    </row>
    <row r="62" spans="1:8" s="38" customFormat="1" ht="15" hidden="1" customHeight="1" x14ac:dyDescent="0.2">
      <c r="A62" s="102" t="s">
        <v>38</v>
      </c>
      <c r="B62" s="103"/>
      <c r="C62" s="104"/>
      <c r="D62" s="2">
        <f>D56+D61</f>
        <v>23.38599</v>
      </c>
      <c r="E62" s="2">
        <f>E56+E61</f>
        <v>0</v>
      </c>
      <c r="F62" s="2">
        <f>F56+F61</f>
        <v>141.29796000000002</v>
      </c>
      <c r="G62" s="2">
        <f>G56+G61</f>
        <v>0</v>
      </c>
      <c r="H62" s="2">
        <f>H56+H61</f>
        <v>164.68395000000001</v>
      </c>
    </row>
    <row r="63" spans="1:8" s="33" customFormat="1" ht="21.75" customHeight="1" x14ac:dyDescent="0.2">
      <c r="A63" s="41"/>
      <c r="B63" s="98" t="s">
        <v>5</v>
      </c>
      <c r="C63" s="98"/>
      <c r="D63" s="98"/>
      <c r="E63" s="98"/>
      <c r="F63" s="98"/>
      <c r="G63" s="98"/>
      <c r="H63" s="32"/>
    </row>
    <row r="64" spans="1:8" s="33" customFormat="1" ht="45" x14ac:dyDescent="0.2">
      <c r="A64" s="34">
        <v>4</v>
      </c>
      <c r="B64" s="72" t="s">
        <v>39</v>
      </c>
      <c r="C64" s="87" t="s">
        <v>83</v>
      </c>
      <c r="D64" s="73">
        <f>ROUND(D62*2%,5)</f>
        <v>0.46772000000000002</v>
      </c>
      <c r="E64" s="73">
        <f t="shared" ref="E64:G64" si="1">E62*2.5%</f>
        <v>0</v>
      </c>
      <c r="F64" s="73">
        <f>F62*0%</f>
        <v>0</v>
      </c>
      <c r="G64" s="73">
        <f t="shared" si="1"/>
        <v>0</v>
      </c>
      <c r="H64" s="74">
        <f t="shared" ref="H64" si="2">SUM(D64:G64)</f>
        <v>0.46772000000000002</v>
      </c>
    </row>
    <row r="65" spans="1:8" s="33" customFormat="1" ht="15" hidden="1" customHeight="1" x14ac:dyDescent="0.2">
      <c r="A65" s="42">
        <v>23</v>
      </c>
      <c r="B65" s="43"/>
      <c r="C65" s="44"/>
      <c r="D65" s="6"/>
      <c r="E65" s="6"/>
      <c r="F65" s="6"/>
      <c r="G65" s="6"/>
      <c r="H65" s="7">
        <f>SUM(D65:G65)</f>
        <v>0</v>
      </c>
    </row>
    <row r="66" spans="1:8" s="33" customFormat="1" ht="15" hidden="1" customHeight="1" x14ac:dyDescent="0.2">
      <c r="A66" s="42">
        <v>24</v>
      </c>
      <c r="B66" s="43"/>
      <c r="C66" s="44"/>
      <c r="D66" s="6"/>
      <c r="E66" s="6"/>
      <c r="F66" s="6"/>
      <c r="G66" s="6"/>
      <c r="H66" s="7">
        <f>SUM(D66:G66)</f>
        <v>0</v>
      </c>
    </row>
    <row r="67" spans="1:8" s="33" customFormat="1" x14ac:dyDescent="0.2">
      <c r="A67" s="99" t="s">
        <v>40</v>
      </c>
      <c r="B67" s="100"/>
      <c r="C67" s="101"/>
      <c r="D67" s="8">
        <f>SUM(D64:D66)</f>
        <v>0.46772000000000002</v>
      </c>
      <c r="E67" s="8">
        <f>SUM(E64:E66)</f>
        <v>0</v>
      </c>
      <c r="F67" s="8">
        <f>SUM(F64:F66)</f>
        <v>0</v>
      </c>
      <c r="G67" s="8">
        <f>SUM(G64:G66)</f>
        <v>0</v>
      </c>
      <c r="H67" s="8">
        <f>SUM(H64:H66)</f>
        <v>0.46772000000000002</v>
      </c>
    </row>
    <row r="68" spans="1:8" s="33" customFormat="1" x14ac:dyDescent="0.2">
      <c r="A68" s="102" t="s">
        <v>41</v>
      </c>
      <c r="B68" s="103"/>
      <c r="C68" s="104"/>
      <c r="D68" s="11">
        <f>D62+D67</f>
        <v>23.85371</v>
      </c>
      <c r="E68" s="11">
        <f>E62+E67</f>
        <v>0</v>
      </c>
      <c r="F68" s="11">
        <f>F62+F67</f>
        <v>141.29796000000002</v>
      </c>
      <c r="G68" s="11">
        <f>G62+G67</f>
        <v>0</v>
      </c>
      <c r="H68" s="11">
        <f>H62+H67</f>
        <v>165.15167000000002</v>
      </c>
    </row>
    <row r="69" spans="1:8" s="33" customFormat="1" ht="23.25" customHeight="1" x14ac:dyDescent="0.2">
      <c r="A69" s="41"/>
      <c r="B69" s="98" t="s">
        <v>6</v>
      </c>
      <c r="C69" s="98"/>
      <c r="D69" s="98"/>
      <c r="E69" s="98"/>
      <c r="F69" s="98"/>
      <c r="G69" s="98"/>
      <c r="H69" s="32"/>
    </row>
    <row r="70" spans="1:8" s="33" customFormat="1" ht="60" x14ac:dyDescent="0.2">
      <c r="A70" s="42">
        <v>5</v>
      </c>
      <c r="B70" s="80" t="s">
        <v>7</v>
      </c>
      <c r="C70" s="72" t="s">
        <v>8</v>
      </c>
      <c r="D70" s="73">
        <f>ROUND(D68*1.9%,5)</f>
        <v>0.45322000000000001</v>
      </c>
      <c r="E70" s="73">
        <f>ROUND(E68*1.9%,2)</f>
        <v>0</v>
      </c>
      <c r="F70" s="73">
        <f>ROUND(F68*0%,2)</f>
        <v>0</v>
      </c>
      <c r="G70" s="73">
        <f>ROUND(G68*1.9%,2)</f>
        <v>0</v>
      </c>
      <c r="H70" s="74">
        <f t="shared" ref="H70" si="3">SUM(D70:G70)</f>
        <v>0.45322000000000001</v>
      </c>
    </row>
    <row r="71" spans="1:8" s="33" customFormat="1" ht="15.75" hidden="1" customHeight="1" x14ac:dyDescent="0.2">
      <c r="A71" s="34"/>
      <c r="B71" s="85"/>
      <c r="C71" s="39"/>
      <c r="D71" s="6"/>
      <c r="E71" s="6"/>
      <c r="F71" s="6"/>
      <c r="G71" s="79">
        <f>0/1000</f>
        <v>0</v>
      </c>
      <c r="H71" s="10">
        <f>SUM(D71:G71)</f>
        <v>0</v>
      </c>
    </row>
    <row r="72" spans="1:8" s="33" customFormat="1" ht="15.75" hidden="1" customHeight="1" x14ac:dyDescent="0.2">
      <c r="A72" s="34"/>
      <c r="B72" s="85"/>
      <c r="C72" s="39"/>
      <c r="D72" s="6"/>
      <c r="E72" s="6"/>
      <c r="F72" s="6"/>
      <c r="G72" s="6">
        <f>0/1000</f>
        <v>0</v>
      </c>
      <c r="H72" s="12">
        <f>SUM(D72:G72)</f>
        <v>0</v>
      </c>
    </row>
    <row r="73" spans="1:8" s="33" customFormat="1" ht="15.75" x14ac:dyDescent="0.2">
      <c r="A73" s="34">
        <v>6</v>
      </c>
      <c r="B73" s="86" t="s">
        <v>82</v>
      </c>
      <c r="C73" s="39" t="s">
        <v>92</v>
      </c>
      <c r="D73" s="6"/>
      <c r="E73" s="6"/>
      <c r="F73" s="6"/>
      <c r="G73" s="6">
        <f>0/1000</f>
        <v>0</v>
      </c>
      <c r="H73" s="12">
        <f>SUM(D73:G73)</f>
        <v>0</v>
      </c>
    </row>
    <row r="74" spans="1:8" s="33" customFormat="1" ht="15.75" x14ac:dyDescent="0.2">
      <c r="A74" s="34">
        <v>7</v>
      </c>
      <c r="B74" s="86" t="s">
        <v>93</v>
      </c>
      <c r="C74" s="39" t="s">
        <v>94</v>
      </c>
      <c r="D74" s="6"/>
      <c r="E74" s="6"/>
      <c r="F74" s="6"/>
      <c r="G74" s="6">
        <f>0/1000</f>
        <v>0</v>
      </c>
      <c r="H74" s="12">
        <f>SUM(D74:G74)</f>
        <v>0</v>
      </c>
    </row>
    <row r="75" spans="1:8" s="33" customFormat="1" ht="15.75" hidden="1" x14ac:dyDescent="0.2">
      <c r="A75" s="34">
        <v>8</v>
      </c>
      <c r="B75" s="86" t="s">
        <v>93</v>
      </c>
      <c r="C75" s="39"/>
      <c r="D75" s="6"/>
      <c r="E75" s="6"/>
      <c r="F75" s="6"/>
      <c r="G75" s="6">
        <f>0/1000</f>
        <v>0</v>
      </c>
      <c r="H75" s="12">
        <f>SUM(D75:G75)</f>
        <v>0</v>
      </c>
    </row>
    <row r="76" spans="1:8" s="33" customFormat="1" x14ac:dyDescent="0.2">
      <c r="A76" s="99" t="s">
        <v>42</v>
      </c>
      <c r="B76" s="100"/>
      <c r="C76" s="101"/>
      <c r="D76" s="8">
        <f>SUM(D70:D72)</f>
        <v>0.45322000000000001</v>
      </c>
      <c r="E76" s="8">
        <f>SUM(E70:E72)</f>
        <v>0</v>
      </c>
      <c r="F76" s="8">
        <f>SUM(F70:F72)</f>
        <v>0</v>
      </c>
      <c r="G76" s="8">
        <f>SUM(G70:G75)</f>
        <v>0</v>
      </c>
      <c r="H76" s="8">
        <f>SUM(H70:H75)</f>
        <v>0.45322000000000001</v>
      </c>
    </row>
    <row r="77" spans="1:8" s="33" customFormat="1" x14ac:dyDescent="0.2">
      <c r="A77" s="102" t="s">
        <v>43</v>
      </c>
      <c r="B77" s="103"/>
      <c r="C77" s="104"/>
      <c r="D77" s="11">
        <f>D68+D76</f>
        <v>24.306930000000001</v>
      </c>
      <c r="E77" s="11">
        <f>E68+E76</f>
        <v>0</v>
      </c>
      <c r="F77" s="11">
        <f>F68+F76</f>
        <v>141.29796000000002</v>
      </c>
      <c r="G77" s="11">
        <f>G68+G76</f>
        <v>0</v>
      </c>
      <c r="H77" s="11">
        <f>H68+H76</f>
        <v>165.60489000000001</v>
      </c>
    </row>
    <row r="78" spans="1:8" s="33" customFormat="1" ht="22.5" customHeight="1" x14ac:dyDescent="0.2">
      <c r="A78" s="41"/>
      <c r="B78" s="98" t="s">
        <v>44</v>
      </c>
      <c r="C78" s="98"/>
      <c r="D78" s="98"/>
      <c r="E78" s="98"/>
      <c r="F78" s="98"/>
      <c r="G78" s="98"/>
      <c r="H78" s="34"/>
    </row>
    <row r="79" spans="1:8" s="33" customFormat="1" ht="60" x14ac:dyDescent="0.2">
      <c r="A79" s="34">
        <v>8</v>
      </c>
      <c r="B79" s="45" t="s">
        <v>71</v>
      </c>
      <c r="C79" s="45" t="s">
        <v>70</v>
      </c>
      <c r="D79" s="6"/>
      <c r="E79" s="6"/>
      <c r="F79" s="6"/>
      <c r="G79" s="6">
        <f>ROUND(H77*0.0214,5)</f>
        <v>3.5439400000000001</v>
      </c>
      <c r="H79" s="10">
        <f>SUM(D79:G79)</f>
        <v>3.5439400000000001</v>
      </c>
    </row>
    <row r="80" spans="1:8" s="33" customFormat="1" ht="45" x14ac:dyDescent="0.2">
      <c r="A80" s="42">
        <v>9</v>
      </c>
      <c r="B80" s="45" t="s">
        <v>69</v>
      </c>
      <c r="C80" s="46" t="s">
        <v>68</v>
      </c>
      <c r="D80" s="6"/>
      <c r="E80" s="6"/>
      <c r="F80" s="6"/>
      <c r="G80" s="6">
        <f>ROUND((H77+H94)*0.0568,5)</f>
        <v>10.41872</v>
      </c>
      <c r="H80" s="10">
        <f>SUM(D80:G80)</f>
        <v>10.41872</v>
      </c>
    </row>
    <row r="81" spans="1:8" s="33" customFormat="1" ht="15" hidden="1" customHeight="1" x14ac:dyDescent="0.2">
      <c r="A81" s="42">
        <v>1</v>
      </c>
      <c r="B81" s="45"/>
      <c r="C81" s="46"/>
      <c r="D81" s="6"/>
      <c r="E81" s="6"/>
      <c r="F81" s="6"/>
      <c r="G81" s="6"/>
      <c r="H81" s="7">
        <f>SUM(D81:G81)</f>
        <v>0</v>
      </c>
    </row>
    <row r="82" spans="1:8" s="33" customFormat="1" x14ac:dyDescent="0.2">
      <c r="A82" s="99" t="s">
        <v>45</v>
      </c>
      <c r="B82" s="100"/>
      <c r="C82" s="101"/>
      <c r="D82" s="8">
        <f>SUM(D79:D81)</f>
        <v>0</v>
      </c>
      <c r="E82" s="8">
        <f>SUM(E79:E81)</f>
        <v>0</v>
      </c>
      <c r="F82" s="8">
        <f>SUM(F79:F81)</f>
        <v>0</v>
      </c>
      <c r="G82" s="8">
        <f>SUM(G79:G81)</f>
        <v>13.96266</v>
      </c>
      <c r="H82" s="8">
        <f>SUM(D82:G82)</f>
        <v>13.96266</v>
      </c>
    </row>
    <row r="83" spans="1:8" s="33" customFormat="1" x14ac:dyDescent="0.2">
      <c r="A83" s="102" t="s">
        <v>46</v>
      </c>
      <c r="B83" s="103"/>
      <c r="C83" s="104"/>
      <c r="D83" s="11">
        <f>D77+D82</f>
        <v>24.306930000000001</v>
      </c>
      <c r="E83" s="11">
        <f>E77+E82</f>
        <v>0</v>
      </c>
      <c r="F83" s="11">
        <f>F77+F82</f>
        <v>141.29796000000002</v>
      </c>
      <c r="G83" s="11">
        <f>G77+G82</f>
        <v>13.96266</v>
      </c>
      <c r="H83" s="11">
        <f>H77+H82</f>
        <v>179.56755000000001</v>
      </c>
    </row>
    <row r="84" spans="1:8" s="33" customFormat="1" ht="23.25" hidden="1" customHeight="1" x14ac:dyDescent="0.2">
      <c r="A84" s="41"/>
      <c r="B84" s="98" t="s">
        <v>47</v>
      </c>
      <c r="C84" s="98"/>
      <c r="D84" s="98"/>
      <c r="E84" s="98"/>
      <c r="F84" s="98"/>
      <c r="G84" s="98"/>
      <c r="H84" s="34"/>
    </row>
    <row r="85" spans="1:8" s="33" customFormat="1" ht="15" hidden="1" customHeight="1" x14ac:dyDescent="0.2">
      <c r="A85" s="42">
        <v>13</v>
      </c>
      <c r="B85" s="45"/>
      <c r="C85" s="46"/>
      <c r="D85" s="1"/>
      <c r="E85" s="1"/>
      <c r="F85" s="1"/>
      <c r="G85" s="1"/>
      <c r="H85" s="3">
        <f>SUM(D85:G85)</f>
        <v>0</v>
      </c>
    </row>
    <row r="86" spans="1:8" s="33" customFormat="1" ht="15" hidden="1" customHeight="1" x14ac:dyDescent="0.2">
      <c r="A86" s="42">
        <v>32</v>
      </c>
      <c r="B86" s="45"/>
      <c r="C86" s="46"/>
      <c r="D86" s="1"/>
      <c r="E86" s="1"/>
      <c r="F86" s="1"/>
      <c r="G86" s="1"/>
      <c r="H86" s="3">
        <f>SUM(D86:G86)</f>
        <v>0</v>
      </c>
    </row>
    <row r="87" spans="1:8" s="33" customFormat="1" ht="15" hidden="1" customHeight="1" x14ac:dyDescent="0.2">
      <c r="A87" s="42">
        <v>33</v>
      </c>
      <c r="B87" s="45"/>
      <c r="C87" s="46"/>
      <c r="D87" s="1"/>
      <c r="E87" s="1"/>
      <c r="F87" s="1"/>
      <c r="G87" s="1"/>
      <c r="H87" s="3">
        <f>SUM(D87:G87)</f>
        <v>0</v>
      </c>
    </row>
    <row r="88" spans="1:8" s="33" customFormat="1" ht="15" hidden="1" customHeight="1" x14ac:dyDescent="0.2">
      <c r="A88" s="99" t="s">
        <v>45</v>
      </c>
      <c r="B88" s="100"/>
      <c r="C88" s="101"/>
      <c r="D88" s="4">
        <f>SUM(D85:D87)</f>
        <v>0</v>
      </c>
      <c r="E88" s="4">
        <f>SUM(E85:E87)</f>
        <v>0</v>
      </c>
      <c r="F88" s="4">
        <f>SUM(F85:F87)</f>
        <v>0</v>
      </c>
      <c r="G88" s="4">
        <f>SUM(G85:G87)</f>
        <v>0</v>
      </c>
      <c r="H88" s="4">
        <f>SUM(D88:G88)</f>
        <v>0</v>
      </c>
    </row>
    <row r="89" spans="1:8" s="33" customFormat="1" ht="15" hidden="1" customHeight="1" x14ac:dyDescent="0.2">
      <c r="A89" s="102" t="s">
        <v>48</v>
      </c>
      <c r="B89" s="103"/>
      <c r="C89" s="104"/>
      <c r="D89" s="2">
        <f>D83+D88</f>
        <v>24.306930000000001</v>
      </c>
      <c r="E89" s="2">
        <f>E83+E88</f>
        <v>0</v>
      </c>
      <c r="F89" s="2">
        <f>F83+F88</f>
        <v>141.29796000000002</v>
      </c>
      <c r="G89" s="2">
        <f>G83+G88</f>
        <v>13.96266</v>
      </c>
      <c r="H89" s="2">
        <f>H83+H88</f>
        <v>179.56755000000001</v>
      </c>
    </row>
    <row r="90" spans="1:8" s="33" customFormat="1" ht="22.5" customHeight="1" x14ac:dyDescent="0.2">
      <c r="A90" s="41"/>
      <c r="B90" s="98" t="s">
        <v>49</v>
      </c>
      <c r="C90" s="98"/>
      <c r="D90" s="98"/>
      <c r="E90" s="98"/>
      <c r="F90" s="98"/>
      <c r="G90" s="98"/>
      <c r="H90" s="34"/>
    </row>
    <row r="91" spans="1:8" s="33" customFormat="1" ht="42" customHeight="1" x14ac:dyDescent="0.2">
      <c r="A91" s="34">
        <v>10</v>
      </c>
      <c r="B91" s="88" t="s">
        <v>85</v>
      </c>
      <c r="C91" s="81" t="s">
        <v>9</v>
      </c>
      <c r="D91" s="6"/>
      <c r="E91" s="6"/>
      <c r="F91" s="6"/>
      <c r="G91" s="6">
        <f>96601.75/5.42/1000</f>
        <v>17.823201107011069</v>
      </c>
      <c r="H91" s="10">
        <f>SUM(D91:G91)</f>
        <v>17.823201107011069</v>
      </c>
    </row>
    <row r="92" spans="1:8" s="33" customFormat="1" ht="15" hidden="1" customHeight="1" x14ac:dyDescent="0.2">
      <c r="A92" s="42">
        <v>14</v>
      </c>
      <c r="B92" s="34" t="s">
        <v>67</v>
      </c>
      <c r="C92" s="34" t="e">
        <f>#REF!</f>
        <v>#REF!</v>
      </c>
      <c r="D92" s="6"/>
      <c r="E92" s="6"/>
      <c r="F92" s="6"/>
      <c r="G92" s="6">
        <v>0</v>
      </c>
      <c r="H92" s="10">
        <f>SUM(D92:G92)</f>
        <v>0</v>
      </c>
    </row>
    <row r="93" spans="1:8" s="33" customFormat="1" ht="15" hidden="1" customHeight="1" x14ac:dyDescent="0.2">
      <c r="A93" s="42"/>
      <c r="B93" s="34"/>
      <c r="C93" s="47"/>
      <c r="D93" s="6"/>
      <c r="E93" s="6"/>
      <c r="F93" s="6"/>
      <c r="G93" s="6"/>
      <c r="H93" s="7">
        <f>SUM(D93:G93)</f>
        <v>0</v>
      </c>
    </row>
    <row r="94" spans="1:8" s="33" customFormat="1" x14ac:dyDescent="0.2">
      <c r="A94" s="99" t="s">
        <v>50</v>
      </c>
      <c r="B94" s="100"/>
      <c r="C94" s="101"/>
      <c r="D94" s="8">
        <f>SUM(D91:D93)</f>
        <v>0</v>
      </c>
      <c r="E94" s="8">
        <f>SUM(E91:E93)</f>
        <v>0</v>
      </c>
      <c r="F94" s="8">
        <f>SUM(F91:F93)</f>
        <v>0</v>
      </c>
      <c r="G94" s="8">
        <f>SUM(G91:G93)</f>
        <v>17.823201107011069</v>
      </c>
      <c r="H94" s="8">
        <f>SUM(H91:H93)</f>
        <v>17.823201107011069</v>
      </c>
    </row>
    <row r="95" spans="1:8" s="33" customFormat="1" x14ac:dyDescent="0.2">
      <c r="A95" s="102" t="s">
        <v>51</v>
      </c>
      <c r="B95" s="103"/>
      <c r="C95" s="104"/>
      <c r="D95" s="11">
        <f>D89+D94</f>
        <v>24.306930000000001</v>
      </c>
      <c r="E95" s="11">
        <f>E89+E94</f>
        <v>0</v>
      </c>
      <c r="F95" s="11">
        <f>F89+F94</f>
        <v>141.29796000000002</v>
      </c>
      <c r="G95" s="11">
        <f>G89+G94</f>
        <v>31.785861107011069</v>
      </c>
      <c r="H95" s="11">
        <f>H94+H89</f>
        <v>197.39075110701108</v>
      </c>
    </row>
    <row r="96" spans="1:8" s="33" customFormat="1" ht="23.25" customHeight="1" x14ac:dyDescent="0.2">
      <c r="A96" s="41"/>
      <c r="B96" s="98" t="s">
        <v>52</v>
      </c>
      <c r="C96" s="98"/>
      <c r="D96" s="98"/>
      <c r="E96" s="98"/>
      <c r="F96" s="98"/>
      <c r="G96" s="98"/>
      <c r="H96" s="34"/>
    </row>
    <row r="97" spans="1:8" s="33" customFormat="1" ht="30" x14ac:dyDescent="0.2">
      <c r="A97" s="34">
        <v>11</v>
      </c>
      <c r="B97" s="45" t="s">
        <v>64</v>
      </c>
      <c r="C97" s="88" t="s">
        <v>78</v>
      </c>
      <c r="D97" s="6">
        <f>ROUND(D95*0.03,5)</f>
        <v>0.72921000000000002</v>
      </c>
      <c r="E97" s="6">
        <f>ROUND(E95*0.03,6)</f>
        <v>0</v>
      </c>
      <c r="F97" s="6">
        <f>ROUND(F95*0.03,5)</f>
        <v>4.2389400000000004</v>
      </c>
      <c r="G97" s="6">
        <f>ROUND(G95*0.03,5)</f>
        <v>0.95357999999999998</v>
      </c>
      <c r="H97" s="10">
        <f>SUM(D97:G97)</f>
        <v>5.9217300000000002</v>
      </c>
    </row>
    <row r="98" spans="1:8" s="33" customFormat="1" ht="15" hidden="1" customHeight="1" x14ac:dyDescent="0.2">
      <c r="A98" s="34">
        <v>38</v>
      </c>
      <c r="B98" s="45"/>
      <c r="C98" s="45"/>
      <c r="D98" s="6"/>
      <c r="E98" s="6"/>
      <c r="F98" s="6"/>
      <c r="G98" s="6"/>
      <c r="H98" s="7">
        <f>SUM(D98:G98)</f>
        <v>0</v>
      </c>
    </row>
    <row r="99" spans="1:8" s="33" customFormat="1" ht="15" hidden="1" customHeight="1" x14ac:dyDescent="0.2">
      <c r="A99" s="34">
        <v>39</v>
      </c>
      <c r="B99" s="45"/>
      <c r="C99" s="45"/>
      <c r="D99" s="6"/>
      <c r="E99" s="6"/>
      <c r="F99" s="6"/>
      <c r="G99" s="6"/>
      <c r="H99" s="7">
        <f>SUM(D99:G99)</f>
        <v>0</v>
      </c>
    </row>
    <row r="100" spans="1:8" s="33" customFormat="1" x14ac:dyDescent="0.2">
      <c r="A100" s="48"/>
      <c r="B100" s="48"/>
      <c r="C100" s="34" t="s">
        <v>53</v>
      </c>
      <c r="D100" s="49">
        <f>SUM(D97:D99)</f>
        <v>0.72921000000000002</v>
      </c>
      <c r="E100" s="49">
        <f>SUM(E97:E99)</f>
        <v>0</v>
      </c>
      <c r="F100" s="49">
        <f>SUM(F97:F99)</f>
        <v>4.2389400000000004</v>
      </c>
      <c r="G100" s="49">
        <f>SUM(G97:G99)</f>
        <v>0.95357999999999998</v>
      </c>
      <c r="H100" s="49">
        <f>SUM(H97:H99)</f>
        <v>5.9217300000000002</v>
      </c>
    </row>
    <row r="101" spans="1:8" s="33" customFormat="1" x14ac:dyDescent="0.2">
      <c r="A101" s="48"/>
      <c r="B101" s="48"/>
      <c r="C101" s="30" t="s">
        <v>54</v>
      </c>
      <c r="D101" s="11">
        <f>D95+D100</f>
        <v>25.03614</v>
      </c>
      <c r="E101" s="11">
        <f>E95+E100</f>
        <v>0</v>
      </c>
      <c r="F101" s="11">
        <f>F95+F100</f>
        <v>145.53690000000003</v>
      </c>
      <c r="G101" s="11">
        <f>G95+G100</f>
        <v>32.739441107011068</v>
      </c>
      <c r="H101" s="11">
        <f>H95+H100</f>
        <v>203.31248110701108</v>
      </c>
    </row>
    <row r="102" spans="1:8" s="33" customFormat="1" x14ac:dyDescent="0.2">
      <c r="A102" s="48"/>
      <c r="B102" s="98" t="s">
        <v>60</v>
      </c>
      <c r="C102" s="98"/>
      <c r="D102" s="98"/>
      <c r="E102" s="98"/>
      <c r="F102" s="98"/>
      <c r="G102" s="98"/>
      <c r="H102" s="2"/>
    </row>
    <row r="103" spans="1:8" s="33" customFormat="1" ht="15.75" x14ac:dyDescent="0.2">
      <c r="A103" s="34">
        <v>12</v>
      </c>
      <c r="B103" s="48"/>
      <c r="C103" s="50" t="s">
        <v>59</v>
      </c>
      <c r="D103" s="6">
        <f>ROUND(D101*0.2,5)</f>
        <v>5.0072299999999998</v>
      </c>
      <c r="E103" s="6">
        <f>ROUND(E101*0.2,2)</f>
        <v>0</v>
      </c>
      <c r="F103" s="6">
        <f>ROUND(F101*0.2,5)</f>
        <v>29.107379999999999</v>
      </c>
      <c r="G103" s="6">
        <f>ROUND(G101*0.2,5)</f>
        <v>6.5478899999999998</v>
      </c>
      <c r="H103" s="11">
        <f>SUM(D103:G103)</f>
        <v>40.662500000000001</v>
      </c>
    </row>
    <row r="104" spans="1:8" s="33" customFormat="1" ht="47.25" hidden="1" customHeight="1" x14ac:dyDescent="0.2">
      <c r="A104" s="34">
        <v>18</v>
      </c>
      <c r="B104" s="48"/>
      <c r="C104" s="50" t="s">
        <v>56</v>
      </c>
      <c r="D104" s="6"/>
      <c r="E104" s="6"/>
      <c r="F104" s="6"/>
      <c r="G104" s="6"/>
      <c r="H104" s="11">
        <f>SUM(D104:G104)</f>
        <v>0</v>
      </c>
    </row>
    <row r="105" spans="1:8" s="33" customFormat="1" ht="47.25" hidden="1" customHeight="1" x14ac:dyDescent="0.2">
      <c r="A105" s="34">
        <v>19</v>
      </c>
      <c r="B105" s="51"/>
      <c r="C105" s="50" t="s">
        <v>55</v>
      </c>
      <c r="D105" s="6"/>
      <c r="E105" s="6"/>
      <c r="F105" s="6"/>
      <c r="G105" s="6"/>
      <c r="H105" s="11">
        <f>SUM(D105:G105)</f>
        <v>0</v>
      </c>
    </row>
    <row r="106" spans="1:8" s="33" customFormat="1" ht="15.75" x14ac:dyDescent="0.2">
      <c r="A106" s="51"/>
      <c r="B106" s="51"/>
      <c r="C106" s="52" t="s">
        <v>57</v>
      </c>
      <c r="D106" s="11">
        <f>SUM(D103:D105)</f>
        <v>5.0072299999999998</v>
      </c>
      <c r="E106" s="11">
        <f>SUM(E103:E105)</f>
        <v>0</v>
      </c>
      <c r="F106" s="11">
        <f>SUM(F103:F105)</f>
        <v>29.107379999999999</v>
      </c>
      <c r="G106" s="11">
        <f>SUM(G103:G105)</f>
        <v>6.5478899999999998</v>
      </c>
      <c r="H106" s="11">
        <f>SUM(H103:H105)</f>
        <v>40.662500000000001</v>
      </c>
    </row>
    <row r="107" spans="1:8" s="33" customFormat="1" ht="31.5" x14ac:dyDescent="0.2">
      <c r="A107" s="51"/>
      <c r="B107" s="51"/>
      <c r="C107" s="52" t="s">
        <v>58</v>
      </c>
      <c r="D107" s="11">
        <f>D101+D106</f>
        <v>30.043369999999999</v>
      </c>
      <c r="E107" s="11">
        <f>E101+E106</f>
        <v>0</v>
      </c>
      <c r="F107" s="11">
        <f>F101+F106</f>
        <v>174.64428000000004</v>
      </c>
      <c r="G107" s="11">
        <f>G101+G106</f>
        <v>39.28733110701107</v>
      </c>
      <c r="H107" s="6">
        <f>H101+H106</f>
        <v>243.97498110701108</v>
      </c>
    </row>
    <row r="108" spans="1:8" s="33" customFormat="1" x14ac:dyDescent="0.2"/>
    <row r="109" spans="1:8" s="53" customFormat="1" ht="18.75" x14ac:dyDescent="0.3">
      <c r="B109" s="54"/>
      <c r="C109" s="54" t="s">
        <v>95</v>
      </c>
      <c r="D109" s="54"/>
      <c r="E109" s="55"/>
      <c r="F109" s="54" t="s">
        <v>96</v>
      </c>
    </row>
    <row r="110" spans="1:8" s="33" customFormat="1" x14ac:dyDescent="0.25">
      <c r="B110" s="53" t="s">
        <v>11</v>
      </c>
    </row>
    <row r="111" spans="1:8" s="33" customFormat="1" x14ac:dyDescent="0.2"/>
    <row r="112" spans="1:8" s="33" customFormat="1" x14ac:dyDescent="0.2"/>
    <row r="113" s="33" customFormat="1" x14ac:dyDescent="0.2"/>
    <row r="114" s="33" customFormat="1" x14ac:dyDescent="0.2"/>
  </sheetData>
  <mergeCells count="56">
    <mergeCell ref="A31:C31"/>
    <mergeCell ref="A32:C32"/>
    <mergeCell ref="B33:G33"/>
    <mergeCell ref="A23:C23"/>
    <mergeCell ref="B24:G24"/>
    <mergeCell ref="A16:A17"/>
    <mergeCell ref="B16:B17"/>
    <mergeCell ref="C16:C17"/>
    <mergeCell ref="D16:G16"/>
    <mergeCell ref="H16:H17"/>
    <mergeCell ref="B9:H9"/>
    <mergeCell ref="B11:H11"/>
    <mergeCell ref="B12:H12"/>
    <mergeCell ref="B19:G19"/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A37:C37"/>
    <mergeCell ref="A38:C38"/>
    <mergeCell ref="A55:C55"/>
    <mergeCell ref="A56:C56"/>
    <mergeCell ref="B57:G57"/>
    <mergeCell ref="A50:C50"/>
    <mergeCell ref="B51:G51"/>
    <mergeCell ref="B39:G39"/>
    <mergeCell ref="A43:C43"/>
    <mergeCell ref="A44:C44"/>
    <mergeCell ref="B45:G45"/>
    <mergeCell ref="A49:C49"/>
    <mergeCell ref="A61:C61"/>
    <mergeCell ref="A62:C62"/>
    <mergeCell ref="B63:G63"/>
    <mergeCell ref="A67:C67"/>
    <mergeCell ref="A68:C68"/>
    <mergeCell ref="B69:G69"/>
    <mergeCell ref="B96:G96"/>
    <mergeCell ref="B102:G102"/>
    <mergeCell ref="A82:C82"/>
    <mergeCell ref="A83:C83"/>
    <mergeCell ref="B84:G84"/>
    <mergeCell ref="A88:C88"/>
    <mergeCell ref="A89:C89"/>
    <mergeCell ref="B90:G90"/>
    <mergeCell ref="A94:C94"/>
    <mergeCell ref="A95:C95"/>
    <mergeCell ref="A76:C76"/>
    <mergeCell ref="A77:C77"/>
    <mergeCell ref="B78:G78"/>
  </mergeCells>
  <printOptions horizontalCentered="1"/>
  <pageMargins left="0.25" right="0.25" top="0.75" bottom="0.75" header="0.3" footer="0.3"/>
  <pageSetup paperSize="9" scale="63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5D54F-AC76-49B9-8BF1-C544224607C3}">
  <sheetPr>
    <tabColor rgb="FFFFFF00"/>
    <pageSetUpPr fitToPage="1"/>
  </sheetPr>
  <dimension ref="A1:M109"/>
  <sheetViews>
    <sheetView tabSelected="1" view="pageBreakPreview" zoomScale="80" zoomScaleNormal="80" zoomScaleSheetLayoutView="80" workbookViewId="0">
      <selection activeCell="D4" sqref="D4"/>
    </sheetView>
  </sheetViews>
  <sheetFormatPr defaultRowHeight="15" x14ac:dyDescent="0.25"/>
  <cols>
    <col min="1" max="1" width="6" style="56" customWidth="1"/>
    <col min="2" max="2" width="14.5" style="56" customWidth="1"/>
    <col min="3" max="3" width="40.33203125" style="56" customWidth="1"/>
    <col min="4" max="4" width="22.83203125" style="56" bestFit="1" customWidth="1"/>
    <col min="5" max="5" width="20.83203125" style="56" bestFit="1" customWidth="1"/>
    <col min="6" max="6" width="20.83203125" style="56" customWidth="1"/>
    <col min="7" max="7" width="16.1640625" style="56" bestFit="1" customWidth="1"/>
    <col min="8" max="8" width="19.33203125" style="56" customWidth="1"/>
    <col min="9" max="9" width="15.83203125" style="56" hidden="1" customWidth="1"/>
    <col min="10" max="10" width="17" style="56" hidden="1" customWidth="1"/>
    <col min="11" max="11" width="17.5" style="56" hidden="1" customWidth="1"/>
    <col min="12" max="12" width="12.5" style="56" customWidth="1"/>
    <col min="13" max="13" width="12.33203125" style="56" customWidth="1"/>
    <col min="14" max="16384" width="9.33203125" style="56"/>
  </cols>
  <sheetData>
    <row r="1" spans="1:12" s="124" customFormat="1" ht="30" customHeight="1" x14ac:dyDescent="0.3">
      <c r="A1" s="121"/>
      <c r="B1" s="130" t="s">
        <v>0</v>
      </c>
      <c r="C1" s="130"/>
      <c r="D1" s="130"/>
      <c r="E1" s="130"/>
      <c r="F1" s="131"/>
      <c r="G1" s="130"/>
      <c r="H1" s="130"/>
    </row>
    <row r="2" spans="1:12" s="124" customFormat="1" ht="18.75" x14ac:dyDescent="0.3">
      <c r="A2" s="121"/>
      <c r="B2" s="132"/>
      <c r="C2" s="132"/>
      <c r="D2" s="132"/>
      <c r="E2" s="132"/>
      <c r="F2" s="133"/>
      <c r="G2" s="132"/>
      <c r="H2" s="132"/>
    </row>
    <row r="3" spans="1:12" s="124" customFormat="1" ht="22.5" customHeight="1" x14ac:dyDescent="0.3">
      <c r="A3" s="121"/>
      <c r="B3" s="134" t="s">
        <v>111</v>
      </c>
      <c r="C3" s="135"/>
      <c r="D3" s="135"/>
      <c r="E3" s="135"/>
      <c r="F3" s="122"/>
      <c r="G3" s="123"/>
      <c r="H3" s="123"/>
    </row>
    <row r="4" spans="1:12" s="124" customFormat="1" ht="18.75" x14ac:dyDescent="0.3">
      <c r="A4" s="121"/>
      <c r="B4" s="136" t="s">
        <v>75</v>
      </c>
      <c r="C4" s="136"/>
      <c r="D4" s="136"/>
      <c r="E4" s="136"/>
      <c r="F4" s="133"/>
      <c r="G4" s="132"/>
      <c r="H4" s="132"/>
    </row>
    <row r="5" spans="1:12" s="124" customFormat="1" ht="25.5" customHeight="1" x14ac:dyDescent="0.3">
      <c r="A5" s="121"/>
      <c r="B5" s="137" t="s">
        <v>112</v>
      </c>
      <c r="C5" s="137"/>
      <c r="D5" s="137"/>
      <c r="E5" s="137"/>
      <c r="F5" s="125"/>
      <c r="G5" s="126"/>
      <c r="H5" s="126"/>
    </row>
    <row r="6" spans="1:12" s="124" customFormat="1" ht="25.5" customHeight="1" x14ac:dyDescent="0.3">
      <c r="A6" s="121"/>
      <c r="B6" s="126" t="s">
        <v>113</v>
      </c>
      <c r="C6" s="126"/>
      <c r="D6" s="126"/>
      <c r="E6" s="126"/>
      <c r="F6" s="125"/>
      <c r="G6" s="126"/>
      <c r="H6" s="126"/>
    </row>
    <row r="7" spans="1:12" s="124" customFormat="1" ht="18.75" x14ac:dyDescent="0.3">
      <c r="A7" s="121"/>
      <c r="B7" s="138" t="s">
        <v>11</v>
      </c>
      <c r="C7" s="121"/>
      <c r="D7" s="121"/>
      <c r="E7" s="121"/>
      <c r="F7" s="138"/>
      <c r="G7" s="121"/>
      <c r="H7" s="121"/>
    </row>
    <row r="8" spans="1:12" s="15" customFormat="1" ht="15.75" x14ac:dyDescent="0.25">
      <c r="B8" s="20"/>
      <c r="F8" s="20"/>
    </row>
    <row r="9" spans="1:12" s="15" customFormat="1" ht="21" x14ac:dyDescent="0.35">
      <c r="B9" s="112" t="s">
        <v>12</v>
      </c>
      <c r="C9" s="112"/>
      <c r="D9" s="112"/>
      <c r="E9" s="112"/>
      <c r="F9" s="112"/>
      <c r="G9" s="112"/>
      <c r="H9" s="112"/>
    </row>
    <row r="10" spans="1:12" s="15" customFormat="1" ht="15.75" x14ac:dyDescent="0.25">
      <c r="B10" s="20"/>
      <c r="F10" s="20"/>
    </row>
    <row r="11" spans="1:12" s="15" customFormat="1" ht="60.75" customHeight="1" x14ac:dyDescent="0.25">
      <c r="A11" s="19"/>
      <c r="B11" s="113" t="s">
        <v>100</v>
      </c>
      <c r="C11" s="113"/>
      <c r="D11" s="113"/>
      <c r="E11" s="113"/>
      <c r="F11" s="113"/>
      <c r="G11" s="113"/>
      <c r="H11" s="113"/>
      <c r="L11" s="15" t="s">
        <v>80</v>
      </c>
    </row>
    <row r="12" spans="1:12" s="15" customFormat="1" ht="15" customHeight="1" x14ac:dyDescent="0.25">
      <c r="A12" s="18"/>
      <c r="B12" s="114" t="s">
        <v>13</v>
      </c>
      <c r="C12" s="114"/>
      <c r="D12" s="114"/>
      <c r="E12" s="114"/>
      <c r="F12" s="114"/>
      <c r="G12" s="114"/>
      <c r="H12" s="114"/>
    </row>
    <row r="13" spans="1:12" s="15" customFormat="1" ht="15" customHeight="1" x14ac:dyDescent="0.25">
      <c r="A13" s="18"/>
      <c r="B13" s="22"/>
      <c r="C13" s="22"/>
      <c r="D13" s="22"/>
      <c r="E13" s="22"/>
      <c r="F13" s="22"/>
      <c r="G13" s="22"/>
      <c r="H13" s="22"/>
    </row>
    <row r="14" spans="1:12" s="15" customFormat="1" ht="15" customHeight="1" x14ac:dyDescent="0.25">
      <c r="A14" s="18"/>
      <c r="B14" s="22"/>
      <c r="D14" s="23" t="s">
        <v>101</v>
      </c>
      <c r="E14" s="22"/>
      <c r="F14" s="22"/>
      <c r="G14" s="22"/>
      <c r="H14" s="22"/>
    </row>
    <row r="15" spans="1:12" s="15" customFormat="1" ht="21" x14ac:dyDescent="0.35">
      <c r="A15" s="24" t="s">
        <v>14</v>
      </c>
      <c r="C15" s="57"/>
      <c r="D15" s="26" t="s">
        <v>102</v>
      </c>
      <c r="E15" s="58"/>
      <c r="G15" s="21"/>
      <c r="H15" s="83" t="s">
        <v>103</v>
      </c>
    </row>
    <row r="16" spans="1:12" s="29" customFormat="1" ht="22.5" customHeight="1" x14ac:dyDescent="0.25">
      <c r="A16" s="111" t="s">
        <v>1</v>
      </c>
      <c r="B16" s="111" t="s">
        <v>2</v>
      </c>
      <c r="C16" s="111" t="s">
        <v>3</v>
      </c>
      <c r="D16" s="111" t="s">
        <v>73</v>
      </c>
      <c r="E16" s="111"/>
      <c r="F16" s="111"/>
      <c r="G16" s="111"/>
      <c r="H16" s="111" t="s">
        <v>15</v>
      </c>
      <c r="I16" s="28"/>
      <c r="J16" s="28"/>
    </row>
    <row r="17" spans="1:8" s="29" customFormat="1" ht="35.25" customHeight="1" x14ac:dyDescent="0.25">
      <c r="A17" s="111"/>
      <c r="B17" s="111"/>
      <c r="C17" s="111"/>
      <c r="D17" s="30" t="s">
        <v>16</v>
      </c>
      <c r="E17" s="30" t="s">
        <v>17</v>
      </c>
      <c r="F17" s="27" t="s">
        <v>18</v>
      </c>
      <c r="G17" s="27" t="s">
        <v>19</v>
      </c>
      <c r="H17" s="111"/>
    </row>
    <row r="18" spans="1:8" s="25" customFormat="1" ht="14.25" customHeight="1" x14ac:dyDescent="0.2">
      <c r="A18" s="27">
        <v>1</v>
      </c>
      <c r="B18" s="27">
        <v>2</v>
      </c>
      <c r="C18" s="27">
        <v>3</v>
      </c>
      <c r="D18" s="30">
        <v>4</v>
      </c>
      <c r="E18" s="30">
        <v>5</v>
      </c>
      <c r="F18" s="30">
        <v>6</v>
      </c>
      <c r="G18" s="30">
        <v>7</v>
      </c>
      <c r="H18" s="30">
        <v>8</v>
      </c>
    </row>
    <row r="19" spans="1:8" s="33" customFormat="1" ht="21.75" customHeight="1" x14ac:dyDescent="0.2">
      <c r="A19" s="31"/>
      <c r="B19" s="109" t="s">
        <v>20</v>
      </c>
      <c r="C19" s="109"/>
      <c r="D19" s="109"/>
      <c r="E19" s="109"/>
      <c r="F19" s="109"/>
      <c r="G19" s="109"/>
      <c r="H19" s="32"/>
    </row>
    <row r="20" spans="1:8" s="33" customFormat="1" ht="15.75" hidden="1" x14ac:dyDescent="0.25">
      <c r="A20" s="34">
        <v>1</v>
      </c>
      <c r="B20" s="89" t="s">
        <v>76</v>
      </c>
      <c r="C20" s="70"/>
      <c r="D20" s="6">
        <f>0/1000</f>
        <v>0</v>
      </c>
      <c r="E20" s="6"/>
      <c r="F20" s="6"/>
      <c r="G20" s="6"/>
      <c r="H20" s="7">
        <f>SUM(D20:G20)</f>
        <v>0</v>
      </c>
    </row>
    <row r="21" spans="1:8" s="33" customFormat="1" ht="15.75" hidden="1" x14ac:dyDescent="0.2">
      <c r="A21" s="34">
        <v>2</v>
      </c>
      <c r="B21" s="89" t="s">
        <v>77</v>
      </c>
      <c r="C21" s="35"/>
      <c r="D21" s="6">
        <f>0/1000</f>
        <v>0</v>
      </c>
      <c r="E21" s="6"/>
      <c r="F21" s="6"/>
      <c r="G21" s="6"/>
      <c r="H21" s="7">
        <f>SUM(D21:G21)</f>
        <v>0</v>
      </c>
    </row>
    <row r="22" spans="1:8" s="33" customFormat="1" hidden="1" x14ac:dyDescent="0.2">
      <c r="A22" s="34">
        <v>3</v>
      </c>
      <c r="B22" s="36"/>
      <c r="C22" s="36"/>
      <c r="D22" s="6"/>
      <c r="E22" s="6"/>
      <c r="F22" s="6"/>
      <c r="G22" s="6"/>
      <c r="H22" s="7">
        <f>SUM(D22:G22)</f>
        <v>0</v>
      </c>
    </row>
    <row r="23" spans="1:8" s="38" customFormat="1" x14ac:dyDescent="0.2">
      <c r="A23" s="99" t="s">
        <v>21</v>
      </c>
      <c r="B23" s="100"/>
      <c r="C23" s="101"/>
      <c r="D23" s="8">
        <f>SUM(D20:D22)</f>
        <v>0</v>
      </c>
      <c r="E23" s="8">
        <f>SUM(E20:E22)</f>
        <v>0</v>
      </c>
      <c r="F23" s="8">
        <f>SUM(F20:F22)</f>
        <v>0</v>
      </c>
      <c r="G23" s="8">
        <f>SUM(G20:G22)</f>
        <v>0</v>
      </c>
      <c r="H23" s="8">
        <f>SUM(H20:H22)</f>
        <v>0</v>
      </c>
    </row>
    <row r="24" spans="1:8" s="33" customFormat="1" ht="24" customHeight="1" x14ac:dyDescent="0.2">
      <c r="A24" s="31"/>
      <c r="B24" s="109" t="s">
        <v>4</v>
      </c>
      <c r="C24" s="109"/>
      <c r="D24" s="109"/>
      <c r="E24" s="109"/>
      <c r="F24" s="109"/>
      <c r="G24" s="109"/>
      <c r="H24" s="32"/>
    </row>
    <row r="25" spans="1:8" s="33" customFormat="1" ht="15.75" hidden="1" x14ac:dyDescent="0.2">
      <c r="A25" s="34">
        <v>1</v>
      </c>
      <c r="B25" s="89"/>
      <c r="C25" s="39"/>
      <c r="D25" s="71">
        <f>0/1000</f>
        <v>0</v>
      </c>
      <c r="E25" s="9">
        <v>0</v>
      </c>
      <c r="F25" s="9">
        <f>0/1000</f>
        <v>0</v>
      </c>
      <c r="G25" s="9"/>
      <c r="H25" s="10">
        <f>SUM(D25:G25)</f>
        <v>0</v>
      </c>
    </row>
    <row r="26" spans="1:8" s="33" customFormat="1" ht="15.75" hidden="1" x14ac:dyDescent="0.2">
      <c r="A26" s="34">
        <v>2</v>
      </c>
      <c r="B26" s="89"/>
      <c r="C26" s="39"/>
      <c r="D26" s="71">
        <f>0/1000</f>
        <v>0</v>
      </c>
      <c r="E26" s="9"/>
      <c r="F26" s="9">
        <f>0/1000</f>
        <v>0</v>
      </c>
      <c r="G26" s="9"/>
      <c r="H26" s="10">
        <f>SUM(D26:G26)</f>
        <v>0</v>
      </c>
    </row>
    <row r="27" spans="1:8" s="33" customFormat="1" ht="33.75" customHeight="1" x14ac:dyDescent="0.2">
      <c r="A27" s="34">
        <v>1</v>
      </c>
      <c r="B27" s="90" t="s">
        <v>81</v>
      </c>
      <c r="C27" s="39" t="s">
        <v>104</v>
      </c>
      <c r="D27" s="9">
        <f>0/1000</f>
        <v>0</v>
      </c>
      <c r="E27" s="9">
        <f>49586.52/1000</f>
        <v>49.58652</v>
      </c>
      <c r="F27" s="9">
        <f>327437/1000</f>
        <v>327.43700000000001</v>
      </c>
      <c r="G27" s="9"/>
      <c r="H27" s="10">
        <f>SUM(D27:G27)</f>
        <v>377.02352000000002</v>
      </c>
    </row>
    <row r="28" spans="1:8" s="38" customFormat="1" x14ac:dyDescent="0.2">
      <c r="A28" s="99" t="s">
        <v>22</v>
      </c>
      <c r="B28" s="100"/>
      <c r="C28" s="101"/>
      <c r="D28" s="8">
        <f>SUM(D25:D27)</f>
        <v>0</v>
      </c>
      <c r="E28" s="8">
        <f>SUM(E25:E27)</f>
        <v>49.58652</v>
      </c>
      <c r="F28" s="8">
        <f>SUM(F25:F27)</f>
        <v>327.43700000000001</v>
      </c>
      <c r="G28" s="8">
        <f>SUM(G25:G27)</f>
        <v>0</v>
      </c>
      <c r="H28" s="8">
        <f>SUM(H25:H27)</f>
        <v>377.02352000000002</v>
      </c>
    </row>
    <row r="29" spans="1:8" s="38" customFormat="1" x14ac:dyDescent="0.2">
      <c r="A29" s="102" t="s">
        <v>23</v>
      </c>
      <c r="B29" s="103"/>
      <c r="C29" s="104"/>
      <c r="D29" s="11">
        <f>D23+D28</f>
        <v>0</v>
      </c>
      <c r="E29" s="11">
        <f>E23+E28</f>
        <v>49.58652</v>
      </c>
      <c r="F29" s="11">
        <f>F23+F28</f>
        <v>327.43700000000001</v>
      </c>
      <c r="G29" s="11">
        <f>G23+G28</f>
        <v>0</v>
      </c>
      <c r="H29" s="11">
        <f>H23+H28</f>
        <v>377.02352000000002</v>
      </c>
    </row>
    <row r="30" spans="1:8" s="38" customFormat="1" ht="21" hidden="1" customHeight="1" x14ac:dyDescent="0.2">
      <c r="A30" s="40"/>
      <c r="B30" s="98" t="s">
        <v>24</v>
      </c>
      <c r="C30" s="98"/>
      <c r="D30" s="98"/>
      <c r="E30" s="98"/>
      <c r="F30" s="98"/>
      <c r="G30" s="115"/>
      <c r="H30" s="5"/>
    </row>
    <row r="31" spans="1:8" s="38" customFormat="1" hidden="1" x14ac:dyDescent="0.2">
      <c r="A31" s="34">
        <v>3</v>
      </c>
      <c r="B31" s="34"/>
      <c r="C31" s="34"/>
      <c r="D31" s="1"/>
      <c r="E31" s="1"/>
      <c r="F31" s="1"/>
      <c r="G31" s="1"/>
      <c r="H31" s="3">
        <f>SUM(D31:G31)</f>
        <v>0</v>
      </c>
    </row>
    <row r="32" spans="1:8" s="38" customFormat="1" hidden="1" x14ac:dyDescent="0.2">
      <c r="A32" s="34">
        <v>8</v>
      </c>
      <c r="B32" s="34"/>
      <c r="C32" s="34"/>
      <c r="D32" s="1"/>
      <c r="E32" s="1"/>
      <c r="F32" s="1"/>
      <c r="G32" s="1"/>
      <c r="H32" s="3">
        <f>SUM(D32:G32)</f>
        <v>0</v>
      </c>
    </row>
    <row r="33" spans="1:8" s="38" customFormat="1" hidden="1" x14ac:dyDescent="0.2">
      <c r="A33" s="34">
        <v>9</v>
      </c>
      <c r="B33" s="34"/>
      <c r="C33" s="34"/>
      <c r="D33" s="1"/>
      <c r="E33" s="1"/>
      <c r="F33" s="1"/>
      <c r="G33" s="1"/>
      <c r="H33" s="3">
        <f>SUM(D33:G33)</f>
        <v>0</v>
      </c>
    </row>
    <row r="34" spans="1:8" s="38" customFormat="1" hidden="1" x14ac:dyDescent="0.2">
      <c r="A34" s="99" t="s">
        <v>25</v>
      </c>
      <c r="B34" s="100"/>
      <c r="C34" s="101"/>
      <c r="D34" s="4">
        <f>SUM(D31:D33)</f>
        <v>0</v>
      </c>
      <c r="E34" s="4">
        <f>SUM(E31:E33)</f>
        <v>0</v>
      </c>
      <c r="F34" s="4">
        <f>SUM(F31:F33)</f>
        <v>0</v>
      </c>
      <c r="G34" s="4">
        <f>SUM(G31:G33)</f>
        <v>0</v>
      </c>
      <c r="H34" s="4">
        <f>SUM(H31:H33)</f>
        <v>0</v>
      </c>
    </row>
    <row r="35" spans="1:8" s="38" customFormat="1" hidden="1" x14ac:dyDescent="0.2">
      <c r="A35" s="102" t="s">
        <v>26</v>
      </c>
      <c r="B35" s="103"/>
      <c r="C35" s="104"/>
      <c r="D35" s="2">
        <f>D29+D34</f>
        <v>0</v>
      </c>
      <c r="E35" s="2">
        <f>E29+E34</f>
        <v>49.58652</v>
      </c>
      <c r="F35" s="2">
        <f>F29+F34</f>
        <v>327.43700000000001</v>
      </c>
      <c r="G35" s="2">
        <f>G29+G34</f>
        <v>0</v>
      </c>
      <c r="H35" s="2">
        <f>H29+H34</f>
        <v>377.02352000000002</v>
      </c>
    </row>
    <row r="36" spans="1:8" s="38" customFormat="1" ht="22.5" hidden="1" customHeight="1" x14ac:dyDescent="0.2">
      <c r="A36" s="40"/>
      <c r="B36" s="98" t="s">
        <v>27</v>
      </c>
      <c r="C36" s="98"/>
      <c r="D36" s="98"/>
      <c r="E36" s="98"/>
      <c r="F36" s="98"/>
      <c r="G36" s="115"/>
      <c r="H36" s="5"/>
    </row>
    <row r="37" spans="1:8" s="38" customFormat="1" hidden="1" x14ac:dyDescent="0.2">
      <c r="A37" s="34">
        <v>4</v>
      </c>
      <c r="B37" s="34"/>
      <c r="C37" s="34"/>
      <c r="D37" s="1"/>
      <c r="E37" s="1"/>
      <c r="F37" s="1"/>
      <c r="G37" s="1"/>
      <c r="H37" s="3">
        <f>SUM(D37:G37)</f>
        <v>0</v>
      </c>
    </row>
    <row r="38" spans="1:8" s="38" customFormat="1" hidden="1" x14ac:dyDescent="0.2">
      <c r="A38" s="34">
        <v>11</v>
      </c>
      <c r="B38" s="34"/>
      <c r="C38" s="34"/>
      <c r="D38" s="1"/>
      <c r="E38" s="1"/>
      <c r="F38" s="1"/>
      <c r="G38" s="1"/>
      <c r="H38" s="3">
        <f>SUM(D38:G38)</f>
        <v>0</v>
      </c>
    </row>
    <row r="39" spans="1:8" s="38" customFormat="1" hidden="1" x14ac:dyDescent="0.2">
      <c r="A39" s="34">
        <v>12</v>
      </c>
      <c r="B39" s="34"/>
      <c r="C39" s="34"/>
      <c r="D39" s="1"/>
      <c r="E39" s="1"/>
      <c r="F39" s="1"/>
      <c r="G39" s="1"/>
      <c r="H39" s="3">
        <f>SUM(D39:G39)</f>
        <v>0</v>
      </c>
    </row>
    <row r="40" spans="1:8" s="38" customFormat="1" hidden="1" x14ac:dyDescent="0.2">
      <c r="A40" s="99" t="s">
        <v>28</v>
      </c>
      <c r="B40" s="100"/>
      <c r="C40" s="101"/>
      <c r="D40" s="4">
        <f>SUM(D37:D39)</f>
        <v>0</v>
      </c>
      <c r="E40" s="4">
        <f>SUM(E37:E39)</f>
        <v>0</v>
      </c>
      <c r="F40" s="4">
        <f>SUM(F37:F39)</f>
        <v>0</v>
      </c>
      <c r="G40" s="4">
        <f>SUM(G37:G39)</f>
        <v>0</v>
      </c>
      <c r="H40" s="4">
        <f>SUM(H37:H39)</f>
        <v>0</v>
      </c>
    </row>
    <row r="41" spans="1:8" s="38" customFormat="1" hidden="1" x14ac:dyDescent="0.2">
      <c r="A41" s="102" t="s">
        <v>29</v>
      </c>
      <c r="B41" s="103"/>
      <c r="C41" s="104"/>
      <c r="D41" s="2">
        <f>D35+D40</f>
        <v>0</v>
      </c>
      <c r="E41" s="2">
        <f>E35+E40</f>
        <v>49.58652</v>
      </c>
      <c r="F41" s="2">
        <f>F35+F40</f>
        <v>327.43700000000001</v>
      </c>
      <c r="G41" s="2">
        <f>G35+G40</f>
        <v>0</v>
      </c>
      <c r="H41" s="2">
        <f>H35+H40</f>
        <v>377.02352000000002</v>
      </c>
    </row>
    <row r="42" spans="1:8" s="38" customFormat="1" ht="24" hidden="1" customHeight="1" x14ac:dyDescent="0.2">
      <c r="A42" s="40"/>
      <c r="B42" s="98" t="s">
        <v>30</v>
      </c>
      <c r="C42" s="98"/>
      <c r="D42" s="98"/>
      <c r="E42" s="98"/>
      <c r="F42" s="98"/>
      <c r="G42" s="115"/>
      <c r="H42" s="5"/>
    </row>
    <row r="43" spans="1:8" s="38" customFormat="1" hidden="1" x14ac:dyDescent="0.2">
      <c r="A43" s="34">
        <v>5</v>
      </c>
      <c r="B43" s="34"/>
      <c r="C43" s="34"/>
      <c r="D43" s="1"/>
      <c r="E43" s="1"/>
      <c r="F43" s="1"/>
      <c r="G43" s="1"/>
      <c r="H43" s="3">
        <f>SUM(D43:G43)</f>
        <v>0</v>
      </c>
    </row>
    <row r="44" spans="1:8" s="38" customFormat="1" hidden="1" x14ac:dyDescent="0.2">
      <c r="A44" s="34">
        <v>14</v>
      </c>
      <c r="B44" s="34"/>
      <c r="C44" s="34"/>
      <c r="D44" s="1"/>
      <c r="E44" s="1"/>
      <c r="F44" s="1"/>
      <c r="G44" s="1"/>
      <c r="H44" s="3">
        <f>SUM(D44:G44)</f>
        <v>0</v>
      </c>
    </row>
    <row r="45" spans="1:8" s="38" customFormat="1" hidden="1" x14ac:dyDescent="0.2">
      <c r="A45" s="34">
        <v>15</v>
      </c>
      <c r="B45" s="34"/>
      <c r="C45" s="34"/>
      <c r="D45" s="1"/>
      <c r="E45" s="1"/>
      <c r="F45" s="1"/>
      <c r="G45" s="1"/>
      <c r="H45" s="3">
        <f>SUM(D45:G45)</f>
        <v>0</v>
      </c>
    </row>
    <row r="46" spans="1:8" s="38" customFormat="1" hidden="1" x14ac:dyDescent="0.2">
      <c r="A46" s="99" t="s">
        <v>31</v>
      </c>
      <c r="B46" s="100"/>
      <c r="C46" s="101"/>
      <c r="D46" s="4">
        <f>SUM(D43:D45)</f>
        <v>0</v>
      </c>
      <c r="E46" s="4">
        <f>SUM(E43:E45)</f>
        <v>0</v>
      </c>
      <c r="F46" s="4">
        <f>SUM(F43:F45)</f>
        <v>0</v>
      </c>
      <c r="G46" s="4">
        <f>SUM(G43:G45)</f>
        <v>0</v>
      </c>
      <c r="H46" s="4">
        <f>SUM(H43:H45)</f>
        <v>0</v>
      </c>
    </row>
    <row r="47" spans="1:8" s="38" customFormat="1" hidden="1" x14ac:dyDescent="0.2">
      <c r="A47" s="102" t="s">
        <v>32</v>
      </c>
      <c r="B47" s="103"/>
      <c r="C47" s="104"/>
      <c r="D47" s="2">
        <f>D41+D46</f>
        <v>0</v>
      </c>
      <c r="E47" s="2">
        <f>E41+E46</f>
        <v>49.58652</v>
      </c>
      <c r="F47" s="2">
        <f>F41+F46</f>
        <v>327.43700000000001</v>
      </c>
      <c r="G47" s="2">
        <f>G41+G46</f>
        <v>0</v>
      </c>
      <c r="H47" s="2">
        <f>H41+H46</f>
        <v>377.02352000000002</v>
      </c>
    </row>
    <row r="48" spans="1:8" s="38" customFormat="1" ht="21" hidden="1" customHeight="1" x14ac:dyDescent="0.2">
      <c r="A48" s="40"/>
      <c r="B48" s="98" t="s">
        <v>33</v>
      </c>
      <c r="C48" s="98"/>
      <c r="D48" s="98"/>
      <c r="E48" s="98"/>
      <c r="F48" s="98"/>
      <c r="G48" s="115"/>
      <c r="H48" s="5"/>
    </row>
    <row r="49" spans="1:8" s="38" customFormat="1" hidden="1" x14ac:dyDescent="0.2">
      <c r="A49" s="34">
        <v>6</v>
      </c>
      <c r="B49" s="34"/>
      <c r="C49" s="34"/>
      <c r="D49" s="1"/>
      <c r="E49" s="1"/>
      <c r="F49" s="1"/>
      <c r="G49" s="1"/>
      <c r="H49" s="3">
        <f>SUM(D49:G49)</f>
        <v>0</v>
      </c>
    </row>
    <row r="50" spans="1:8" s="38" customFormat="1" hidden="1" x14ac:dyDescent="0.2">
      <c r="A50" s="34">
        <v>17</v>
      </c>
      <c r="B50" s="34"/>
      <c r="C50" s="34"/>
      <c r="D50" s="1"/>
      <c r="E50" s="1"/>
      <c r="F50" s="1"/>
      <c r="G50" s="1"/>
      <c r="H50" s="3">
        <f>SUM(D50:G50)</f>
        <v>0</v>
      </c>
    </row>
    <row r="51" spans="1:8" s="38" customFormat="1" hidden="1" x14ac:dyDescent="0.2">
      <c r="A51" s="34">
        <v>18</v>
      </c>
      <c r="B51" s="34"/>
      <c r="C51" s="34"/>
      <c r="D51" s="1"/>
      <c r="E51" s="1"/>
      <c r="F51" s="1"/>
      <c r="G51" s="1"/>
      <c r="H51" s="3">
        <f>SUM(D51:G51)</f>
        <v>0</v>
      </c>
    </row>
    <row r="52" spans="1:8" s="38" customFormat="1" hidden="1" x14ac:dyDescent="0.2">
      <c r="A52" s="99" t="s">
        <v>34</v>
      </c>
      <c r="B52" s="100"/>
      <c r="C52" s="101"/>
      <c r="D52" s="4">
        <f>SUM(D49:D51)</f>
        <v>0</v>
      </c>
      <c r="E52" s="4">
        <f>SUM(E49:E51)</f>
        <v>0</v>
      </c>
      <c r="F52" s="4">
        <f>SUM(F49:F51)</f>
        <v>0</v>
      </c>
      <c r="G52" s="4">
        <f>SUM(G49:G51)</f>
        <v>0</v>
      </c>
      <c r="H52" s="4">
        <f>SUM(H49:H51)</f>
        <v>0</v>
      </c>
    </row>
    <row r="53" spans="1:8" s="38" customFormat="1" hidden="1" x14ac:dyDescent="0.2">
      <c r="A53" s="102" t="s">
        <v>35</v>
      </c>
      <c r="B53" s="103"/>
      <c r="C53" s="104"/>
      <c r="D53" s="2">
        <f>D47+D52</f>
        <v>0</v>
      </c>
      <c r="E53" s="2">
        <f>E47+E52</f>
        <v>49.58652</v>
      </c>
      <c r="F53" s="2">
        <f>F47+F52</f>
        <v>327.43700000000001</v>
      </c>
      <c r="G53" s="2">
        <f>G47+G52</f>
        <v>0</v>
      </c>
      <c r="H53" s="2">
        <f>H47+H52</f>
        <v>377.02352000000002</v>
      </c>
    </row>
    <row r="54" spans="1:8" s="38" customFormat="1" ht="29.1" hidden="1" customHeight="1" x14ac:dyDescent="0.2">
      <c r="A54" s="40"/>
      <c r="B54" s="98" t="s">
        <v>36</v>
      </c>
      <c r="C54" s="98"/>
      <c r="D54" s="98"/>
      <c r="E54" s="98"/>
      <c r="F54" s="98"/>
      <c r="G54" s="115"/>
      <c r="H54" s="5"/>
    </row>
    <row r="55" spans="1:8" s="38" customFormat="1" hidden="1" x14ac:dyDescent="0.2">
      <c r="A55" s="34">
        <v>7</v>
      </c>
      <c r="B55" s="34"/>
      <c r="C55" s="34"/>
      <c r="D55" s="1"/>
      <c r="E55" s="1"/>
      <c r="F55" s="1"/>
      <c r="G55" s="1"/>
      <c r="H55" s="3">
        <f>SUM(D55:G55)</f>
        <v>0</v>
      </c>
    </row>
    <row r="56" spans="1:8" s="38" customFormat="1" hidden="1" x14ac:dyDescent="0.2">
      <c r="A56" s="34">
        <v>20</v>
      </c>
      <c r="B56" s="34"/>
      <c r="C56" s="34"/>
      <c r="D56" s="1"/>
      <c r="E56" s="1"/>
      <c r="F56" s="1"/>
      <c r="G56" s="1"/>
      <c r="H56" s="3">
        <f>SUM(D56:G56)</f>
        <v>0</v>
      </c>
    </row>
    <row r="57" spans="1:8" s="38" customFormat="1" hidden="1" x14ac:dyDescent="0.2">
      <c r="A57" s="34">
        <v>21</v>
      </c>
      <c r="B57" s="34"/>
      <c r="C57" s="34"/>
      <c r="D57" s="1"/>
      <c r="E57" s="1"/>
      <c r="F57" s="1"/>
      <c r="G57" s="1"/>
      <c r="H57" s="3">
        <f>SUM(D57:G57)</f>
        <v>0</v>
      </c>
    </row>
    <row r="58" spans="1:8" s="38" customFormat="1" hidden="1" x14ac:dyDescent="0.2">
      <c r="A58" s="99" t="s">
        <v>37</v>
      </c>
      <c r="B58" s="100"/>
      <c r="C58" s="101"/>
      <c r="D58" s="4">
        <f>SUM(D55:D57)</f>
        <v>0</v>
      </c>
      <c r="E58" s="4">
        <f>SUM(E55:E57)</f>
        <v>0</v>
      </c>
      <c r="F58" s="4">
        <f>SUM(F55:F57)</f>
        <v>0</v>
      </c>
      <c r="G58" s="4">
        <f>SUM(G55:G57)</f>
        <v>0</v>
      </c>
      <c r="H58" s="4">
        <f>SUM(H55:H57)</f>
        <v>0</v>
      </c>
    </row>
    <row r="59" spans="1:8" s="38" customFormat="1" hidden="1" x14ac:dyDescent="0.2">
      <c r="A59" s="102" t="s">
        <v>38</v>
      </c>
      <c r="B59" s="103"/>
      <c r="C59" s="104"/>
      <c r="D59" s="2">
        <f>D53+D58</f>
        <v>0</v>
      </c>
      <c r="E59" s="2">
        <f>E53+E58</f>
        <v>49.58652</v>
      </c>
      <c r="F59" s="2">
        <f>F53+F58</f>
        <v>327.43700000000001</v>
      </c>
      <c r="G59" s="2">
        <f>G53+G58</f>
        <v>0</v>
      </c>
      <c r="H59" s="2">
        <f>H53+H58</f>
        <v>377.02352000000002</v>
      </c>
    </row>
    <row r="60" spans="1:8" s="33" customFormat="1" ht="28.5" customHeight="1" x14ac:dyDescent="0.2">
      <c r="A60" s="41"/>
      <c r="B60" s="98" t="s">
        <v>5</v>
      </c>
      <c r="C60" s="98"/>
      <c r="D60" s="98"/>
      <c r="E60" s="98"/>
      <c r="F60" s="98"/>
      <c r="G60" s="98"/>
      <c r="H60" s="32"/>
    </row>
    <row r="61" spans="1:8" s="33" customFormat="1" ht="45" x14ac:dyDescent="0.2">
      <c r="A61" s="34">
        <v>2</v>
      </c>
      <c r="B61" s="72" t="s">
        <v>39</v>
      </c>
      <c r="C61" s="91" t="s">
        <v>105</v>
      </c>
      <c r="D61" s="73">
        <f>ROUND(D59*2.5%,5)</f>
        <v>0</v>
      </c>
      <c r="E61" s="73">
        <f>ROUND(E59*2%,5)</f>
        <v>0.99173</v>
      </c>
      <c r="F61" s="73">
        <f>F59*0%</f>
        <v>0</v>
      </c>
      <c r="G61" s="73">
        <f t="shared" ref="G61" si="0">G59*2.5%</f>
        <v>0</v>
      </c>
      <c r="H61" s="74">
        <f t="shared" ref="H61" si="1">SUM(D61:G61)</f>
        <v>0.99173</v>
      </c>
    </row>
    <row r="62" spans="1:8" s="33" customFormat="1" hidden="1" x14ac:dyDescent="0.2">
      <c r="A62" s="42">
        <v>23</v>
      </c>
      <c r="B62" s="43"/>
      <c r="C62" s="59"/>
      <c r="D62" s="6"/>
      <c r="E62" s="6"/>
      <c r="F62" s="6"/>
      <c r="G62" s="6"/>
      <c r="H62" s="12">
        <f>SUM(D62:G62)</f>
        <v>0</v>
      </c>
    </row>
    <row r="63" spans="1:8" s="33" customFormat="1" hidden="1" x14ac:dyDescent="0.2">
      <c r="A63" s="42">
        <v>24</v>
      </c>
      <c r="B63" s="43"/>
      <c r="C63" s="59"/>
      <c r="D63" s="6"/>
      <c r="E63" s="6"/>
      <c r="F63" s="6"/>
      <c r="G63" s="6"/>
      <c r="H63" s="12">
        <f>SUM(D63:G63)</f>
        <v>0</v>
      </c>
    </row>
    <row r="64" spans="1:8" s="33" customFormat="1" x14ac:dyDescent="0.2">
      <c r="A64" s="99" t="s">
        <v>40</v>
      </c>
      <c r="B64" s="100"/>
      <c r="C64" s="101"/>
      <c r="D64" s="8">
        <f>SUM(D61:D63)</f>
        <v>0</v>
      </c>
      <c r="E64" s="8">
        <f>SUM(E61:E63)</f>
        <v>0.99173</v>
      </c>
      <c r="F64" s="8">
        <f>SUM(F61:F63)</f>
        <v>0</v>
      </c>
      <c r="G64" s="8">
        <f>SUM(G61:G63)</f>
        <v>0</v>
      </c>
      <c r="H64" s="8">
        <f>SUM(H61:H63)</f>
        <v>0.99173</v>
      </c>
    </row>
    <row r="65" spans="1:8" s="33" customFormat="1" x14ac:dyDescent="0.2">
      <c r="A65" s="102" t="s">
        <v>41</v>
      </c>
      <c r="B65" s="103"/>
      <c r="C65" s="104"/>
      <c r="D65" s="11">
        <f>D59+D64</f>
        <v>0</v>
      </c>
      <c r="E65" s="11">
        <f>E59+E64</f>
        <v>50.578249999999997</v>
      </c>
      <c r="F65" s="11">
        <f>F59+F64</f>
        <v>327.43700000000001</v>
      </c>
      <c r="G65" s="11">
        <f>G59+G64</f>
        <v>0</v>
      </c>
      <c r="H65" s="11">
        <f>H59+H64</f>
        <v>378.01525000000004</v>
      </c>
    </row>
    <row r="66" spans="1:8" s="33" customFormat="1" ht="29.1" customHeight="1" x14ac:dyDescent="0.2">
      <c r="A66" s="41"/>
      <c r="B66" s="98" t="s">
        <v>6</v>
      </c>
      <c r="C66" s="98"/>
      <c r="D66" s="98"/>
      <c r="E66" s="98"/>
      <c r="F66" s="98"/>
      <c r="G66" s="98"/>
      <c r="H66" s="92"/>
    </row>
    <row r="67" spans="1:8" s="33" customFormat="1" ht="60" x14ac:dyDescent="0.2">
      <c r="A67" s="34">
        <v>3</v>
      </c>
      <c r="B67" s="80" t="s">
        <v>7</v>
      </c>
      <c r="C67" s="80" t="s">
        <v>8</v>
      </c>
      <c r="D67" s="6">
        <f>ROUND(D65*1.9%,5)</f>
        <v>0</v>
      </c>
      <c r="E67" s="6">
        <f>ROUND(E65*1.9%,5)</f>
        <v>0.96099000000000001</v>
      </c>
      <c r="F67" s="6">
        <f>F65*0%</f>
        <v>0</v>
      </c>
      <c r="G67" s="6">
        <f t="shared" ref="G67" si="2">G65*1.9%</f>
        <v>0</v>
      </c>
      <c r="H67" s="12">
        <f t="shared" ref="H67" si="3">SUM(D67:G67)</f>
        <v>0.96099000000000001</v>
      </c>
    </row>
    <row r="68" spans="1:8" s="33" customFormat="1" ht="15.75" hidden="1" x14ac:dyDescent="0.2">
      <c r="A68" s="42"/>
      <c r="B68" s="89"/>
      <c r="C68" s="39"/>
      <c r="D68" s="6"/>
      <c r="E68" s="6"/>
      <c r="F68" s="6"/>
      <c r="G68" s="6">
        <f>0/1000</f>
        <v>0</v>
      </c>
      <c r="H68" s="12">
        <f>SUM(D68:G68)</f>
        <v>0</v>
      </c>
    </row>
    <row r="69" spans="1:8" s="33" customFormat="1" ht="15.75" hidden="1" x14ac:dyDescent="0.2">
      <c r="A69" s="34"/>
      <c r="B69" s="89"/>
      <c r="C69" s="39"/>
      <c r="D69" s="6"/>
      <c r="E69" s="6"/>
      <c r="F69" s="6"/>
      <c r="G69" s="6">
        <f>0/1000</f>
        <v>0</v>
      </c>
      <c r="H69" s="12">
        <f>SUM(D69:G69)</f>
        <v>0</v>
      </c>
    </row>
    <row r="70" spans="1:8" s="33" customFormat="1" ht="30" x14ac:dyDescent="0.2">
      <c r="A70" s="34">
        <v>4</v>
      </c>
      <c r="B70" s="90" t="s">
        <v>82</v>
      </c>
      <c r="C70" s="39" t="s">
        <v>97</v>
      </c>
      <c r="D70" s="6"/>
      <c r="E70" s="6"/>
      <c r="F70" s="6"/>
      <c r="G70" s="6">
        <f>159927.94/1000</f>
        <v>159.92794000000001</v>
      </c>
      <c r="H70" s="12">
        <f>SUM(D70:G70)</f>
        <v>159.92794000000001</v>
      </c>
    </row>
    <row r="71" spans="1:8" s="33" customFormat="1" x14ac:dyDescent="0.2">
      <c r="A71" s="99" t="s">
        <v>42</v>
      </c>
      <c r="B71" s="100"/>
      <c r="C71" s="101"/>
      <c r="D71" s="8">
        <f>SUM(D67:D69)</f>
        <v>0</v>
      </c>
      <c r="E71" s="8">
        <f>SUM(E67:E69)</f>
        <v>0.96099000000000001</v>
      </c>
      <c r="F71" s="8">
        <f>SUM(F67:F69)</f>
        <v>0</v>
      </c>
      <c r="G71" s="8">
        <f>SUM(G67:G70)</f>
        <v>159.92794000000001</v>
      </c>
      <c r="H71" s="8">
        <f>SUM(H67:H70)</f>
        <v>160.88893000000002</v>
      </c>
    </row>
    <row r="72" spans="1:8" s="33" customFormat="1" x14ac:dyDescent="0.2">
      <c r="A72" s="102" t="s">
        <v>43</v>
      </c>
      <c r="B72" s="103"/>
      <c r="C72" s="104"/>
      <c r="D72" s="11">
        <f>D65+D71</f>
        <v>0</v>
      </c>
      <c r="E72" s="11">
        <f>E65+E71</f>
        <v>51.539239999999999</v>
      </c>
      <c r="F72" s="11">
        <f>F65+F71</f>
        <v>327.43700000000001</v>
      </c>
      <c r="G72" s="11">
        <f>G65+G71</f>
        <v>159.92794000000001</v>
      </c>
      <c r="H72" s="11">
        <f>H65+H71</f>
        <v>538.90418</v>
      </c>
    </row>
    <row r="73" spans="1:8" s="33" customFormat="1" ht="28.5" customHeight="1" x14ac:dyDescent="0.2">
      <c r="A73" s="41"/>
      <c r="B73" s="98" t="s">
        <v>44</v>
      </c>
      <c r="C73" s="98"/>
      <c r="D73" s="98"/>
      <c r="E73" s="98"/>
      <c r="F73" s="98"/>
      <c r="G73" s="98"/>
      <c r="H73" s="34"/>
    </row>
    <row r="74" spans="1:8" s="33" customFormat="1" ht="60" x14ac:dyDescent="0.2">
      <c r="A74" s="34">
        <v>5</v>
      </c>
      <c r="B74" s="93" t="s">
        <v>106</v>
      </c>
      <c r="C74" s="60" t="s">
        <v>70</v>
      </c>
      <c r="D74" s="6"/>
      <c r="E74" s="6"/>
      <c r="F74" s="6"/>
      <c r="G74" s="6">
        <f>ROUND(H72*0.0214,5)</f>
        <v>11.532550000000001</v>
      </c>
      <c r="H74" s="10">
        <f>SUM(D74:G74)</f>
        <v>11.532550000000001</v>
      </c>
    </row>
    <row r="75" spans="1:8" s="33" customFormat="1" ht="60" x14ac:dyDescent="0.2">
      <c r="A75" s="42">
        <v>6</v>
      </c>
      <c r="B75" s="93" t="s">
        <v>107</v>
      </c>
      <c r="C75" s="94" t="s">
        <v>108</v>
      </c>
      <c r="D75" s="6"/>
      <c r="E75" s="6"/>
      <c r="F75" s="6"/>
      <c r="G75" s="6">
        <f>ROUND((H72+H89)*0.0393,5)</f>
        <v>21.178930000000001</v>
      </c>
      <c r="H75" s="10">
        <f>SUM(D75:G75)</f>
        <v>21.178930000000001</v>
      </c>
    </row>
    <row r="76" spans="1:8" s="33" customFormat="1" hidden="1" x14ac:dyDescent="0.2">
      <c r="A76" s="42">
        <v>30</v>
      </c>
      <c r="B76" s="45"/>
      <c r="C76" s="61"/>
      <c r="D76" s="6"/>
      <c r="E76" s="6"/>
      <c r="F76" s="6"/>
      <c r="G76" s="6"/>
      <c r="H76" s="7">
        <f>SUM(D76:G76)</f>
        <v>0</v>
      </c>
    </row>
    <row r="77" spans="1:8" s="33" customFormat="1" x14ac:dyDescent="0.2">
      <c r="A77" s="99" t="s">
        <v>45</v>
      </c>
      <c r="B77" s="100"/>
      <c r="C77" s="101"/>
      <c r="D77" s="8">
        <f>SUM(D74:D76)</f>
        <v>0</v>
      </c>
      <c r="E77" s="8">
        <f>SUM(E74:E76)</f>
        <v>0</v>
      </c>
      <c r="F77" s="8">
        <f>SUM(F74:F76)</f>
        <v>0</v>
      </c>
      <c r="G77" s="8">
        <f>SUM(G74:G76)</f>
        <v>32.711480000000002</v>
      </c>
      <c r="H77" s="8">
        <f>SUM(D77:G77)</f>
        <v>32.711480000000002</v>
      </c>
    </row>
    <row r="78" spans="1:8" s="33" customFormat="1" x14ac:dyDescent="0.2">
      <c r="A78" s="102" t="s">
        <v>46</v>
      </c>
      <c r="B78" s="103"/>
      <c r="C78" s="104"/>
      <c r="D78" s="11">
        <f>D72+D77</f>
        <v>0</v>
      </c>
      <c r="E78" s="11">
        <f>E72+E77</f>
        <v>51.539239999999999</v>
      </c>
      <c r="F78" s="11">
        <f>F72+F77</f>
        <v>327.43700000000001</v>
      </c>
      <c r="G78" s="11">
        <f>G72+G77</f>
        <v>192.63942</v>
      </c>
      <c r="H78" s="11">
        <f>H72+H77</f>
        <v>571.61566000000005</v>
      </c>
    </row>
    <row r="79" spans="1:8" s="33" customFormat="1" ht="28.5" hidden="1" customHeight="1" x14ac:dyDescent="0.2">
      <c r="A79" s="41"/>
      <c r="B79" s="98" t="s">
        <v>47</v>
      </c>
      <c r="C79" s="98"/>
      <c r="D79" s="98"/>
      <c r="E79" s="98"/>
      <c r="F79" s="98"/>
      <c r="G79" s="98"/>
      <c r="H79" s="34"/>
    </row>
    <row r="80" spans="1:8" s="33" customFormat="1" hidden="1" x14ac:dyDescent="0.2">
      <c r="A80" s="42">
        <v>13</v>
      </c>
      <c r="B80" s="45"/>
      <c r="C80" s="61"/>
      <c r="D80" s="1"/>
      <c r="E80" s="1"/>
      <c r="F80" s="1"/>
      <c r="G80" s="1"/>
      <c r="H80" s="3">
        <f>SUM(D80:G80)</f>
        <v>0</v>
      </c>
    </row>
    <row r="81" spans="1:13" s="33" customFormat="1" hidden="1" x14ac:dyDescent="0.2">
      <c r="A81" s="42">
        <v>32</v>
      </c>
      <c r="B81" s="45"/>
      <c r="C81" s="61"/>
      <c r="D81" s="1"/>
      <c r="E81" s="1"/>
      <c r="F81" s="1"/>
      <c r="G81" s="1"/>
      <c r="H81" s="3">
        <f>SUM(D81:G81)</f>
        <v>0</v>
      </c>
    </row>
    <row r="82" spans="1:13" s="33" customFormat="1" hidden="1" x14ac:dyDescent="0.2">
      <c r="A82" s="42">
        <v>33</v>
      </c>
      <c r="B82" s="45"/>
      <c r="C82" s="61"/>
      <c r="D82" s="1"/>
      <c r="E82" s="1"/>
      <c r="F82" s="1"/>
      <c r="G82" s="1"/>
      <c r="H82" s="3">
        <f>SUM(D82:G82)</f>
        <v>0</v>
      </c>
    </row>
    <row r="83" spans="1:13" s="33" customFormat="1" hidden="1" x14ac:dyDescent="0.2">
      <c r="A83" s="99" t="s">
        <v>45</v>
      </c>
      <c r="B83" s="100"/>
      <c r="C83" s="101"/>
      <c r="D83" s="4">
        <f>SUM(D80:D82)</f>
        <v>0</v>
      </c>
      <c r="E83" s="4">
        <f>SUM(E80:E82)</f>
        <v>0</v>
      </c>
      <c r="F83" s="4">
        <f>SUM(F80:F82)</f>
        <v>0</v>
      </c>
      <c r="G83" s="4">
        <f>SUM(G80:G82)</f>
        <v>0</v>
      </c>
      <c r="H83" s="4">
        <f>SUM(D83:G83)</f>
        <v>0</v>
      </c>
    </row>
    <row r="84" spans="1:13" s="33" customFormat="1" hidden="1" x14ac:dyDescent="0.2">
      <c r="A84" s="102" t="s">
        <v>48</v>
      </c>
      <c r="B84" s="103"/>
      <c r="C84" s="104"/>
      <c r="D84" s="2">
        <f>D78+D83</f>
        <v>0</v>
      </c>
      <c r="E84" s="2">
        <f>E78+E83</f>
        <v>51.539239999999999</v>
      </c>
      <c r="F84" s="2">
        <f>F78+F83</f>
        <v>327.43700000000001</v>
      </c>
      <c r="G84" s="2">
        <f>G78+G83</f>
        <v>192.63942</v>
      </c>
      <c r="H84" s="2">
        <f>H78+H83</f>
        <v>571.61566000000005</v>
      </c>
    </row>
    <row r="85" spans="1:13" s="33" customFormat="1" ht="29.1" customHeight="1" x14ac:dyDescent="0.2">
      <c r="A85" s="41"/>
      <c r="B85" s="98" t="s">
        <v>49</v>
      </c>
      <c r="C85" s="98"/>
      <c r="D85" s="98"/>
      <c r="E85" s="98"/>
      <c r="F85" s="98"/>
      <c r="G85" s="98"/>
      <c r="H85" s="34"/>
      <c r="J85" s="62">
        <v>1</v>
      </c>
    </row>
    <row r="86" spans="1:13" s="33" customFormat="1" ht="57" customHeight="1" x14ac:dyDescent="0.2">
      <c r="A86" s="34">
        <v>7</v>
      </c>
      <c r="B86" s="93" t="s">
        <v>101</v>
      </c>
      <c r="C86" s="81" t="s">
        <v>9</v>
      </c>
      <c r="D86" s="6"/>
      <c r="E86" s="6"/>
      <c r="F86" s="6"/>
      <c r="G86" s="6">
        <f>0/1000</f>
        <v>0</v>
      </c>
      <c r="H86" s="10">
        <f>SUM(D86:G86)</f>
        <v>0</v>
      </c>
    </row>
    <row r="87" spans="1:13" s="33" customFormat="1" hidden="1" x14ac:dyDescent="0.2">
      <c r="A87" s="42">
        <v>14</v>
      </c>
      <c r="B87" s="34" t="s">
        <v>67</v>
      </c>
      <c r="C87" s="82" t="s">
        <v>66</v>
      </c>
      <c r="D87" s="6"/>
      <c r="E87" s="6"/>
      <c r="F87" s="6"/>
      <c r="G87" s="6">
        <v>0</v>
      </c>
      <c r="H87" s="10">
        <f>SUM(D87:G87)</f>
        <v>0</v>
      </c>
    </row>
    <row r="88" spans="1:13" s="33" customFormat="1" hidden="1" x14ac:dyDescent="0.2">
      <c r="A88" s="42">
        <v>36</v>
      </c>
      <c r="B88" s="34"/>
      <c r="C88" s="63"/>
      <c r="D88" s="6"/>
      <c r="E88" s="6"/>
      <c r="F88" s="6"/>
      <c r="G88" s="6"/>
      <c r="H88" s="7">
        <f>SUM(D88:G88)</f>
        <v>0</v>
      </c>
    </row>
    <row r="89" spans="1:13" s="33" customFormat="1" ht="15.75" x14ac:dyDescent="0.25">
      <c r="A89" s="99" t="s">
        <v>50</v>
      </c>
      <c r="B89" s="100"/>
      <c r="C89" s="101"/>
      <c r="D89" s="8">
        <f>SUM(D86:D88)</f>
        <v>0</v>
      </c>
      <c r="E89" s="8">
        <f>SUM(E86:E88)</f>
        <v>0</v>
      </c>
      <c r="F89" s="8">
        <f>SUM(F86:F88)</f>
        <v>0</v>
      </c>
      <c r="G89" s="8">
        <f>SUM(G86:G88)</f>
        <v>0</v>
      </c>
      <c r="H89" s="8">
        <f>SUM(H86:H88)</f>
        <v>0</v>
      </c>
      <c r="I89" s="75" t="s">
        <v>65</v>
      </c>
      <c r="J89" s="65">
        <f>K90-I91</f>
        <v>102067.51582</v>
      </c>
      <c r="K89" s="64"/>
    </row>
    <row r="90" spans="1:13" s="33" customFormat="1" ht="15.75" x14ac:dyDescent="0.25">
      <c r="A90" s="102" t="s">
        <v>51</v>
      </c>
      <c r="B90" s="103"/>
      <c r="C90" s="104"/>
      <c r="D90" s="11">
        <f>D84+D89</f>
        <v>0</v>
      </c>
      <c r="E90" s="11">
        <f>E84+E89</f>
        <v>51.539239999999999</v>
      </c>
      <c r="F90" s="11">
        <f>F84+F89</f>
        <v>327.43700000000001</v>
      </c>
      <c r="G90" s="11">
        <f>G84+G89</f>
        <v>192.63942</v>
      </c>
      <c r="H90" s="11">
        <f>H89+H84</f>
        <v>571.61566000000005</v>
      </c>
      <c r="I90" s="76">
        <f>G89+H72</f>
        <v>538.90418</v>
      </c>
      <c r="J90" s="65" t="s">
        <v>10</v>
      </c>
      <c r="K90" s="66">
        <v>102606.42</v>
      </c>
    </row>
    <row r="91" spans="1:13" s="33" customFormat="1" ht="29.1" customHeight="1" x14ac:dyDescent="0.25">
      <c r="A91" s="41"/>
      <c r="B91" s="98" t="s">
        <v>52</v>
      </c>
      <c r="C91" s="98"/>
      <c r="D91" s="98"/>
      <c r="E91" s="98"/>
      <c r="F91" s="98"/>
      <c r="G91" s="98"/>
      <c r="H91" s="34"/>
      <c r="I91" s="77">
        <f>I90*1</f>
        <v>538.90418</v>
      </c>
      <c r="J91" s="65"/>
      <c r="K91" s="64"/>
    </row>
    <row r="92" spans="1:13" s="33" customFormat="1" ht="30" x14ac:dyDescent="0.25">
      <c r="A92" s="34">
        <v>8</v>
      </c>
      <c r="B92" s="45" t="s">
        <v>64</v>
      </c>
      <c r="C92" s="95" t="s">
        <v>78</v>
      </c>
      <c r="D92" s="6">
        <f>ROUND(D90*0.03,5)</f>
        <v>0</v>
      </c>
      <c r="E92" s="6">
        <f>ROUND(E90*0.03,5)</f>
        <v>1.5461800000000001</v>
      </c>
      <c r="F92" s="6">
        <f>ROUND(F90*0.03,5)</f>
        <v>9.8231099999999998</v>
      </c>
      <c r="G92" s="6">
        <f>ROUND(G90*0.03,5)</f>
        <v>5.7791800000000002</v>
      </c>
      <c r="H92" s="10">
        <f>SUM(D92:G92)</f>
        <v>17.14847</v>
      </c>
      <c r="I92" s="78" t="s">
        <v>63</v>
      </c>
      <c r="J92" s="66">
        <v>103122.03</v>
      </c>
      <c r="K92" s="65">
        <f>J92-H96</f>
        <v>102533.26587</v>
      </c>
    </row>
    <row r="93" spans="1:13" s="33" customFormat="1" hidden="1" x14ac:dyDescent="0.2">
      <c r="A93" s="34">
        <v>38</v>
      </c>
      <c r="B93" s="45"/>
      <c r="C93" s="60"/>
      <c r="D93" s="6"/>
      <c r="E93" s="6"/>
      <c r="F93" s="6"/>
      <c r="G93" s="6"/>
      <c r="H93" s="7">
        <f>SUM(D93:G93)</f>
        <v>0</v>
      </c>
    </row>
    <row r="94" spans="1:13" s="33" customFormat="1" ht="15.75" hidden="1" x14ac:dyDescent="0.25">
      <c r="A94" s="34">
        <v>39</v>
      </c>
      <c r="B94" s="45"/>
      <c r="C94" s="60"/>
      <c r="D94" s="6"/>
      <c r="E94" s="6"/>
      <c r="F94" s="6"/>
      <c r="G94" s="6"/>
      <c r="H94" s="7">
        <f>SUM(D94:G94)</f>
        <v>0</v>
      </c>
      <c r="I94" s="78"/>
      <c r="J94" s="65"/>
      <c r="K94" s="64"/>
    </row>
    <row r="95" spans="1:13" s="33" customFormat="1" ht="15.75" x14ac:dyDescent="0.25">
      <c r="A95" s="48"/>
      <c r="B95" s="48"/>
      <c r="C95" s="67" t="s">
        <v>53</v>
      </c>
      <c r="D95" s="49">
        <f>SUM(D92:D94)</f>
        <v>0</v>
      </c>
      <c r="E95" s="49">
        <f>SUM(E92:E94)</f>
        <v>1.5461800000000001</v>
      </c>
      <c r="F95" s="49">
        <f>SUM(F92:F94)</f>
        <v>9.8231099999999998</v>
      </c>
      <c r="G95" s="49">
        <f>SUM(G92:G94)</f>
        <v>5.7791800000000002</v>
      </c>
      <c r="H95" s="49">
        <f>SUM(H92:H94)</f>
        <v>17.14847</v>
      </c>
      <c r="I95" s="78" t="s">
        <v>62</v>
      </c>
      <c r="J95" s="65">
        <f>(J92/1.015/1.0568-H89)/1.0214</f>
        <v>94123.215046324796</v>
      </c>
      <c r="K95" s="64"/>
    </row>
    <row r="96" spans="1:13" s="33" customFormat="1" ht="15.75" x14ac:dyDescent="0.25">
      <c r="A96" s="48"/>
      <c r="B96" s="48"/>
      <c r="C96" s="48" t="s">
        <v>54</v>
      </c>
      <c r="D96" s="11">
        <f>D90+D95</f>
        <v>0</v>
      </c>
      <c r="E96" s="11">
        <f>E90+E95</f>
        <v>53.085419999999999</v>
      </c>
      <c r="F96" s="11">
        <f>F90+F95</f>
        <v>337.26011</v>
      </c>
      <c r="G96" s="11">
        <f>G90+G95</f>
        <v>198.4186</v>
      </c>
      <c r="H96" s="11">
        <f>H90+H95</f>
        <v>588.76413000000002</v>
      </c>
      <c r="I96" s="78" t="s">
        <v>61</v>
      </c>
      <c r="J96" s="65">
        <f>K90-G89</f>
        <v>102606.42</v>
      </c>
      <c r="K96" s="65">
        <f>J96-H72</f>
        <v>102067.51582</v>
      </c>
      <c r="L96" s="96" t="s">
        <v>109</v>
      </c>
      <c r="M96" s="84">
        <f>H96-L96</f>
        <v>-366.41340000000002</v>
      </c>
    </row>
    <row r="97" spans="1:8" s="33" customFormat="1" x14ac:dyDescent="0.2">
      <c r="A97" s="48"/>
      <c r="B97" s="98" t="s">
        <v>60</v>
      </c>
      <c r="C97" s="98"/>
      <c r="D97" s="98"/>
      <c r="E97" s="98"/>
      <c r="F97" s="98"/>
      <c r="G97" s="98"/>
      <c r="H97" s="2"/>
    </row>
    <row r="98" spans="1:8" s="33" customFormat="1" ht="15.75" x14ac:dyDescent="0.2">
      <c r="A98" s="34">
        <v>9</v>
      </c>
      <c r="B98" s="48"/>
      <c r="C98" s="68" t="s">
        <v>110</v>
      </c>
      <c r="D98" s="6">
        <f>ROUND(D96*0.2,5)</f>
        <v>0</v>
      </c>
      <c r="E98" s="6">
        <f>ROUND(E96*0.22,5)</f>
        <v>11.678789999999999</v>
      </c>
      <c r="F98" s="6">
        <f>ROUND(F96*0.22,5)</f>
        <v>74.197220000000002</v>
      </c>
      <c r="G98" s="6">
        <f>ROUND(G96*0.22,5)</f>
        <v>43.652090000000001</v>
      </c>
      <c r="H98" s="11">
        <f>SUM(D98:G98)</f>
        <v>129.52809999999999</v>
      </c>
    </row>
    <row r="99" spans="1:8" s="33" customFormat="1" ht="47.25" hidden="1" x14ac:dyDescent="0.2">
      <c r="A99" s="34">
        <v>17</v>
      </c>
      <c r="B99" s="48"/>
      <c r="C99" s="68" t="s">
        <v>56</v>
      </c>
      <c r="D99" s="6"/>
      <c r="E99" s="6"/>
      <c r="F99" s="6"/>
      <c r="G99" s="6"/>
      <c r="H99" s="11">
        <f>SUM(D99:G99)</f>
        <v>0</v>
      </c>
    </row>
    <row r="100" spans="1:8" s="33" customFormat="1" ht="47.25" hidden="1" x14ac:dyDescent="0.2">
      <c r="A100" s="34">
        <v>42</v>
      </c>
      <c r="B100" s="51"/>
      <c r="C100" s="68" t="s">
        <v>55</v>
      </c>
      <c r="D100" s="6"/>
      <c r="E100" s="6"/>
      <c r="F100" s="6"/>
      <c r="G100" s="6"/>
      <c r="H100" s="11">
        <f>SUM(D100:G100)</f>
        <v>0</v>
      </c>
    </row>
    <row r="101" spans="1:8" s="33" customFormat="1" ht="15.75" x14ac:dyDescent="0.2">
      <c r="A101" s="51"/>
      <c r="B101" s="51"/>
      <c r="C101" s="69" t="s">
        <v>57</v>
      </c>
      <c r="D101" s="11">
        <f>SUM(D98:D100)</f>
        <v>0</v>
      </c>
      <c r="E101" s="11">
        <f>SUM(E98:E100)</f>
        <v>11.678789999999999</v>
      </c>
      <c r="F101" s="11">
        <f>SUM(F98:F100)</f>
        <v>74.197220000000002</v>
      </c>
      <c r="G101" s="11">
        <f>SUM(G98:G100)</f>
        <v>43.652090000000001</v>
      </c>
      <c r="H101" s="11">
        <f>SUM(H98:H100)</f>
        <v>129.52809999999999</v>
      </c>
    </row>
    <row r="102" spans="1:8" s="33" customFormat="1" ht="31.5" x14ac:dyDescent="0.2">
      <c r="A102" s="51"/>
      <c r="B102" s="51"/>
      <c r="C102" s="69" t="s">
        <v>58</v>
      </c>
      <c r="D102" s="11">
        <f>D96+D101</f>
        <v>0</v>
      </c>
      <c r="E102" s="11">
        <f>E96+E101</f>
        <v>64.764209999999991</v>
      </c>
      <c r="F102" s="11">
        <f>F96+F101</f>
        <v>411.45733000000001</v>
      </c>
      <c r="G102" s="11">
        <f>G96+G101</f>
        <v>242.07069000000001</v>
      </c>
      <c r="H102" s="6">
        <f>H96+H101</f>
        <v>718.29223000000002</v>
      </c>
    </row>
    <row r="103" spans="1:8" s="33" customFormat="1" x14ac:dyDescent="0.2"/>
    <row r="104" spans="1:8" s="53" customFormat="1" ht="18.75" x14ac:dyDescent="0.3">
      <c r="B104" s="54"/>
      <c r="C104" s="54" t="s">
        <v>98</v>
      </c>
      <c r="D104" s="54"/>
      <c r="E104" s="55"/>
      <c r="F104" s="54" t="s">
        <v>99</v>
      </c>
    </row>
    <row r="105" spans="1:8" s="33" customFormat="1" x14ac:dyDescent="0.25">
      <c r="B105" s="53" t="s">
        <v>11</v>
      </c>
    </row>
    <row r="106" spans="1:8" s="33" customFormat="1" x14ac:dyDescent="0.2"/>
    <row r="107" spans="1:8" s="33" customFormat="1" x14ac:dyDescent="0.2"/>
    <row r="108" spans="1:8" s="33" customFormat="1" x14ac:dyDescent="0.2"/>
    <row r="109" spans="1:8" s="33" customFormat="1" x14ac:dyDescent="0.2"/>
  </sheetData>
  <mergeCells count="56">
    <mergeCell ref="A90:C90"/>
    <mergeCell ref="B91:G91"/>
    <mergeCell ref="B97:G97"/>
    <mergeCell ref="B79:G79"/>
    <mergeCell ref="A83:C83"/>
    <mergeCell ref="A84:C84"/>
    <mergeCell ref="B85:G85"/>
    <mergeCell ref="A89:C89"/>
    <mergeCell ref="B60:G60"/>
    <mergeCell ref="A64:C64"/>
    <mergeCell ref="B66:G66"/>
    <mergeCell ref="A71:C71"/>
    <mergeCell ref="A59:C59"/>
    <mergeCell ref="A34:C34"/>
    <mergeCell ref="B36:G36"/>
    <mergeCell ref="A40:C40"/>
    <mergeCell ref="A29:C29"/>
    <mergeCell ref="A58:C58"/>
    <mergeCell ref="C16:C17"/>
    <mergeCell ref="D16:G16"/>
    <mergeCell ref="A72:C72"/>
    <mergeCell ref="B73:G73"/>
    <mergeCell ref="A35:C35"/>
    <mergeCell ref="A53:C53"/>
    <mergeCell ref="B42:G42"/>
    <mergeCell ref="A46:C46"/>
    <mergeCell ref="B48:G48"/>
    <mergeCell ref="A52:C52"/>
    <mergeCell ref="B54:G54"/>
    <mergeCell ref="A41:C41"/>
    <mergeCell ref="A47:C47"/>
    <mergeCell ref="A65:C65"/>
    <mergeCell ref="A28:C28"/>
    <mergeCell ref="B30:G30"/>
    <mergeCell ref="B1:E1"/>
    <mergeCell ref="G1:H1"/>
    <mergeCell ref="B2:E2"/>
    <mergeCell ref="G2:H2"/>
    <mergeCell ref="B3:E3"/>
    <mergeCell ref="G3:H3"/>
    <mergeCell ref="A77:C77"/>
    <mergeCell ref="A78:C78"/>
    <mergeCell ref="G4:H4"/>
    <mergeCell ref="B5:E5"/>
    <mergeCell ref="G5:H5"/>
    <mergeCell ref="B6:E6"/>
    <mergeCell ref="G6:H6"/>
    <mergeCell ref="H16:H17"/>
    <mergeCell ref="B9:H9"/>
    <mergeCell ref="B11:H11"/>
    <mergeCell ref="B12:H12"/>
    <mergeCell ref="B19:G19"/>
    <mergeCell ref="A23:C23"/>
    <mergeCell ref="B24:G24"/>
    <mergeCell ref="A16:A17"/>
    <mergeCell ref="B16:B17"/>
  </mergeCells>
  <printOptions horizontalCentered="1"/>
  <pageMargins left="0.25" right="0.25" top="0.75" bottom="0.75" header="0.3" footer="0.3"/>
  <pageSetup paperSize="9" scale="58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14B1D-5CE0-41E0-98AF-4456922F3198}">
  <sheetPr>
    <tabColor rgb="FFFFFF00"/>
    <pageSetUpPr fitToPage="1"/>
  </sheetPr>
  <dimension ref="A1:J114"/>
  <sheetViews>
    <sheetView view="pageBreakPreview" topLeftCell="A69" zoomScale="80" zoomScaleNormal="80" zoomScaleSheetLayoutView="80" workbookViewId="0">
      <selection activeCell="G94" sqref="G94"/>
    </sheetView>
  </sheetViews>
  <sheetFormatPr defaultRowHeight="15" x14ac:dyDescent="0.25"/>
  <cols>
    <col min="1" max="1" width="6" style="56" customWidth="1"/>
    <col min="2" max="2" width="21.83203125" style="56" customWidth="1"/>
    <col min="3" max="3" width="40.33203125" style="53" customWidth="1"/>
    <col min="4" max="4" width="22.83203125" style="56" bestFit="1" customWidth="1"/>
    <col min="5" max="5" width="15" style="56" customWidth="1"/>
    <col min="6" max="6" width="16.83203125" style="56" bestFit="1" customWidth="1"/>
    <col min="7" max="7" width="16.1640625" style="56" bestFit="1" customWidth="1"/>
    <col min="8" max="8" width="19.33203125" style="56" customWidth="1"/>
    <col min="9" max="16384" width="9.33203125" style="56"/>
  </cols>
  <sheetData>
    <row r="1" spans="1:10" s="15" customFormat="1" ht="15.75" x14ac:dyDescent="0.25">
      <c r="B1" s="105" t="s">
        <v>0</v>
      </c>
      <c r="C1" s="105"/>
      <c r="D1" s="105"/>
      <c r="E1" s="105"/>
      <c r="F1" s="16"/>
      <c r="G1" s="105"/>
      <c r="H1" s="105"/>
    </row>
    <row r="2" spans="1:10" s="15" customFormat="1" ht="15.75" x14ac:dyDescent="0.25">
      <c r="B2" s="106"/>
      <c r="C2" s="106"/>
      <c r="D2" s="106"/>
      <c r="E2" s="106"/>
      <c r="F2" s="17"/>
      <c r="G2" s="106"/>
      <c r="H2" s="106"/>
    </row>
    <row r="3" spans="1:10" s="15" customFormat="1" ht="15" customHeight="1" x14ac:dyDescent="0.25">
      <c r="B3" s="107" t="s">
        <v>74</v>
      </c>
      <c r="C3" s="108"/>
      <c r="D3" s="108"/>
      <c r="E3" s="108"/>
      <c r="F3" s="18"/>
      <c r="G3" s="108"/>
      <c r="H3" s="108"/>
    </row>
    <row r="4" spans="1:10" s="15" customFormat="1" ht="15.75" x14ac:dyDescent="0.25">
      <c r="B4" s="17" t="s">
        <v>75</v>
      </c>
      <c r="C4" s="17"/>
      <c r="D4" s="17"/>
      <c r="E4" s="17"/>
      <c r="F4" s="17"/>
      <c r="G4" s="106"/>
      <c r="H4" s="106"/>
    </row>
    <row r="5" spans="1:10" s="15" customFormat="1" ht="33.75" customHeight="1" x14ac:dyDescent="0.25">
      <c r="B5" s="106" t="s">
        <v>79</v>
      </c>
      <c r="C5" s="106"/>
      <c r="D5" s="106"/>
      <c r="E5" s="106"/>
      <c r="F5" s="17"/>
      <c r="G5" s="106"/>
      <c r="H5" s="106"/>
    </row>
    <row r="6" spans="1:10" s="15" customFormat="1" ht="25.5" customHeight="1" x14ac:dyDescent="0.25">
      <c r="B6" s="110" t="s">
        <v>72</v>
      </c>
      <c r="C6" s="110"/>
      <c r="D6" s="110"/>
      <c r="E6" s="110"/>
      <c r="F6" s="19"/>
      <c r="G6" s="110"/>
      <c r="H6" s="110"/>
    </row>
    <row r="7" spans="1:10" s="15" customFormat="1" ht="15.75" x14ac:dyDescent="0.25">
      <c r="B7" s="20" t="s">
        <v>11</v>
      </c>
      <c r="F7" s="20"/>
    </row>
    <row r="8" spans="1:10" s="15" customFormat="1" ht="9" customHeight="1" x14ac:dyDescent="0.25">
      <c r="B8" s="20"/>
      <c r="F8" s="20"/>
    </row>
    <row r="9" spans="1:10" s="15" customFormat="1" ht="21" x14ac:dyDescent="0.35">
      <c r="B9" s="112" t="s">
        <v>12</v>
      </c>
      <c r="C9" s="112"/>
      <c r="D9" s="112"/>
      <c r="E9" s="112"/>
      <c r="F9" s="112"/>
      <c r="G9" s="112"/>
      <c r="H9" s="112"/>
    </row>
    <row r="10" spans="1:10" s="15" customFormat="1" ht="15.75" x14ac:dyDescent="0.25">
      <c r="B10" s="20"/>
      <c r="F10" s="20"/>
    </row>
    <row r="11" spans="1:10" s="15" customFormat="1" ht="55.5" customHeight="1" x14ac:dyDescent="0.25">
      <c r="A11" s="19"/>
      <c r="B11" s="113" t="s">
        <v>84</v>
      </c>
      <c r="C11" s="113"/>
      <c r="D11" s="113"/>
      <c r="E11" s="113"/>
      <c r="F11" s="113"/>
      <c r="G11" s="113"/>
      <c r="H11" s="113"/>
    </row>
    <row r="12" spans="1:10" s="15" customFormat="1" ht="15" customHeight="1" x14ac:dyDescent="0.25">
      <c r="A12" s="18"/>
      <c r="B12" s="114" t="s">
        <v>13</v>
      </c>
      <c r="C12" s="114"/>
      <c r="D12" s="114"/>
      <c r="E12" s="114"/>
      <c r="F12" s="114"/>
      <c r="G12" s="114"/>
      <c r="H12" s="114"/>
    </row>
    <row r="13" spans="1:10" s="15" customFormat="1" ht="15" customHeight="1" x14ac:dyDescent="0.25">
      <c r="A13" s="18"/>
      <c r="B13" s="22"/>
      <c r="C13" s="22"/>
      <c r="D13" s="22"/>
      <c r="E13" s="22"/>
      <c r="F13" s="22"/>
      <c r="G13" s="22"/>
      <c r="H13" s="22"/>
    </row>
    <row r="14" spans="1:10" s="15" customFormat="1" ht="15" customHeight="1" x14ac:dyDescent="0.25">
      <c r="A14" s="18"/>
      <c r="B14" s="22"/>
      <c r="D14" s="23" t="s">
        <v>85</v>
      </c>
      <c r="E14" s="22"/>
      <c r="F14" s="22"/>
      <c r="G14" s="22"/>
      <c r="H14" s="22"/>
    </row>
    <row r="15" spans="1:10" s="15" customFormat="1" ht="21" x14ac:dyDescent="0.35">
      <c r="A15" s="24" t="s">
        <v>14</v>
      </c>
      <c r="C15" s="25"/>
      <c r="D15" s="26">
        <v>2000</v>
      </c>
      <c r="E15" s="21"/>
      <c r="F15" s="21"/>
      <c r="G15" s="21"/>
      <c r="H15" s="83" t="s">
        <v>86</v>
      </c>
    </row>
    <row r="16" spans="1:10" s="29" customFormat="1" ht="22.5" customHeight="1" x14ac:dyDescent="0.25">
      <c r="A16" s="111" t="s">
        <v>1</v>
      </c>
      <c r="B16" s="111" t="s">
        <v>2</v>
      </c>
      <c r="C16" s="111" t="s">
        <v>3</v>
      </c>
      <c r="D16" s="111" t="s">
        <v>73</v>
      </c>
      <c r="E16" s="111"/>
      <c r="F16" s="111"/>
      <c r="G16" s="111"/>
      <c r="H16" s="111" t="s">
        <v>15</v>
      </c>
      <c r="I16" s="28"/>
      <c r="J16" s="28"/>
    </row>
    <row r="17" spans="1:8" s="29" customFormat="1" ht="33" customHeight="1" x14ac:dyDescent="0.25">
      <c r="A17" s="111"/>
      <c r="B17" s="111"/>
      <c r="C17" s="111"/>
      <c r="D17" s="30" t="s">
        <v>16</v>
      </c>
      <c r="E17" s="30" t="s">
        <v>17</v>
      </c>
      <c r="F17" s="27" t="s">
        <v>18</v>
      </c>
      <c r="G17" s="27" t="s">
        <v>19</v>
      </c>
      <c r="H17" s="111"/>
    </row>
    <row r="18" spans="1:8" s="25" customFormat="1" ht="12.75" customHeight="1" x14ac:dyDescent="0.2">
      <c r="A18" s="27">
        <v>1</v>
      </c>
      <c r="B18" s="27">
        <v>2</v>
      </c>
      <c r="C18" s="27">
        <v>3</v>
      </c>
      <c r="D18" s="30">
        <v>4</v>
      </c>
      <c r="E18" s="30">
        <v>5</v>
      </c>
      <c r="F18" s="30">
        <v>6</v>
      </c>
      <c r="G18" s="30">
        <v>7</v>
      </c>
      <c r="H18" s="30">
        <v>8</v>
      </c>
    </row>
    <row r="19" spans="1:8" s="33" customFormat="1" ht="23.25" customHeight="1" x14ac:dyDescent="0.2">
      <c r="A19" s="31"/>
      <c r="B19" s="109" t="s">
        <v>20</v>
      </c>
      <c r="C19" s="109"/>
      <c r="D19" s="109"/>
      <c r="E19" s="109"/>
      <c r="F19" s="109"/>
      <c r="G19" s="109"/>
      <c r="H19" s="32"/>
    </row>
    <row r="20" spans="1:8" s="33" customFormat="1" ht="15.75" hidden="1" customHeight="1" x14ac:dyDescent="0.25">
      <c r="A20" s="34">
        <v>1</v>
      </c>
      <c r="B20" s="85" t="s">
        <v>76</v>
      </c>
      <c r="C20" s="70"/>
      <c r="D20" s="6">
        <f>0/1000</f>
        <v>0</v>
      </c>
      <c r="E20" s="6"/>
      <c r="F20" s="6"/>
      <c r="G20" s="6"/>
      <c r="H20" s="12">
        <f>SUM(D20:G20)</f>
        <v>0</v>
      </c>
    </row>
    <row r="21" spans="1:8" s="33" customFormat="1" ht="15.75" hidden="1" customHeight="1" x14ac:dyDescent="0.2">
      <c r="A21" s="34">
        <v>2</v>
      </c>
      <c r="B21" s="85" t="s">
        <v>77</v>
      </c>
      <c r="C21" s="35"/>
      <c r="D21" s="6">
        <f>0/1000</f>
        <v>0</v>
      </c>
      <c r="E21" s="6"/>
      <c r="F21" s="6"/>
      <c r="G21" s="6"/>
      <c r="H21" s="12">
        <f>SUM(D21:G21)</f>
        <v>0</v>
      </c>
    </row>
    <row r="22" spans="1:8" s="33" customFormat="1" x14ac:dyDescent="0.2">
      <c r="A22" s="34"/>
      <c r="B22" s="36"/>
      <c r="C22" s="37"/>
      <c r="D22" s="6"/>
      <c r="E22" s="6"/>
      <c r="F22" s="6"/>
      <c r="G22" s="6"/>
      <c r="H22" s="7">
        <f>SUM(D22:G22)</f>
        <v>0</v>
      </c>
    </row>
    <row r="23" spans="1:8" s="38" customFormat="1" x14ac:dyDescent="0.2">
      <c r="A23" s="99" t="s">
        <v>21</v>
      </c>
      <c r="B23" s="100"/>
      <c r="C23" s="101"/>
      <c r="D23" s="8">
        <f>SUM(D20:D22)</f>
        <v>0</v>
      </c>
      <c r="E23" s="8">
        <f>SUM(E20:E22)</f>
        <v>0</v>
      </c>
      <c r="F23" s="8">
        <f>SUM(F20:F22)</f>
        <v>0</v>
      </c>
      <c r="G23" s="8">
        <f>SUM(G20:G22)</f>
        <v>0</v>
      </c>
      <c r="H23" s="8">
        <f>SUM(H20:H22)</f>
        <v>0</v>
      </c>
    </row>
    <row r="24" spans="1:8" s="33" customFormat="1" ht="22.5" customHeight="1" x14ac:dyDescent="0.2">
      <c r="A24" s="31"/>
      <c r="B24" s="109" t="s">
        <v>4</v>
      </c>
      <c r="C24" s="109"/>
      <c r="D24" s="109"/>
      <c r="E24" s="109"/>
      <c r="F24" s="109"/>
      <c r="G24" s="109"/>
      <c r="H24" s="32"/>
    </row>
    <row r="25" spans="1:8" s="33" customFormat="1" ht="15.75" hidden="1" customHeight="1" x14ac:dyDescent="0.2">
      <c r="A25" s="34"/>
      <c r="B25" s="85"/>
      <c r="C25" s="39"/>
      <c r="D25" s="79">
        <f>0/1000</f>
        <v>0</v>
      </c>
      <c r="E25" s="79">
        <v>0</v>
      </c>
      <c r="F25" s="6">
        <f>0/1000</f>
        <v>0</v>
      </c>
      <c r="G25" s="6"/>
      <c r="H25" s="10">
        <f t="shared" ref="H25:H30" si="0">SUM(D25:G25)</f>
        <v>0</v>
      </c>
    </row>
    <row r="26" spans="1:8" s="33" customFormat="1" ht="15.75" hidden="1" customHeight="1" x14ac:dyDescent="0.2">
      <c r="A26" s="34"/>
      <c r="B26" s="85"/>
      <c r="C26" s="39"/>
      <c r="D26" s="6">
        <f>0/1000</f>
        <v>0</v>
      </c>
      <c r="E26" s="6"/>
      <c r="F26" s="6">
        <f>0/1000</f>
        <v>0</v>
      </c>
      <c r="G26" s="6"/>
      <c r="H26" s="10">
        <f t="shared" si="0"/>
        <v>0</v>
      </c>
    </row>
    <row r="27" spans="1:8" s="33" customFormat="1" ht="33.75" customHeight="1" x14ac:dyDescent="0.2">
      <c r="A27" s="34">
        <v>1</v>
      </c>
      <c r="B27" s="86" t="s">
        <v>81</v>
      </c>
      <c r="C27" s="39" t="s">
        <v>87</v>
      </c>
      <c r="D27" s="9">
        <f>3559.18/1000</f>
        <v>3.55918</v>
      </c>
      <c r="E27" s="9">
        <v>0</v>
      </c>
      <c r="F27" s="9">
        <v>0</v>
      </c>
      <c r="G27" s="9"/>
      <c r="H27" s="10">
        <f t="shared" si="0"/>
        <v>3.55918</v>
      </c>
    </row>
    <row r="28" spans="1:8" s="33" customFormat="1" ht="33.75" customHeight="1" x14ac:dyDescent="0.2">
      <c r="A28" s="34">
        <v>2</v>
      </c>
      <c r="B28" s="86" t="s">
        <v>88</v>
      </c>
      <c r="C28" s="39" t="s">
        <v>89</v>
      </c>
      <c r="D28" s="9">
        <f>2642.68/1000</f>
        <v>2.6426799999999999</v>
      </c>
      <c r="E28" s="9">
        <v>0</v>
      </c>
      <c r="F28" s="9">
        <f>95489.22/1000</f>
        <v>95.489220000000003</v>
      </c>
      <c r="G28" s="9"/>
      <c r="H28" s="10">
        <f t="shared" si="0"/>
        <v>98.131900000000002</v>
      </c>
    </row>
    <row r="29" spans="1:8" s="33" customFormat="1" ht="33.75" customHeight="1" x14ac:dyDescent="0.2">
      <c r="A29" s="34">
        <v>3</v>
      </c>
      <c r="B29" s="86" t="s">
        <v>90</v>
      </c>
      <c r="C29" s="39" t="s">
        <v>91</v>
      </c>
      <c r="D29" s="9">
        <f>0/1000</f>
        <v>0</v>
      </c>
      <c r="E29" s="9">
        <v>0</v>
      </c>
      <c r="F29" s="9">
        <f>0/1000</f>
        <v>0</v>
      </c>
      <c r="G29" s="9"/>
      <c r="H29" s="10">
        <f t="shared" si="0"/>
        <v>0</v>
      </c>
    </row>
    <row r="30" spans="1:8" s="33" customFormat="1" ht="15.75" hidden="1" x14ac:dyDescent="0.2">
      <c r="A30" s="34">
        <v>4</v>
      </c>
      <c r="B30" s="86" t="s">
        <v>90</v>
      </c>
      <c r="C30" s="39"/>
      <c r="D30" s="9">
        <f>0/1000</f>
        <v>0</v>
      </c>
      <c r="E30" s="9"/>
      <c r="F30" s="9">
        <f>0/1000</f>
        <v>0</v>
      </c>
      <c r="G30" s="9"/>
      <c r="H30" s="10">
        <f t="shared" si="0"/>
        <v>0</v>
      </c>
    </row>
    <row r="31" spans="1:8" s="38" customFormat="1" x14ac:dyDescent="0.2">
      <c r="A31" s="99" t="s">
        <v>22</v>
      </c>
      <c r="B31" s="100"/>
      <c r="C31" s="101"/>
      <c r="D31" s="8">
        <f>SUM(D25:D30)</f>
        <v>6.2018599999999999</v>
      </c>
      <c r="E31" s="8">
        <f>SUM(E25:E30)</f>
        <v>0</v>
      </c>
      <c r="F31" s="8">
        <f>SUM(F25:F30)</f>
        <v>95.489220000000003</v>
      </c>
      <c r="G31" s="8">
        <f>SUM(G25:G27)</f>
        <v>0</v>
      </c>
      <c r="H31" s="13">
        <f>SUM(H25:H30)</f>
        <v>101.69108</v>
      </c>
    </row>
    <row r="32" spans="1:8" s="38" customFormat="1" x14ac:dyDescent="0.2">
      <c r="A32" s="102" t="s">
        <v>23</v>
      </c>
      <c r="B32" s="103"/>
      <c r="C32" s="104"/>
      <c r="D32" s="11">
        <f>D23+D31</f>
        <v>6.2018599999999999</v>
      </c>
      <c r="E32" s="11">
        <f>E23+E31</f>
        <v>0</v>
      </c>
      <c r="F32" s="11">
        <f>F23+F31</f>
        <v>95.489220000000003</v>
      </c>
      <c r="G32" s="11">
        <f>G23+G31</f>
        <v>0</v>
      </c>
      <c r="H32" s="14">
        <f>H23+H31</f>
        <v>101.69108</v>
      </c>
    </row>
    <row r="33" spans="1:8" s="38" customFormat="1" ht="24.75" hidden="1" customHeight="1" x14ac:dyDescent="0.2">
      <c r="A33" s="40"/>
      <c r="B33" s="98" t="s">
        <v>24</v>
      </c>
      <c r="C33" s="98"/>
      <c r="D33" s="98"/>
      <c r="E33" s="98"/>
      <c r="F33" s="98"/>
      <c r="G33" s="115"/>
      <c r="H33" s="5"/>
    </row>
    <row r="34" spans="1:8" s="38" customFormat="1" ht="15" hidden="1" customHeight="1" x14ac:dyDescent="0.2">
      <c r="A34" s="34">
        <v>3</v>
      </c>
      <c r="B34" s="34"/>
      <c r="C34" s="34"/>
      <c r="D34" s="1"/>
      <c r="E34" s="1"/>
      <c r="F34" s="1"/>
      <c r="G34" s="1"/>
      <c r="H34" s="3">
        <f>SUM(D34:G34)</f>
        <v>0</v>
      </c>
    </row>
    <row r="35" spans="1:8" s="38" customFormat="1" ht="15" hidden="1" customHeight="1" x14ac:dyDescent="0.2">
      <c r="A35" s="34">
        <v>8</v>
      </c>
      <c r="B35" s="34"/>
      <c r="C35" s="34"/>
      <c r="D35" s="1"/>
      <c r="E35" s="1"/>
      <c r="F35" s="1"/>
      <c r="G35" s="1"/>
      <c r="H35" s="3">
        <f>SUM(D35:G35)</f>
        <v>0</v>
      </c>
    </row>
    <row r="36" spans="1:8" s="38" customFormat="1" ht="15" hidden="1" customHeight="1" x14ac:dyDescent="0.2">
      <c r="A36" s="34">
        <v>9</v>
      </c>
      <c r="B36" s="34"/>
      <c r="C36" s="34"/>
      <c r="D36" s="1"/>
      <c r="E36" s="1"/>
      <c r="F36" s="1"/>
      <c r="G36" s="1"/>
      <c r="H36" s="3">
        <f>SUM(D36:G36)</f>
        <v>0</v>
      </c>
    </row>
    <row r="37" spans="1:8" s="38" customFormat="1" ht="15" hidden="1" customHeight="1" x14ac:dyDescent="0.2">
      <c r="A37" s="99" t="s">
        <v>25</v>
      </c>
      <c r="B37" s="100"/>
      <c r="C37" s="101"/>
      <c r="D37" s="4">
        <f>SUM(D34:D36)</f>
        <v>0</v>
      </c>
      <c r="E37" s="4">
        <f>SUM(E34:E36)</f>
        <v>0</v>
      </c>
      <c r="F37" s="4">
        <f>SUM(F34:F36)</f>
        <v>0</v>
      </c>
      <c r="G37" s="4">
        <f>SUM(G34:G36)</f>
        <v>0</v>
      </c>
      <c r="H37" s="4">
        <f>SUM(H34:H36)</f>
        <v>0</v>
      </c>
    </row>
    <row r="38" spans="1:8" s="38" customFormat="1" ht="15" hidden="1" customHeight="1" x14ac:dyDescent="0.2">
      <c r="A38" s="102" t="s">
        <v>26</v>
      </c>
      <c r="B38" s="103"/>
      <c r="C38" s="104"/>
      <c r="D38" s="2">
        <f>D32+D37</f>
        <v>6.2018599999999999</v>
      </c>
      <c r="E38" s="2">
        <f>E32+E37</f>
        <v>0</v>
      </c>
      <c r="F38" s="2">
        <f>F32+F37</f>
        <v>95.489220000000003</v>
      </c>
      <c r="G38" s="2">
        <f>G32+G37</f>
        <v>0</v>
      </c>
      <c r="H38" s="2">
        <f>H32+H37</f>
        <v>101.69108</v>
      </c>
    </row>
    <row r="39" spans="1:8" s="38" customFormat="1" ht="20.25" hidden="1" customHeight="1" x14ac:dyDescent="0.2">
      <c r="A39" s="40"/>
      <c r="B39" s="98" t="s">
        <v>27</v>
      </c>
      <c r="C39" s="98"/>
      <c r="D39" s="98"/>
      <c r="E39" s="98"/>
      <c r="F39" s="98"/>
      <c r="G39" s="115"/>
      <c r="H39" s="5"/>
    </row>
    <row r="40" spans="1:8" s="38" customFormat="1" ht="15" hidden="1" customHeight="1" x14ac:dyDescent="0.2">
      <c r="A40" s="34">
        <v>4</v>
      </c>
      <c r="B40" s="34"/>
      <c r="C40" s="34"/>
      <c r="D40" s="1"/>
      <c r="E40" s="1"/>
      <c r="F40" s="1"/>
      <c r="G40" s="1"/>
      <c r="H40" s="3">
        <f>SUM(D40:G40)</f>
        <v>0</v>
      </c>
    </row>
    <row r="41" spans="1:8" s="38" customFormat="1" ht="15" hidden="1" customHeight="1" x14ac:dyDescent="0.2">
      <c r="A41" s="34">
        <v>11</v>
      </c>
      <c r="B41" s="34"/>
      <c r="C41" s="34"/>
      <c r="D41" s="1"/>
      <c r="E41" s="1"/>
      <c r="F41" s="1"/>
      <c r="G41" s="1"/>
      <c r="H41" s="3">
        <f>SUM(D41:G41)</f>
        <v>0</v>
      </c>
    </row>
    <row r="42" spans="1:8" s="38" customFormat="1" ht="15" hidden="1" customHeight="1" x14ac:dyDescent="0.2">
      <c r="A42" s="34">
        <v>12</v>
      </c>
      <c r="B42" s="34"/>
      <c r="C42" s="34"/>
      <c r="D42" s="1"/>
      <c r="E42" s="1"/>
      <c r="F42" s="1"/>
      <c r="G42" s="1"/>
      <c r="H42" s="3">
        <f>SUM(D42:G42)</f>
        <v>0</v>
      </c>
    </row>
    <row r="43" spans="1:8" s="38" customFormat="1" ht="15" hidden="1" customHeight="1" x14ac:dyDescent="0.2">
      <c r="A43" s="99" t="s">
        <v>28</v>
      </c>
      <c r="B43" s="100"/>
      <c r="C43" s="101"/>
      <c r="D43" s="4">
        <f>SUM(D40:D42)</f>
        <v>0</v>
      </c>
      <c r="E43" s="4">
        <f>SUM(E40:E42)</f>
        <v>0</v>
      </c>
      <c r="F43" s="4">
        <f>SUM(F40:F42)</f>
        <v>0</v>
      </c>
      <c r="G43" s="4">
        <f>SUM(G40:G42)</f>
        <v>0</v>
      </c>
      <c r="H43" s="4">
        <f>SUM(H40:H42)</f>
        <v>0</v>
      </c>
    </row>
    <row r="44" spans="1:8" s="38" customFormat="1" ht="15" hidden="1" customHeight="1" x14ac:dyDescent="0.2">
      <c r="A44" s="102" t="s">
        <v>29</v>
      </c>
      <c r="B44" s="103"/>
      <c r="C44" s="104"/>
      <c r="D44" s="2">
        <f>D38+D43</f>
        <v>6.2018599999999999</v>
      </c>
      <c r="E44" s="2">
        <f>E38+E43</f>
        <v>0</v>
      </c>
      <c r="F44" s="2">
        <f>F38+F43</f>
        <v>95.489220000000003</v>
      </c>
      <c r="G44" s="2">
        <f>G38+G43</f>
        <v>0</v>
      </c>
      <c r="H44" s="2">
        <f>H38+H43</f>
        <v>101.69108</v>
      </c>
    </row>
    <row r="45" spans="1:8" s="38" customFormat="1" ht="23.25" hidden="1" customHeight="1" x14ac:dyDescent="0.2">
      <c r="A45" s="40"/>
      <c r="B45" s="98" t="s">
        <v>30</v>
      </c>
      <c r="C45" s="98"/>
      <c r="D45" s="98"/>
      <c r="E45" s="98"/>
      <c r="F45" s="98"/>
      <c r="G45" s="115"/>
      <c r="H45" s="5"/>
    </row>
    <row r="46" spans="1:8" s="38" customFormat="1" ht="15" hidden="1" customHeight="1" x14ac:dyDescent="0.2">
      <c r="A46" s="34">
        <v>5</v>
      </c>
      <c r="B46" s="34"/>
      <c r="C46" s="34"/>
      <c r="D46" s="1"/>
      <c r="E46" s="1"/>
      <c r="F46" s="1"/>
      <c r="G46" s="1"/>
      <c r="H46" s="3">
        <f>SUM(D46:G46)</f>
        <v>0</v>
      </c>
    </row>
    <row r="47" spans="1:8" s="38" customFormat="1" ht="15" hidden="1" customHeight="1" x14ac:dyDescent="0.2">
      <c r="A47" s="34">
        <v>14</v>
      </c>
      <c r="B47" s="34"/>
      <c r="C47" s="34"/>
      <c r="D47" s="1"/>
      <c r="E47" s="1"/>
      <c r="F47" s="1"/>
      <c r="G47" s="1"/>
      <c r="H47" s="3">
        <f>SUM(D47:G47)</f>
        <v>0</v>
      </c>
    </row>
    <row r="48" spans="1:8" s="38" customFormat="1" ht="15" hidden="1" customHeight="1" x14ac:dyDescent="0.2">
      <c r="A48" s="34">
        <v>15</v>
      </c>
      <c r="B48" s="34"/>
      <c r="C48" s="34"/>
      <c r="D48" s="1"/>
      <c r="E48" s="1"/>
      <c r="F48" s="1"/>
      <c r="G48" s="1"/>
      <c r="H48" s="3">
        <f>SUM(D48:G48)</f>
        <v>0</v>
      </c>
    </row>
    <row r="49" spans="1:8" s="38" customFormat="1" ht="15" hidden="1" customHeight="1" x14ac:dyDescent="0.2">
      <c r="A49" s="99" t="s">
        <v>31</v>
      </c>
      <c r="B49" s="100"/>
      <c r="C49" s="101"/>
      <c r="D49" s="4">
        <f>SUM(D46:D48)</f>
        <v>0</v>
      </c>
      <c r="E49" s="4">
        <f>SUM(E46:E48)</f>
        <v>0</v>
      </c>
      <c r="F49" s="4">
        <f>SUM(F46:F48)</f>
        <v>0</v>
      </c>
      <c r="G49" s="4">
        <f>SUM(G46:G48)</f>
        <v>0</v>
      </c>
      <c r="H49" s="4">
        <f>SUM(H46:H48)</f>
        <v>0</v>
      </c>
    </row>
    <row r="50" spans="1:8" s="38" customFormat="1" ht="15" hidden="1" customHeight="1" x14ac:dyDescent="0.2">
      <c r="A50" s="102" t="s">
        <v>32</v>
      </c>
      <c r="B50" s="103"/>
      <c r="C50" s="104"/>
      <c r="D50" s="2">
        <f>D44+D49</f>
        <v>6.2018599999999999</v>
      </c>
      <c r="E50" s="2">
        <f>E44+E49</f>
        <v>0</v>
      </c>
      <c r="F50" s="2">
        <f>F44+F49</f>
        <v>95.489220000000003</v>
      </c>
      <c r="G50" s="2">
        <f>G44+G49</f>
        <v>0</v>
      </c>
      <c r="H50" s="2">
        <f>H44+H49</f>
        <v>101.69108</v>
      </c>
    </row>
    <row r="51" spans="1:8" s="38" customFormat="1" ht="24" hidden="1" customHeight="1" x14ac:dyDescent="0.2">
      <c r="A51" s="40"/>
      <c r="B51" s="98" t="s">
        <v>33</v>
      </c>
      <c r="C51" s="98"/>
      <c r="D51" s="98"/>
      <c r="E51" s="98"/>
      <c r="F51" s="98"/>
      <c r="G51" s="115"/>
      <c r="H51" s="5"/>
    </row>
    <row r="52" spans="1:8" s="38" customFormat="1" ht="15" hidden="1" customHeight="1" x14ac:dyDescent="0.2">
      <c r="A52" s="34">
        <v>6</v>
      </c>
      <c r="B52" s="34"/>
      <c r="C52" s="34"/>
      <c r="D52" s="1"/>
      <c r="E52" s="1"/>
      <c r="F52" s="1"/>
      <c r="G52" s="1"/>
      <c r="H52" s="3">
        <f>SUM(D52:G52)</f>
        <v>0</v>
      </c>
    </row>
    <row r="53" spans="1:8" s="38" customFormat="1" ht="15" hidden="1" customHeight="1" x14ac:dyDescent="0.2">
      <c r="A53" s="34">
        <v>17</v>
      </c>
      <c r="B53" s="34"/>
      <c r="C53" s="34"/>
      <c r="D53" s="1"/>
      <c r="E53" s="1"/>
      <c r="F53" s="1"/>
      <c r="G53" s="1"/>
      <c r="H53" s="3">
        <f>SUM(D53:G53)</f>
        <v>0</v>
      </c>
    </row>
    <row r="54" spans="1:8" s="38" customFormat="1" ht="15" hidden="1" customHeight="1" x14ac:dyDescent="0.2">
      <c r="A54" s="34">
        <v>18</v>
      </c>
      <c r="B54" s="34"/>
      <c r="C54" s="34"/>
      <c r="D54" s="1"/>
      <c r="E54" s="1"/>
      <c r="F54" s="1"/>
      <c r="G54" s="1"/>
      <c r="H54" s="3">
        <f>SUM(D54:G54)</f>
        <v>0</v>
      </c>
    </row>
    <row r="55" spans="1:8" s="38" customFormat="1" ht="15" hidden="1" customHeight="1" x14ac:dyDescent="0.2">
      <c r="A55" s="99" t="s">
        <v>34</v>
      </c>
      <c r="B55" s="100"/>
      <c r="C55" s="101"/>
      <c r="D55" s="4">
        <f>SUM(D52:D54)</f>
        <v>0</v>
      </c>
      <c r="E55" s="4">
        <f>SUM(E52:E54)</f>
        <v>0</v>
      </c>
      <c r="F55" s="4">
        <f>SUM(F52:F54)</f>
        <v>0</v>
      </c>
      <c r="G55" s="4">
        <f>SUM(G52:G54)</f>
        <v>0</v>
      </c>
      <c r="H55" s="4">
        <f>SUM(H52:H54)</f>
        <v>0</v>
      </c>
    </row>
    <row r="56" spans="1:8" s="38" customFormat="1" ht="15" hidden="1" customHeight="1" x14ac:dyDescent="0.2">
      <c r="A56" s="102" t="s">
        <v>35</v>
      </c>
      <c r="B56" s="103"/>
      <c r="C56" s="104"/>
      <c r="D56" s="2">
        <f>D50+D55</f>
        <v>6.2018599999999999</v>
      </c>
      <c r="E56" s="2">
        <f>E50+E55</f>
        <v>0</v>
      </c>
      <c r="F56" s="2">
        <f>F50+F55</f>
        <v>95.489220000000003</v>
      </c>
      <c r="G56" s="2">
        <f>G50+G55</f>
        <v>0</v>
      </c>
      <c r="H56" s="2">
        <f>H50+H55</f>
        <v>101.69108</v>
      </c>
    </row>
    <row r="57" spans="1:8" s="38" customFormat="1" ht="21.75" hidden="1" customHeight="1" x14ac:dyDescent="0.2">
      <c r="A57" s="40"/>
      <c r="B57" s="98" t="s">
        <v>36</v>
      </c>
      <c r="C57" s="98"/>
      <c r="D57" s="98"/>
      <c r="E57" s="98"/>
      <c r="F57" s="98"/>
      <c r="G57" s="115"/>
      <c r="H57" s="5"/>
    </row>
    <row r="58" spans="1:8" s="38" customFormat="1" ht="15" hidden="1" customHeight="1" x14ac:dyDescent="0.2">
      <c r="A58" s="34">
        <v>7</v>
      </c>
      <c r="B58" s="34"/>
      <c r="C58" s="34"/>
      <c r="D58" s="1"/>
      <c r="E58" s="1"/>
      <c r="F58" s="1"/>
      <c r="G58" s="1"/>
      <c r="H58" s="3">
        <f>SUM(D58:G58)</f>
        <v>0</v>
      </c>
    </row>
    <row r="59" spans="1:8" s="38" customFormat="1" ht="15" hidden="1" customHeight="1" x14ac:dyDescent="0.2">
      <c r="A59" s="34">
        <v>20</v>
      </c>
      <c r="B59" s="34"/>
      <c r="C59" s="34"/>
      <c r="D59" s="1"/>
      <c r="E59" s="1"/>
      <c r="F59" s="1"/>
      <c r="G59" s="1"/>
      <c r="H59" s="3">
        <f>SUM(D59:G59)</f>
        <v>0</v>
      </c>
    </row>
    <row r="60" spans="1:8" s="38" customFormat="1" ht="15" hidden="1" customHeight="1" x14ac:dyDescent="0.2">
      <c r="A60" s="34">
        <v>21</v>
      </c>
      <c r="B60" s="34"/>
      <c r="C60" s="34"/>
      <c r="D60" s="1"/>
      <c r="E60" s="1"/>
      <c r="F60" s="1"/>
      <c r="G60" s="1"/>
      <c r="H60" s="3">
        <f>SUM(D60:G60)</f>
        <v>0</v>
      </c>
    </row>
    <row r="61" spans="1:8" s="38" customFormat="1" ht="15" hidden="1" customHeight="1" x14ac:dyDescent="0.2">
      <c r="A61" s="99" t="s">
        <v>37</v>
      </c>
      <c r="B61" s="100"/>
      <c r="C61" s="101"/>
      <c r="D61" s="4">
        <f>SUM(D58:D60)</f>
        <v>0</v>
      </c>
      <c r="E61" s="4">
        <f>SUM(E58:E60)</f>
        <v>0</v>
      </c>
      <c r="F61" s="4">
        <f>SUM(F58:F60)</f>
        <v>0</v>
      </c>
      <c r="G61" s="4">
        <f>SUM(G58:G60)</f>
        <v>0</v>
      </c>
      <c r="H61" s="4">
        <f>SUM(H58:H60)</f>
        <v>0</v>
      </c>
    </row>
    <row r="62" spans="1:8" s="38" customFormat="1" ht="15" hidden="1" customHeight="1" x14ac:dyDescent="0.2">
      <c r="A62" s="102" t="s">
        <v>38</v>
      </c>
      <c r="B62" s="103"/>
      <c r="C62" s="104"/>
      <c r="D62" s="2">
        <f>D56+D61</f>
        <v>6.2018599999999999</v>
      </c>
      <c r="E62" s="2">
        <f>E56+E61</f>
        <v>0</v>
      </c>
      <c r="F62" s="2">
        <f>F56+F61</f>
        <v>95.489220000000003</v>
      </c>
      <c r="G62" s="2">
        <f>G56+G61</f>
        <v>0</v>
      </c>
      <c r="H62" s="2">
        <f>H56+H61</f>
        <v>101.69108</v>
      </c>
    </row>
    <row r="63" spans="1:8" s="33" customFormat="1" ht="21.75" customHeight="1" x14ac:dyDescent="0.2">
      <c r="A63" s="41"/>
      <c r="B63" s="98" t="s">
        <v>5</v>
      </c>
      <c r="C63" s="98"/>
      <c r="D63" s="98"/>
      <c r="E63" s="98"/>
      <c r="F63" s="98"/>
      <c r="G63" s="98"/>
      <c r="H63" s="32"/>
    </row>
    <row r="64" spans="1:8" s="33" customFormat="1" ht="45" x14ac:dyDescent="0.2">
      <c r="A64" s="34">
        <v>4</v>
      </c>
      <c r="B64" s="72" t="s">
        <v>39</v>
      </c>
      <c r="C64" s="87" t="s">
        <v>83</v>
      </c>
      <c r="D64" s="73">
        <f>ROUND(D62*2%,5)</f>
        <v>0.12404</v>
      </c>
      <c r="E64" s="73">
        <f t="shared" ref="E64:G64" si="1">E62*2.5%</f>
        <v>0</v>
      </c>
      <c r="F64" s="73">
        <f>F62*0%</f>
        <v>0</v>
      </c>
      <c r="G64" s="73">
        <f t="shared" si="1"/>
        <v>0</v>
      </c>
      <c r="H64" s="74">
        <f t="shared" ref="H64" si="2">SUM(D64:G64)</f>
        <v>0.12404</v>
      </c>
    </row>
    <row r="65" spans="1:8" s="33" customFormat="1" ht="15" hidden="1" customHeight="1" x14ac:dyDescent="0.2">
      <c r="A65" s="42">
        <v>23</v>
      </c>
      <c r="B65" s="43"/>
      <c r="C65" s="44"/>
      <c r="D65" s="6"/>
      <c r="E65" s="6"/>
      <c r="F65" s="6"/>
      <c r="G65" s="6"/>
      <c r="H65" s="7">
        <f>SUM(D65:G65)</f>
        <v>0</v>
      </c>
    </row>
    <row r="66" spans="1:8" s="33" customFormat="1" ht="15" hidden="1" customHeight="1" x14ac:dyDescent="0.2">
      <c r="A66" s="42">
        <v>24</v>
      </c>
      <c r="B66" s="43"/>
      <c r="C66" s="44"/>
      <c r="D66" s="6"/>
      <c r="E66" s="6"/>
      <c r="F66" s="6"/>
      <c r="G66" s="6"/>
      <c r="H66" s="7">
        <f>SUM(D66:G66)</f>
        <v>0</v>
      </c>
    </row>
    <row r="67" spans="1:8" s="33" customFormat="1" x14ac:dyDescent="0.2">
      <c r="A67" s="99" t="s">
        <v>40</v>
      </c>
      <c r="B67" s="100"/>
      <c r="C67" s="101"/>
      <c r="D67" s="8">
        <f>SUM(D64:D66)</f>
        <v>0.12404</v>
      </c>
      <c r="E67" s="8">
        <f>SUM(E64:E66)</f>
        <v>0</v>
      </c>
      <c r="F67" s="8">
        <f>SUM(F64:F66)</f>
        <v>0</v>
      </c>
      <c r="G67" s="8">
        <f>SUM(G64:G66)</f>
        <v>0</v>
      </c>
      <c r="H67" s="8">
        <f>SUM(H64:H66)</f>
        <v>0.12404</v>
      </c>
    </row>
    <row r="68" spans="1:8" s="33" customFormat="1" x14ac:dyDescent="0.2">
      <c r="A68" s="102" t="s">
        <v>41</v>
      </c>
      <c r="B68" s="103"/>
      <c r="C68" s="104"/>
      <c r="D68" s="11">
        <f>D62+D67</f>
        <v>6.3258999999999999</v>
      </c>
      <c r="E68" s="11">
        <f>E62+E67</f>
        <v>0</v>
      </c>
      <c r="F68" s="11">
        <f>F62+F67</f>
        <v>95.489220000000003</v>
      </c>
      <c r="G68" s="11">
        <f>G62+G67</f>
        <v>0</v>
      </c>
      <c r="H68" s="11">
        <f>H62+H67</f>
        <v>101.81511999999999</v>
      </c>
    </row>
    <row r="69" spans="1:8" s="33" customFormat="1" ht="23.25" customHeight="1" x14ac:dyDescent="0.2">
      <c r="A69" s="41"/>
      <c r="B69" s="98" t="s">
        <v>6</v>
      </c>
      <c r="C69" s="98"/>
      <c r="D69" s="98"/>
      <c r="E69" s="98"/>
      <c r="F69" s="98"/>
      <c r="G69" s="98"/>
      <c r="H69" s="32"/>
    </row>
    <row r="70" spans="1:8" s="33" customFormat="1" ht="60" x14ac:dyDescent="0.2">
      <c r="A70" s="42">
        <v>5</v>
      </c>
      <c r="B70" s="80" t="s">
        <v>7</v>
      </c>
      <c r="C70" s="72" t="s">
        <v>8</v>
      </c>
      <c r="D70" s="73">
        <f>ROUND(D68*1.9%,5)</f>
        <v>0.12019000000000001</v>
      </c>
      <c r="E70" s="73">
        <f>ROUND(E68*1.9%,2)</f>
        <v>0</v>
      </c>
      <c r="F70" s="73">
        <f>ROUND(F68*0%,2)</f>
        <v>0</v>
      </c>
      <c r="G70" s="73">
        <f>ROUND(G68*1.9%,2)</f>
        <v>0</v>
      </c>
      <c r="H70" s="74">
        <f t="shared" ref="H70" si="3">SUM(D70:G70)</f>
        <v>0.12019000000000001</v>
      </c>
    </row>
    <row r="71" spans="1:8" s="33" customFormat="1" ht="15.75" hidden="1" customHeight="1" x14ac:dyDescent="0.2">
      <c r="A71" s="34"/>
      <c r="B71" s="85"/>
      <c r="C71" s="39"/>
      <c r="D71" s="6"/>
      <c r="E71" s="6"/>
      <c r="F71" s="6"/>
      <c r="G71" s="79">
        <f>0/1000</f>
        <v>0</v>
      </c>
      <c r="H71" s="10">
        <f>SUM(D71:G71)</f>
        <v>0</v>
      </c>
    </row>
    <row r="72" spans="1:8" s="33" customFormat="1" ht="15.75" hidden="1" customHeight="1" x14ac:dyDescent="0.2">
      <c r="A72" s="34"/>
      <c r="B72" s="85"/>
      <c r="C72" s="39"/>
      <c r="D72" s="6"/>
      <c r="E72" s="6"/>
      <c r="F72" s="6"/>
      <c r="G72" s="6">
        <f>0/1000</f>
        <v>0</v>
      </c>
      <c r="H72" s="12">
        <f>SUM(D72:G72)</f>
        <v>0</v>
      </c>
    </row>
    <row r="73" spans="1:8" s="33" customFormat="1" ht="15.75" x14ac:dyDescent="0.2">
      <c r="A73" s="34">
        <v>6</v>
      </c>
      <c r="B73" s="86" t="s">
        <v>82</v>
      </c>
      <c r="C73" s="39" t="s">
        <v>92</v>
      </c>
      <c r="D73" s="6"/>
      <c r="E73" s="6"/>
      <c r="F73" s="6"/>
      <c r="G73" s="6">
        <f>3060.65/1000</f>
        <v>3.0606499999999999</v>
      </c>
      <c r="H73" s="12">
        <f>SUM(D73:G73)</f>
        <v>3.0606499999999999</v>
      </c>
    </row>
    <row r="74" spans="1:8" s="33" customFormat="1" ht="15.75" x14ac:dyDescent="0.2">
      <c r="A74" s="34">
        <v>7</v>
      </c>
      <c r="B74" s="86" t="s">
        <v>93</v>
      </c>
      <c r="C74" s="39" t="s">
        <v>94</v>
      </c>
      <c r="D74" s="6"/>
      <c r="E74" s="6"/>
      <c r="F74" s="6"/>
      <c r="G74" s="6">
        <f>322.97/1000</f>
        <v>0.32297000000000003</v>
      </c>
      <c r="H74" s="12">
        <f>SUM(D74:G74)</f>
        <v>0.32297000000000003</v>
      </c>
    </row>
    <row r="75" spans="1:8" s="33" customFormat="1" ht="15.75" hidden="1" x14ac:dyDescent="0.2">
      <c r="A75" s="34">
        <v>8</v>
      </c>
      <c r="B75" s="86" t="s">
        <v>93</v>
      </c>
      <c r="C75" s="39"/>
      <c r="D75" s="6"/>
      <c r="E75" s="6"/>
      <c r="F75" s="6"/>
      <c r="G75" s="6">
        <f>0/1000</f>
        <v>0</v>
      </c>
      <c r="H75" s="12">
        <f>SUM(D75:G75)</f>
        <v>0</v>
      </c>
    </row>
    <row r="76" spans="1:8" s="33" customFormat="1" x14ac:dyDescent="0.2">
      <c r="A76" s="99" t="s">
        <v>42</v>
      </c>
      <c r="B76" s="100"/>
      <c r="C76" s="101"/>
      <c r="D76" s="8">
        <f>SUM(D70:D72)</f>
        <v>0.12019000000000001</v>
      </c>
      <c r="E76" s="8">
        <f>SUM(E70:E72)</f>
        <v>0</v>
      </c>
      <c r="F76" s="8">
        <f>SUM(F70:F72)</f>
        <v>0</v>
      </c>
      <c r="G76" s="8">
        <f>SUM(G70:G75)</f>
        <v>3.3836200000000001</v>
      </c>
      <c r="H76" s="8">
        <f>SUM(H70:H75)</f>
        <v>3.5038100000000001</v>
      </c>
    </row>
    <row r="77" spans="1:8" s="33" customFormat="1" x14ac:dyDescent="0.2">
      <c r="A77" s="102" t="s">
        <v>43</v>
      </c>
      <c r="B77" s="103"/>
      <c r="C77" s="104"/>
      <c r="D77" s="11">
        <f>D68+D76</f>
        <v>6.4460899999999999</v>
      </c>
      <c r="E77" s="11">
        <f>E68+E76</f>
        <v>0</v>
      </c>
      <c r="F77" s="11">
        <f>F68+F76</f>
        <v>95.489220000000003</v>
      </c>
      <c r="G77" s="11">
        <f>G68+G76</f>
        <v>3.3836200000000001</v>
      </c>
      <c r="H77" s="11">
        <f>H68+H76</f>
        <v>105.31892999999999</v>
      </c>
    </row>
    <row r="78" spans="1:8" s="33" customFormat="1" ht="22.5" customHeight="1" x14ac:dyDescent="0.2">
      <c r="A78" s="41"/>
      <c r="B78" s="98" t="s">
        <v>44</v>
      </c>
      <c r="C78" s="98"/>
      <c r="D78" s="98"/>
      <c r="E78" s="98"/>
      <c r="F78" s="98"/>
      <c r="G78" s="98"/>
      <c r="H78" s="34"/>
    </row>
    <row r="79" spans="1:8" s="33" customFormat="1" ht="60" x14ac:dyDescent="0.2">
      <c r="A79" s="34">
        <v>8</v>
      </c>
      <c r="B79" s="45" t="s">
        <v>71</v>
      </c>
      <c r="C79" s="45" t="s">
        <v>70</v>
      </c>
      <c r="D79" s="6"/>
      <c r="E79" s="6"/>
      <c r="F79" s="6"/>
      <c r="G79" s="6">
        <f>ROUND(H77*0.0214,5)</f>
        <v>2.2538299999999998</v>
      </c>
      <c r="H79" s="10">
        <f>SUM(D79:G79)</f>
        <v>2.2538299999999998</v>
      </c>
    </row>
    <row r="80" spans="1:8" s="33" customFormat="1" ht="45" x14ac:dyDescent="0.2">
      <c r="A80" s="42">
        <v>9</v>
      </c>
      <c r="B80" s="45" t="s">
        <v>69</v>
      </c>
      <c r="C80" s="46" t="s">
        <v>68</v>
      </c>
      <c r="D80" s="6"/>
      <c r="E80" s="6"/>
      <c r="F80" s="6"/>
      <c r="G80" s="6">
        <f>ROUND((H77+H94)*0.0568,5)</f>
        <v>5.9821200000000001</v>
      </c>
      <c r="H80" s="10">
        <f>SUM(D80:G80)</f>
        <v>5.9821200000000001</v>
      </c>
    </row>
    <row r="81" spans="1:8" s="33" customFormat="1" ht="15" hidden="1" customHeight="1" x14ac:dyDescent="0.2">
      <c r="A81" s="42">
        <v>1</v>
      </c>
      <c r="B81" s="45"/>
      <c r="C81" s="46"/>
      <c r="D81" s="6"/>
      <c r="E81" s="6"/>
      <c r="F81" s="6"/>
      <c r="G81" s="6"/>
      <c r="H81" s="7">
        <f>SUM(D81:G81)</f>
        <v>0</v>
      </c>
    </row>
    <row r="82" spans="1:8" s="33" customFormat="1" x14ac:dyDescent="0.2">
      <c r="A82" s="99" t="s">
        <v>45</v>
      </c>
      <c r="B82" s="100"/>
      <c r="C82" s="101"/>
      <c r="D82" s="8">
        <f>SUM(D79:D81)</f>
        <v>0</v>
      </c>
      <c r="E82" s="8">
        <f>SUM(E79:E81)</f>
        <v>0</v>
      </c>
      <c r="F82" s="8">
        <f>SUM(F79:F81)</f>
        <v>0</v>
      </c>
      <c r="G82" s="8">
        <f>SUM(G79:G81)</f>
        <v>8.235949999999999</v>
      </c>
      <c r="H82" s="8">
        <f>SUM(D82:G82)</f>
        <v>8.235949999999999</v>
      </c>
    </row>
    <row r="83" spans="1:8" s="33" customFormat="1" x14ac:dyDescent="0.2">
      <c r="A83" s="102" t="s">
        <v>46</v>
      </c>
      <c r="B83" s="103"/>
      <c r="C83" s="104"/>
      <c r="D83" s="11">
        <f>D77+D82</f>
        <v>6.4460899999999999</v>
      </c>
      <c r="E83" s="11">
        <f>E77+E82</f>
        <v>0</v>
      </c>
      <c r="F83" s="11">
        <f>F77+F82</f>
        <v>95.489220000000003</v>
      </c>
      <c r="G83" s="11">
        <f>G77+G82</f>
        <v>11.61957</v>
      </c>
      <c r="H83" s="11">
        <f>H77+H82</f>
        <v>113.55488</v>
      </c>
    </row>
    <row r="84" spans="1:8" s="33" customFormat="1" ht="23.25" hidden="1" customHeight="1" x14ac:dyDescent="0.2">
      <c r="A84" s="41"/>
      <c r="B84" s="98" t="s">
        <v>47</v>
      </c>
      <c r="C84" s="98"/>
      <c r="D84" s="98"/>
      <c r="E84" s="98"/>
      <c r="F84" s="98"/>
      <c r="G84" s="98"/>
      <c r="H84" s="34"/>
    </row>
    <row r="85" spans="1:8" s="33" customFormat="1" ht="15" hidden="1" customHeight="1" x14ac:dyDescent="0.2">
      <c r="A85" s="42">
        <v>13</v>
      </c>
      <c r="B85" s="45"/>
      <c r="C85" s="46"/>
      <c r="D85" s="1"/>
      <c r="E85" s="1"/>
      <c r="F85" s="1"/>
      <c r="G85" s="1"/>
      <c r="H85" s="3">
        <f>SUM(D85:G85)</f>
        <v>0</v>
      </c>
    </row>
    <row r="86" spans="1:8" s="33" customFormat="1" ht="15" hidden="1" customHeight="1" x14ac:dyDescent="0.2">
      <c r="A86" s="42">
        <v>32</v>
      </c>
      <c r="B86" s="45"/>
      <c r="C86" s="46"/>
      <c r="D86" s="1"/>
      <c r="E86" s="1"/>
      <c r="F86" s="1"/>
      <c r="G86" s="1"/>
      <c r="H86" s="3">
        <f>SUM(D86:G86)</f>
        <v>0</v>
      </c>
    </row>
    <row r="87" spans="1:8" s="33" customFormat="1" ht="15" hidden="1" customHeight="1" x14ac:dyDescent="0.2">
      <c r="A87" s="42">
        <v>33</v>
      </c>
      <c r="B87" s="45"/>
      <c r="C87" s="46"/>
      <c r="D87" s="1"/>
      <c r="E87" s="1"/>
      <c r="F87" s="1"/>
      <c r="G87" s="1"/>
      <c r="H87" s="3">
        <f>SUM(D87:G87)</f>
        <v>0</v>
      </c>
    </row>
    <row r="88" spans="1:8" s="33" customFormat="1" ht="15" hidden="1" customHeight="1" x14ac:dyDescent="0.2">
      <c r="A88" s="99" t="s">
        <v>45</v>
      </c>
      <c r="B88" s="100"/>
      <c r="C88" s="101"/>
      <c r="D88" s="4">
        <f>SUM(D85:D87)</f>
        <v>0</v>
      </c>
      <c r="E88" s="4">
        <f>SUM(E85:E87)</f>
        <v>0</v>
      </c>
      <c r="F88" s="4">
        <f>SUM(F85:F87)</f>
        <v>0</v>
      </c>
      <c r="G88" s="4">
        <f>SUM(G85:G87)</f>
        <v>0</v>
      </c>
      <c r="H88" s="4">
        <f>SUM(D88:G88)</f>
        <v>0</v>
      </c>
    </row>
    <row r="89" spans="1:8" s="33" customFormat="1" ht="15" hidden="1" customHeight="1" x14ac:dyDescent="0.2">
      <c r="A89" s="102" t="s">
        <v>48</v>
      </c>
      <c r="B89" s="103"/>
      <c r="C89" s="104"/>
      <c r="D89" s="2">
        <f>D83+D88</f>
        <v>6.4460899999999999</v>
      </c>
      <c r="E89" s="2">
        <f>E83+E88</f>
        <v>0</v>
      </c>
      <c r="F89" s="2">
        <f>F83+F88</f>
        <v>95.489220000000003</v>
      </c>
      <c r="G89" s="2">
        <f>G83+G88</f>
        <v>11.61957</v>
      </c>
      <c r="H89" s="2">
        <f>H83+H88</f>
        <v>113.55488</v>
      </c>
    </row>
    <row r="90" spans="1:8" s="33" customFormat="1" ht="22.5" customHeight="1" x14ac:dyDescent="0.2">
      <c r="A90" s="41"/>
      <c r="B90" s="98" t="s">
        <v>49</v>
      </c>
      <c r="C90" s="98"/>
      <c r="D90" s="98"/>
      <c r="E90" s="98"/>
      <c r="F90" s="98"/>
      <c r="G90" s="98"/>
      <c r="H90" s="34"/>
    </row>
    <row r="91" spans="1:8" s="33" customFormat="1" ht="42" customHeight="1" x14ac:dyDescent="0.2">
      <c r="A91" s="34">
        <v>10</v>
      </c>
      <c r="B91" s="88" t="s">
        <v>85</v>
      </c>
      <c r="C91" s="81" t="s">
        <v>9</v>
      </c>
      <c r="D91" s="6"/>
      <c r="E91" s="6"/>
      <c r="F91" s="6"/>
      <c r="G91" s="6">
        <f>0/5.42/1000</f>
        <v>0</v>
      </c>
      <c r="H91" s="10">
        <f>SUM(D91:G91)</f>
        <v>0</v>
      </c>
    </row>
    <row r="92" spans="1:8" s="33" customFormat="1" ht="15" hidden="1" customHeight="1" x14ac:dyDescent="0.2">
      <c r="A92" s="42">
        <v>14</v>
      </c>
      <c r="B92" s="34" t="s">
        <v>67</v>
      </c>
      <c r="C92" s="34" t="e">
        <f>#REF!</f>
        <v>#REF!</v>
      </c>
      <c r="D92" s="6"/>
      <c r="E92" s="6"/>
      <c r="F92" s="6"/>
      <c r="G92" s="6">
        <v>0</v>
      </c>
      <c r="H92" s="10">
        <f>SUM(D92:G92)</f>
        <v>0</v>
      </c>
    </row>
    <row r="93" spans="1:8" s="33" customFormat="1" ht="15" hidden="1" customHeight="1" x14ac:dyDescent="0.2">
      <c r="A93" s="42"/>
      <c r="B93" s="34"/>
      <c r="C93" s="47"/>
      <c r="D93" s="6"/>
      <c r="E93" s="6"/>
      <c r="F93" s="6"/>
      <c r="G93" s="6"/>
      <c r="H93" s="7">
        <f>SUM(D93:G93)</f>
        <v>0</v>
      </c>
    </row>
    <row r="94" spans="1:8" s="33" customFormat="1" x14ac:dyDescent="0.2">
      <c r="A94" s="99" t="s">
        <v>50</v>
      </c>
      <c r="B94" s="100"/>
      <c r="C94" s="101"/>
      <c r="D94" s="8">
        <f>SUM(D91:D93)</f>
        <v>0</v>
      </c>
      <c r="E94" s="8">
        <f>SUM(E91:E93)</f>
        <v>0</v>
      </c>
      <c r="F94" s="8">
        <f>SUM(F91:F93)</f>
        <v>0</v>
      </c>
      <c r="G94" s="8">
        <f>SUM(G91:G93)</f>
        <v>0</v>
      </c>
      <c r="H94" s="8">
        <f>SUM(H91:H93)</f>
        <v>0</v>
      </c>
    </row>
    <row r="95" spans="1:8" s="33" customFormat="1" x14ac:dyDescent="0.2">
      <c r="A95" s="102" t="s">
        <v>51</v>
      </c>
      <c r="B95" s="103"/>
      <c r="C95" s="104"/>
      <c r="D95" s="11">
        <f>D89+D94</f>
        <v>6.4460899999999999</v>
      </c>
      <c r="E95" s="11">
        <f>E89+E94</f>
        <v>0</v>
      </c>
      <c r="F95" s="11">
        <f>F89+F94</f>
        <v>95.489220000000003</v>
      </c>
      <c r="G95" s="11">
        <f>G89+G94</f>
        <v>11.61957</v>
      </c>
      <c r="H95" s="11">
        <f>H94+H89</f>
        <v>113.55488</v>
      </c>
    </row>
    <row r="96" spans="1:8" s="33" customFormat="1" ht="23.25" customHeight="1" x14ac:dyDescent="0.2">
      <c r="A96" s="41"/>
      <c r="B96" s="98" t="s">
        <v>52</v>
      </c>
      <c r="C96" s="98"/>
      <c r="D96" s="98"/>
      <c r="E96" s="98"/>
      <c r="F96" s="98"/>
      <c r="G96" s="98"/>
      <c r="H96" s="34"/>
    </row>
    <row r="97" spans="1:8" s="33" customFormat="1" ht="30" x14ac:dyDescent="0.2">
      <c r="A97" s="34">
        <v>11</v>
      </c>
      <c r="B97" s="45" t="s">
        <v>64</v>
      </c>
      <c r="C97" s="88" t="s">
        <v>78</v>
      </c>
      <c r="D97" s="6">
        <f>ROUND(D95*0.03,5)</f>
        <v>0.19338</v>
      </c>
      <c r="E97" s="6">
        <f>ROUND(E95*0.03,6)</f>
        <v>0</v>
      </c>
      <c r="F97" s="6">
        <f>ROUND(F95*0.03,5)</f>
        <v>2.8646799999999999</v>
      </c>
      <c r="G97" s="6">
        <f>ROUND(G95*0.03,5)</f>
        <v>0.34859000000000001</v>
      </c>
      <c r="H97" s="10">
        <f>SUM(D97:G97)</f>
        <v>3.40665</v>
      </c>
    </row>
    <row r="98" spans="1:8" s="33" customFormat="1" ht="15" hidden="1" customHeight="1" x14ac:dyDescent="0.2">
      <c r="A98" s="34">
        <v>38</v>
      </c>
      <c r="B98" s="45"/>
      <c r="C98" s="45"/>
      <c r="D98" s="6"/>
      <c r="E98" s="6"/>
      <c r="F98" s="6"/>
      <c r="G98" s="6"/>
      <c r="H98" s="7">
        <f>SUM(D98:G98)</f>
        <v>0</v>
      </c>
    </row>
    <row r="99" spans="1:8" s="33" customFormat="1" ht="15" hidden="1" customHeight="1" x14ac:dyDescent="0.2">
      <c r="A99" s="34">
        <v>39</v>
      </c>
      <c r="B99" s="45"/>
      <c r="C99" s="45"/>
      <c r="D99" s="6"/>
      <c r="E99" s="6"/>
      <c r="F99" s="6"/>
      <c r="G99" s="6"/>
      <c r="H99" s="7">
        <f>SUM(D99:G99)</f>
        <v>0</v>
      </c>
    </row>
    <row r="100" spans="1:8" s="33" customFormat="1" x14ac:dyDescent="0.2">
      <c r="A100" s="48"/>
      <c r="B100" s="48"/>
      <c r="C100" s="34" t="s">
        <v>53</v>
      </c>
      <c r="D100" s="49">
        <f>SUM(D97:D99)</f>
        <v>0.19338</v>
      </c>
      <c r="E100" s="49">
        <f>SUM(E97:E99)</f>
        <v>0</v>
      </c>
      <c r="F100" s="49">
        <f>SUM(F97:F99)</f>
        <v>2.8646799999999999</v>
      </c>
      <c r="G100" s="49">
        <f>SUM(G97:G99)</f>
        <v>0.34859000000000001</v>
      </c>
      <c r="H100" s="49">
        <f>SUM(H97:H99)</f>
        <v>3.40665</v>
      </c>
    </row>
    <row r="101" spans="1:8" s="33" customFormat="1" x14ac:dyDescent="0.2">
      <c r="A101" s="48"/>
      <c r="B101" s="48"/>
      <c r="C101" s="30" t="s">
        <v>54</v>
      </c>
      <c r="D101" s="11">
        <f>D95+D100</f>
        <v>6.6394700000000002</v>
      </c>
      <c r="E101" s="11">
        <f>E95+E100</f>
        <v>0</v>
      </c>
      <c r="F101" s="11">
        <f>F95+F100</f>
        <v>98.35390000000001</v>
      </c>
      <c r="G101" s="11">
        <f>G95+G100</f>
        <v>11.968159999999999</v>
      </c>
      <c r="H101" s="11">
        <f>H95+H100</f>
        <v>116.96153</v>
      </c>
    </row>
    <row r="102" spans="1:8" s="33" customFormat="1" x14ac:dyDescent="0.2">
      <c r="A102" s="48"/>
      <c r="B102" s="98" t="s">
        <v>60</v>
      </c>
      <c r="C102" s="98"/>
      <c r="D102" s="98"/>
      <c r="E102" s="98"/>
      <c r="F102" s="98"/>
      <c r="G102" s="98"/>
      <c r="H102" s="2"/>
    </row>
    <row r="103" spans="1:8" s="33" customFormat="1" ht="15.75" x14ac:dyDescent="0.2">
      <c r="A103" s="34">
        <v>12</v>
      </c>
      <c r="B103" s="48"/>
      <c r="C103" s="50" t="s">
        <v>59</v>
      </c>
      <c r="D103" s="6">
        <f>ROUND(D101*0.2,5)</f>
        <v>1.32789</v>
      </c>
      <c r="E103" s="6">
        <f>ROUND(E101*0.2,2)</f>
        <v>0</v>
      </c>
      <c r="F103" s="6">
        <f>ROUND(F101*0.2,5)</f>
        <v>19.670780000000001</v>
      </c>
      <c r="G103" s="6">
        <f>ROUND(G101*0.2,5)</f>
        <v>2.3936299999999999</v>
      </c>
      <c r="H103" s="11">
        <f>SUM(D103:G103)</f>
        <v>23.392299999999999</v>
      </c>
    </row>
    <row r="104" spans="1:8" s="33" customFormat="1" ht="47.25" hidden="1" customHeight="1" x14ac:dyDescent="0.2">
      <c r="A104" s="34">
        <v>18</v>
      </c>
      <c r="B104" s="48"/>
      <c r="C104" s="50" t="s">
        <v>56</v>
      </c>
      <c r="D104" s="6"/>
      <c r="E104" s="6"/>
      <c r="F104" s="6"/>
      <c r="G104" s="6"/>
      <c r="H104" s="11">
        <f>SUM(D104:G104)</f>
        <v>0</v>
      </c>
    </row>
    <row r="105" spans="1:8" s="33" customFormat="1" ht="47.25" hidden="1" customHeight="1" x14ac:dyDescent="0.2">
      <c r="A105" s="34">
        <v>19</v>
      </c>
      <c r="B105" s="51"/>
      <c r="C105" s="50" t="s">
        <v>55</v>
      </c>
      <c r="D105" s="6"/>
      <c r="E105" s="6"/>
      <c r="F105" s="6"/>
      <c r="G105" s="6"/>
      <c r="H105" s="11">
        <f>SUM(D105:G105)</f>
        <v>0</v>
      </c>
    </row>
    <row r="106" spans="1:8" s="33" customFormat="1" ht="15.75" x14ac:dyDescent="0.2">
      <c r="A106" s="51"/>
      <c r="B106" s="51"/>
      <c r="C106" s="52" t="s">
        <v>57</v>
      </c>
      <c r="D106" s="11">
        <f>SUM(D103:D105)</f>
        <v>1.32789</v>
      </c>
      <c r="E106" s="11">
        <f>SUM(E103:E105)</f>
        <v>0</v>
      </c>
      <c r="F106" s="11">
        <f>SUM(F103:F105)</f>
        <v>19.670780000000001</v>
      </c>
      <c r="G106" s="11">
        <f>SUM(G103:G105)</f>
        <v>2.3936299999999999</v>
      </c>
      <c r="H106" s="11">
        <f>SUM(H103:H105)</f>
        <v>23.392299999999999</v>
      </c>
    </row>
    <row r="107" spans="1:8" s="33" customFormat="1" ht="31.5" x14ac:dyDescent="0.2">
      <c r="A107" s="51"/>
      <c r="B107" s="51"/>
      <c r="C107" s="52" t="s">
        <v>58</v>
      </c>
      <c r="D107" s="11">
        <f>D101+D106</f>
        <v>7.9673600000000002</v>
      </c>
      <c r="E107" s="11">
        <f>E101+E106</f>
        <v>0</v>
      </c>
      <c r="F107" s="11">
        <f>F101+F106</f>
        <v>118.02468000000002</v>
      </c>
      <c r="G107" s="11">
        <f>G101+G106</f>
        <v>14.361789999999999</v>
      </c>
      <c r="H107" s="6">
        <f>H101+H106</f>
        <v>140.35382999999999</v>
      </c>
    </row>
    <row r="108" spans="1:8" s="33" customFormat="1" x14ac:dyDescent="0.2"/>
    <row r="109" spans="1:8" s="53" customFormat="1" ht="18.75" x14ac:dyDescent="0.3">
      <c r="B109" s="54"/>
      <c r="C109" s="54" t="s">
        <v>95</v>
      </c>
      <c r="D109" s="54"/>
      <c r="E109" s="55"/>
      <c r="F109" s="54" t="s">
        <v>96</v>
      </c>
    </row>
    <row r="110" spans="1:8" s="33" customFormat="1" x14ac:dyDescent="0.25">
      <c r="B110" s="53" t="s">
        <v>11</v>
      </c>
    </row>
    <row r="111" spans="1:8" s="33" customFormat="1" x14ac:dyDescent="0.2"/>
    <row r="112" spans="1:8" s="33" customFormat="1" x14ac:dyDescent="0.2"/>
    <row r="113" s="33" customFormat="1" x14ac:dyDescent="0.2"/>
    <row r="114" s="33" customFormat="1" x14ac:dyDescent="0.2"/>
  </sheetData>
  <mergeCells count="56">
    <mergeCell ref="A31:C31"/>
    <mergeCell ref="A32:C32"/>
    <mergeCell ref="B33:G33"/>
    <mergeCell ref="A23:C23"/>
    <mergeCell ref="B24:G24"/>
    <mergeCell ref="A16:A17"/>
    <mergeCell ref="B16:B17"/>
    <mergeCell ref="C16:C17"/>
    <mergeCell ref="D16:G16"/>
    <mergeCell ref="H16:H17"/>
    <mergeCell ref="B9:H9"/>
    <mergeCell ref="B11:H11"/>
    <mergeCell ref="B12:H12"/>
    <mergeCell ref="B19:G19"/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A37:C37"/>
    <mergeCell ref="A38:C38"/>
    <mergeCell ref="A55:C55"/>
    <mergeCell ref="A56:C56"/>
    <mergeCell ref="B57:G57"/>
    <mergeCell ref="A50:C50"/>
    <mergeCell ref="B51:G51"/>
    <mergeCell ref="B39:G39"/>
    <mergeCell ref="A43:C43"/>
    <mergeCell ref="A44:C44"/>
    <mergeCell ref="B45:G45"/>
    <mergeCell ref="A49:C49"/>
    <mergeCell ref="A61:C61"/>
    <mergeCell ref="A62:C62"/>
    <mergeCell ref="B63:G63"/>
    <mergeCell ref="A67:C67"/>
    <mergeCell ref="A68:C68"/>
    <mergeCell ref="B69:G69"/>
    <mergeCell ref="B96:G96"/>
    <mergeCell ref="B102:G102"/>
    <mergeCell ref="A82:C82"/>
    <mergeCell ref="A83:C83"/>
    <mergeCell ref="B84:G84"/>
    <mergeCell ref="A88:C88"/>
    <mergeCell ref="A89:C89"/>
    <mergeCell ref="B90:G90"/>
    <mergeCell ref="A94:C94"/>
    <mergeCell ref="A95:C95"/>
    <mergeCell ref="A76:C76"/>
    <mergeCell ref="A77:C77"/>
    <mergeCell ref="B78:G78"/>
  </mergeCells>
  <printOptions horizontalCentered="1"/>
  <pageMargins left="0.25" right="0.25" top="0.75" bottom="0.75" header="0.3" footer="0.3"/>
  <pageSetup paperSize="9" scale="6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18</vt:i4>
      </vt:variant>
    </vt:vector>
  </HeadingPairs>
  <TitlesOfParts>
    <vt:vector size="24" baseType="lpstr">
      <vt:lpstr>ССР Т</vt:lpstr>
      <vt:lpstr>ССР Б</vt:lpstr>
      <vt:lpstr>ССР Т 1 этап</vt:lpstr>
      <vt:lpstr>ССР Б 1 этап</vt:lpstr>
      <vt:lpstr>ССР Т 2 этап</vt:lpstr>
      <vt:lpstr>ССР Б 2 этап</vt:lpstr>
      <vt:lpstr>'ССР Б'!Print_Area</vt:lpstr>
      <vt:lpstr>'ССР Б 1 этап'!Print_Area</vt:lpstr>
      <vt:lpstr>'ССР Б 2 этап'!Print_Area</vt:lpstr>
      <vt:lpstr>'ССР Т'!Print_Area</vt:lpstr>
      <vt:lpstr>'ССР Т 1 этап'!Print_Area</vt:lpstr>
      <vt:lpstr>'ССР Т 2 этап'!Print_Area</vt:lpstr>
      <vt:lpstr>'ССР Б'!Print_Titles</vt:lpstr>
      <vt:lpstr>'ССР Б 1 этап'!Print_Titles</vt:lpstr>
      <vt:lpstr>'ССР Б 2 этап'!Print_Titles</vt:lpstr>
      <vt:lpstr>'ССР Т'!Print_Titles</vt:lpstr>
      <vt:lpstr>'ССР Т 1 этап'!Print_Titles</vt:lpstr>
      <vt:lpstr>'ССР Т 2 этап'!Print_Titles</vt:lpstr>
      <vt:lpstr>'ССР Б'!Область_печати</vt:lpstr>
      <vt:lpstr>'ССР Б 1 этап'!Область_печати</vt:lpstr>
      <vt:lpstr>'ССР Б 2 этап'!Область_печати</vt:lpstr>
      <vt:lpstr>'ССР Т'!Область_печати</vt:lpstr>
      <vt:lpstr>'ССР Т 1 этап'!Область_печати</vt:lpstr>
      <vt:lpstr>'ССР Т 2 этап'!Область_печати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Smeta6</dc:creator>
  <cp:lastModifiedBy>COMP452</cp:lastModifiedBy>
  <cp:lastPrinted>2023-10-26T17:17:10Z</cp:lastPrinted>
  <dcterms:created xsi:type="dcterms:W3CDTF">2013-07-03T12:51:45Z</dcterms:created>
  <dcterms:modified xsi:type="dcterms:W3CDTF">2026-06-25T05:58:02Z</dcterms:modified>
</cp:coreProperties>
</file>