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<sst xmlns="http://schemas.openxmlformats.org/spreadsheetml/2006/main" count="103" uniqueCount="45">
  <si>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</si>
  <si>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</si>
  <si>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</si>
  <si>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</si>
  <si>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</si>
  <si>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</si>
  <si>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</si>
  <si>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</si>
  <si>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</si>
  <si>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</si>
  <si>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</si>
  <si>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</si>
  <si>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</si>
  <si>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</si>
  <si>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</si>
  <si>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</si>
  <si>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</si>
  <si>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</si>
  <si>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</si>
  <si>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код ОКПД2</t>
  </si>
  <si>
    <t xml:space="preserve">НМЦ по позиции продукции,
руб. без НДС</t>
  </si>
  <si>
    <r>
      <rPr>
        <sz val="10.5"/>
        <rFont val="Times New Roman"/>
        <family val="1"/>
      </rPr>
      <t xml:space="preserve">Трубка </t>
    </r>
    <r>
      <rPr>
        <sz val="10.5"/>
        <color rgb="FF000000"/>
        <rFont val="Times New Roman"/>
        <family val="1"/>
      </rPr>
      <t xml:space="preserve">K-FLEX 25x060-1 ST IC CLAD SR</t>
    </r>
  </si>
  <si>
    <t xml:space="preserve">…</t>
  </si>
  <si>
    <t xml:space="preserve">м</t>
  </si>
  <si>
    <r>
      <rPr>
        <sz val="11"/>
        <rFont val="Times New Roman"/>
        <family val="1"/>
      </rPr>
      <t xml:space="preserve">Трубка </t>
    </r>
    <r>
      <rPr>
        <sz val="11"/>
        <color rgb="FF000000"/>
        <rFont val="Times New Roman"/>
        <family val="1"/>
      </rPr>
      <t xml:space="preserve">K-FLEX 25x060-1 ST IC CLAD SR</t>
    </r>
  </si>
  <si>
    <t xml:space="preserve">национальный режим предоставляется</t>
  </si>
  <si>
    <t xml:space="preserve">23.99.19.111</t>
  </si>
  <si>
    <r>
      <rPr>
        <sz val="11"/>
        <rFont val="Times New Roman"/>
        <family val="1"/>
      </rPr>
      <t xml:space="preserve">Трубка </t>
    </r>
    <r>
      <rPr>
        <sz val="11"/>
        <color rgb="FF000000"/>
        <rFont val="Times New Roman"/>
        <family val="1"/>
      </rPr>
      <t xml:space="preserve">K-FLEX 25x089-1 ST IC CLAD SR</t>
    </r>
  </si>
  <si>
    <r>
      <rPr>
        <sz val="11"/>
        <rFont val="Times New Roman"/>
        <family val="1"/>
      </rPr>
      <t xml:space="preserve">Трубка </t>
    </r>
    <r>
      <rPr>
        <sz val="11"/>
        <color rgb="FF000000"/>
        <rFont val="Times New Roman"/>
        <family val="1"/>
      </rPr>
      <t xml:space="preserve">K-FLEX 25x108-1 ST IC CLAD SR</t>
    </r>
  </si>
  <si>
    <r>
      <rPr>
        <sz val="11"/>
        <rFont val="Times New Roman"/>
        <family val="1"/>
      </rPr>
      <t xml:space="preserve">Трубка </t>
    </r>
    <r>
      <rPr>
        <sz val="11"/>
        <color rgb="FF000000"/>
        <rFont val="Times New Roman"/>
        <family val="1"/>
      </rPr>
      <t xml:space="preserve">K-FLEX 25x160-1 ST IC CLAD SR</t>
    </r>
  </si>
  <si>
    <r>
      <rPr>
        <sz val="11"/>
        <rFont val="Times New Roman"/>
        <family val="1"/>
      </rPr>
      <t xml:space="preserve">Рулон </t>
    </r>
    <r>
      <rPr>
        <sz val="11"/>
        <color rgb="FF000000"/>
        <rFont val="Times New Roman"/>
        <family val="1"/>
      </rPr>
      <t xml:space="preserve">K-FLEX 25x1000-08 ST IC CLAD SR</t>
    </r>
  </si>
  <si>
    <t xml:space="preserve">м2</t>
  </si>
  <si>
    <r>
      <rPr>
        <sz val="11"/>
        <rFont val="Times New Roman"/>
        <family val="1"/>
      </rPr>
      <t xml:space="preserve">Клей </t>
    </r>
    <r>
      <rPr>
        <sz val="11"/>
        <color rgb="FF000000"/>
        <rFont val="Times New Roman"/>
        <family val="1"/>
      </rPr>
      <t xml:space="preserve">K-FLEХ 1.0 LT К 414</t>
    </r>
  </si>
  <si>
    <t xml:space="preserve">шт</t>
  </si>
  <si>
    <r>
      <rPr>
        <sz val="11"/>
        <rFont val="Times New Roman"/>
        <family val="1"/>
      </rPr>
      <t xml:space="preserve">Очиститель </t>
    </r>
    <r>
      <rPr>
        <sz val="11"/>
        <color rgb="FF000000"/>
        <rFont val="Times New Roman"/>
        <family val="1"/>
      </rPr>
      <t xml:space="preserve">K-FLEХ 1.0 LT</t>
    </r>
  </si>
  <si>
    <r>
      <rPr>
        <sz val="11"/>
        <rFont val="Times New Roman"/>
        <family val="1"/>
      </rPr>
      <t xml:space="preserve">Лента </t>
    </r>
    <r>
      <rPr>
        <sz val="11"/>
        <color rgb="FF000000"/>
        <rFont val="Times New Roman"/>
        <family val="1"/>
      </rPr>
      <t xml:space="preserve">K-FLEХ 050-025 AD IC CLAD SR</t>
    </r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</si>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</sst>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0"/>
    <numFmt numFmtId="167" formatCode="0%"/>
  </numFmts>
  <fonts count="17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name val="Times New Roman"/>
      <family val="1"/>
    </font>
    <font>
      <sz val="11"/>
      <color rgb="FF000000"/>
      <name val="Times New Roman"/>
      <family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4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40"/>
  <sheetViews>
    <sheetView showFormulas="false" showGridLines="false" showRowColHeaders="true" showZeros="true" rightToLeft="false" tabSelected="true" showOutlineSymbols="true" defaultGridColor="true" view="normal" topLeftCell="C6" colorId="64" zoomScale="80" zoomScaleNormal="80" zoomScalePageLayoutView="100" workbookViewId="0">
      <selection pane="topLeft" activeCell="C22" activeCellId="0" sqref="C22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31.86"/>
    <col collapsed="false" customWidth="false" hidden="false" outlineLevel="0" max="6" min="5" style="1" width="18.57"/>
    <col collapsed="false" customWidth="true" hidden="false" outlineLevel="0" max="7" min="7" style="1" width="17.57"/>
    <col collapsed="false" customWidth="true" hidden="false" outlineLevel="0" max="8" min="8" style="1" width="10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32.86"/>
    <col collapsed="false" customWidth="true" hidden="false" outlineLevel="0" max="19" min="19" style="1" width="24.57"/>
    <col collapsed="false" customWidth="true" hidden="false" outlineLevel="0" max="20" min="20" style="1" width="13.29"/>
    <col collapsed="false" customWidth="true" hidden="false" outlineLevel="0" max="21" min="21" style="1" width="11"/>
    <col collapsed="false" customWidth="false" hidden="false" outlineLevel="0" max="22" min="22" style="1" width="18.57"/>
    <col collapsed="false" customWidth="true" hidden="false" outlineLevel="0" max="23" min="23" style="1" width="14.57"/>
    <col collapsed="false" customWidth="true" hidden="false" outlineLevel="0" max="24" min="24" style="1" width="20.28"/>
    <col collapsed="false" customWidth="true" hidden="false" outlineLevel="0" max="25" min="25" style="1" width="14.28"/>
    <col collapsed="false" customWidth="true" hidden="false" outlineLevel="0" max="26" min="26" style="1" width="4.57"/>
    <col collapsed="false" customWidth="false" hidden="false" outlineLevel="0" max="16384" min="27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5.7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7"/>
      <c r="R3" s="7"/>
      <c r="S3" s="7"/>
      <c r="T3" s="7"/>
      <c r="U3" s="7"/>
      <c r="V3" s="7"/>
      <c r="W3" s="7"/>
      <c r="X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  <c r="Q4" s="7"/>
      <c r="R4" s="7"/>
      <c r="S4" s="7"/>
      <c r="T4" s="7"/>
      <c r="U4" s="7"/>
      <c r="V4" s="7"/>
      <c r="W4" s="7"/>
      <c r="X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M5" s="10"/>
      <c r="Q5" s="7"/>
      <c r="R5" s="7"/>
      <c r="S5" s="7"/>
      <c r="T5" s="7"/>
      <c r="U5" s="7"/>
      <c r="V5" s="7"/>
      <c r="W5" s="7"/>
      <c r="X5" s="7"/>
    </row>
    <row r="6" customFormat="false" ht="24" hidden="false" customHeight="true" outlineLevel="0" collapsed="false">
      <c r="B6" s="8"/>
      <c r="M6" s="10"/>
      <c r="Q6" s="12"/>
      <c r="R6" s="12"/>
      <c r="S6" s="12"/>
      <c r="T6" s="12"/>
      <c r="U6" s="12"/>
      <c r="V6" s="12"/>
      <c r="W6" s="12"/>
      <c r="X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0"/>
      <c r="Q7" s="14" t="s">
        <v>3</v>
      </c>
      <c r="R7" s="14"/>
      <c r="S7" s="14"/>
      <c r="T7" s="14"/>
      <c r="U7" s="14"/>
      <c r="V7" s="14"/>
      <c r="W7" s="14"/>
      <c r="X7" s="14"/>
    </row>
    <row r="8" customFormat="false" ht="24" hidden="false" customHeight="true" outlineLevel="0" collapsed="false">
      <c r="B8" s="8"/>
      <c r="M8" s="10"/>
      <c r="Q8" s="12"/>
      <c r="R8" s="12"/>
      <c r="S8" s="12"/>
      <c r="T8" s="12"/>
      <c r="U8" s="12"/>
      <c r="V8" s="12"/>
      <c r="W8" s="12"/>
      <c r="X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M9" s="10"/>
      <c r="Q9" s="12"/>
      <c r="R9" s="12"/>
      <c r="S9" s="12"/>
      <c r="T9" s="12"/>
      <c r="U9" s="12"/>
      <c r="V9" s="12"/>
      <c r="W9" s="12"/>
      <c r="X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M10" s="10"/>
      <c r="Q10" s="12"/>
      <c r="R10" s="12"/>
      <c r="S10" s="12"/>
      <c r="T10" s="12"/>
      <c r="U10" s="12"/>
      <c r="V10" s="12"/>
      <c r="W10" s="12"/>
      <c r="X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M11" s="10"/>
      <c r="Q11" s="12"/>
      <c r="R11" s="12"/>
      <c r="S11" s="12"/>
      <c r="T11" s="12"/>
      <c r="U11" s="12"/>
      <c r="V11" s="12"/>
      <c r="W11" s="12"/>
      <c r="X11" s="12"/>
    </row>
    <row r="12" customFormat="false" ht="15.75" hidden="false" customHeight="false" outlineLevel="0" collapsed="false">
      <c r="B12" s="8"/>
      <c r="M12" s="10"/>
      <c r="Q12" s="12"/>
      <c r="R12" s="12"/>
      <c r="S12" s="12"/>
      <c r="T12" s="12"/>
      <c r="U12" s="12"/>
      <c r="V12" s="12"/>
      <c r="W12" s="12"/>
      <c r="X12" s="12"/>
    </row>
    <row r="13" customFormat="false" ht="84" hidden="false" customHeight="true" outlineLevel="0" collapsed="false">
      <c r="B13" s="8"/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8" t="s">
        <v>14</v>
      </c>
      <c r="K13" s="18" t="s">
        <v>15</v>
      </c>
      <c r="L13" s="18" t="s">
        <v>16</v>
      </c>
      <c r="M13" s="10"/>
      <c r="Q13" s="18" t="s">
        <v>7</v>
      </c>
      <c r="R13" s="18" t="s">
        <v>17</v>
      </c>
      <c r="S13" s="18" t="s">
        <v>18</v>
      </c>
      <c r="T13" s="18" t="s">
        <v>19</v>
      </c>
      <c r="U13" s="18" t="s">
        <v>12</v>
      </c>
      <c r="V13" s="18" t="s">
        <v>13</v>
      </c>
      <c r="W13" s="18" t="s">
        <v>15</v>
      </c>
      <c r="X13" s="18" t="s">
        <v>20</v>
      </c>
    </row>
    <row r="14" customFormat="false" ht="32.1" hidden="false" customHeight="true" outlineLevel="0" collapsed="false">
      <c r="B14" s="8"/>
      <c r="C14" s="19" t="n">
        <f aca="false">Q14</f>
        <v>1</v>
      </c>
      <c r="D14" s="20" t="s">
        <v>21</v>
      </c>
      <c r="E14" s="21" t="s">
        <v>22</v>
      </c>
      <c r="F14" s="21" t="s">
        <v>22</v>
      </c>
      <c r="G14" s="21" t="s">
        <v>22</v>
      </c>
      <c r="H14" s="22" t="s">
        <v>23</v>
      </c>
      <c r="I14" s="23" t="n">
        <v>2507.13</v>
      </c>
      <c r="J14" s="24" t="n">
        <v>0</v>
      </c>
      <c r="K14" s="25"/>
      <c r="L14" s="25" t="n">
        <f aca="false">J14*K14</f>
        <v>0</v>
      </c>
      <c r="M14" s="10"/>
      <c r="Q14" s="26" t="n">
        <v>1</v>
      </c>
      <c r="R14" s="27" t="s">
        <v>24</v>
      </c>
      <c r="S14" s="28" t="s">
        <v>25</v>
      </c>
      <c r="T14" s="29" t="s">
        <v>26</v>
      </c>
      <c r="U14" s="22" t="s">
        <v>23</v>
      </c>
      <c r="V14" s="23" t="n">
        <f aca="false">X14/W14</f>
        <v>2507.13114754098</v>
      </c>
      <c r="W14" s="30" t="n">
        <v>61</v>
      </c>
      <c r="X14" s="31" t="n">
        <f aca="false">186580.7/1.22</f>
        <v>152935</v>
      </c>
    </row>
    <row r="15" customFormat="false" ht="32.1" hidden="false" customHeight="true" outlineLevel="0" collapsed="false">
      <c r="B15" s="8"/>
      <c r="C15" s="19" t="n">
        <v>2</v>
      </c>
      <c r="D15" s="32" t="s">
        <v>27</v>
      </c>
      <c r="E15" s="21" t="s">
        <v>22</v>
      </c>
      <c r="F15" s="21" t="s">
        <v>22</v>
      </c>
      <c r="G15" s="21" t="s">
        <v>22</v>
      </c>
      <c r="H15" s="33" t="s">
        <v>23</v>
      </c>
      <c r="I15" s="23" t="n">
        <v>2970.49</v>
      </c>
      <c r="J15" s="24" t="n">
        <v>0</v>
      </c>
      <c r="K15" s="25"/>
      <c r="L15" s="25" t="n">
        <f aca="false">J15*K15</f>
        <v>0</v>
      </c>
      <c r="M15" s="10"/>
      <c r="Q15" s="26" t="n">
        <v>2</v>
      </c>
      <c r="R15" s="34" t="s">
        <v>27</v>
      </c>
      <c r="S15" s="28" t="s">
        <v>25</v>
      </c>
      <c r="T15" s="29" t="s">
        <v>26</v>
      </c>
      <c r="U15" s="33" t="s">
        <v>23</v>
      </c>
      <c r="V15" s="23" t="n">
        <f aca="false">X15/W15</f>
        <v>2970.49180327869</v>
      </c>
      <c r="W15" s="35" t="n">
        <v>11</v>
      </c>
      <c r="X15" s="31" t="n">
        <f aca="false">39864/1.22</f>
        <v>32675.4098360656</v>
      </c>
    </row>
    <row r="16" customFormat="false" ht="32.1" hidden="false" customHeight="true" outlineLevel="0" collapsed="false">
      <c r="B16" s="8"/>
      <c r="C16" s="19" t="n">
        <v>3</v>
      </c>
      <c r="D16" s="32" t="s">
        <v>28</v>
      </c>
      <c r="E16" s="21" t="s">
        <v>22</v>
      </c>
      <c r="F16" s="21" t="s">
        <v>22</v>
      </c>
      <c r="G16" s="21" t="s">
        <v>22</v>
      </c>
      <c r="H16" s="33" t="s">
        <v>23</v>
      </c>
      <c r="I16" s="23" t="n">
        <v>3433.61</v>
      </c>
      <c r="J16" s="24" t="n">
        <v>0</v>
      </c>
      <c r="K16" s="25"/>
      <c r="L16" s="25" t="n">
        <f aca="false">J16*K16</f>
        <v>0</v>
      </c>
      <c r="M16" s="10"/>
      <c r="Q16" s="26" t="n">
        <v>3</v>
      </c>
      <c r="R16" s="34" t="s">
        <v>28</v>
      </c>
      <c r="S16" s="28" t="s">
        <v>25</v>
      </c>
      <c r="T16" s="29" t="s">
        <v>26</v>
      </c>
      <c r="U16" s="33" t="s">
        <v>23</v>
      </c>
      <c r="V16" s="23" t="n">
        <f aca="false">X16/W16</f>
        <v>3433.60655737705</v>
      </c>
      <c r="W16" s="35" t="n">
        <v>5</v>
      </c>
      <c r="X16" s="31" t="n">
        <f aca="false">20945/1.22</f>
        <v>17168.0327868852</v>
      </c>
    </row>
    <row r="17" customFormat="false" ht="32.1" hidden="false" customHeight="true" outlineLevel="0" collapsed="false">
      <c r="B17" s="8"/>
      <c r="C17" s="19" t="n">
        <v>4</v>
      </c>
      <c r="D17" s="32" t="s">
        <v>29</v>
      </c>
      <c r="E17" s="21" t="s">
        <v>22</v>
      </c>
      <c r="F17" s="21" t="s">
        <v>22</v>
      </c>
      <c r="G17" s="21" t="s">
        <v>22</v>
      </c>
      <c r="H17" s="33" t="s">
        <v>23</v>
      </c>
      <c r="I17" s="23" t="n">
        <v>6020</v>
      </c>
      <c r="J17" s="24" t="n">
        <v>0</v>
      </c>
      <c r="K17" s="25"/>
      <c r="L17" s="25" t="n">
        <f aca="false">J17*K17</f>
        <v>0</v>
      </c>
      <c r="M17" s="10"/>
      <c r="Q17" s="26" t="n">
        <v>4</v>
      </c>
      <c r="R17" s="34" t="s">
        <v>29</v>
      </c>
      <c r="S17" s="28" t="s">
        <v>25</v>
      </c>
      <c r="T17" s="29" t="s">
        <v>26</v>
      </c>
      <c r="U17" s="33" t="s">
        <v>23</v>
      </c>
      <c r="V17" s="23" t="n">
        <f aca="false">X17/W17</f>
        <v>6020</v>
      </c>
      <c r="W17" s="35" t="n">
        <v>16</v>
      </c>
      <c r="X17" s="31" t="n">
        <f aca="false">117510.4/1.22</f>
        <v>96320</v>
      </c>
    </row>
    <row r="18" customFormat="false" ht="32.1" hidden="false" customHeight="true" outlineLevel="0" collapsed="false">
      <c r="B18" s="8"/>
      <c r="C18" s="19" t="n">
        <v>5</v>
      </c>
      <c r="D18" s="32" t="s">
        <v>30</v>
      </c>
      <c r="E18" s="21" t="s">
        <v>22</v>
      </c>
      <c r="F18" s="21" t="s">
        <v>22</v>
      </c>
      <c r="G18" s="21" t="s">
        <v>22</v>
      </c>
      <c r="H18" s="33" t="s">
        <v>31</v>
      </c>
      <c r="I18" s="23" t="n">
        <v>6500</v>
      </c>
      <c r="J18" s="24" t="n">
        <v>0</v>
      </c>
      <c r="K18" s="25"/>
      <c r="L18" s="25" t="n">
        <f aca="false">J18*K18</f>
        <v>0</v>
      </c>
      <c r="M18" s="10"/>
      <c r="Q18" s="26" t="n">
        <v>5</v>
      </c>
      <c r="R18" s="34" t="s">
        <v>30</v>
      </c>
      <c r="S18" s="28" t="s">
        <v>25</v>
      </c>
      <c r="T18" s="29" t="s">
        <v>26</v>
      </c>
      <c r="U18" s="33" t="s">
        <v>31</v>
      </c>
      <c r="V18" s="23" t="n">
        <f aca="false">X18/W18</f>
        <v>6500</v>
      </c>
      <c r="W18" s="35" t="n">
        <v>100</v>
      </c>
      <c r="X18" s="31" t="n">
        <f aca="false">793000/1.22</f>
        <v>650000</v>
      </c>
    </row>
    <row r="19" customFormat="false" ht="32.1" hidden="false" customHeight="true" outlineLevel="0" collapsed="false">
      <c r="B19" s="8"/>
      <c r="C19" s="19" t="n">
        <v>6</v>
      </c>
      <c r="D19" s="32" t="s">
        <v>32</v>
      </c>
      <c r="E19" s="21"/>
      <c r="F19" s="21"/>
      <c r="G19" s="21"/>
      <c r="H19" s="33" t="s">
        <v>33</v>
      </c>
      <c r="I19" s="23" t="n">
        <v>1371</v>
      </c>
      <c r="J19" s="24" t="n">
        <v>0</v>
      </c>
      <c r="K19" s="25"/>
      <c r="L19" s="25" t="n">
        <f aca="false">J19*K19</f>
        <v>0</v>
      </c>
      <c r="M19" s="10"/>
      <c r="Q19" s="26" t="n">
        <v>6</v>
      </c>
      <c r="R19" s="34" t="s">
        <v>32</v>
      </c>
      <c r="S19" s="28" t="s">
        <v>25</v>
      </c>
      <c r="T19" s="29" t="s">
        <v>26</v>
      </c>
      <c r="U19" s="33" t="s">
        <v>33</v>
      </c>
      <c r="V19" s="23" t="n">
        <f aca="false">X19/W19</f>
        <v>1371</v>
      </c>
      <c r="W19" s="35" t="n">
        <v>2</v>
      </c>
      <c r="X19" s="31" t="n">
        <f aca="false">3345.24/1.22</f>
        <v>2742</v>
      </c>
    </row>
    <row r="20" customFormat="false" ht="32.1" hidden="false" customHeight="true" outlineLevel="0" collapsed="false">
      <c r="B20" s="8"/>
      <c r="C20" s="19" t="n">
        <v>7</v>
      </c>
      <c r="D20" s="32" t="s">
        <v>34</v>
      </c>
      <c r="E20" s="21"/>
      <c r="F20" s="21"/>
      <c r="G20" s="21"/>
      <c r="H20" s="33" t="s">
        <v>33</v>
      </c>
      <c r="I20" s="23" t="n">
        <v>1269</v>
      </c>
      <c r="J20" s="24" t="n">
        <v>0</v>
      </c>
      <c r="K20" s="25"/>
      <c r="L20" s="25" t="n">
        <f aca="false">J20*K20</f>
        <v>0</v>
      </c>
      <c r="M20" s="10"/>
      <c r="Q20" s="26" t="n">
        <v>7</v>
      </c>
      <c r="R20" s="34" t="s">
        <v>34</v>
      </c>
      <c r="S20" s="28" t="s">
        <v>25</v>
      </c>
      <c r="T20" s="29" t="s">
        <v>26</v>
      </c>
      <c r="U20" s="33" t="s">
        <v>33</v>
      </c>
      <c r="V20" s="23" t="n">
        <f aca="false">X20/W20</f>
        <v>1269</v>
      </c>
      <c r="W20" s="35" t="n">
        <v>1</v>
      </c>
      <c r="X20" s="31" t="n">
        <f aca="false">1548.18/1.22</f>
        <v>1269</v>
      </c>
    </row>
    <row r="21" customFormat="false" ht="32.1" hidden="false" customHeight="true" outlineLevel="0" collapsed="false">
      <c r="B21" s="8"/>
      <c r="C21" s="19" t="n">
        <v>8</v>
      </c>
      <c r="D21" s="32" t="s">
        <v>35</v>
      </c>
      <c r="E21" s="21" t="s">
        <v>22</v>
      </c>
      <c r="F21" s="21" t="s">
        <v>22</v>
      </c>
      <c r="G21" s="21" t="s">
        <v>22</v>
      </c>
      <c r="H21" s="33" t="s">
        <v>33</v>
      </c>
      <c r="I21" s="23" t="n">
        <v>4425</v>
      </c>
      <c r="J21" s="24" t="n">
        <v>0</v>
      </c>
      <c r="K21" s="25"/>
      <c r="L21" s="25" t="n">
        <f aca="false">J21*K21</f>
        <v>0</v>
      </c>
      <c r="M21" s="10"/>
      <c r="Q21" s="26" t="n">
        <v>8</v>
      </c>
      <c r="R21" s="34" t="s">
        <v>35</v>
      </c>
      <c r="S21" s="28" t="s">
        <v>25</v>
      </c>
      <c r="T21" s="29" t="s">
        <v>26</v>
      </c>
      <c r="U21" s="33" t="s">
        <v>33</v>
      </c>
      <c r="V21" s="23" t="n">
        <f aca="false">X21/W21</f>
        <v>4425</v>
      </c>
      <c r="W21" s="35" t="n">
        <v>12</v>
      </c>
      <c r="X21" s="31" t="n">
        <f aca="false">64782/1.22</f>
        <v>53100</v>
      </c>
    </row>
    <row r="22" customFormat="false" ht="24" hidden="false" customHeight="true" outlineLevel="0" collapsed="false">
      <c r="B22" s="8"/>
      <c r="C22" s="36"/>
      <c r="D22" s="36"/>
      <c r="E22" s="36"/>
      <c r="F22" s="36"/>
      <c r="G22" s="36"/>
      <c r="H22" s="36"/>
      <c r="I22" s="36"/>
      <c r="J22" s="37" t="s">
        <v>36</v>
      </c>
      <c r="K22" s="37"/>
      <c r="L22" s="38" t="n">
        <f aca="false">SUM(L14:L14)</f>
        <v>0</v>
      </c>
      <c r="M22" s="10"/>
      <c r="Q22" s="39" t="s">
        <v>37</v>
      </c>
      <c r="R22" s="39"/>
      <c r="S22" s="39"/>
      <c r="T22" s="39"/>
      <c r="U22" s="39"/>
      <c r="V22" s="40" t="s">
        <v>36</v>
      </c>
      <c r="W22" s="40"/>
      <c r="X22" s="41" t="n">
        <f aca="false">SUM(X14:X21)</f>
        <v>1006209.44262295</v>
      </c>
    </row>
    <row r="23" customFormat="false" ht="24" hidden="false" customHeight="true" outlineLevel="0" collapsed="false">
      <c r="B23" s="8"/>
      <c r="C23" s="36"/>
      <c r="D23" s="36"/>
      <c r="E23" s="36"/>
      <c r="F23" s="36"/>
      <c r="G23" s="36"/>
      <c r="H23" s="36"/>
      <c r="I23" s="36"/>
      <c r="J23" s="42" t="s">
        <v>38</v>
      </c>
      <c r="K23" s="43" t="n">
        <f aca="false">W23</f>
        <v>0.22</v>
      </c>
      <c r="L23" s="38" t="n">
        <f aca="false">K23*L22</f>
        <v>0</v>
      </c>
      <c r="M23" s="10"/>
      <c r="Q23" s="39"/>
      <c r="R23" s="39"/>
      <c r="S23" s="39"/>
      <c r="T23" s="39"/>
      <c r="U23" s="39"/>
      <c r="V23" s="40" t="s">
        <v>38</v>
      </c>
      <c r="W23" s="44" t="n">
        <v>0.22</v>
      </c>
      <c r="X23" s="41" t="n">
        <f aca="false">W23*X22</f>
        <v>221366.077377049</v>
      </c>
    </row>
    <row r="24" customFormat="false" ht="24" hidden="false" customHeight="true" outlineLevel="0" collapsed="false">
      <c r="B24" s="8"/>
      <c r="C24" s="36"/>
      <c r="D24" s="36"/>
      <c r="E24" s="36"/>
      <c r="F24" s="36"/>
      <c r="G24" s="36"/>
      <c r="H24" s="36"/>
      <c r="I24" s="36"/>
      <c r="J24" s="37" t="s">
        <v>39</v>
      </c>
      <c r="K24" s="37"/>
      <c r="L24" s="38" t="n">
        <f aca="false">SUM(L22:L23)</f>
        <v>0</v>
      </c>
      <c r="M24" s="10"/>
      <c r="Q24" s="39"/>
      <c r="R24" s="39"/>
      <c r="S24" s="39"/>
      <c r="T24" s="39"/>
      <c r="U24" s="39"/>
      <c r="V24" s="40" t="s">
        <v>39</v>
      </c>
      <c r="W24" s="40"/>
      <c r="X24" s="41" t="n">
        <f aca="false">SUM(X22:X23)</f>
        <v>1227575.52</v>
      </c>
    </row>
    <row r="25" customFormat="false" ht="24" hidden="false" customHeight="true" outlineLevel="0" collapsed="false">
      <c r="B25" s="8"/>
      <c r="M25" s="10"/>
      <c r="Q25" s="12"/>
      <c r="R25" s="12"/>
      <c r="S25" s="12"/>
      <c r="T25" s="12"/>
      <c r="U25" s="12"/>
      <c r="V25" s="12"/>
      <c r="W25" s="12"/>
      <c r="X25" s="12"/>
    </row>
    <row r="26" customFormat="false" ht="15.75" hidden="false" customHeight="true" outlineLevel="0" collapsed="false">
      <c r="B26" s="8"/>
      <c r="C26" s="16"/>
      <c r="D26" s="16"/>
      <c r="E26" s="16"/>
      <c r="F26" s="45"/>
      <c r="G26" s="46"/>
      <c r="H26" s="45"/>
      <c r="I26" s="47"/>
      <c r="J26" s="47"/>
      <c r="K26" s="47"/>
      <c r="L26" s="47"/>
      <c r="M26" s="10"/>
      <c r="Q26" s="2"/>
      <c r="R26" s="2"/>
      <c r="S26" s="2"/>
      <c r="T26" s="2"/>
      <c r="U26" s="2"/>
      <c r="V26" s="2"/>
      <c r="W26" s="2"/>
      <c r="X26" s="2"/>
    </row>
    <row r="27" customFormat="false" ht="15.75" hidden="false" customHeight="false" outlineLevel="0" collapsed="false">
      <c r="B27" s="8"/>
      <c r="C27" s="48" t="s">
        <v>40</v>
      </c>
      <c r="D27" s="48"/>
      <c r="E27" s="48"/>
      <c r="F27" s="45"/>
      <c r="G27" s="49" t="s">
        <v>41</v>
      </c>
      <c r="H27" s="45" t="s">
        <v>42</v>
      </c>
      <c r="I27" s="48" t="s">
        <v>43</v>
      </c>
      <c r="J27" s="48"/>
      <c r="K27" s="48"/>
      <c r="L27" s="48"/>
      <c r="M27" s="10"/>
      <c r="Q27" s="2"/>
      <c r="R27" s="2"/>
      <c r="S27" s="2"/>
      <c r="T27" s="2"/>
      <c r="U27" s="2"/>
      <c r="V27" s="2"/>
      <c r="W27" s="2"/>
      <c r="X27" s="2"/>
    </row>
    <row r="28" customFormat="false" ht="15.75" hidden="false" customHeight="false" outlineLevel="0" collapsed="false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Q28" s="12"/>
      <c r="R28" s="12"/>
      <c r="S28" s="12"/>
      <c r="T28" s="12"/>
      <c r="U28" s="12"/>
      <c r="V28" s="12"/>
      <c r="W28" s="12"/>
      <c r="X28" s="12"/>
    </row>
    <row r="29" customFormat="false" ht="15.75" hidden="false" customHeight="true" outlineLevel="0" collapsed="false">
      <c r="Q29" s="53"/>
      <c r="R29" s="53"/>
      <c r="S29" s="53"/>
      <c r="T29" s="53"/>
      <c r="U29" s="53"/>
      <c r="V29" s="53"/>
      <c r="W29" s="53"/>
      <c r="X29" s="53"/>
    </row>
    <row r="30" customFormat="false" ht="15.75" hidden="false" customHeight="true" outlineLevel="0" collapsed="false">
      <c r="B30" s="54" t="s">
        <v>44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Q30" s="53"/>
      <c r="R30" s="53"/>
      <c r="S30" s="53"/>
      <c r="T30" s="53"/>
      <c r="U30" s="53"/>
      <c r="V30" s="53"/>
      <c r="W30" s="53"/>
      <c r="X30" s="53"/>
    </row>
    <row r="31" customFormat="false" ht="15.75" hidden="false" customHeight="false" outlineLevel="0" collapsed="false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Q31" s="53"/>
      <c r="R31" s="53"/>
      <c r="S31" s="53"/>
      <c r="T31" s="53"/>
      <c r="U31" s="53"/>
      <c r="V31" s="53"/>
      <c r="W31" s="53"/>
      <c r="X31" s="53"/>
    </row>
    <row r="32" customFormat="false" ht="15.75" hidden="false" customHeight="false" outlineLevel="0" collapsed="false">
      <c r="Q32" s="53"/>
      <c r="R32" s="53"/>
      <c r="S32" s="53"/>
      <c r="T32" s="53"/>
      <c r="U32" s="53"/>
      <c r="V32" s="53"/>
      <c r="W32" s="53"/>
      <c r="X32" s="53"/>
    </row>
    <row r="33" customFormat="false" ht="15.75" hidden="false" customHeight="false" outlineLevel="0" collapsed="false">
      <c r="Q33" s="53"/>
      <c r="R33" s="53"/>
      <c r="S33" s="53"/>
      <c r="T33" s="53"/>
      <c r="U33" s="53"/>
      <c r="V33" s="53"/>
      <c r="W33" s="53"/>
      <c r="X33" s="53"/>
    </row>
    <row r="34" customFormat="false" ht="15.75" hidden="false" customHeight="false" outlineLevel="0" collapsed="false">
      <c r="Q34" s="53"/>
      <c r="R34" s="53"/>
      <c r="S34" s="53"/>
      <c r="T34" s="53"/>
      <c r="U34" s="53"/>
      <c r="V34" s="53"/>
      <c r="W34" s="53"/>
      <c r="X34" s="53"/>
    </row>
    <row r="35" customFormat="false" ht="15.75" hidden="false" customHeight="false" outlineLevel="0" collapsed="false">
      <c r="Q35" s="53"/>
      <c r="R35" s="53"/>
      <c r="S35" s="53"/>
      <c r="T35" s="53"/>
      <c r="U35" s="53"/>
      <c r="V35" s="53"/>
      <c r="W35" s="53"/>
      <c r="X35" s="53"/>
    </row>
    <row r="36" customFormat="false" ht="15.75" hidden="false" customHeight="false" outlineLevel="0" collapsed="false">
      <c r="Q36" s="53"/>
      <c r="R36" s="53"/>
      <c r="S36" s="53"/>
      <c r="T36" s="53"/>
      <c r="U36" s="53"/>
      <c r="V36" s="53"/>
      <c r="W36" s="53"/>
      <c r="X36" s="53"/>
    </row>
    <row r="37" customFormat="false" ht="15.75" hidden="false" customHeight="false" outlineLevel="0" collapsed="false">
      <c r="Q37" s="53"/>
      <c r="R37" s="53"/>
      <c r="S37" s="53"/>
      <c r="T37" s="53"/>
      <c r="U37" s="53"/>
      <c r="V37" s="53"/>
      <c r="W37" s="53"/>
      <c r="X37" s="53"/>
    </row>
    <row r="38" customFormat="false" ht="15.75" hidden="false" customHeight="false" outlineLevel="0" collapsed="false">
      <c r="Q38" s="53"/>
      <c r="R38" s="53"/>
      <c r="S38" s="53"/>
      <c r="T38" s="53"/>
      <c r="U38" s="53"/>
      <c r="V38" s="53"/>
      <c r="W38" s="53"/>
      <c r="X38" s="53"/>
    </row>
    <row r="39" customFormat="false" ht="15.75" hidden="false" customHeight="false" outlineLevel="0" collapsed="false">
      <c r="Q39" s="53"/>
      <c r="R39" s="53"/>
      <c r="S39" s="53"/>
      <c r="T39" s="53"/>
      <c r="U39" s="53"/>
      <c r="V39" s="53"/>
      <c r="W39" s="53"/>
      <c r="X39" s="53"/>
    </row>
    <row r="40" customFormat="false" ht="15.75" hidden="false" customHeight="false" outlineLevel="0" collapsed="false">
      <c r="Q40" s="53"/>
      <c r="R40" s="53"/>
      <c r="S40" s="53"/>
      <c r="T40" s="53"/>
      <c r="U40" s="53"/>
      <c r="V40" s="53"/>
      <c r="W40" s="53"/>
      <c r="X40" s="53"/>
    </row>
  </sheetData>
  <mergeCells count="23">
    <mergeCell ref="B1:X1"/>
    <mergeCell ref="Q3:X5"/>
    <mergeCell ref="C7:L7"/>
    <mergeCell ref="Q7:X7"/>
    <mergeCell ref="C9:D9"/>
    <mergeCell ref="E9:I9"/>
    <mergeCell ref="C10:D10"/>
    <mergeCell ref="E10:I10"/>
    <mergeCell ref="C11:D11"/>
    <mergeCell ref="E11:I11"/>
    <mergeCell ref="C22:I24"/>
    <mergeCell ref="J22:K22"/>
    <mergeCell ref="Q22:U24"/>
    <mergeCell ref="V22:W22"/>
    <mergeCell ref="J24:K24"/>
    <mergeCell ref="V24:W24"/>
    <mergeCell ref="C26:E26"/>
    <mergeCell ref="I26:L26"/>
    <mergeCell ref="Q26:X27"/>
    <mergeCell ref="C27:E27"/>
    <mergeCell ref="I27:L27"/>
    <mergeCell ref="Q29:X40"/>
    <mergeCell ref="B30:M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ramazanovaza@corp.gidroogk.com</cp:lastModifiedBy>
  <dcterms:modified xsi:type="dcterms:W3CDTF">2026-05-29T13:54:56Z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