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2026\ЛОТЫ\487.1 К МСП Прокат стальной для градирни №2 АТЭЦ\На публикацию\"/>
    </mc:Choice>
  </mc:AlternateContent>
  <bookViews>
    <workbookView xWindow="0" yWindow="0" windowWidth="23115" windowHeight="12105"/>
  </bookViews>
  <sheets>
    <sheet name="Комм. предл. (Структура НМЦ)" sheetId="1" r:id="rId1"/>
  </sheets>
  <calcPr calcId="162913"/>
</workbook>
</file>

<file path=xl/calcChain.xml><?xml version="1.0" encoding="utf-8"?>
<calcChain xmlns="http://schemas.openxmlformats.org/spreadsheetml/2006/main">
  <c r="W15" i="1" l="1"/>
  <c r="H54" i="1" l="1"/>
  <c r="H53" i="1"/>
  <c r="H52" i="1"/>
  <c r="H51" i="1"/>
  <c r="H50" i="1"/>
  <c r="H49" i="1"/>
  <c r="H48" i="1"/>
  <c r="H47" i="1"/>
  <c r="H46" i="1"/>
  <c r="H45" i="1"/>
  <c r="H44" i="1"/>
  <c r="H43" i="1"/>
  <c r="D54" i="1"/>
  <c r="D53" i="1"/>
  <c r="D52" i="1"/>
  <c r="D51" i="1"/>
  <c r="D50" i="1"/>
  <c r="D49" i="1"/>
  <c r="D48" i="1"/>
  <c r="D47" i="1"/>
  <c r="D46" i="1"/>
  <c r="D45" i="1"/>
  <c r="D44" i="1"/>
  <c r="D43" i="1"/>
  <c r="U54" i="1" l="1"/>
  <c r="I54" i="1" s="1"/>
  <c r="U53" i="1"/>
  <c r="I53" i="1" s="1"/>
  <c r="U52" i="1"/>
  <c r="I52" i="1" s="1"/>
  <c r="U51" i="1"/>
  <c r="I51" i="1" s="1"/>
  <c r="U50" i="1"/>
  <c r="I50" i="1" s="1"/>
  <c r="U49" i="1"/>
  <c r="I49" i="1" s="1"/>
  <c r="U48" i="1"/>
  <c r="I48" i="1" s="1"/>
  <c r="U47" i="1"/>
  <c r="I47" i="1" s="1"/>
  <c r="U46" i="1"/>
  <c r="I46" i="1" s="1"/>
  <c r="U45" i="1"/>
  <c r="I45" i="1" s="1"/>
  <c r="U44" i="1"/>
  <c r="I44" i="1" s="1"/>
  <c r="U43" i="1"/>
  <c r="I43" i="1" s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K54" i="1" l="1"/>
  <c r="L54" i="1" s="1"/>
  <c r="K53" i="1"/>
  <c r="K52" i="1"/>
  <c r="K51" i="1"/>
  <c r="L51" i="1" s="1"/>
  <c r="K50" i="1"/>
  <c r="L50" i="1" s="1"/>
  <c r="K49" i="1"/>
  <c r="L49" i="1" s="1"/>
  <c r="K48" i="1"/>
  <c r="L48" i="1" s="1"/>
  <c r="K47" i="1"/>
  <c r="L47" i="1" s="1"/>
  <c r="K46" i="1"/>
  <c r="L46" i="1" s="1"/>
  <c r="K45" i="1"/>
  <c r="L45" i="1" s="1"/>
  <c r="K44" i="1"/>
  <c r="K43" i="1"/>
  <c r="L43" i="1" s="1"/>
  <c r="L53" i="1"/>
  <c r="L52" i="1"/>
  <c r="L44" i="1"/>
  <c r="W54" i="1"/>
  <c r="W53" i="1"/>
  <c r="W52" i="1"/>
  <c r="W51" i="1"/>
  <c r="W50" i="1"/>
  <c r="W49" i="1"/>
  <c r="W48" i="1"/>
  <c r="W47" i="1"/>
  <c r="W46" i="1"/>
  <c r="W45" i="1"/>
  <c r="W44" i="1"/>
  <c r="W43" i="1"/>
  <c r="D42" i="1" l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K42" i="1" l="1"/>
  <c r="L42" i="1" s="1"/>
  <c r="K41" i="1"/>
  <c r="L41" i="1" s="1"/>
  <c r="K40" i="1"/>
  <c r="L40" i="1" s="1"/>
  <c r="K39" i="1"/>
  <c r="L39" i="1" s="1"/>
  <c r="K38" i="1"/>
  <c r="L38" i="1" s="1"/>
  <c r="K37" i="1"/>
  <c r="L37" i="1" s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3" i="1"/>
  <c r="L23" i="1" s="1"/>
  <c r="K22" i="1"/>
  <c r="L22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5" i="1"/>
  <c r="L15" i="1" s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Q15" i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l="1"/>
  <c r="C15" i="1"/>
  <c r="C37" i="1"/>
  <c r="C20" i="1"/>
  <c r="C28" i="1"/>
  <c r="C36" i="1"/>
  <c r="C29" i="1"/>
  <c r="C22" i="1"/>
  <c r="C30" i="1"/>
  <c r="C38" i="1"/>
  <c r="C23" i="1"/>
  <c r="C31" i="1"/>
  <c r="C39" i="1"/>
  <c r="C40" i="1"/>
  <c r="C41" i="1"/>
  <c r="C21" i="1"/>
  <c r="C16" i="1"/>
  <c r="C32" i="1"/>
  <c r="C17" i="1"/>
  <c r="C25" i="1"/>
  <c r="C18" i="1"/>
  <c r="C26" i="1"/>
  <c r="C34" i="1"/>
  <c r="C42" i="1"/>
  <c r="C24" i="1"/>
  <c r="C33" i="1"/>
  <c r="C19" i="1"/>
  <c r="C27" i="1"/>
  <c r="C35" i="1"/>
  <c r="W14" i="1"/>
  <c r="K14" i="1"/>
  <c r="L14" i="1" s="1"/>
  <c r="L55" i="1" s="1"/>
  <c r="I14" i="1"/>
  <c r="H14" i="1"/>
  <c r="D14" i="1"/>
  <c r="C14" i="1"/>
  <c r="Q44" i="1" l="1"/>
  <c r="C43" i="1"/>
  <c r="W55" i="1"/>
  <c r="W56" i="1" s="1"/>
  <c r="W57" i="1" s="1"/>
  <c r="L56" i="1"/>
  <c r="Q45" i="1" l="1"/>
  <c r="C44" i="1"/>
  <c r="L57" i="1"/>
  <c r="Q46" i="1" l="1"/>
  <c r="C45" i="1"/>
  <c r="Q47" i="1" l="1"/>
  <c r="C46" i="1"/>
  <c r="Q48" i="1" l="1"/>
  <c r="C47" i="1"/>
  <c r="Q49" i="1" l="1"/>
  <c r="C48" i="1"/>
  <c r="Q50" i="1" l="1"/>
  <c r="C49" i="1"/>
  <c r="Q51" i="1" l="1"/>
  <c r="C50" i="1"/>
  <c r="Q52" i="1" l="1"/>
  <c r="C51" i="1"/>
  <c r="Q53" i="1" l="1"/>
  <c r="C52" i="1"/>
  <c r="C53" i="1" l="1"/>
  <c r="Q54" i="1"/>
  <c r="C54" i="1" s="1"/>
</calcChain>
</file>

<file path=xl/sharedStrings.xml><?xml version="1.0" encoding="utf-8"?>
<sst xmlns="http://schemas.openxmlformats.org/spreadsheetml/2006/main" count="139" uniqueCount="75">
  <si>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</si>
  <si>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</si>
  <si>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</si>
  <si>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</si>
  <si>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Наименование предлагаемой продукции (товары, работы, услуги)</t>
  </si>
  <si>
    <t>Страна происхождения товара</t>
  </si>
  <si>
    <t>Производитель продукции</t>
  </si>
  <si>
    <t>Ед. изм.</t>
  </si>
  <si>
    <t>Предлагаемая цена одной единицы продукции,
руб. без НДС</t>
  </si>
  <si>
    <t>Количество</t>
  </si>
  <si>
    <t>Итоговая стоимость позиции,
руб. без НДС</t>
  </si>
  <si>
    <t>№
п/п</t>
  </si>
  <si>
    <t>НМЦ единицы продукции,
руб. без НДС</t>
  </si>
  <si>
    <t>КОММЕРЧЕСКОЕ ПРЕДЛОЖЕНИЕ</t>
  </si>
  <si>
    <t>Итого без НДС:</t>
  </si>
  <si>
    <t>Итого с НДС:</t>
  </si>
  <si>
    <t>Наименование продукции (товары / работы / услуги), являющейся предметом закупки</t>
  </si>
  <si>
    <t>НМЦ по позиции продукции,
руб. без НДС</t>
  </si>
  <si>
    <t>Кроме того, НДС:</t>
  </si>
  <si>
    <t>СТРУКТУРА НМЦ</t>
  </si>
  <si>
    <t>НМЦ:</t>
  </si>
  <si>
    <t>Стоимость заявки (цена Договора):</t>
  </si>
  <si>
    <r>
      <t xml:space="preserve">Наименование реестра и номер реестровой записи
</t>
    </r>
    <r>
      <rPr>
        <b/>
        <i/>
        <sz val="12"/>
        <color theme="1"/>
        <rFont val="Times New Roman"/>
        <family val="1"/>
      </rPr>
      <t>(если применимо)</t>
    </r>
  </si>
  <si>
    <t>(подпись)</t>
  </si>
  <si>
    <t>М.П.</t>
  </si>
  <si>
    <t>(И.О. Фамилия)</t>
  </si>
  <si>
    <t>…</t>
  </si>
  <si>
    <r>
      <t xml:space="preserve">[Участник заполняет ячейки,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</si>
  <si>
    <t>от «___» __________ 202__ г. № _____</t>
  </si>
  <si>
    <t>(должность подписавшего)</t>
  </si>
  <si>
    <t>Применение законодательства о национальном режиме</t>
  </si>
  <si>
    <t>т</t>
  </si>
  <si>
    <t>Уголок равнополочныйL 63х63х4 С255-4 (ГОСТ 27772-2015 /ГОСТ 8509-93)</t>
  </si>
  <si>
    <t>Уголок неравнополочныйL 63х40х4, С255-4 (ГОСТ 27772-2021/ГОСТ 8510-93)</t>
  </si>
  <si>
    <t>Уголок неравнополочныйL160x100x10, С345
(ГОСТ 27772-2021/ГОСТ 8510-86)</t>
  </si>
  <si>
    <t>Швеллер 12П, С255-4 (ГОСТ 27772-2015/ГОСТ8240-97)</t>
  </si>
  <si>
    <t>Швеллер 14П, С255-4 (ГОСТ 27772-2021/ГОСТ 8240-97)</t>
  </si>
  <si>
    <t>Швеллер 16П, С255 (ГОСТ 27772-2021/ГОСТ 8240-97)</t>
  </si>
  <si>
    <t>Швеллер гнутый 100х50х4, С255-4 (ГОСТ 27772-2015/ ГОСТ 8278-83)</t>
  </si>
  <si>
    <t>Швеллер гнутый120х50х4, С255-4 (ГОСТ 27772-2021/ГОСТ 8278-83)</t>
  </si>
  <si>
    <t>Двутавр с параллельными гранями полок  25Б1, С345
(ГОСТ 27772-2021/ГОСТ Р 57837-2017)</t>
  </si>
  <si>
    <t>Двутавр с параллельными гранями полок 20 Б2, С345
(ГОСТ 27772-2021 /ГОСТ Р 57837-2017)</t>
  </si>
  <si>
    <t>Двутавр с параллельными гранями полок 35Б1, С345
(ГОСТ 27772-2021/ГОСТ Р 57837-2017)</t>
  </si>
  <si>
    <t>Двутавр с параллельными гранями полок 20К1, С345
(ГОСТ 27772-2021/ГОСТ Р 57837-2017)</t>
  </si>
  <si>
    <t>Двутавр с параллельными гранями полок 25К1, С345
(ГОСТ 27772-2021/ГОСТ Р 57837-2017)</t>
  </si>
  <si>
    <t>Листовой прокат s= 4мм С235 (ГОСТ 27772-2021 /ГОСТ 19903-2015)</t>
  </si>
  <si>
    <t>Листовой прокат s= 4мм Ст3пс5
(ГОСТ 380-2005/ГОСТ 103-2006)</t>
  </si>
  <si>
    <t>Листовой прокат s= 4мм С255-4 (ГОСТ 27772-2015/ ГОСТ103-2006)</t>
  </si>
  <si>
    <t>Листовой прокат s= 5мм С235 (ГОСТ 27772-2021 /ГОСТ 19903-2015)</t>
  </si>
  <si>
    <t>Листовой прокат s= 6мм С345
(ГОСТ 27772-2021 /ГОСТ 19903-2015)</t>
  </si>
  <si>
    <t>Листовой прокат s=6мм С255
(ГОСТ 27772-2021 /ГОСТ 19903-2015)</t>
  </si>
  <si>
    <t>Листовой прокат s= 8мм С345
(ГОСТ 27772-2021 /ГОСТ 19903-2015)</t>
  </si>
  <si>
    <t>Листовой прокат s=10мм С345
(ГОСТ 27772-2021 /ГОСТ 19903-2015)</t>
  </si>
  <si>
    <t>Листовой прокат s=20мм С345
(ГОСТ 27772-2021 /ГОСТ 19903-2015)</t>
  </si>
  <si>
    <t>Арматурный стержень (пруток) Ø16  А500 (ГОСТ 34028-2016)</t>
  </si>
  <si>
    <t>Прокат круглый Ø18 Ст3пс5
(ГОСТ 380-2005 /ГОСТ 2590-2006)</t>
  </si>
  <si>
    <t>Листовой прокат (Сталь листовая
просечно-вытяжная ) ПВ1 506х700 Ст3пс5
(ГОСТ 380-2005 /ТУ 36.26.II-5-89)</t>
  </si>
  <si>
    <t>Листовой прокат (Сталь полосовая ) 30х148х5 С235 (ГОСТ 27772-2021 /ГОСТ 19903-2015)</t>
  </si>
  <si>
    <t>Листовой прокат (Сталь полосовая )  30х30х2 С235 (ГОСТ 27772-2021 /ГОСТ 19903-2015 )</t>
  </si>
  <si>
    <t>Уголок равнополочныйL 50х50x4 С255-4 (ГОСТ 27772-2021 /ГОСТ 8509-93)</t>
  </si>
  <si>
    <t>Уголок равнополочныйL40х 40 х 4 С255-4 (ГОСТ 27772-2015 /ГОСТ 8509-93)</t>
  </si>
  <si>
    <t>Уголок  равнополочный 25х25х4 С235 (ГОСТ 27772-2015 /ГОСТ 8509-93)</t>
  </si>
  <si>
    <t xml:space="preserve">Уголок  равнополочный 160х160x10 С345
(ГОСТ 27772-2021 /ГОСТ 8509-93)
</t>
  </si>
  <si>
    <t>Уголок равнополочный 25х25x3 С235 (ГОСТ 27772-2021 /ГОСТ 8509-93)</t>
  </si>
  <si>
    <t>Уголок равнополочный 75х75x6 С255 (ГОСТ 27772-2021 /ГОСТ 8509-93)</t>
  </si>
  <si>
    <t>Уголок равнополочный 100х100x8 С345 (ГОСТ 27772-2021 /ГОСТ 8509-93)</t>
  </si>
  <si>
    <t>Уголок равнополочный 63х63 х 4 С255-4 (ГОСТ 27772-2021 /ГОСТ 8509-93)</t>
  </si>
  <si>
    <t>Уголок равнополочный 50х 50х5, С235 (ГОСТ 27772-2021/ГОСТ 8509-93)</t>
  </si>
  <si>
    <t>Уголок неравнополочный  75х50х5, С255-4 (ГОСТ 27772-2015/ГОСТ8510-93)</t>
  </si>
  <si>
    <t>Уголок неравнополочный 125х80х8, С255-4 (ГОСТ 27772-2021/ГОСТ 8510-93)</t>
  </si>
  <si>
    <t>Уголок неравнополочный  100х63х8, С345
(ГОСТ 27772-2021/ГОСТ 8510-86)</t>
  </si>
  <si>
    <t>Уголок неравнополочный  90х56х6 L= 1500 С345
ГОСТ 27772-2021ГОСТ 8510-86</t>
  </si>
  <si>
    <t>Сталь арматурная  Ø14, А240 (ГОСТ 34028-2016)</t>
  </si>
  <si>
    <t>Лот № 0487-ТПИР ОТМ-2026-ЧЭ  ОКПД2 24.10.60 Прокат стальной  для модернизации градирни №2 СП АО "Чукотэнерго" Анадырская ТЭЦ</t>
  </si>
  <si>
    <t>Установлен режим преимущества российской продукции (когда национальный режим не предоставляется)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</si>
</sst>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9">
    <font>
      <sz val="10"/>
      <color theme="1"/>
      <name val="PT Mono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theme="1"/>
      <name val="PT Mono"/>
      <family val="2"/>
      <charset val="204"/>
    </font>
    <font>
      <sz val="11"/>
      <name val="Times New Roman"/>
      <family val="1"/>
      <charset val="204"/>
    </font>
    <font>
      <b/>
      <sz val="8"/>
      <color rgb="FF000000"/>
      <name val="Arial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" fillId="0" borderId="0"/>
    <xf numFmtId="0" fontId="12" fillId="0" borderId="0"/>
    <xf numFmtId="164" fontId="15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19" xfId="0" applyFont="1" applyBorder="1" applyAlignment="1">
      <alignment vertical="top"/>
    </xf>
    <xf numFmtId="0" fontId="6" fillId="0" borderId="0" xfId="0" applyFont="1" applyAlignment="1">
      <alignment horizontal="center" vertical="top"/>
    </xf>
    <xf numFmtId="0" fontId="2" fillId="2" borderId="1" xfId="0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4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9" fontId="4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2" fillId="2" borderId="6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left" vertical="top"/>
    </xf>
    <xf numFmtId="9" fontId="4" fillId="2" borderId="1" xfId="0" applyNumberFormat="1" applyFont="1" applyFill="1" applyBorder="1" applyAlignment="1">
      <alignment horizontal="center" vertical="center"/>
    </xf>
    <xf numFmtId="4" fontId="14" fillId="0" borderId="23" xfId="4" applyNumberFormat="1" applyFont="1" applyFill="1" applyBorder="1" applyAlignment="1" applyProtection="1">
      <alignment horizontal="right" vertical="top" wrapText="1"/>
    </xf>
    <xf numFmtId="4" fontId="13" fillId="0" borderId="22" xfId="0" applyNumberFormat="1" applyFont="1" applyFill="1" applyBorder="1" applyAlignment="1" applyProtection="1">
      <alignment horizontal="right" vertical="top" wrapText="1"/>
    </xf>
    <xf numFmtId="2" fontId="13" fillId="0" borderId="22" xfId="0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horizontal="left" vertical="top"/>
    </xf>
    <xf numFmtId="0" fontId="16" fillId="4" borderId="2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vertical="center"/>
    </xf>
    <xf numFmtId="164" fontId="2" fillId="0" borderId="0" xfId="5" applyFont="1" applyAlignment="1">
      <alignment horizontal="left" vertical="top"/>
    </xf>
    <xf numFmtId="4" fontId="17" fillId="0" borderId="22" xfId="0" applyNumberFormat="1" applyFont="1" applyFill="1" applyBorder="1" applyAlignment="1" applyProtection="1">
      <alignment horizontal="right" vertical="top" wrapText="1"/>
    </xf>
    <xf numFmtId="2" fontId="17" fillId="0" borderId="22" xfId="0" applyNumberFormat="1" applyFont="1" applyFill="1" applyBorder="1" applyAlignment="1" applyProtection="1">
      <alignment horizontal="right" vertical="top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4" fontId="16" fillId="4" borderId="21" xfId="0" applyNumberFormat="1" applyFont="1" applyFill="1" applyBorder="1" applyAlignment="1">
      <alignment horizontal="center" vertical="center"/>
    </xf>
    <xf numFmtId="4" fontId="16" fillId="4" borderId="2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vertical="top" wrapText="1"/>
      <protection locked="0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4" fontId="11" fillId="0" borderId="22" xfId="0" applyNumberFormat="1" applyFont="1" applyFill="1" applyBorder="1" applyAlignment="1" applyProtection="1">
      <alignment horizontal="center" vertical="center" wrapText="1"/>
    </xf>
    <xf numFmtId="4" fontId="16" fillId="0" borderId="21" xfId="0" applyNumberFormat="1" applyFont="1" applyFill="1" applyBorder="1" applyAlignment="1">
      <alignment horizontal="center" vertical="center" wrapText="1"/>
    </xf>
    <xf numFmtId="4" fontId="16" fillId="0" borderId="21" xfId="0" applyNumberFormat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8" fillId="0" borderId="0" xfId="0" applyFont="1" applyFill="1" applyAlignment="1" applyProtection="1">
      <alignment horizontal="center" vertical="top" wrapText="1"/>
      <protection locked="0"/>
    </xf>
    <xf numFmtId="0" fontId="3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 applyProtection="1">
      <alignment horizontal="left" vertical="top" wrapText="1"/>
      <protection locked="0"/>
    </xf>
    <xf numFmtId="0" fontId="9" fillId="0" borderId="0" xfId="0" applyFont="1" applyFill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>
      <alignment horizontal="left" vertical="top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3" fillId="3" borderId="0" xfId="0" applyFont="1" applyFill="1" applyAlignment="1">
      <alignment horizontal="left" vertical="top" wrapText="1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6" fillId="0" borderId="2" xfId="0" applyFont="1" applyBorder="1" applyAlignment="1">
      <alignment horizontal="center" vertical="top"/>
    </xf>
    <xf numFmtId="0" fontId="4" fillId="0" borderId="7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8" xfId="0" applyFont="1" applyBorder="1" applyAlignment="1" applyProtection="1">
      <alignment horizontal="right" vertical="center"/>
      <protection locked="0"/>
    </xf>
    <xf numFmtId="0" fontId="4" fillId="0" borderId="9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10" xfId="0" applyFont="1" applyBorder="1" applyAlignment="1" applyProtection="1">
      <alignment horizontal="right" vertical="center"/>
      <protection locked="0"/>
    </xf>
    <xf numFmtId="0" fontId="4" fillId="0" borderId="11" xfId="0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0" fontId="4" fillId="0" borderId="12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vertical="center"/>
    </xf>
    <xf numFmtId="0" fontId="16" fillId="4" borderId="21" xfId="0" applyFont="1" applyFill="1" applyBorder="1" applyAlignment="1">
      <alignment horizontal="left" wrapText="1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" xfId="5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73"/>
  <sheetViews>
    <sheetView showGridLines="0" tabSelected="1" zoomScale="60" zoomScaleNormal="60" workbookViewId="0">
      <selection activeCell="U25" sqref="U25"/>
    </sheetView>
  </sheetViews>
  <sheetFormatPr defaultColWidth="18.5703125" defaultRowHeight="15.75"/>
  <cols>
    <col min="1" max="2" width="4.5703125" style="1" customWidth="1"/>
    <col min="3" max="3" width="6.5703125" style="1" customWidth="1"/>
    <col min="4" max="4" width="49" style="1" customWidth="1"/>
    <col min="5" max="7" width="18.5703125" style="1"/>
    <col min="8" max="8" width="8.5703125" style="1" customWidth="1"/>
    <col min="9" max="9" width="18.5703125" style="1"/>
    <col min="10" max="10" width="22.85546875" style="1" customWidth="1"/>
    <col min="11" max="11" width="14.5703125" style="1" customWidth="1"/>
    <col min="12" max="12" width="18.5703125" style="1"/>
    <col min="13" max="16" width="4.5703125" style="1" customWidth="1"/>
    <col min="17" max="17" width="6.5703125" style="1" customWidth="1"/>
    <col min="18" max="18" width="44.28515625" style="1" customWidth="1"/>
    <col min="19" max="19" width="25.28515625" style="1" customWidth="1"/>
    <col min="20" max="20" width="8.5703125" style="1" customWidth="1"/>
    <col min="21" max="21" width="20.28515625" style="1" customWidth="1"/>
    <col min="22" max="22" width="14.5703125" style="1" customWidth="1"/>
    <col min="23" max="23" width="18.5703125" style="1" customWidth="1"/>
    <col min="24" max="24" width="0.140625" style="1" customWidth="1"/>
    <col min="25" max="25" width="4.5703125" style="1" hidden="1" customWidth="1"/>
    <col min="26" max="26" width="18.5703125" style="1" hidden="1" customWidth="1"/>
    <col min="27" max="16384" width="18.5703125" style="1"/>
  </cols>
  <sheetData>
    <row r="1" spans="2:26" ht="35.1" customHeight="1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2:26" ht="16.5" thickBo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26" ht="20.2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Q3" s="51" t="s">
        <v>73</v>
      </c>
      <c r="R3" s="51"/>
      <c r="S3" s="51"/>
      <c r="T3" s="51"/>
      <c r="U3" s="51"/>
      <c r="V3" s="51"/>
      <c r="W3" s="51"/>
    </row>
    <row r="4" spans="2:26" ht="15.75" customHeight="1">
      <c r="B4" s="10"/>
      <c r="C4" s="24" t="s">
        <v>0</v>
      </c>
      <c r="D4" s="24"/>
      <c r="E4" s="24"/>
      <c r="F4" s="24"/>
      <c r="M4" s="11"/>
      <c r="Q4" s="43"/>
      <c r="R4" s="43"/>
      <c r="S4" s="43"/>
      <c r="T4" s="43"/>
      <c r="U4" s="43"/>
      <c r="V4" s="43"/>
      <c r="W4" s="43"/>
    </row>
    <row r="5" spans="2:26" ht="15.75" customHeight="1">
      <c r="B5" s="10"/>
      <c r="C5" s="25" t="s">
        <v>28</v>
      </c>
      <c r="D5" s="25"/>
      <c r="E5" s="24"/>
      <c r="F5" s="24"/>
      <c r="M5" s="11"/>
      <c r="Q5" s="43"/>
      <c r="R5" s="43"/>
      <c r="S5" s="43"/>
      <c r="T5" s="43"/>
      <c r="U5" s="43"/>
      <c r="V5" s="43"/>
      <c r="W5" s="43"/>
    </row>
    <row r="6" spans="2:26" ht="24" customHeight="1">
      <c r="B6" s="10"/>
      <c r="M6" s="11"/>
      <c r="Q6" s="20"/>
      <c r="R6" s="20"/>
      <c r="S6" s="20"/>
      <c r="T6" s="20"/>
      <c r="U6" s="20"/>
      <c r="V6" s="20"/>
      <c r="W6" s="20"/>
    </row>
    <row r="7" spans="2:26">
      <c r="B7" s="10"/>
      <c r="C7" s="84" t="s">
        <v>13</v>
      </c>
      <c r="D7" s="84"/>
      <c r="E7" s="84"/>
      <c r="F7" s="84"/>
      <c r="G7" s="84"/>
      <c r="H7" s="84"/>
      <c r="I7" s="84"/>
      <c r="J7" s="84"/>
      <c r="K7" s="84"/>
      <c r="L7" s="84"/>
      <c r="M7" s="11"/>
      <c r="Q7" s="58" t="s">
        <v>19</v>
      </c>
      <c r="R7" s="58"/>
      <c r="S7" s="58"/>
      <c r="T7" s="58"/>
      <c r="U7" s="58"/>
      <c r="V7" s="58"/>
      <c r="W7" s="58"/>
    </row>
    <row r="8" spans="2:26" ht="24" customHeight="1">
      <c r="B8" s="10"/>
      <c r="M8" s="11"/>
      <c r="Q8" s="20"/>
      <c r="R8" s="20"/>
      <c r="S8" s="20"/>
      <c r="T8" s="20"/>
      <c r="U8" s="20"/>
      <c r="V8" s="20"/>
      <c r="W8" s="20"/>
    </row>
    <row r="9" spans="2:26" ht="24" customHeight="1">
      <c r="B9" s="10"/>
      <c r="C9" s="59" t="s">
        <v>1</v>
      </c>
      <c r="D9" s="59"/>
      <c r="E9" s="55"/>
      <c r="F9" s="55"/>
      <c r="G9" s="55"/>
      <c r="H9" s="55"/>
      <c r="I9" s="55"/>
      <c r="M9" s="11"/>
      <c r="Q9" s="20"/>
      <c r="R9" s="20"/>
      <c r="S9" s="20"/>
      <c r="T9" s="20"/>
      <c r="U9" s="20"/>
      <c r="V9" s="20"/>
      <c r="W9" s="20"/>
    </row>
    <row r="10" spans="2:26" ht="24" customHeight="1">
      <c r="B10" s="10"/>
      <c r="C10" s="59" t="s">
        <v>2</v>
      </c>
      <c r="D10" s="59"/>
      <c r="E10" s="60"/>
      <c r="F10" s="60"/>
      <c r="G10" s="60"/>
      <c r="H10" s="60"/>
      <c r="I10" s="60"/>
      <c r="M10" s="11"/>
      <c r="Q10" s="20"/>
      <c r="R10" s="20"/>
      <c r="S10" s="20"/>
      <c r="T10" s="20"/>
      <c r="U10" s="20"/>
      <c r="V10" s="20"/>
      <c r="W10" s="20"/>
    </row>
    <row r="11" spans="2:26" ht="24" customHeight="1">
      <c r="B11" s="10"/>
      <c r="C11" s="59" t="s">
        <v>3</v>
      </c>
      <c r="D11" s="59"/>
      <c r="E11" s="60"/>
      <c r="F11" s="60"/>
      <c r="G11" s="60"/>
      <c r="H11" s="60"/>
      <c r="I11" s="60"/>
      <c r="M11" s="11"/>
      <c r="Q11" s="20"/>
      <c r="R11" s="20"/>
      <c r="S11" s="20"/>
      <c r="T11" s="20"/>
      <c r="U11" s="20"/>
      <c r="V11" s="20"/>
      <c r="W11" s="20"/>
    </row>
    <row r="12" spans="2:26">
      <c r="B12" s="10"/>
      <c r="M12" s="11"/>
      <c r="Q12" s="20"/>
      <c r="R12" s="20"/>
      <c r="S12" s="20"/>
      <c r="T12" s="20"/>
      <c r="U12" s="20"/>
      <c r="V12" s="20"/>
      <c r="W12" s="20"/>
    </row>
    <row r="13" spans="2:26" ht="84" customHeight="1">
      <c r="B13" s="10"/>
      <c r="C13" s="4" t="s">
        <v>11</v>
      </c>
      <c r="D13" s="4" t="s">
        <v>4</v>
      </c>
      <c r="E13" s="4" t="s">
        <v>5</v>
      </c>
      <c r="F13" s="4" t="s">
        <v>6</v>
      </c>
      <c r="G13" s="4" t="s">
        <v>22</v>
      </c>
      <c r="H13" s="4" t="s">
        <v>7</v>
      </c>
      <c r="I13" s="4" t="s">
        <v>12</v>
      </c>
      <c r="J13" s="4" t="s">
        <v>8</v>
      </c>
      <c r="K13" s="4" t="s">
        <v>9</v>
      </c>
      <c r="L13" s="4" t="s">
        <v>10</v>
      </c>
      <c r="M13" s="11"/>
      <c r="Q13" s="4" t="s">
        <v>11</v>
      </c>
      <c r="R13" s="39" t="s">
        <v>16</v>
      </c>
      <c r="S13" s="4" t="s">
        <v>30</v>
      </c>
      <c r="T13" s="4" t="s">
        <v>7</v>
      </c>
      <c r="U13" s="4" t="s">
        <v>12</v>
      </c>
      <c r="V13" s="4" t="s">
        <v>9</v>
      </c>
      <c r="W13" s="4" t="s">
        <v>17</v>
      </c>
    </row>
    <row r="14" spans="2:26" ht="42.75" customHeight="1">
      <c r="B14" s="10"/>
      <c r="C14" s="2">
        <f t="shared" ref="C14:C54" si="0">Q14</f>
        <v>1</v>
      </c>
      <c r="D14" s="40" t="str">
        <f t="shared" ref="D14:D54" si="1">R14</f>
        <v>Листовой прокат s= 4мм С235 (ГОСТ 27772-2021 /ГОСТ 19903-2015)</v>
      </c>
      <c r="E14" s="18" t="s">
        <v>26</v>
      </c>
      <c r="F14" s="18" t="s">
        <v>26</v>
      </c>
      <c r="G14" s="18" t="s">
        <v>26</v>
      </c>
      <c r="H14" s="2" t="str">
        <f>T14</f>
        <v>т</v>
      </c>
      <c r="I14" s="3">
        <f>U14</f>
        <v>81274.378571428577</v>
      </c>
      <c r="J14" s="19"/>
      <c r="K14" s="34">
        <f t="shared" ref="K14" si="2">V14</f>
        <v>5.6</v>
      </c>
      <c r="L14" s="3">
        <f t="shared" ref="L14" si="3">J14*K14</f>
        <v>0</v>
      </c>
      <c r="M14" s="11"/>
      <c r="Q14" s="38">
        <v>1</v>
      </c>
      <c r="R14" s="86" t="s">
        <v>45</v>
      </c>
      <c r="S14" s="48" t="s">
        <v>74</v>
      </c>
      <c r="T14" s="33" t="s">
        <v>31</v>
      </c>
      <c r="U14" s="45">
        <f>Z14/V14</f>
        <v>81274.378571428577</v>
      </c>
      <c r="V14" s="41">
        <v>5.6</v>
      </c>
      <c r="W14" s="44">
        <f>U14*V14</f>
        <v>455136.52</v>
      </c>
      <c r="X14" s="30">
        <v>115137.62</v>
      </c>
      <c r="Z14" s="36">
        <v>455136.52</v>
      </c>
    </row>
    <row r="15" spans="2:26" s="27" customFormat="1" ht="31.5">
      <c r="B15" s="10"/>
      <c r="C15" s="2">
        <f t="shared" si="0"/>
        <v>2</v>
      </c>
      <c r="D15" s="40" t="str">
        <f t="shared" si="1"/>
        <v>Листовой прокат s= 4мм Ст3пс5
(ГОСТ 380-2005/ГОСТ 103-2006)</v>
      </c>
      <c r="E15" s="18"/>
      <c r="F15" s="18"/>
      <c r="G15" s="18"/>
      <c r="H15" s="2" t="str">
        <f t="shared" ref="H15:H42" si="4">T15</f>
        <v>т</v>
      </c>
      <c r="I15" s="3">
        <f t="shared" ref="I15:I42" si="5">U15</f>
        <v>71072.333333333343</v>
      </c>
      <c r="J15" s="19"/>
      <c r="K15" s="34">
        <f t="shared" ref="K15:K54" si="6">V15</f>
        <v>0.03</v>
      </c>
      <c r="L15" s="3">
        <f t="shared" ref="L15:L54" si="7">J15*K15</f>
        <v>0</v>
      </c>
      <c r="M15" s="11"/>
      <c r="Q15" s="38">
        <f>Q14+1</f>
        <v>2</v>
      </c>
      <c r="R15" s="86" t="s">
        <v>46</v>
      </c>
      <c r="S15" s="49"/>
      <c r="T15" s="33" t="s">
        <v>31</v>
      </c>
      <c r="U15" s="45">
        <f t="shared" ref="U15:U54" si="8">Z15/V15</f>
        <v>71072.333333333343</v>
      </c>
      <c r="V15" s="42">
        <v>0.03</v>
      </c>
      <c r="W15" s="44">
        <f>U15*V15</f>
        <v>2132.17</v>
      </c>
      <c r="X15" s="30">
        <v>1584605.82</v>
      </c>
      <c r="Z15" s="36">
        <v>2132.17</v>
      </c>
    </row>
    <row r="16" spans="2:26" s="27" customFormat="1" ht="31.5">
      <c r="B16" s="10"/>
      <c r="C16" s="2">
        <f t="shared" si="0"/>
        <v>3</v>
      </c>
      <c r="D16" s="40" t="str">
        <f t="shared" si="1"/>
        <v>Листовой прокат s= 4мм С255-4 (ГОСТ 27772-2015/ ГОСТ103-2006)</v>
      </c>
      <c r="E16" s="18"/>
      <c r="F16" s="18"/>
      <c r="G16" s="18"/>
      <c r="H16" s="2" t="str">
        <f t="shared" si="4"/>
        <v>т</v>
      </c>
      <c r="I16" s="3">
        <f t="shared" si="5"/>
        <v>82006.583333333343</v>
      </c>
      <c r="J16" s="19"/>
      <c r="K16" s="34">
        <f t="shared" si="6"/>
        <v>0.12</v>
      </c>
      <c r="L16" s="3">
        <f t="shared" si="7"/>
        <v>0</v>
      </c>
      <c r="M16" s="11"/>
      <c r="Q16" s="38">
        <f t="shared" ref="Q16:Q54" si="9">Q15+1</f>
        <v>3</v>
      </c>
      <c r="R16" s="86" t="s">
        <v>47</v>
      </c>
      <c r="S16" s="49"/>
      <c r="T16" s="33" t="s">
        <v>31</v>
      </c>
      <c r="U16" s="45">
        <f t="shared" si="8"/>
        <v>82006.583333333343</v>
      </c>
      <c r="V16" s="41">
        <v>0.12</v>
      </c>
      <c r="W16" s="44">
        <f t="shared" ref="W16:W54" si="10">U16*V16</f>
        <v>9840.7900000000009</v>
      </c>
      <c r="X16" s="30">
        <v>563588.87</v>
      </c>
      <c r="Z16" s="36">
        <v>9840.7900000000009</v>
      </c>
    </row>
    <row r="17" spans="2:26" s="27" customFormat="1" ht="31.5">
      <c r="B17" s="10"/>
      <c r="C17" s="2">
        <f t="shared" si="0"/>
        <v>4</v>
      </c>
      <c r="D17" s="40" t="str">
        <f t="shared" si="1"/>
        <v>Листовой прокат s= 5мм С235 (ГОСТ 27772-2021 /ГОСТ 19903-2015)</v>
      </c>
      <c r="E17" s="18"/>
      <c r="F17" s="18"/>
      <c r="G17" s="18"/>
      <c r="H17" s="2" t="str">
        <f t="shared" si="4"/>
        <v>т</v>
      </c>
      <c r="I17" s="3">
        <f t="shared" si="5"/>
        <v>82006.5</v>
      </c>
      <c r="J17" s="19"/>
      <c r="K17" s="34">
        <f t="shared" si="6"/>
        <v>0.02</v>
      </c>
      <c r="L17" s="3">
        <f t="shared" si="7"/>
        <v>0</v>
      </c>
      <c r="M17" s="11"/>
      <c r="Q17" s="38">
        <f t="shared" si="9"/>
        <v>4</v>
      </c>
      <c r="R17" s="86" t="s">
        <v>48</v>
      </c>
      <c r="S17" s="49"/>
      <c r="T17" s="33" t="s">
        <v>31</v>
      </c>
      <c r="U17" s="45">
        <f t="shared" si="8"/>
        <v>82006.5</v>
      </c>
      <c r="V17" s="46">
        <v>0.02</v>
      </c>
      <c r="W17" s="44">
        <f t="shared" si="10"/>
        <v>1640.13</v>
      </c>
      <c r="X17" s="30">
        <v>593407.56000000006</v>
      </c>
      <c r="Z17" s="36">
        <v>1640.13</v>
      </c>
    </row>
    <row r="18" spans="2:26" s="27" customFormat="1" ht="31.5">
      <c r="B18" s="10"/>
      <c r="C18" s="2">
        <f t="shared" si="0"/>
        <v>5</v>
      </c>
      <c r="D18" s="40" t="str">
        <f t="shared" si="1"/>
        <v>Листовой прокат s= 6мм С345
(ГОСТ 27772-2021 /ГОСТ 19903-2015)</v>
      </c>
      <c r="E18" s="18"/>
      <c r="F18" s="18"/>
      <c r="G18" s="18"/>
      <c r="H18" s="2" t="str">
        <f t="shared" si="4"/>
        <v>т</v>
      </c>
      <c r="I18" s="3">
        <f t="shared" si="5"/>
        <v>112180.57777777778</v>
      </c>
      <c r="J18" s="19"/>
      <c r="K18" s="34">
        <f t="shared" si="6"/>
        <v>0.45</v>
      </c>
      <c r="L18" s="3">
        <f t="shared" si="7"/>
        <v>0</v>
      </c>
      <c r="M18" s="11"/>
      <c r="Q18" s="38">
        <f t="shared" si="9"/>
        <v>5</v>
      </c>
      <c r="R18" s="86" t="s">
        <v>49</v>
      </c>
      <c r="S18" s="49"/>
      <c r="T18" s="33" t="s">
        <v>31</v>
      </c>
      <c r="U18" s="45">
        <f t="shared" si="8"/>
        <v>112180.57777777778</v>
      </c>
      <c r="V18" s="41">
        <v>0.45</v>
      </c>
      <c r="W18" s="44">
        <f t="shared" si="10"/>
        <v>50481.26</v>
      </c>
      <c r="X18" s="30">
        <v>614067.28</v>
      </c>
      <c r="Z18" s="36">
        <v>50481.26</v>
      </c>
    </row>
    <row r="19" spans="2:26" s="27" customFormat="1" ht="31.5">
      <c r="B19" s="10"/>
      <c r="C19" s="2">
        <f t="shared" si="0"/>
        <v>6</v>
      </c>
      <c r="D19" s="40" t="str">
        <f t="shared" si="1"/>
        <v>Листовой прокат s=6мм С255
(ГОСТ 27772-2021 /ГОСТ 19903-2015)</v>
      </c>
      <c r="E19" s="18"/>
      <c r="F19" s="18"/>
      <c r="G19" s="18"/>
      <c r="H19" s="2" t="str">
        <f t="shared" si="4"/>
        <v>т</v>
      </c>
      <c r="I19" s="3">
        <f t="shared" si="5"/>
        <v>82006.583333333343</v>
      </c>
      <c r="J19" s="19"/>
      <c r="K19" s="34">
        <f t="shared" si="6"/>
        <v>0.24</v>
      </c>
      <c r="L19" s="3">
        <f t="shared" si="7"/>
        <v>0</v>
      </c>
      <c r="M19" s="11"/>
      <c r="Q19" s="38">
        <f t="shared" si="9"/>
        <v>6</v>
      </c>
      <c r="R19" s="86" t="s">
        <v>50</v>
      </c>
      <c r="S19" s="49"/>
      <c r="T19" s="33" t="s">
        <v>31</v>
      </c>
      <c r="U19" s="45">
        <f t="shared" si="8"/>
        <v>82006.583333333343</v>
      </c>
      <c r="V19" s="41">
        <v>0.24</v>
      </c>
      <c r="W19" s="44">
        <f t="shared" si="10"/>
        <v>19681.580000000002</v>
      </c>
      <c r="X19" s="30">
        <v>453525.11</v>
      </c>
      <c r="Z19" s="36">
        <v>19681.580000000002</v>
      </c>
    </row>
    <row r="20" spans="2:26" s="27" customFormat="1" ht="31.5">
      <c r="B20" s="10"/>
      <c r="C20" s="2">
        <f t="shared" si="0"/>
        <v>7</v>
      </c>
      <c r="D20" s="40" t="str">
        <f t="shared" si="1"/>
        <v>Листовой прокат s= 8мм С345
(ГОСТ 27772-2021 /ГОСТ 19903-2015)</v>
      </c>
      <c r="E20" s="18"/>
      <c r="F20" s="18"/>
      <c r="G20" s="18"/>
      <c r="H20" s="2" t="str">
        <f t="shared" si="4"/>
        <v>т</v>
      </c>
      <c r="I20" s="3">
        <f t="shared" si="5"/>
        <v>114224.0534351145</v>
      </c>
      <c r="J20" s="19"/>
      <c r="K20" s="34">
        <f t="shared" si="6"/>
        <v>1.31</v>
      </c>
      <c r="L20" s="3">
        <f t="shared" si="7"/>
        <v>0</v>
      </c>
      <c r="M20" s="11"/>
      <c r="Q20" s="38">
        <f t="shared" si="9"/>
        <v>7</v>
      </c>
      <c r="R20" s="86" t="s">
        <v>51</v>
      </c>
      <c r="S20" s="49"/>
      <c r="T20" s="33" t="s">
        <v>31</v>
      </c>
      <c r="U20" s="45">
        <f t="shared" si="8"/>
        <v>114224.0534351145</v>
      </c>
      <c r="V20" s="41">
        <v>1.31</v>
      </c>
      <c r="W20" s="44">
        <f t="shared" si="10"/>
        <v>149633.51</v>
      </c>
      <c r="X20" s="30">
        <v>62341.07</v>
      </c>
      <c r="Z20" s="36">
        <v>149633.51</v>
      </c>
    </row>
    <row r="21" spans="2:26" s="27" customFormat="1" ht="31.5">
      <c r="B21" s="10"/>
      <c r="C21" s="2">
        <f t="shared" si="0"/>
        <v>8</v>
      </c>
      <c r="D21" s="40" t="str">
        <f t="shared" si="1"/>
        <v>Листовой прокат s=10мм С345
(ГОСТ 27772-2021 /ГОСТ 19903-2015)</v>
      </c>
      <c r="E21" s="18"/>
      <c r="F21" s="18"/>
      <c r="G21" s="18"/>
      <c r="H21" s="2" t="str">
        <f t="shared" si="4"/>
        <v>т</v>
      </c>
      <c r="I21" s="3">
        <f t="shared" si="5"/>
        <v>114573.90666666666</v>
      </c>
      <c r="J21" s="19"/>
      <c r="K21" s="34">
        <f t="shared" si="6"/>
        <v>0.75</v>
      </c>
      <c r="L21" s="3">
        <f t="shared" si="7"/>
        <v>0</v>
      </c>
      <c r="M21" s="11"/>
      <c r="Q21" s="38">
        <f t="shared" si="9"/>
        <v>8</v>
      </c>
      <c r="R21" s="86" t="s">
        <v>52</v>
      </c>
      <c r="S21" s="49"/>
      <c r="T21" s="33" t="s">
        <v>31</v>
      </c>
      <c r="U21" s="45">
        <f t="shared" si="8"/>
        <v>114573.90666666666</v>
      </c>
      <c r="V21" s="41">
        <v>0.75</v>
      </c>
      <c r="W21" s="44">
        <f t="shared" si="10"/>
        <v>85930.43</v>
      </c>
      <c r="X21" s="30">
        <v>52457.73</v>
      </c>
      <c r="Z21" s="36">
        <v>85930.43</v>
      </c>
    </row>
    <row r="22" spans="2:26" s="27" customFormat="1" ht="31.5">
      <c r="B22" s="10"/>
      <c r="C22" s="2">
        <f t="shared" si="0"/>
        <v>9</v>
      </c>
      <c r="D22" s="40" t="str">
        <f t="shared" si="1"/>
        <v>Листовой прокат s=20мм С345
(ГОСТ 27772-2021 /ГОСТ 19903-2015)</v>
      </c>
      <c r="E22" s="18"/>
      <c r="F22" s="18"/>
      <c r="G22" s="18"/>
      <c r="H22" s="2" t="str">
        <f t="shared" si="4"/>
        <v>т</v>
      </c>
      <c r="I22" s="3">
        <f t="shared" si="5"/>
        <v>114573.91176470586</v>
      </c>
      <c r="J22" s="19"/>
      <c r="K22" s="34">
        <f t="shared" si="6"/>
        <v>0.34</v>
      </c>
      <c r="L22" s="3">
        <f t="shared" si="7"/>
        <v>0</v>
      </c>
      <c r="M22" s="11"/>
      <c r="Q22" s="38">
        <f t="shared" si="9"/>
        <v>9</v>
      </c>
      <c r="R22" s="86" t="s">
        <v>53</v>
      </c>
      <c r="S22" s="49"/>
      <c r="T22" s="33" t="s">
        <v>31</v>
      </c>
      <c r="U22" s="45">
        <f t="shared" si="8"/>
        <v>114573.91176470586</v>
      </c>
      <c r="V22" s="41">
        <v>0.34</v>
      </c>
      <c r="W22" s="44">
        <f t="shared" si="10"/>
        <v>38955.129999999997</v>
      </c>
      <c r="X22" s="30">
        <v>41814.14</v>
      </c>
      <c r="Z22" s="36">
        <v>38955.129999999997</v>
      </c>
    </row>
    <row r="23" spans="2:26" s="27" customFormat="1" ht="31.5">
      <c r="B23" s="10"/>
      <c r="C23" s="2">
        <f t="shared" si="0"/>
        <v>10</v>
      </c>
      <c r="D23" s="40" t="str">
        <f t="shared" si="1"/>
        <v>Арматурный стержень (пруток) Ø16  А500 (ГОСТ 34028-2016)</v>
      </c>
      <c r="E23" s="18"/>
      <c r="F23" s="18"/>
      <c r="G23" s="18"/>
      <c r="H23" s="2" t="str">
        <f t="shared" si="4"/>
        <v>т</v>
      </c>
      <c r="I23" s="3">
        <f t="shared" si="5"/>
        <v>63144.049999999996</v>
      </c>
      <c r="J23" s="19"/>
      <c r="K23" s="34">
        <f t="shared" si="6"/>
        <v>0.2</v>
      </c>
      <c r="L23" s="3">
        <f t="shared" si="7"/>
        <v>0</v>
      </c>
      <c r="M23" s="11"/>
      <c r="Q23" s="38">
        <f t="shared" si="9"/>
        <v>10</v>
      </c>
      <c r="R23" s="86" t="s">
        <v>54</v>
      </c>
      <c r="S23" s="49"/>
      <c r="T23" s="33" t="s">
        <v>31</v>
      </c>
      <c r="U23" s="45">
        <f t="shared" si="8"/>
        <v>63144.049999999996</v>
      </c>
      <c r="V23" s="41">
        <v>0.2</v>
      </c>
      <c r="W23" s="44">
        <f t="shared" si="10"/>
        <v>12628.81</v>
      </c>
      <c r="X23" s="30">
        <v>31474.639999999999</v>
      </c>
      <c r="Z23" s="36">
        <v>12628.81</v>
      </c>
    </row>
    <row r="24" spans="2:26" s="27" customFormat="1" ht="31.5">
      <c r="B24" s="10"/>
      <c r="C24" s="2">
        <f t="shared" si="0"/>
        <v>11</v>
      </c>
      <c r="D24" s="40" t="str">
        <f t="shared" si="1"/>
        <v>Прокат круглый Ø18 Ст3пс5
(ГОСТ 380-2005 /ГОСТ 2590-2006)</v>
      </c>
      <c r="E24" s="18"/>
      <c r="F24" s="18"/>
      <c r="G24" s="18"/>
      <c r="H24" s="2" t="str">
        <f t="shared" si="4"/>
        <v>т</v>
      </c>
      <c r="I24" s="3">
        <f t="shared" si="5"/>
        <v>74431.25</v>
      </c>
      <c r="J24" s="19"/>
      <c r="K24" s="34">
        <f t="shared" si="6"/>
        <v>0.04</v>
      </c>
      <c r="L24" s="3">
        <f t="shared" si="7"/>
        <v>0</v>
      </c>
      <c r="M24" s="11"/>
      <c r="Q24" s="38">
        <f t="shared" si="9"/>
        <v>11</v>
      </c>
      <c r="R24" s="86" t="s">
        <v>55</v>
      </c>
      <c r="S24" s="49"/>
      <c r="T24" s="33" t="s">
        <v>31</v>
      </c>
      <c r="U24" s="45">
        <f t="shared" si="8"/>
        <v>74431.25</v>
      </c>
      <c r="V24" s="41">
        <v>0.04</v>
      </c>
      <c r="W24" s="44">
        <f t="shared" si="10"/>
        <v>2977.25</v>
      </c>
      <c r="X24" s="30">
        <v>10643.6</v>
      </c>
      <c r="Z24" s="36">
        <v>2977.25</v>
      </c>
    </row>
    <row r="25" spans="2:26" s="27" customFormat="1" ht="47.25">
      <c r="B25" s="10"/>
      <c r="C25" s="2">
        <f t="shared" si="0"/>
        <v>12</v>
      </c>
      <c r="D25" s="40" t="str">
        <f t="shared" si="1"/>
        <v>Листовой прокат (Сталь листовая
просечно-вытяжная ) ПВ1 506х700 Ст3пс5
(ГОСТ 380-2005 /ТУ 36.26.II-5-89)</v>
      </c>
      <c r="E25" s="18"/>
      <c r="F25" s="18"/>
      <c r="G25" s="18"/>
      <c r="H25" s="2" t="str">
        <f t="shared" si="4"/>
        <v>т</v>
      </c>
      <c r="I25" s="3">
        <f t="shared" si="5"/>
        <v>90346.023076923069</v>
      </c>
      <c r="J25" s="19"/>
      <c r="K25" s="34">
        <f t="shared" si="6"/>
        <v>1.3</v>
      </c>
      <c r="L25" s="3">
        <f t="shared" si="7"/>
        <v>0</v>
      </c>
      <c r="M25" s="11"/>
      <c r="Q25" s="38">
        <f t="shared" si="9"/>
        <v>12</v>
      </c>
      <c r="R25" s="86" t="s">
        <v>56</v>
      </c>
      <c r="S25" s="49"/>
      <c r="T25" s="33" t="s">
        <v>31</v>
      </c>
      <c r="U25" s="45">
        <f t="shared" si="8"/>
        <v>90346.023076923069</v>
      </c>
      <c r="V25" s="41">
        <v>1.3</v>
      </c>
      <c r="W25" s="44">
        <f t="shared" si="10"/>
        <v>117449.82999999999</v>
      </c>
      <c r="X25" s="30">
        <v>160259.79</v>
      </c>
      <c r="Z25" s="36">
        <v>117449.83</v>
      </c>
    </row>
    <row r="26" spans="2:26" s="27" customFormat="1" ht="31.5">
      <c r="B26" s="10"/>
      <c r="C26" s="2">
        <f t="shared" si="0"/>
        <v>13</v>
      </c>
      <c r="D26" s="40" t="str">
        <f t="shared" si="1"/>
        <v>Листовой прокат (Сталь полосовая ) 30х148х5 С235 (ГОСТ 27772-2021 /ГОСТ 19903-2015)</v>
      </c>
      <c r="E26" s="18"/>
      <c r="F26" s="18"/>
      <c r="G26" s="18"/>
      <c r="H26" s="2" t="str">
        <f t="shared" si="4"/>
        <v>т</v>
      </c>
      <c r="I26" s="3">
        <f t="shared" si="5"/>
        <v>92234.366666666669</v>
      </c>
      <c r="J26" s="19"/>
      <c r="K26" s="34">
        <f t="shared" si="6"/>
        <v>0.6</v>
      </c>
      <c r="L26" s="3">
        <f t="shared" si="7"/>
        <v>0</v>
      </c>
      <c r="M26" s="11"/>
      <c r="Q26" s="38">
        <f t="shared" si="9"/>
        <v>13</v>
      </c>
      <c r="R26" s="86" t="s">
        <v>57</v>
      </c>
      <c r="S26" s="49"/>
      <c r="T26" s="33" t="s">
        <v>31</v>
      </c>
      <c r="U26" s="45">
        <f t="shared" si="8"/>
        <v>92234.366666666669</v>
      </c>
      <c r="V26" s="41">
        <v>0.6</v>
      </c>
      <c r="W26" s="44">
        <f t="shared" si="10"/>
        <v>55340.62</v>
      </c>
      <c r="X26" s="30">
        <v>47893.26</v>
      </c>
      <c r="Z26" s="36">
        <v>55340.62</v>
      </c>
    </row>
    <row r="27" spans="2:26" s="27" customFormat="1" ht="31.5">
      <c r="B27" s="10"/>
      <c r="C27" s="2">
        <f t="shared" si="0"/>
        <v>14</v>
      </c>
      <c r="D27" s="40" t="str">
        <f t="shared" si="1"/>
        <v>Листовой прокат (Сталь полосовая )  30х30х2 С235 (ГОСТ 27772-2021 /ГОСТ 19903-2015 )</v>
      </c>
      <c r="E27" s="18"/>
      <c r="F27" s="18"/>
      <c r="G27" s="18"/>
      <c r="H27" s="2" t="str">
        <f t="shared" si="4"/>
        <v>т</v>
      </c>
      <c r="I27" s="3">
        <f t="shared" si="5"/>
        <v>64584.799999999996</v>
      </c>
      <c r="J27" s="19"/>
      <c r="K27" s="34">
        <f t="shared" si="6"/>
        <v>0.1</v>
      </c>
      <c r="L27" s="3">
        <f t="shared" si="7"/>
        <v>0</v>
      </c>
      <c r="M27" s="11"/>
      <c r="Q27" s="38">
        <f t="shared" si="9"/>
        <v>14</v>
      </c>
      <c r="R27" s="86" t="s">
        <v>58</v>
      </c>
      <c r="S27" s="49"/>
      <c r="T27" s="33" t="s">
        <v>31</v>
      </c>
      <c r="U27" s="45">
        <f t="shared" si="8"/>
        <v>64584.799999999996</v>
      </c>
      <c r="V27" s="41">
        <v>0.1</v>
      </c>
      <c r="W27" s="44">
        <f t="shared" si="10"/>
        <v>6458.48</v>
      </c>
      <c r="X27" s="30">
        <v>23946.63</v>
      </c>
      <c r="Z27" s="36">
        <v>6458.48</v>
      </c>
    </row>
    <row r="28" spans="2:26" s="27" customFormat="1" ht="31.5">
      <c r="B28" s="10"/>
      <c r="C28" s="2">
        <f t="shared" si="0"/>
        <v>15</v>
      </c>
      <c r="D28" s="40" t="str">
        <f t="shared" si="1"/>
        <v>Уголок равнополочныйL 50х50x4 С255-4 (ГОСТ 27772-2021 /ГОСТ 8509-93)</v>
      </c>
      <c r="E28" s="18"/>
      <c r="F28" s="18"/>
      <c r="G28" s="18"/>
      <c r="H28" s="2" t="str">
        <f t="shared" si="4"/>
        <v>т</v>
      </c>
      <c r="I28" s="3">
        <f t="shared" si="5"/>
        <v>74903.7</v>
      </c>
      <c r="J28" s="19"/>
      <c r="K28" s="34">
        <f t="shared" si="6"/>
        <v>0.9</v>
      </c>
      <c r="L28" s="3">
        <f t="shared" si="7"/>
        <v>0</v>
      </c>
      <c r="M28" s="11"/>
      <c r="Q28" s="38">
        <f t="shared" si="9"/>
        <v>15</v>
      </c>
      <c r="R28" s="86" t="s">
        <v>59</v>
      </c>
      <c r="S28" s="49"/>
      <c r="T28" s="33" t="s">
        <v>31</v>
      </c>
      <c r="U28" s="45">
        <f t="shared" si="8"/>
        <v>74903.7</v>
      </c>
      <c r="V28" s="41">
        <v>0.9</v>
      </c>
      <c r="W28" s="44">
        <f t="shared" si="10"/>
        <v>67413.33</v>
      </c>
      <c r="X28" s="30">
        <v>11973.83</v>
      </c>
      <c r="Z28" s="36">
        <v>67413.33</v>
      </c>
    </row>
    <row r="29" spans="2:26" s="27" customFormat="1" ht="31.5">
      <c r="B29" s="10"/>
      <c r="C29" s="2">
        <f t="shared" si="0"/>
        <v>16</v>
      </c>
      <c r="D29" s="40" t="str">
        <f t="shared" si="1"/>
        <v>Уголок равнополочныйL40х 40 х 4 С255-4 (ГОСТ 27772-2015 /ГОСТ 8509-93)</v>
      </c>
      <c r="E29" s="18"/>
      <c r="F29" s="18"/>
      <c r="G29" s="18"/>
      <c r="H29" s="2" t="str">
        <f t="shared" si="4"/>
        <v>т</v>
      </c>
      <c r="I29" s="3">
        <f t="shared" si="5"/>
        <v>63072.75</v>
      </c>
      <c r="J29" s="19"/>
      <c r="K29" s="34">
        <f t="shared" si="6"/>
        <v>1</v>
      </c>
      <c r="L29" s="3">
        <f t="shared" si="7"/>
        <v>0</v>
      </c>
      <c r="M29" s="11"/>
      <c r="Q29" s="38">
        <f t="shared" si="9"/>
        <v>16</v>
      </c>
      <c r="R29" s="86" t="s">
        <v>60</v>
      </c>
      <c r="S29" s="49"/>
      <c r="T29" s="33" t="s">
        <v>31</v>
      </c>
      <c r="U29" s="45">
        <f t="shared" si="8"/>
        <v>63072.75</v>
      </c>
      <c r="V29" s="41">
        <v>1</v>
      </c>
      <c r="W29" s="44">
        <f t="shared" si="10"/>
        <v>63072.75</v>
      </c>
      <c r="X29" s="30">
        <v>23946.63</v>
      </c>
      <c r="Z29" s="36">
        <v>63072.75</v>
      </c>
    </row>
    <row r="30" spans="2:26" s="27" customFormat="1" ht="31.5">
      <c r="B30" s="10"/>
      <c r="C30" s="2">
        <f t="shared" si="0"/>
        <v>17</v>
      </c>
      <c r="D30" s="40" t="str">
        <f t="shared" si="1"/>
        <v>Уголок равнополочныйL 63х63х4 С255-4 (ГОСТ 27772-2015 /ГОСТ 8509-93)</v>
      </c>
      <c r="E30" s="18"/>
      <c r="F30" s="18"/>
      <c r="G30" s="18"/>
      <c r="H30" s="2" t="str">
        <f t="shared" si="4"/>
        <v>т</v>
      </c>
      <c r="I30" s="3">
        <f t="shared" si="5"/>
        <v>74903.666666666672</v>
      </c>
      <c r="J30" s="19"/>
      <c r="K30" s="34">
        <f t="shared" si="6"/>
        <v>0.12</v>
      </c>
      <c r="L30" s="3">
        <f t="shared" si="7"/>
        <v>0</v>
      </c>
      <c r="M30" s="11"/>
      <c r="Q30" s="38">
        <f t="shared" si="9"/>
        <v>17</v>
      </c>
      <c r="R30" s="86" t="s">
        <v>32</v>
      </c>
      <c r="S30" s="49"/>
      <c r="T30" s="33" t="s">
        <v>31</v>
      </c>
      <c r="U30" s="45">
        <f t="shared" si="8"/>
        <v>74903.666666666672</v>
      </c>
      <c r="V30" s="41">
        <v>0.12</v>
      </c>
      <c r="W30" s="44">
        <f t="shared" si="10"/>
        <v>8988.44</v>
      </c>
      <c r="X30" s="30">
        <v>20526.27</v>
      </c>
      <c r="Z30" s="36">
        <v>8988.44</v>
      </c>
    </row>
    <row r="31" spans="2:26" s="27" customFormat="1" ht="31.5">
      <c r="B31" s="10"/>
      <c r="C31" s="2">
        <f t="shared" si="0"/>
        <v>18</v>
      </c>
      <c r="D31" s="40" t="str">
        <f t="shared" si="1"/>
        <v>Уголок  равнополочный 25х25х4 С235 (ГОСТ 27772-2015 /ГОСТ 8509-93)</v>
      </c>
      <c r="E31" s="18"/>
      <c r="F31" s="18"/>
      <c r="G31" s="18"/>
      <c r="H31" s="2" t="str">
        <f t="shared" si="4"/>
        <v>т</v>
      </c>
      <c r="I31" s="3">
        <f t="shared" si="5"/>
        <v>66259.22</v>
      </c>
      <c r="J31" s="19"/>
      <c r="K31" s="34">
        <f t="shared" si="6"/>
        <v>0.5</v>
      </c>
      <c r="L31" s="3">
        <f t="shared" si="7"/>
        <v>0</v>
      </c>
      <c r="M31" s="11"/>
      <c r="Q31" s="38">
        <f t="shared" si="9"/>
        <v>18</v>
      </c>
      <c r="R31" s="86" t="s">
        <v>61</v>
      </c>
      <c r="S31" s="49"/>
      <c r="T31" s="33" t="s">
        <v>31</v>
      </c>
      <c r="U31" s="45">
        <f t="shared" si="8"/>
        <v>66259.22</v>
      </c>
      <c r="V31" s="41">
        <v>0.5</v>
      </c>
      <c r="W31" s="44">
        <f t="shared" si="10"/>
        <v>33129.61</v>
      </c>
      <c r="X31" s="30">
        <v>692834.69</v>
      </c>
      <c r="Z31" s="36">
        <v>33129.61</v>
      </c>
    </row>
    <row r="32" spans="2:26" s="27" customFormat="1" ht="47.25">
      <c r="B32" s="10"/>
      <c r="C32" s="2">
        <f t="shared" si="0"/>
        <v>19</v>
      </c>
      <c r="D32" s="40" t="str">
        <f t="shared" si="1"/>
        <v xml:space="preserve">Уголок  равнополочный 160х160x10 С345
(ГОСТ 27772-2021 /ГОСТ 8509-93)
</v>
      </c>
      <c r="E32" s="18"/>
      <c r="F32" s="18"/>
      <c r="G32" s="18"/>
      <c r="H32" s="2" t="str">
        <f t="shared" si="4"/>
        <v>т</v>
      </c>
      <c r="I32" s="3">
        <f t="shared" si="5"/>
        <v>142280.30769230769</v>
      </c>
      <c r="J32" s="19"/>
      <c r="K32" s="34">
        <f t="shared" si="6"/>
        <v>0.13</v>
      </c>
      <c r="L32" s="3">
        <f t="shared" si="7"/>
        <v>0</v>
      </c>
      <c r="M32" s="11"/>
      <c r="Q32" s="38">
        <f t="shared" si="9"/>
        <v>19</v>
      </c>
      <c r="R32" s="86" t="s">
        <v>62</v>
      </c>
      <c r="S32" s="49"/>
      <c r="T32" s="33" t="s">
        <v>31</v>
      </c>
      <c r="U32" s="45">
        <f t="shared" si="8"/>
        <v>142280.30769230769</v>
      </c>
      <c r="V32" s="41">
        <v>0.13</v>
      </c>
      <c r="W32" s="44">
        <f t="shared" si="10"/>
        <v>18496.439999999999</v>
      </c>
      <c r="X32" s="30">
        <v>38406.31</v>
      </c>
      <c r="Z32" s="36">
        <v>18496.439999999999</v>
      </c>
    </row>
    <row r="33" spans="2:26" s="27" customFormat="1" ht="31.5">
      <c r="B33" s="10"/>
      <c r="C33" s="2">
        <f t="shared" si="0"/>
        <v>20</v>
      </c>
      <c r="D33" s="40" t="str">
        <f t="shared" si="1"/>
        <v>Уголок равнополочный 25х25x3 С235 (ГОСТ 27772-2021 /ГОСТ 8509-93)</v>
      </c>
      <c r="E33" s="18"/>
      <c r="F33" s="18"/>
      <c r="G33" s="18"/>
      <c r="H33" s="2" t="str">
        <f t="shared" si="4"/>
        <v>т</v>
      </c>
      <c r="I33" s="3">
        <f t="shared" si="5"/>
        <v>64204.666666666672</v>
      </c>
      <c r="J33" s="19"/>
      <c r="K33" s="34">
        <f t="shared" si="6"/>
        <v>0.3</v>
      </c>
      <c r="L33" s="3">
        <f t="shared" si="7"/>
        <v>0</v>
      </c>
      <c r="M33" s="11"/>
      <c r="Q33" s="38">
        <f t="shared" si="9"/>
        <v>20</v>
      </c>
      <c r="R33" s="86" t="s">
        <v>63</v>
      </c>
      <c r="S33" s="49"/>
      <c r="T33" s="33" t="s">
        <v>31</v>
      </c>
      <c r="U33" s="45">
        <f t="shared" si="8"/>
        <v>64204.666666666672</v>
      </c>
      <c r="V33" s="41">
        <v>0.3</v>
      </c>
      <c r="W33" s="44">
        <f t="shared" si="10"/>
        <v>19261.400000000001</v>
      </c>
      <c r="X33" s="30">
        <v>20131.34</v>
      </c>
      <c r="Z33" s="36">
        <v>19261.400000000001</v>
      </c>
    </row>
    <row r="34" spans="2:26" s="27" customFormat="1" ht="31.5">
      <c r="B34" s="10"/>
      <c r="C34" s="2">
        <f t="shared" si="0"/>
        <v>21</v>
      </c>
      <c r="D34" s="40" t="str">
        <f t="shared" si="1"/>
        <v>Уголок равнополочный 75х75x6 С255 (ГОСТ 27772-2021 /ГОСТ 8509-93)</v>
      </c>
      <c r="E34" s="18"/>
      <c r="F34" s="18"/>
      <c r="G34" s="18"/>
      <c r="H34" s="2" t="str">
        <f t="shared" si="4"/>
        <v>т</v>
      </c>
      <c r="I34" s="3">
        <f t="shared" si="5"/>
        <v>72094.8125</v>
      </c>
      <c r="J34" s="19"/>
      <c r="K34" s="34">
        <f t="shared" si="6"/>
        <v>0.8</v>
      </c>
      <c r="L34" s="3">
        <f t="shared" si="7"/>
        <v>0</v>
      </c>
      <c r="M34" s="11"/>
      <c r="Q34" s="38">
        <f t="shared" si="9"/>
        <v>21</v>
      </c>
      <c r="R34" s="86" t="s">
        <v>64</v>
      </c>
      <c r="S34" s="49"/>
      <c r="T34" s="33" t="s">
        <v>31</v>
      </c>
      <c r="U34" s="45">
        <f t="shared" si="8"/>
        <v>72094.8125</v>
      </c>
      <c r="V34" s="41">
        <v>0.8</v>
      </c>
      <c r="W34" s="44">
        <f t="shared" si="10"/>
        <v>57675.850000000006</v>
      </c>
      <c r="X34" s="30">
        <v>13874.26</v>
      </c>
      <c r="Z34" s="36">
        <v>57675.85</v>
      </c>
    </row>
    <row r="35" spans="2:26" s="27" customFormat="1" ht="31.5">
      <c r="B35" s="10"/>
      <c r="C35" s="2">
        <f t="shared" si="0"/>
        <v>22</v>
      </c>
      <c r="D35" s="40" t="str">
        <f t="shared" si="1"/>
        <v>Уголок равнополочный 100х100x8 С345 (ГОСТ 27772-2021 /ГОСТ 8509-93)</v>
      </c>
      <c r="E35" s="18"/>
      <c r="F35" s="18"/>
      <c r="G35" s="18"/>
      <c r="H35" s="2" t="str">
        <f t="shared" si="4"/>
        <v>т</v>
      </c>
      <c r="I35" s="3">
        <f t="shared" si="5"/>
        <v>75335.819230769237</v>
      </c>
      <c r="J35" s="19"/>
      <c r="K35" s="34">
        <f t="shared" si="6"/>
        <v>2.6</v>
      </c>
      <c r="L35" s="3">
        <f t="shared" si="7"/>
        <v>0</v>
      </c>
      <c r="M35" s="11"/>
      <c r="Q35" s="38">
        <f t="shared" si="9"/>
        <v>22</v>
      </c>
      <c r="R35" s="86" t="s">
        <v>65</v>
      </c>
      <c r="S35" s="49"/>
      <c r="T35" s="33" t="s">
        <v>31</v>
      </c>
      <c r="U35" s="45">
        <f t="shared" si="8"/>
        <v>75335.819230769237</v>
      </c>
      <c r="V35" s="42">
        <v>2.6</v>
      </c>
      <c r="W35" s="44">
        <f t="shared" si="10"/>
        <v>195873.13000000003</v>
      </c>
      <c r="X35" s="30">
        <v>142874.72</v>
      </c>
      <c r="Z35" s="36">
        <v>195873.13</v>
      </c>
    </row>
    <row r="36" spans="2:26" s="27" customFormat="1" ht="31.5">
      <c r="B36" s="10"/>
      <c r="C36" s="2">
        <f t="shared" si="0"/>
        <v>23</v>
      </c>
      <c r="D36" s="40" t="str">
        <f t="shared" si="1"/>
        <v>Уголок равнополочный 63х63 х 4 С255-4 (ГОСТ 27772-2021 /ГОСТ 8509-93)</v>
      </c>
      <c r="E36" s="18"/>
      <c r="F36" s="18"/>
      <c r="G36" s="18"/>
      <c r="H36" s="2" t="str">
        <f t="shared" si="4"/>
        <v>т</v>
      </c>
      <c r="I36" s="3">
        <f t="shared" si="5"/>
        <v>74903.695652173905</v>
      </c>
      <c r="J36" s="19"/>
      <c r="K36" s="34">
        <f t="shared" si="6"/>
        <v>0.23</v>
      </c>
      <c r="L36" s="3">
        <f t="shared" si="7"/>
        <v>0</v>
      </c>
      <c r="M36" s="11"/>
      <c r="Q36" s="38">
        <f t="shared" si="9"/>
        <v>23</v>
      </c>
      <c r="R36" s="86" t="s">
        <v>66</v>
      </c>
      <c r="S36" s="49"/>
      <c r="T36" s="33" t="s">
        <v>31</v>
      </c>
      <c r="U36" s="45">
        <f t="shared" si="8"/>
        <v>74903.695652173905</v>
      </c>
      <c r="V36" s="41">
        <v>0.23</v>
      </c>
      <c r="W36" s="44">
        <f t="shared" si="10"/>
        <v>17227.849999999999</v>
      </c>
      <c r="X36" s="30">
        <v>1535.17</v>
      </c>
      <c r="Z36" s="36">
        <v>17227.849999999999</v>
      </c>
    </row>
    <row r="37" spans="2:26" s="27" customFormat="1" ht="31.5">
      <c r="B37" s="10"/>
      <c r="C37" s="2">
        <f t="shared" si="0"/>
        <v>24</v>
      </c>
      <c r="D37" s="40" t="str">
        <f t="shared" si="1"/>
        <v>Уголок равнополочный 50х 50х5, С235 (ГОСТ 27772-2021/ГОСТ 8509-93)</v>
      </c>
      <c r="E37" s="18"/>
      <c r="F37" s="18"/>
      <c r="G37" s="18"/>
      <c r="H37" s="2" t="str">
        <f t="shared" si="4"/>
        <v>т</v>
      </c>
      <c r="I37" s="3">
        <f t="shared" si="5"/>
        <v>74071.437037037031</v>
      </c>
      <c r="J37" s="19"/>
      <c r="K37" s="34">
        <f t="shared" si="6"/>
        <v>5.4</v>
      </c>
      <c r="L37" s="3">
        <f t="shared" si="7"/>
        <v>0</v>
      </c>
      <c r="M37" s="11"/>
      <c r="Q37" s="38">
        <f t="shared" si="9"/>
        <v>24</v>
      </c>
      <c r="R37" s="86" t="s">
        <v>67</v>
      </c>
      <c r="S37" s="49"/>
      <c r="T37" s="33" t="s">
        <v>31</v>
      </c>
      <c r="U37" s="45">
        <f t="shared" si="8"/>
        <v>74071.437037037031</v>
      </c>
      <c r="V37" s="41">
        <v>5.4</v>
      </c>
      <c r="W37" s="44">
        <f t="shared" si="10"/>
        <v>399985.76</v>
      </c>
      <c r="X37" s="30">
        <v>1905.58</v>
      </c>
      <c r="Z37" s="36">
        <v>399985.76</v>
      </c>
    </row>
    <row r="38" spans="2:26" s="27" customFormat="1" ht="31.5">
      <c r="B38" s="10"/>
      <c r="C38" s="2">
        <f t="shared" si="0"/>
        <v>25</v>
      </c>
      <c r="D38" s="40" t="str">
        <f t="shared" si="1"/>
        <v>Уголок неравнополочный  75х50х5, С255-4 (ГОСТ 27772-2015/ГОСТ8510-93)</v>
      </c>
      <c r="E38" s="18"/>
      <c r="F38" s="18"/>
      <c r="G38" s="18"/>
      <c r="H38" s="2" t="str">
        <f t="shared" si="4"/>
        <v>т</v>
      </c>
      <c r="I38" s="3">
        <f t="shared" si="5"/>
        <v>93628.82</v>
      </c>
      <c r="J38" s="19"/>
      <c r="K38" s="34">
        <f t="shared" si="6"/>
        <v>0.5</v>
      </c>
      <c r="L38" s="3">
        <f t="shared" si="7"/>
        <v>0</v>
      </c>
      <c r="M38" s="11"/>
      <c r="Q38" s="38">
        <f t="shared" si="9"/>
        <v>25</v>
      </c>
      <c r="R38" s="86" t="s">
        <v>68</v>
      </c>
      <c r="S38" s="49"/>
      <c r="T38" s="33" t="s">
        <v>31</v>
      </c>
      <c r="U38" s="45">
        <f t="shared" si="8"/>
        <v>93628.82</v>
      </c>
      <c r="V38" s="41">
        <v>0.5</v>
      </c>
      <c r="W38" s="44">
        <f t="shared" si="10"/>
        <v>46814.41</v>
      </c>
      <c r="X38" s="30">
        <v>1610.67</v>
      </c>
      <c r="Z38" s="36">
        <v>46814.41</v>
      </c>
    </row>
    <row r="39" spans="2:26" ht="31.5">
      <c r="B39" s="10"/>
      <c r="C39" s="2">
        <f t="shared" si="0"/>
        <v>26</v>
      </c>
      <c r="D39" s="40" t="str">
        <f t="shared" si="1"/>
        <v>Уголок неравнополочный 125х80х8, С255-4 (ГОСТ 27772-2021/ГОСТ 8510-93)</v>
      </c>
      <c r="E39" s="18" t="s">
        <v>26</v>
      </c>
      <c r="F39" s="18" t="s">
        <v>26</v>
      </c>
      <c r="G39" s="18" t="s">
        <v>26</v>
      </c>
      <c r="H39" s="2" t="str">
        <f t="shared" si="4"/>
        <v>т</v>
      </c>
      <c r="I39" s="3">
        <f t="shared" si="5"/>
        <v>99144.75</v>
      </c>
      <c r="J39" s="19"/>
      <c r="K39" s="34">
        <f t="shared" si="6"/>
        <v>0.04</v>
      </c>
      <c r="L39" s="3">
        <f t="shared" si="7"/>
        <v>0</v>
      </c>
      <c r="M39" s="11"/>
      <c r="Q39" s="38">
        <f t="shared" si="9"/>
        <v>26</v>
      </c>
      <c r="R39" s="86" t="s">
        <v>69</v>
      </c>
      <c r="S39" s="49"/>
      <c r="T39" s="33" t="s">
        <v>31</v>
      </c>
      <c r="U39" s="45">
        <f t="shared" si="8"/>
        <v>99144.75</v>
      </c>
      <c r="V39" s="42">
        <v>0.04</v>
      </c>
      <c r="W39" s="44">
        <f t="shared" si="10"/>
        <v>3965.79</v>
      </c>
      <c r="X39" s="30">
        <v>7873.94</v>
      </c>
      <c r="Z39" s="36">
        <v>3965.79</v>
      </c>
    </row>
    <row r="40" spans="2:26" ht="31.5">
      <c r="B40" s="10"/>
      <c r="C40" s="2">
        <f t="shared" si="0"/>
        <v>27</v>
      </c>
      <c r="D40" s="40" t="str">
        <f t="shared" si="1"/>
        <v>Уголок неравнополочныйL 63х40х4, С255-4 (ГОСТ 27772-2021/ГОСТ 8510-93)</v>
      </c>
      <c r="E40" s="18" t="s">
        <v>26</v>
      </c>
      <c r="F40" s="18" t="s">
        <v>26</v>
      </c>
      <c r="G40" s="18" t="s">
        <v>26</v>
      </c>
      <c r="H40" s="2" t="str">
        <f t="shared" si="4"/>
        <v>т</v>
      </c>
      <c r="I40" s="3">
        <f t="shared" si="5"/>
        <v>61062</v>
      </c>
      <c r="J40" s="19"/>
      <c r="K40" s="34">
        <f t="shared" si="6"/>
        <v>0.01</v>
      </c>
      <c r="L40" s="3">
        <f t="shared" si="7"/>
        <v>0</v>
      </c>
      <c r="M40" s="11"/>
      <c r="Q40" s="38">
        <f t="shared" si="9"/>
        <v>27</v>
      </c>
      <c r="R40" s="86" t="s">
        <v>33</v>
      </c>
      <c r="S40" s="49"/>
      <c r="T40" s="33" t="s">
        <v>31</v>
      </c>
      <c r="U40" s="45">
        <f t="shared" si="8"/>
        <v>61062</v>
      </c>
      <c r="V40" s="41">
        <v>0.01</v>
      </c>
      <c r="W40" s="44">
        <f t="shared" si="10"/>
        <v>610.62</v>
      </c>
      <c r="X40" s="31">
        <v>100.02</v>
      </c>
      <c r="Z40" s="37">
        <v>610.62</v>
      </c>
    </row>
    <row r="41" spans="2:26" ht="31.5">
      <c r="B41" s="10"/>
      <c r="C41" s="2">
        <f t="shared" si="0"/>
        <v>28</v>
      </c>
      <c r="D41" s="40" t="str">
        <f t="shared" si="1"/>
        <v>Уголок неравнополочный  100х63х8, С345
(ГОСТ 27772-2021/ГОСТ 8510-86)</v>
      </c>
      <c r="E41" s="18" t="s">
        <v>26</v>
      </c>
      <c r="F41" s="18" t="s">
        <v>26</v>
      </c>
      <c r="G41" s="18" t="s">
        <v>26</v>
      </c>
      <c r="H41" s="2" t="str">
        <f t="shared" si="4"/>
        <v>т</v>
      </c>
      <c r="I41" s="3">
        <f t="shared" si="5"/>
        <v>105376.59999999999</v>
      </c>
      <c r="J41" s="19"/>
      <c r="K41" s="34">
        <f t="shared" si="6"/>
        <v>0.1</v>
      </c>
      <c r="L41" s="3">
        <f t="shared" si="7"/>
        <v>0</v>
      </c>
      <c r="M41" s="11"/>
      <c r="Q41" s="38">
        <f t="shared" si="9"/>
        <v>28</v>
      </c>
      <c r="R41" s="86" t="s">
        <v>70</v>
      </c>
      <c r="S41" s="49"/>
      <c r="T41" s="33" t="s">
        <v>31</v>
      </c>
      <c r="U41" s="45">
        <f t="shared" si="8"/>
        <v>105376.59999999999</v>
      </c>
      <c r="V41" s="41">
        <v>0.1</v>
      </c>
      <c r="W41" s="44">
        <f t="shared" si="10"/>
        <v>10537.66</v>
      </c>
      <c r="X41" s="30">
        <v>25699.54</v>
      </c>
      <c r="Z41" s="36">
        <v>10537.66</v>
      </c>
    </row>
    <row r="42" spans="2:26" ht="47.25">
      <c r="B42" s="10"/>
      <c r="C42" s="2">
        <f t="shared" si="0"/>
        <v>29</v>
      </c>
      <c r="D42" s="40" t="str">
        <f t="shared" si="1"/>
        <v>Уголок неравнополочный  90х56х6 L= 1500 С345
ГОСТ 27772-2021ГОСТ 8510-86</v>
      </c>
      <c r="E42" s="18" t="s">
        <v>26</v>
      </c>
      <c r="F42" s="18" t="s">
        <v>26</v>
      </c>
      <c r="G42" s="18" t="s">
        <v>26</v>
      </c>
      <c r="H42" s="2" t="str">
        <f t="shared" si="4"/>
        <v>т</v>
      </c>
      <c r="I42" s="3">
        <f t="shared" si="5"/>
        <v>99798.65</v>
      </c>
      <c r="J42" s="19"/>
      <c r="K42" s="34">
        <f t="shared" si="6"/>
        <v>1.6</v>
      </c>
      <c r="L42" s="3">
        <f t="shared" si="7"/>
        <v>0</v>
      </c>
      <c r="M42" s="11"/>
      <c r="Q42" s="38">
        <f t="shared" si="9"/>
        <v>29</v>
      </c>
      <c r="R42" s="86" t="s">
        <v>71</v>
      </c>
      <c r="S42" s="49"/>
      <c r="T42" s="33" t="s">
        <v>31</v>
      </c>
      <c r="U42" s="45">
        <f t="shared" si="8"/>
        <v>99798.65</v>
      </c>
      <c r="V42" s="41">
        <v>1.6</v>
      </c>
      <c r="W42" s="44">
        <f t="shared" si="10"/>
        <v>159677.84</v>
      </c>
      <c r="X42" s="30">
        <v>6100.51</v>
      </c>
      <c r="Z42" s="36">
        <v>159677.84</v>
      </c>
    </row>
    <row r="43" spans="2:26" s="32" customFormat="1" ht="31.5">
      <c r="B43" s="10"/>
      <c r="C43" s="2">
        <f t="shared" si="0"/>
        <v>30</v>
      </c>
      <c r="D43" s="40" t="str">
        <f t="shared" si="1"/>
        <v>Уголок неравнополочныйL160x100x10, С345
(ГОСТ 27772-2021/ГОСТ 8510-86)</v>
      </c>
      <c r="E43" s="18"/>
      <c r="F43" s="18"/>
      <c r="G43" s="18"/>
      <c r="H43" s="2" t="str">
        <f t="shared" ref="H43:H54" si="11">T43</f>
        <v>т</v>
      </c>
      <c r="I43" s="3">
        <f t="shared" ref="I43:I54" si="12">U43</f>
        <v>107642.74999999999</v>
      </c>
      <c r="J43" s="19"/>
      <c r="K43" s="34">
        <f t="shared" si="6"/>
        <v>0.2</v>
      </c>
      <c r="L43" s="3">
        <f t="shared" si="7"/>
        <v>0</v>
      </c>
      <c r="M43" s="11"/>
      <c r="Q43" s="38">
        <f t="shared" si="9"/>
        <v>30</v>
      </c>
      <c r="R43" s="86" t="s">
        <v>34</v>
      </c>
      <c r="S43" s="49"/>
      <c r="T43" s="33" t="s">
        <v>31</v>
      </c>
      <c r="U43" s="45">
        <f t="shared" si="8"/>
        <v>107642.74999999999</v>
      </c>
      <c r="V43" s="41">
        <v>0.2</v>
      </c>
      <c r="W43" s="44">
        <f t="shared" si="10"/>
        <v>21528.55</v>
      </c>
      <c r="X43" s="30"/>
      <c r="Z43" s="36">
        <v>21528.55</v>
      </c>
    </row>
    <row r="44" spans="2:26" s="32" customFormat="1" ht="31.5">
      <c r="B44" s="10"/>
      <c r="C44" s="2">
        <f t="shared" si="0"/>
        <v>31</v>
      </c>
      <c r="D44" s="40" t="str">
        <f t="shared" si="1"/>
        <v>Швеллер 12П, С255-4 (ГОСТ 27772-2015/ГОСТ8240-97)</v>
      </c>
      <c r="E44" s="18"/>
      <c r="F44" s="18"/>
      <c r="G44" s="18"/>
      <c r="H44" s="2" t="str">
        <f t="shared" si="11"/>
        <v>т</v>
      </c>
      <c r="I44" s="3">
        <f t="shared" si="12"/>
        <v>96932.971428571444</v>
      </c>
      <c r="J44" s="19"/>
      <c r="K44" s="34">
        <f t="shared" si="6"/>
        <v>1.4</v>
      </c>
      <c r="L44" s="3">
        <f t="shared" si="7"/>
        <v>0</v>
      </c>
      <c r="M44" s="11"/>
      <c r="Q44" s="38">
        <f t="shared" si="9"/>
        <v>31</v>
      </c>
      <c r="R44" s="86" t="s">
        <v>35</v>
      </c>
      <c r="S44" s="49"/>
      <c r="T44" s="33" t="s">
        <v>31</v>
      </c>
      <c r="U44" s="45">
        <f t="shared" si="8"/>
        <v>96932.971428571444</v>
      </c>
      <c r="V44" s="47">
        <v>1.4</v>
      </c>
      <c r="W44" s="44">
        <f t="shared" si="10"/>
        <v>135706.16</v>
      </c>
      <c r="X44" s="30"/>
      <c r="Z44" s="36">
        <v>135706.16</v>
      </c>
    </row>
    <row r="45" spans="2:26" s="32" customFormat="1" ht="31.5">
      <c r="B45" s="10"/>
      <c r="C45" s="2">
        <f t="shared" si="0"/>
        <v>32</v>
      </c>
      <c r="D45" s="40" t="str">
        <f t="shared" si="1"/>
        <v>Швеллер 14П, С255-4 (ГОСТ 27772-2021/ГОСТ 8240-97)</v>
      </c>
      <c r="E45" s="18"/>
      <c r="F45" s="18"/>
      <c r="G45" s="18"/>
      <c r="H45" s="2" t="str">
        <f t="shared" si="11"/>
        <v>т</v>
      </c>
      <c r="I45" s="3">
        <f t="shared" si="12"/>
        <v>97630.327777777769</v>
      </c>
      <c r="J45" s="19"/>
      <c r="K45" s="34">
        <f t="shared" si="6"/>
        <v>1.8</v>
      </c>
      <c r="L45" s="3">
        <f t="shared" si="7"/>
        <v>0</v>
      </c>
      <c r="M45" s="11"/>
      <c r="Q45" s="38">
        <f t="shared" si="9"/>
        <v>32</v>
      </c>
      <c r="R45" s="86" t="s">
        <v>36</v>
      </c>
      <c r="S45" s="49"/>
      <c r="T45" s="33" t="s">
        <v>31</v>
      </c>
      <c r="U45" s="45">
        <f t="shared" si="8"/>
        <v>97630.327777777769</v>
      </c>
      <c r="V45" s="46">
        <v>1.8</v>
      </c>
      <c r="W45" s="44">
        <f t="shared" si="10"/>
        <v>175734.59</v>
      </c>
      <c r="X45" s="30"/>
      <c r="Z45" s="36">
        <v>175734.59</v>
      </c>
    </row>
    <row r="46" spans="2:26" s="32" customFormat="1" ht="31.5">
      <c r="B46" s="10"/>
      <c r="C46" s="2">
        <f t="shared" si="0"/>
        <v>33</v>
      </c>
      <c r="D46" s="40" t="str">
        <f t="shared" si="1"/>
        <v>Швеллер 16П, С255 (ГОСТ 27772-2021/ГОСТ 8240-97)</v>
      </c>
      <c r="E46" s="18"/>
      <c r="F46" s="18"/>
      <c r="G46" s="18"/>
      <c r="H46" s="2" t="str">
        <f t="shared" si="11"/>
        <v>т</v>
      </c>
      <c r="I46" s="3">
        <f t="shared" si="12"/>
        <v>96715.046875</v>
      </c>
      <c r="J46" s="19"/>
      <c r="K46" s="34">
        <f t="shared" si="6"/>
        <v>3.2</v>
      </c>
      <c r="L46" s="3">
        <f t="shared" si="7"/>
        <v>0</v>
      </c>
      <c r="M46" s="11"/>
      <c r="Q46" s="38">
        <f t="shared" si="9"/>
        <v>33</v>
      </c>
      <c r="R46" s="86" t="s">
        <v>37</v>
      </c>
      <c r="S46" s="49"/>
      <c r="T46" s="33" t="s">
        <v>31</v>
      </c>
      <c r="U46" s="45">
        <f t="shared" si="8"/>
        <v>96715.046875</v>
      </c>
      <c r="V46" s="41">
        <v>3.2</v>
      </c>
      <c r="W46" s="44">
        <f t="shared" si="10"/>
        <v>309488.15000000002</v>
      </c>
      <c r="X46" s="30"/>
      <c r="Z46" s="36">
        <v>309488.15000000002</v>
      </c>
    </row>
    <row r="47" spans="2:26" s="32" customFormat="1" ht="31.5">
      <c r="B47" s="10"/>
      <c r="C47" s="2">
        <f t="shared" si="0"/>
        <v>34</v>
      </c>
      <c r="D47" s="40" t="str">
        <f t="shared" si="1"/>
        <v>Швеллер гнутый 100х50х4, С255-4 (ГОСТ 27772-2015/ ГОСТ 8278-83)</v>
      </c>
      <c r="E47" s="18"/>
      <c r="F47" s="18"/>
      <c r="G47" s="18"/>
      <c r="H47" s="2" t="str">
        <f t="shared" si="11"/>
        <v>т</v>
      </c>
      <c r="I47" s="3">
        <f t="shared" si="12"/>
        <v>92118.999999999985</v>
      </c>
      <c r="J47" s="19"/>
      <c r="K47" s="34">
        <f t="shared" si="6"/>
        <v>0.1</v>
      </c>
      <c r="L47" s="3">
        <f t="shared" si="7"/>
        <v>0</v>
      </c>
      <c r="M47" s="11"/>
      <c r="Q47" s="38">
        <f t="shared" si="9"/>
        <v>34</v>
      </c>
      <c r="R47" s="86" t="s">
        <v>38</v>
      </c>
      <c r="S47" s="49"/>
      <c r="T47" s="33" t="s">
        <v>31</v>
      </c>
      <c r="U47" s="45">
        <f t="shared" si="8"/>
        <v>92118.999999999985</v>
      </c>
      <c r="V47" s="41">
        <v>0.1</v>
      </c>
      <c r="W47" s="44">
        <f t="shared" si="10"/>
        <v>9211.9</v>
      </c>
      <c r="X47" s="30"/>
      <c r="Z47" s="36">
        <v>9211.9</v>
      </c>
    </row>
    <row r="48" spans="2:26" s="32" customFormat="1" ht="31.5">
      <c r="B48" s="10"/>
      <c r="C48" s="2">
        <f t="shared" si="0"/>
        <v>35</v>
      </c>
      <c r="D48" s="40" t="str">
        <f t="shared" si="1"/>
        <v>Швеллер гнутый120х50х4, С255-4 (ГОСТ 27772-2021/ГОСТ 8278-83)</v>
      </c>
      <c r="E48" s="18"/>
      <c r="F48" s="18"/>
      <c r="G48" s="18"/>
      <c r="H48" s="2" t="str">
        <f t="shared" si="11"/>
        <v>т</v>
      </c>
      <c r="I48" s="3">
        <f t="shared" si="12"/>
        <v>165814.12</v>
      </c>
      <c r="J48" s="19"/>
      <c r="K48" s="34">
        <f t="shared" si="6"/>
        <v>0.5</v>
      </c>
      <c r="L48" s="3">
        <f t="shared" si="7"/>
        <v>0</v>
      </c>
      <c r="M48" s="11"/>
      <c r="Q48" s="38">
        <f t="shared" si="9"/>
        <v>35</v>
      </c>
      <c r="R48" s="86" t="s">
        <v>39</v>
      </c>
      <c r="S48" s="49"/>
      <c r="T48" s="33" t="s">
        <v>31</v>
      </c>
      <c r="U48" s="45">
        <f t="shared" si="8"/>
        <v>165814.12</v>
      </c>
      <c r="V48" s="41">
        <v>0.5</v>
      </c>
      <c r="W48" s="44">
        <f t="shared" si="10"/>
        <v>82907.06</v>
      </c>
      <c r="X48" s="30"/>
      <c r="Z48" s="36">
        <v>82907.06</v>
      </c>
    </row>
    <row r="49" spans="2:28" s="32" customFormat="1" ht="42" customHeight="1">
      <c r="B49" s="10"/>
      <c r="C49" s="2">
        <f t="shared" si="0"/>
        <v>36</v>
      </c>
      <c r="D49" s="40" t="str">
        <f t="shared" si="1"/>
        <v>Сталь арматурная  Ø14, А240 (ГОСТ 34028-2016)</v>
      </c>
      <c r="E49" s="18"/>
      <c r="F49" s="18"/>
      <c r="G49" s="18"/>
      <c r="H49" s="2" t="str">
        <f t="shared" si="11"/>
        <v>т</v>
      </c>
      <c r="I49" s="3">
        <f t="shared" si="12"/>
        <v>72669.299999999988</v>
      </c>
      <c r="J49" s="19"/>
      <c r="K49" s="34">
        <f t="shared" si="6"/>
        <v>4.4000000000000004</v>
      </c>
      <c r="L49" s="3">
        <f t="shared" si="7"/>
        <v>0</v>
      </c>
      <c r="M49" s="11"/>
      <c r="Q49" s="38">
        <f t="shared" si="9"/>
        <v>36</v>
      </c>
      <c r="R49" s="86" t="s">
        <v>72</v>
      </c>
      <c r="S49" s="49"/>
      <c r="T49" s="33" t="s">
        <v>31</v>
      </c>
      <c r="U49" s="45">
        <f t="shared" si="8"/>
        <v>72669.299999999988</v>
      </c>
      <c r="V49" s="41">
        <v>4.4000000000000004</v>
      </c>
      <c r="W49" s="44">
        <f t="shared" si="10"/>
        <v>319744.92</v>
      </c>
      <c r="X49" s="30"/>
      <c r="Z49" s="36">
        <v>319744.92</v>
      </c>
    </row>
    <row r="50" spans="2:28" s="32" customFormat="1" ht="47.25">
      <c r="B50" s="10"/>
      <c r="C50" s="2">
        <f t="shared" si="0"/>
        <v>37</v>
      </c>
      <c r="D50" s="40" t="str">
        <f t="shared" si="1"/>
        <v>Двутавр с параллельными гранями полок  25Б1, С345
(ГОСТ 27772-2021/ГОСТ Р 57837-2017)</v>
      </c>
      <c r="E50" s="18"/>
      <c r="F50" s="18"/>
      <c r="G50" s="18"/>
      <c r="H50" s="2" t="str">
        <f t="shared" si="11"/>
        <v>т</v>
      </c>
      <c r="I50" s="3">
        <f t="shared" si="12"/>
        <v>90563.128571428577</v>
      </c>
      <c r="J50" s="19"/>
      <c r="K50" s="34">
        <f t="shared" si="6"/>
        <v>11.2</v>
      </c>
      <c r="L50" s="3">
        <f t="shared" si="7"/>
        <v>0</v>
      </c>
      <c r="M50" s="11"/>
      <c r="Q50" s="38">
        <f t="shared" si="9"/>
        <v>37</v>
      </c>
      <c r="R50" s="86" t="s">
        <v>40</v>
      </c>
      <c r="S50" s="49"/>
      <c r="T50" s="33" t="s">
        <v>31</v>
      </c>
      <c r="U50" s="45">
        <f t="shared" si="8"/>
        <v>90563.128571428577</v>
      </c>
      <c r="V50" s="41">
        <v>11.2</v>
      </c>
      <c r="W50" s="44">
        <f t="shared" si="10"/>
        <v>1014307.04</v>
      </c>
      <c r="X50" s="30"/>
      <c r="Z50" s="36">
        <v>1014307.04</v>
      </c>
    </row>
    <row r="51" spans="2:28" s="32" customFormat="1" ht="47.25">
      <c r="B51" s="10"/>
      <c r="C51" s="2">
        <f t="shared" si="0"/>
        <v>38</v>
      </c>
      <c r="D51" s="40" t="str">
        <f t="shared" si="1"/>
        <v>Двутавр с параллельными гранями полок 20 Б2, С345
(ГОСТ 27772-2021 /ГОСТ Р 57837-2017)</v>
      </c>
      <c r="E51" s="18"/>
      <c r="F51" s="18"/>
      <c r="G51" s="18"/>
      <c r="H51" s="2" t="str">
        <f t="shared" si="11"/>
        <v>т</v>
      </c>
      <c r="I51" s="3">
        <f t="shared" si="12"/>
        <v>90411.549275362311</v>
      </c>
      <c r="J51" s="19"/>
      <c r="K51" s="34">
        <f t="shared" si="6"/>
        <v>6.9</v>
      </c>
      <c r="L51" s="3">
        <f t="shared" si="7"/>
        <v>0</v>
      </c>
      <c r="M51" s="11"/>
      <c r="Q51" s="38">
        <f t="shared" si="9"/>
        <v>38</v>
      </c>
      <c r="R51" s="86" t="s">
        <v>41</v>
      </c>
      <c r="S51" s="49"/>
      <c r="T51" s="33" t="s">
        <v>31</v>
      </c>
      <c r="U51" s="45">
        <f t="shared" si="8"/>
        <v>90411.549275362311</v>
      </c>
      <c r="V51" s="41">
        <v>6.9</v>
      </c>
      <c r="W51" s="44">
        <f t="shared" si="10"/>
        <v>623839.68999999994</v>
      </c>
      <c r="X51" s="30"/>
      <c r="Z51" s="36">
        <v>623839.68999999994</v>
      </c>
    </row>
    <row r="52" spans="2:28" s="32" customFormat="1" ht="47.25">
      <c r="B52" s="10"/>
      <c r="C52" s="2">
        <f t="shared" si="0"/>
        <v>39</v>
      </c>
      <c r="D52" s="40" t="str">
        <f t="shared" si="1"/>
        <v>Двутавр с параллельными гранями полок 35Б1, С345
(ГОСТ 27772-2021/ГОСТ Р 57837-2017)</v>
      </c>
      <c r="E52" s="18"/>
      <c r="F52" s="18"/>
      <c r="G52" s="18"/>
      <c r="H52" s="2" t="str">
        <f t="shared" si="11"/>
        <v>т</v>
      </c>
      <c r="I52" s="3">
        <f t="shared" si="12"/>
        <v>90328.431578947362</v>
      </c>
      <c r="J52" s="19"/>
      <c r="K52" s="34">
        <f t="shared" si="6"/>
        <v>9.5</v>
      </c>
      <c r="L52" s="3">
        <f t="shared" si="7"/>
        <v>0</v>
      </c>
      <c r="M52" s="11"/>
      <c r="Q52" s="38">
        <f t="shared" si="9"/>
        <v>39</v>
      </c>
      <c r="R52" s="86" t="s">
        <v>42</v>
      </c>
      <c r="S52" s="49"/>
      <c r="T52" s="33" t="s">
        <v>31</v>
      </c>
      <c r="U52" s="45">
        <f t="shared" si="8"/>
        <v>90328.431578947362</v>
      </c>
      <c r="V52" s="41">
        <v>9.5</v>
      </c>
      <c r="W52" s="44">
        <f t="shared" si="10"/>
        <v>858120.1</v>
      </c>
      <c r="X52" s="30"/>
      <c r="Z52" s="36">
        <v>858120.1</v>
      </c>
    </row>
    <row r="53" spans="2:28" s="32" customFormat="1" ht="47.25">
      <c r="B53" s="10"/>
      <c r="C53" s="2">
        <f t="shared" si="0"/>
        <v>40</v>
      </c>
      <c r="D53" s="40" t="str">
        <f t="shared" si="1"/>
        <v>Двутавр с параллельными гранями полок 20К1, С345
(ГОСТ 27772-2021/ГОСТ Р 57837-2017)</v>
      </c>
      <c r="E53" s="18"/>
      <c r="F53" s="18"/>
      <c r="G53" s="18"/>
      <c r="H53" s="2" t="str">
        <f t="shared" si="11"/>
        <v>т</v>
      </c>
      <c r="I53" s="3">
        <f t="shared" si="12"/>
        <v>90705.182456140348</v>
      </c>
      <c r="J53" s="19"/>
      <c r="K53" s="34">
        <f t="shared" si="6"/>
        <v>5.7</v>
      </c>
      <c r="L53" s="3">
        <f t="shared" si="7"/>
        <v>0</v>
      </c>
      <c r="M53" s="11"/>
      <c r="Q53" s="38">
        <f t="shared" si="9"/>
        <v>40</v>
      </c>
      <c r="R53" s="86" t="s">
        <v>43</v>
      </c>
      <c r="S53" s="49"/>
      <c r="T53" s="33" t="s">
        <v>31</v>
      </c>
      <c r="U53" s="45">
        <f t="shared" si="8"/>
        <v>90705.182456140348</v>
      </c>
      <c r="V53" s="41">
        <v>5.7</v>
      </c>
      <c r="W53" s="44">
        <f t="shared" si="10"/>
        <v>517019.54</v>
      </c>
      <c r="X53" s="30"/>
      <c r="Z53" s="36">
        <v>517019.54</v>
      </c>
    </row>
    <row r="54" spans="2:28" ht="47.25">
      <c r="B54" s="10"/>
      <c r="C54" s="2">
        <f t="shared" si="0"/>
        <v>41</v>
      </c>
      <c r="D54" s="40" t="str">
        <f t="shared" si="1"/>
        <v>Двутавр с параллельными гранями полок 25К1, С345
(ГОСТ 27772-2021/ГОСТ Р 57837-2017)</v>
      </c>
      <c r="E54" s="18" t="s">
        <v>26</v>
      </c>
      <c r="F54" s="18" t="s">
        <v>26</v>
      </c>
      <c r="G54" s="18" t="s">
        <v>26</v>
      </c>
      <c r="H54" s="2" t="str">
        <f t="shared" si="11"/>
        <v>т</v>
      </c>
      <c r="I54" s="3">
        <f t="shared" si="12"/>
        <v>89926.442500000005</v>
      </c>
      <c r="J54" s="19"/>
      <c r="K54" s="34">
        <f t="shared" si="6"/>
        <v>4</v>
      </c>
      <c r="L54" s="3">
        <f t="shared" si="7"/>
        <v>0</v>
      </c>
      <c r="M54" s="11"/>
      <c r="Q54" s="38">
        <f t="shared" si="9"/>
        <v>41</v>
      </c>
      <c r="R54" s="86" t="s">
        <v>44</v>
      </c>
      <c r="S54" s="50"/>
      <c r="T54" s="33" t="s">
        <v>31</v>
      </c>
      <c r="U54" s="45">
        <f t="shared" si="8"/>
        <v>89926.442500000005</v>
      </c>
      <c r="V54" s="41">
        <v>4</v>
      </c>
      <c r="W54" s="44">
        <f t="shared" si="10"/>
        <v>359705.77</v>
      </c>
      <c r="X54" s="31">
        <v>842.23</v>
      </c>
      <c r="Z54" s="36">
        <v>359705.77</v>
      </c>
    </row>
    <row r="55" spans="2:28" ht="24" customHeight="1">
      <c r="B55" s="10"/>
      <c r="C55" s="74" t="s">
        <v>21</v>
      </c>
      <c r="D55" s="75"/>
      <c r="E55" s="75"/>
      <c r="F55" s="75"/>
      <c r="G55" s="75"/>
      <c r="H55" s="75"/>
      <c r="I55" s="76"/>
      <c r="J55" s="85" t="s">
        <v>14</v>
      </c>
      <c r="K55" s="85"/>
      <c r="L55" s="5">
        <f>SUM(L14:L54)</f>
        <v>0</v>
      </c>
      <c r="M55" s="11"/>
      <c r="Q55" s="64" t="s">
        <v>20</v>
      </c>
      <c r="R55" s="65"/>
      <c r="S55" s="66"/>
      <c r="T55" s="67"/>
      <c r="U55" s="56" t="s">
        <v>14</v>
      </c>
      <c r="V55" s="57"/>
      <c r="W55" s="21">
        <f>SUM(W14:W54)</f>
        <v>6538330.8599999994</v>
      </c>
      <c r="X55" s="29">
        <v>5365398.83</v>
      </c>
      <c r="AB55" s="32"/>
    </row>
    <row r="56" spans="2:28" ht="24" customHeight="1">
      <c r="B56" s="10"/>
      <c r="C56" s="77"/>
      <c r="D56" s="78"/>
      <c r="E56" s="78"/>
      <c r="F56" s="78"/>
      <c r="G56" s="78"/>
      <c r="H56" s="78"/>
      <c r="I56" s="79"/>
      <c r="J56" s="6" t="s">
        <v>18</v>
      </c>
      <c r="K56" s="28"/>
      <c r="L56" s="5">
        <f>K56*L55</f>
        <v>0</v>
      </c>
      <c r="M56" s="11"/>
      <c r="Q56" s="68"/>
      <c r="R56" s="69"/>
      <c r="S56" s="69"/>
      <c r="T56" s="70"/>
      <c r="U56" s="22" t="s">
        <v>18</v>
      </c>
      <c r="V56" s="23">
        <v>0.22</v>
      </c>
      <c r="W56" s="21">
        <f>V56*W55</f>
        <v>1438432.7891999998</v>
      </c>
      <c r="AB56" s="35"/>
    </row>
    <row r="57" spans="2:28" ht="24" customHeight="1">
      <c r="B57" s="10"/>
      <c r="C57" s="80"/>
      <c r="D57" s="81"/>
      <c r="E57" s="81"/>
      <c r="F57" s="81"/>
      <c r="G57" s="81"/>
      <c r="H57" s="81"/>
      <c r="I57" s="82"/>
      <c r="J57" s="85" t="s">
        <v>15</v>
      </c>
      <c r="K57" s="85"/>
      <c r="L57" s="5">
        <f>SUM(L55:L56)</f>
        <v>0</v>
      </c>
      <c r="M57" s="11"/>
      <c r="Q57" s="71"/>
      <c r="R57" s="72"/>
      <c r="S57" s="72"/>
      <c r="T57" s="73"/>
      <c r="U57" s="56" t="s">
        <v>15</v>
      </c>
      <c r="V57" s="57"/>
      <c r="W57" s="21">
        <f>SUM(W55:W56)</f>
        <v>7976763.6491999989</v>
      </c>
    </row>
    <row r="58" spans="2:28" ht="24" customHeight="1">
      <c r="B58" s="10"/>
      <c r="M58" s="11"/>
      <c r="Q58" s="20"/>
      <c r="R58" s="20"/>
      <c r="S58" s="20"/>
      <c r="T58" s="20"/>
      <c r="U58" s="20"/>
      <c r="V58" s="20"/>
      <c r="W58" s="20"/>
    </row>
    <row r="59" spans="2:28" ht="15.75" customHeight="1">
      <c r="B59" s="10"/>
      <c r="C59" s="55"/>
      <c r="D59" s="55"/>
      <c r="E59" s="55"/>
      <c r="F59" s="12"/>
      <c r="G59" s="26"/>
      <c r="H59" s="12"/>
      <c r="I59" s="62"/>
      <c r="J59" s="62"/>
      <c r="K59" s="62"/>
      <c r="L59" s="62"/>
      <c r="M59" s="11"/>
      <c r="Q59" s="52"/>
      <c r="R59" s="83"/>
      <c r="S59" s="83"/>
      <c r="T59" s="83"/>
      <c r="U59" s="83"/>
      <c r="V59" s="83"/>
      <c r="W59" s="83"/>
    </row>
    <row r="60" spans="2:28">
      <c r="B60" s="10"/>
      <c r="C60" s="63" t="s">
        <v>29</v>
      </c>
      <c r="D60" s="63"/>
      <c r="E60" s="63"/>
      <c r="F60" s="12"/>
      <c r="G60" s="17" t="s">
        <v>23</v>
      </c>
      <c r="H60" s="12" t="s">
        <v>24</v>
      </c>
      <c r="I60" s="63" t="s">
        <v>25</v>
      </c>
      <c r="J60" s="63"/>
      <c r="K60" s="63"/>
      <c r="L60" s="63"/>
      <c r="M60" s="11"/>
      <c r="Q60" s="83"/>
      <c r="R60" s="83"/>
      <c r="S60" s="83"/>
      <c r="T60" s="83"/>
      <c r="U60" s="83"/>
      <c r="V60" s="83"/>
      <c r="W60" s="83"/>
    </row>
    <row r="61" spans="2:28" ht="16.5" thickBo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Q61" s="20"/>
      <c r="R61" s="20"/>
      <c r="S61" s="20"/>
      <c r="T61" s="20"/>
      <c r="U61" s="20"/>
      <c r="V61" s="20"/>
      <c r="W61" s="20"/>
    </row>
    <row r="62" spans="2:28" ht="15.75" customHeight="1">
      <c r="Q62" s="53"/>
      <c r="R62" s="54"/>
      <c r="S62" s="54"/>
      <c r="T62" s="54"/>
      <c r="U62" s="54"/>
      <c r="V62" s="54"/>
      <c r="W62" s="54"/>
    </row>
    <row r="63" spans="2:28" ht="15.75" customHeight="1">
      <c r="B63" s="61" t="s">
        <v>27</v>
      </c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Q63" s="54"/>
      <c r="R63" s="54"/>
      <c r="S63" s="54"/>
      <c r="T63" s="54"/>
      <c r="U63" s="54"/>
      <c r="V63" s="54"/>
      <c r="W63" s="54"/>
    </row>
    <row r="64" spans="2:28"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Q64" s="54"/>
      <c r="R64" s="54"/>
      <c r="S64" s="54"/>
      <c r="T64" s="54"/>
      <c r="U64" s="54"/>
      <c r="V64" s="54"/>
      <c r="W64" s="54"/>
    </row>
    <row r="65" spans="2:23">
      <c r="B65"/>
      <c r="C65"/>
      <c r="D65"/>
      <c r="E65"/>
      <c r="F65"/>
      <c r="G65"/>
      <c r="H65"/>
      <c r="I65"/>
      <c r="J65"/>
      <c r="K65"/>
      <c r="L65"/>
      <c r="M65"/>
      <c r="Q65" s="54"/>
      <c r="R65" s="54"/>
      <c r="S65" s="54"/>
      <c r="T65" s="54"/>
      <c r="U65" s="54"/>
      <c r="V65" s="54"/>
      <c r="W65" s="54"/>
    </row>
    <row r="66" spans="2:23">
      <c r="B66"/>
      <c r="C66"/>
      <c r="D66"/>
      <c r="E66"/>
      <c r="F66"/>
      <c r="G66"/>
      <c r="H66"/>
      <c r="I66"/>
      <c r="J66"/>
      <c r="K66"/>
      <c r="L66"/>
      <c r="M66"/>
      <c r="Q66" s="54"/>
      <c r="R66" s="54"/>
      <c r="S66" s="54"/>
      <c r="T66" s="54"/>
      <c r="U66" s="54"/>
      <c r="V66" s="54"/>
      <c r="W66" s="54"/>
    </row>
    <row r="67" spans="2:23">
      <c r="Q67" s="54"/>
      <c r="R67" s="54"/>
      <c r="S67" s="54"/>
      <c r="T67" s="54"/>
      <c r="U67" s="54"/>
      <c r="V67" s="54"/>
      <c r="W67" s="54"/>
    </row>
    <row r="68" spans="2:23">
      <c r="Q68" s="54"/>
      <c r="R68" s="54"/>
      <c r="S68" s="54"/>
      <c r="T68" s="54"/>
      <c r="U68" s="54"/>
      <c r="V68" s="54"/>
      <c r="W68" s="54"/>
    </row>
    <row r="69" spans="2:23">
      <c r="Q69" s="54"/>
      <c r="R69" s="54"/>
      <c r="S69" s="54"/>
      <c r="T69" s="54"/>
      <c r="U69" s="54"/>
      <c r="V69" s="54"/>
      <c r="W69" s="54"/>
    </row>
    <row r="70" spans="2:23">
      <c r="Q70" s="54"/>
      <c r="R70" s="54"/>
      <c r="S70" s="54"/>
      <c r="T70" s="54"/>
      <c r="U70" s="54"/>
      <c r="V70" s="54"/>
      <c r="W70" s="54"/>
    </row>
    <row r="71" spans="2:23">
      <c r="Q71" s="54"/>
      <c r="R71" s="54"/>
      <c r="S71" s="54"/>
      <c r="T71" s="54"/>
      <c r="U71" s="54"/>
      <c r="V71" s="54"/>
      <c r="W71" s="54"/>
    </row>
    <row r="72" spans="2:23">
      <c r="Q72" s="54"/>
      <c r="R72" s="54"/>
      <c r="S72" s="54"/>
      <c r="T72" s="54"/>
      <c r="U72" s="54"/>
      <c r="V72" s="54"/>
      <c r="W72" s="54"/>
    </row>
    <row r="73" spans="2:23">
      <c r="Q73" s="54"/>
      <c r="R73" s="54"/>
      <c r="S73" s="54"/>
      <c r="T73" s="54"/>
      <c r="U73" s="54"/>
      <c r="V73" s="54"/>
      <c r="W73" s="54"/>
    </row>
  </sheetData>
  <sheetProtection formatCells="0" formatColumns="0" formatRows="0" insertRows="0" deleteRows="0"/>
  <mergeCells count="24">
    <mergeCell ref="Q59:W60"/>
    <mergeCell ref="C7:L7"/>
    <mergeCell ref="J55:K55"/>
    <mergeCell ref="J57:K57"/>
    <mergeCell ref="C10:D10"/>
    <mergeCell ref="C11:D11"/>
    <mergeCell ref="E9:I9"/>
    <mergeCell ref="E10:I10"/>
    <mergeCell ref="S14:S54"/>
    <mergeCell ref="Q3:W3"/>
    <mergeCell ref="B1:W1"/>
    <mergeCell ref="Q62:W73"/>
    <mergeCell ref="C59:E59"/>
    <mergeCell ref="U55:V55"/>
    <mergeCell ref="U57:V57"/>
    <mergeCell ref="Q7:W7"/>
    <mergeCell ref="C9:D9"/>
    <mergeCell ref="E11:I11"/>
    <mergeCell ref="B63:M64"/>
    <mergeCell ref="I59:L59"/>
    <mergeCell ref="C60:E60"/>
    <mergeCell ref="I60:L60"/>
    <mergeCell ref="Q55:T57"/>
    <mergeCell ref="C55:I57"/>
  </mergeCells>
  <pageMargins left="0.25" right="0.25" top="0.75" bottom="0.75" header="0.3" footer="0.3"/>
  <pageSetup scale="43" fitToHeight="0" orientation="landscape" r:id="rId1"/>
  <ignoredErrors>
    <ignoredError sqref="W14 W55:W5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Комм. предл. (Структура НМЦ)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Ненашева Алина Васильевна</cp:lastModifiedBy>
  <cp:lastPrinted>2023-05-26T09:59:13Z</cp:lastPrinted>
  <dcterms:created xsi:type="dcterms:W3CDTF">2023-05-26T08:17:29Z</dcterms:created>
  <dcterms:modified xsi:type="dcterms:W3CDTF">2026-06-19T00:31:14Z</dcterms:modified>
</cp:coreProperties>
</file>