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94.1 УЗ ОКПД 2 28.13.31.110  Комплектующие к насосам иностранного производства\494.1 Документация\"/>
    </mc:Choice>
  </mc:AlternateContent>
  <bookViews>
    <workbookView xWindow="0" yWindow="0" windowWidth="38400" windowHeight="1740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D15" i="1"/>
  <c r="H15" i="1"/>
  <c r="I15" i="1"/>
  <c r="K15" i="1"/>
  <c r="L15" i="1" s="1"/>
  <c r="D16" i="1"/>
  <c r="H16" i="1"/>
  <c r="I16" i="1"/>
  <c r="K16" i="1"/>
  <c r="L16" i="1"/>
  <c r="D17" i="1"/>
  <c r="H17" i="1"/>
  <c r="I17" i="1"/>
  <c r="K17" i="1"/>
  <c r="L17" i="1" s="1"/>
  <c r="W15" i="1"/>
  <c r="W16" i="1"/>
  <c r="W17" i="1"/>
  <c r="Q18" i="1"/>
  <c r="Q19" i="1"/>
  <c r="Q20" i="1" s="1"/>
  <c r="Q15" i="1"/>
  <c r="Q16" i="1" s="1"/>
  <c r="Q17" i="1" s="1"/>
  <c r="H14" i="1" l="1"/>
  <c r="H18" i="1"/>
  <c r="H19" i="1"/>
  <c r="H20" i="1"/>
  <c r="I18" i="1" l="1"/>
  <c r="I19" i="1"/>
  <c r="I20" i="1"/>
  <c r="I14" i="1"/>
  <c r="D18" i="1"/>
  <c r="J18" i="1"/>
  <c r="K18" i="1"/>
  <c r="D19" i="1"/>
  <c r="J19" i="1"/>
  <c r="K19" i="1"/>
  <c r="D20" i="1"/>
  <c r="J20" i="1"/>
  <c r="K20" i="1"/>
  <c r="W18" i="1"/>
  <c r="W19" i="1"/>
  <c r="W20" i="1"/>
  <c r="L18" i="1" l="1"/>
  <c r="L20" i="1"/>
  <c r="L19" i="1"/>
  <c r="K14" i="1" l="1"/>
  <c r="D14" i="1"/>
  <c r="C14" i="1"/>
  <c r="K22" i="1"/>
  <c r="L14" i="1" l="1"/>
  <c r="L21" i="1" s="1"/>
  <c r="L22" i="1" s="1"/>
  <c r="L23" i="1" s="1"/>
  <c r="W14" i="1" l="1"/>
  <c r="W21" i="1" s="1"/>
  <c r="W22" i="1" l="1"/>
  <c r="W23" i="1" s="1"/>
</calcChain>
</file>

<file path=xl/sharedStrings.xml><?xml version="1.0" encoding="utf-8"?>
<sst xmlns="http://schemas.openxmlformats.org/spreadsheetml/2006/main" count="80" uniqueCount="41">
  <si>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</si>
  <si>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</si>
  <si>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</si>
  <si>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</si>
  <si>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</si>
  <si>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</si>
  <si>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</si>
  <si>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</si>
  <si>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</si>
  <si>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</si>
  <si>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</si>
  <si>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</si>
  <si>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</si>
  <si>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</si>
  <si>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</si>
  <si>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</si>
  <si>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</si>
  <si>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</si>
  <si>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</si>
  <si>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</si>
  <si>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</si>
  <si>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</si>
  <si>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</si>
  <si>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</si>
  <si>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</si>
  <si>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</si>
  <si>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</si>
  <si>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</si>
  <si>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</si>
  <si>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</si>
  <si>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</si>
  <si>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Ремкомплект (торцевое уплотнение, комплект прокладок) к насосу GRUNDFOS NB 65-125/127  
A-F-A BАQE</t>
  </si>
  <si>
    <t>Ремкомплект (торцевое уплотнение, комплект прокладок) к насосу GRUNDFOS NB 80-160/153 
 A-F-A BQQE</t>
  </si>
  <si>
    <t>Ремкомплект (торцевое уплотнение, комплект прокладок) к насосу GRUNDFOS NB 65-200/219  
A-F-A BQQE</t>
  </si>
  <si>
    <t>Уплотнение вала к дренажному насосу GRUNDFOS EF 30.50.11.2.1.502</t>
  </si>
  <si>
    <t>Уплотнительное кольцо к дренажному насосу GRUNDFOS EF 30.50.11.2.1.502</t>
  </si>
  <si>
    <t>Ремкомплект  (торцевое уплотнение,
компл-т прокладок) к дренажному насосу GRUNDFOS AP 30.50.11.1</t>
  </si>
  <si>
    <t>Торцевое уплотнение к насосу GRUNDFOS ТP 40-360/2 
A-F-A-BAQE </t>
  </si>
  <si>
    <t>шт.</t>
  </si>
  <si>
    <t xml:space="preserve"> Лот №494.1   ОКПД 2 28.13.31.110  Комплектующие к насосам иностранного производства для нужд СП АО "Чукотэнерго" Газомоторная ТЭЦ</t>
  </si>
  <si>
    <t>Национальный режим не предоставляется – ограничение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</si>
</sst>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  <numFmt numFmtId="167" formatCode="#,##0.000"/>
  </numFmts>
  <fonts count="29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PT Mono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PT Mono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5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5" borderId="0">
      <alignment horizontal="center" vertical="center"/>
    </xf>
    <xf numFmtId="0" fontId="21" fillId="5" borderId="0">
      <alignment horizontal="left" vertical="top"/>
    </xf>
    <xf numFmtId="0" fontId="21" fillId="5" borderId="0">
      <alignment horizontal="right"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26" fillId="0" borderId="0"/>
    <xf numFmtId="0" fontId="10" fillId="0" borderId="0"/>
    <xf numFmtId="0" fontId="22" fillId="0" borderId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5" fillId="0" borderId="0"/>
    <xf numFmtId="0" fontId="10" fillId="0" borderId="0"/>
  </cellStyleXfs>
  <cellXfs count="79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9" fontId="1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" fontId="3" fillId="0" borderId="1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top" wrapText="1"/>
    </xf>
    <xf numFmtId="49" fontId="27" fillId="4" borderId="19" xfId="0" applyNumberFormat="1" applyFont="1" applyFill="1" applyBorder="1" applyAlignment="1">
      <alignment horizontal="center" vertical="center" wrapText="1"/>
    </xf>
    <xf numFmtId="4" fontId="27" fillId="4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49" fontId="27" fillId="4" borderId="19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 applyProtection="1">
      <alignment horizontal="left" vertical="top"/>
      <protection locked="0"/>
    </xf>
    <xf numFmtId="4" fontId="3" fillId="0" borderId="0" xfId="0" applyNumberFormat="1" applyFont="1" applyAlignment="1">
      <alignment horizontal="left" vertical="top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9" xfId="0" applyNumberFormat="1" applyFont="1" applyBorder="1" applyAlignment="1" applyProtection="1">
      <alignment horizontal="center" vertical="center"/>
      <protection locked="0"/>
    </xf>
    <xf numFmtId="4" fontId="3" fillId="0" borderId="20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16" fillId="0" borderId="21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center" wrapText="1"/>
    </xf>
    <xf numFmtId="4" fontId="16" fillId="0" borderId="20" xfId="0" applyNumberFormat="1" applyFont="1" applyBorder="1" applyAlignment="1" applyProtection="1">
      <alignment horizontal="right" vertical="center"/>
      <protection locked="0"/>
    </xf>
    <xf numFmtId="167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4" fontId="27" fillId="4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76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Денежный 2" xfId="50"/>
    <cellStyle name="Обычный" xfId="0" builtinId="0"/>
    <cellStyle name="Обычный 10" xfId="12"/>
    <cellStyle name="Обычный 11" xfId="3"/>
    <cellStyle name="Обычный 11 2" xfId="72"/>
    <cellStyle name="Обычный 12" xfId="34"/>
    <cellStyle name="Обычный 13" xfId="1"/>
    <cellStyle name="Обычный 17" xfId="73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2 2" xfId="74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3" xfId="41"/>
    <cellStyle name="Обычный 3 3 2" xfId="54"/>
    <cellStyle name="Обычный 3 4" xfId="42"/>
    <cellStyle name="Обычный 3 4 2" xfId="55"/>
    <cellStyle name="Обычный 3 5" xfId="43"/>
    <cellStyle name="Обычный 3 5 2" xfId="56"/>
    <cellStyle name="Обычный 3 6" xfId="52"/>
    <cellStyle name="Обычный 3 7" xfId="37"/>
    <cellStyle name="Обычный 4" xfId="15"/>
    <cellStyle name="Обычный 4 2" xfId="58"/>
    <cellStyle name="Обычный 4 3" xfId="31"/>
    <cellStyle name="Обычный 4 3 2" xfId="59"/>
    <cellStyle name="Обычный 4 4" xfId="57"/>
    <cellStyle name="Обычный 4 5" xfId="38"/>
    <cellStyle name="Обычный 5" xfId="21"/>
    <cellStyle name="Обычный 5 2" xfId="29"/>
    <cellStyle name="Обычный 5 3" xfId="60"/>
    <cellStyle name="Обычный 50" xfId="32"/>
    <cellStyle name="Обычный 51" xfId="33"/>
    <cellStyle name="Обычный 6" xfId="20"/>
    <cellStyle name="Обычный 6 2" xfId="61"/>
    <cellStyle name="Обычный 7" xfId="25"/>
    <cellStyle name="Обычный 7 2" xfId="62"/>
    <cellStyle name="Обычный 8" xfId="16"/>
    <cellStyle name="Обычный 9" xfId="27"/>
    <cellStyle name="Обычный 9 2" xfId="63"/>
    <cellStyle name="Стиль 1" xfId="5"/>
    <cellStyle name="ТЕКСТ" xfId="64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3" xfId="11"/>
    <cellStyle name="Финансовый 3 2" xfId="70"/>
    <cellStyle name="Финансовый 3 2 2" xfId="71"/>
    <cellStyle name="Финансовый 3 3" xfId="69"/>
    <cellStyle name="Финансовый 4" xfId="26"/>
    <cellStyle name="Финансовый 5" xfId="28"/>
    <cellStyle name="Финансовый 6" xfId="24"/>
    <cellStyle name="Финансовый 7" xfId="2"/>
    <cellStyle name="Финансовый 8" xfId="3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9"/>
  <sheetViews>
    <sheetView showGridLines="0" tabSelected="1" topLeftCell="E7" zoomScaleNormal="100" workbookViewId="0">
      <selection activeCell="S14" sqref="S14:S20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6.140625" style="1" customWidth="1"/>
    <col min="5" max="7" width="18.5703125" style="1" customWidth="1"/>
    <col min="8" max="8" width="11.5703125" style="1" customWidth="1"/>
    <col min="9" max="9" width="18.5703125" style="1" customWidth="1"/>
    <col min="10" max="10" width="21.5703125" style="1" customWidth="1"/>
    <col min="11" max="11" width="14.5703125" style="1" customWidth="1"/>
    <col min="12" max="12" width="18.5703125" style="1" customWidth="1"/>
    <col min="13" max="16" width="4.5703125" style="1" customWidth="1"/>
    <col min="17" max="17" width="6.5703125" style="1" customWidth="1"/>
    <col min="18" max="18" width="65.5703125" style="32" customWidth="1"/>
    <col min="19" max="19" width="28.140625" style="32" customWidth="1"/>
    <col min="20" max="20" width="12.42578125" style="32" customWidth="1"/>
    <col min="21" max="21" width="20.85546875" style="32" customWidth="1"/>
    <col min="22" max="22" width="14.5703125" style="32" customWidth="1"/>
    <col min="23" max="23" width="18.5703125" style="39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1"/>
      <c r="S1" s="31"/>
      <c r="T1" s="31"/>
      <c r="U1" s="31"/>
      <c r="V1" s="31"/>
      <c r="W1" s="38"/>
    </row>
    <row r="2" spans="2:23" ht="16.5" thickBo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2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16"/>
      <c r="R3" s="31"/>
      <c r="S3" s="31"/>
      <c r="T3" s="31"/>
      <c r="U3" s="31"/>
      <c r="V3" s="31"/>
      <c r="W3" s="38"/>
    </row>
    <row r="4" spans="2:23" ht="15.75" customHeight="1">
      <c r="B4" s="8"/>
      <c r="C4" s="17" t="s">
        <v>0</v>
      </c>
      <c r="D4" s="17"/>
      <c r="E4" s="17"/>
      <c r="F4" s="17"/>
      <c r="M4" s="9"/>
      <c r="Q4" s="16"/>
      <c r="R4" s="31"/>
      <c r="S4" s="31"/>
      <c r="T4" s="31"/>
      <c r="U4" s="31"/>
      <c r="V4" s="31"/>
      <c r="W4" s="38"/>
    </row>
    <row r="5" spans="2:23" ht="43.5" customHeight="1">
      <c r="B5" s="8"/>
      <c r="C5" s="18" t="s">
        <v>28</v>
      </c>
      <c r="D5" s="18"/>
      <c r="E5" s="17"/>
      <c r="F5" s="17"/>
      <c r="M5" s="9"/>
      <c r="O5" s="50" t="s">
        <v>39</v>
      </c>
      <c r="P5" s="50"/>
      <c r="Q5" s="50"/>
      <c r="R5" s="50"/>
      <c r="S5" s="50"/>
      <c r="T5" s="50"/>
      <c r="U5" s="50"/>
      <c r="V5" s="50"/>
      <c r="W5" s="50"/>
    </row>
    <row r="6" spans="2:23" ht="24" customHeight="1">
      <c r="B6" s="8"/>
      <c r="M6" s="9"/>
      <c r="Q6" s="16"/>
      <c r="R6" s="31"/>
      <c r="S6" s="31"/>
      <c r="T6" s="31"/>
      <c r="U6" s="31"/>
      <c r="V6" s="31"/>
      <c r="W6" s="38"/>
    </row>
    <row r="7" spans="2:23">
      <c r="B7" s="8"/>
      <c r="C7" s="62" t="s">
        <v>13</v>
      </c>
      <c r="D7" s="62"/>
      <c r="E7" s="62"/>
      <c r="F7" s="62"/>
      <c r="G7" s="62"/>
      <c r="H7" s="62"/>
      <c r="I7" s="62"/>
      <c r="J7" s="62"/>
      <c r="K7" s="62"/>
      <c r="L7" s="62"/>
      <c r="M7" s="9"/>
      <c r="Q7" s="66" t="s">
        <v>19</v>
      </c>
      <c r="R7" s="66"/>
      <c r="S7" s="66"/>
      <c r="T7" s="66"/>
      <c r="U7" s="66"/>
      <c r="V7" s="66"/>
      <c r="W7" s="66"/>
    </row>
    <row r="8" spans="2:23" ht="24" customHeight="1">
      <c r="B8" s="8"/>
      <c r="M8" s="9"/>
      <c r="Q8" s="16"/>
      <c r="R8" s="31"/>
      <c r="S8" s="31"/>
      <c r="T8" s="31"/>
      <c r="U8" s="31"/>
      <c r="V8" s="31"/>
      <c r="W8" s="38"/>
    </row>
    <row r="9" spans="2:23" ht="24" customHeight="1">
      <c r="B9" s="8"/>
      <c r="C9" s="63" t="s">
        <v>1</v>
      </c>
      <c r="D9" s="63"/>
      <c r="E9" s="64"/>
      <c r="F9" s="64"/>
      <c r="G9" s="64"/>
      <c r="H9" s="64"/>
      <c r="I9" s="64"/>
      <c r="M9" s="9"/>
      <c r="Q9" s="16"/>
      <c r="R9" s="31"/>
      <c r="S9" s="31"/>
      <c r="T9" s="31"/>
      <c r="U9" s="31"/>
      <c r="V9" s="31"/>
      <c r="W9" s="38"/>
    </row>
    <row r="10" spans="2:23" ht="24" customHeight="1">
      <c r="B10" s="8"/>
      <c r="C10" s="63" t="s">
        <v>2</v>
      </c>
      <c r="D10" s="63"/>
      <c r="E10" s="65"/>
      <c r="F10" s="65"/>
      <c r="G10" s="65"/>
      <c r="H10" s="65"/>
      <c r="I10" s="65"/>
      <c r="M10" s="9"/>
      <c r="Q10" s="16"/>
      <c r="R10" s="31"/>
      <c r="S10" s="31"/>
      <c r="T10" s="31"/>
      <c r="U10" s="31"/>
      <c r="V10" s="31"/>
      <c r="W10" s="38"/>
    </row>
    <row r="11" spans="2:23" ht="24" customHeight="1">
      <c r="B11" s="8"/>
      <c r="C11" s="63" t="s">
        <v>3</v>
      </c>
      <c r="D11" s="63"/>
      <c r="E11" s="65"/>
      <c r="F11" s="65"/>
      <c r="G11" s="65"/>
      <c r="H11" s="65"/>
      <c r="I11" s="65"/>
      <c r="M11" s="9"/>
      <c r="Q11" s="16"/>
      <c r="R11" s="31"/>
      <c r="S11" s="31"/>
      <c r="T11" s="31"/>
      <c r="U11" s="31"/>
      <c r="V11" s="31"/>
      <c r="W11" s="38"/>
    </row>
    <row r="12" spans="2:23">
      <c r="B12" s="8"/>
      <c r="M12" s="9"/>
      <c r="Q12" s="16"/>
      <c r="R12" s="31"/>
      <c r="S12" s="31"/>
      <c r="T12" s="31"/>
      <c r="U12" s="31"/>
      <c r="V12" s="31"/>
      <c r="W12" s="38"/>
    </row>
    <row r="13" spans="2:23" ht="84" customHeight="1">
      <c r="B13" s="8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9"/>
      <c r="Q13" s="2" t="s">
        <v>11</v>
      </c>
      <c r="R13" s="44" t="s">
        <v>16</v>
      </c>
      <c r="S13" s="33" t="s">
        <v>30</v>
      </c>
      <c r="T13" s="33" t="s">
        <v>7</v>
      </c>
      <c r="U13" s="33" t="s">
        <v>12</v>
      </c>
      <c r="V13" s="33" t="s">
        <v>9</v>
      </c>
      <c r="W13" s="40" t="s">
        <v>17</v>
      </c>
    </row>
    <row r="14" spans="2:23" s="21" customFormat="1" ht="86.25" customHeight="1">
      <c r="B14" s="8"/>
      <c r="C14" s="22">
        <f t="shared" ref="C14:C20" si="0">Q14</f>
        <v>1</v>
      </c>
      <c r="D14" s="45" t="str">
        <f t="shared" ref="D14" si="1">R14</f>
        <v>Ремкомплект (торцевое уплотнение, комплект прокладок) к насосу GRUNDFOS NB 65-125/127  
A-F-A BАQE</v>
      </c>
      <c r="E14" s="23" t="s">
        <v>26</v>
      </c>
      <c r="F14" s="23" t="s">
        <v>26</v>
      </c>
      <c r="G14" s="23" t="s">
        <v>26</v>
      </c>
      <c r="H14" s="22" t="str">
        <f t="shared" ref="H14:H20" si="2">T14</f>
        <v>шт.</v>
      </c>
      <c r="I14" s="29">
        <f t="shared" ref="I14:I20" si="3">U14</f>
        <v>42266.583333333336</v>
      </c>
      <c r="J14" s="23">
        <v>0</v>
      </c>
      <c r="K14" s="47">
        <f t="shared" ref="K14:K20" si="4">V14</f>
        <v>4</v>
      </c>
      <c r="L14" s="29">
        <f>K14*J14</f>
        <v>0</v>
      </c>
      <c r="M14" s="9"/>
      <c r="Q14" s="27">
        <v>1</v>
      </c>
      <c r="R14" s="37" t="s">
        <v>31</v>
      </c>
      <c r="S14" s="34" t="s">
        <v>40</v>
      </c>
      <c r="T14" s="34" t="s">
        <v>38</v>
      </c>
      <c r="U14" s="35">
        <v>42266.583333333336</v>
      </c>
      <c r="V14" s="49">
        <v>4</v>
      </c>
      <c r="W14" s="41">
        <f>V14*U14</f>
        <v>169066.33333333334</v>
      </c>
    </row>
    <row r="15" spans="2:23" s="48" customFormat="1" ht="86.25" customHeight="1">
      <c r="B15" s="24"/>
      <c r="C15" s="22">
        <f t="shared" si="0"/>
        <v>2</v>
      </c>
      <c r="D15" s="45" t="str">
        <f t="shared" ref="D15:D17" si="5">R15</f>
        <v>Ремкомплект (торцевое уплотнение, комплект прокладок) к насосу GRUNDFOS NB 80-160/153 
 A-F-A BQQE</v>
      </c>
      <c r="E15" s="23" t="s">
        <v>26</v>
      </c>
      <c r="F15" s="23" t="s">
        <v>26</v>
      </c>
      <c r="G15" s="23" t="s">
        <v>26</v>
      </c>
      <c r="H15" s="22" t="str">
        <f t="shared" ref="H15:H17" si="6">T15</f>
        <v>шт.</v>
      </c>
      <c r="I15" s="29">
        <f t="shared" ref="I15:I17" si="7">U15</f>
        <v>48721.843333333331</v>
      </c>
      <c r="J15" s="23">
        <v>0</v>
      </c>
      <c r="K15" s="47">
        <f t="shared" ref="K15:K17" si="8">V15</f>
        <v>4</v>
      </c>
      <c r="L15" s="29">
        <f t="shared" ref="L15:L17" si="9">K15*J15</f>
        <v>0</v>
      </c>
      <c r="M15" s="25"/>
      <c r="Q15" s="27">
        <f>Q14+1</f>
        <v>2</v>
      </c>
      <c r="R15" s="37" t="s">
        <v>32</v>
      </c>
      <c r="S15" s="34" t="s">
        <v>40</v>
      </c>
      <c r="T15" s="34" t="s">
        <v>38</v>
      </c>
      <c r="U15" s="35">
        <v>48721.843333333331</v>
      </c>
      <c r="V15" s="49">
        <v>4</v>
      </c>
      <c r="W15" s="41">
        <f t="shared" ref="W15:W17" si="10">V15*U15</f>
        <v>194887.37333333332</v>
      </c>
    </row>
    <row r="16" spans="2:23" s="48" customFormat="1" ht="86.25" customHeight="1">
      <c r="B16" s="24"/>
      <c r="C16" s="22">
        <f t="shared" si="0"/>
        <v>3</v>
      </c>
      <c r="D16" s="45" t="str">
        <f t="shared" si="5"/>
        <v>Ремкомплект (торцевое уплотнение, комплект прокладок) к насосу GRUNDFOS NB 65-200/219  
A-F-A BQQE</v>
      </c>
      <c r="E16" s="23" t="s">
        <v>26</v>
      </c>
      <c r="F16" s="23" t="s">
        <v>26</v>
      </c>
      <c r="G16" s="23" t="s">
        <v>26</v>
      </c>
      <c r="H16" s="22" t="str">
        <f t="shared" si="6"/>
        <v>шт.</v>
      </c>
      <c r="I16" s="29">
        <f t="shared" si="7"/>
        <v>48721.843333333331</v>
      </c>
      <c r="J16" s="23">
        <v>0</v>
      </c>
      <c r="K16" s="47">
        <f t="shared" si="8"/>
        <v>4</v>
      </c>
      <c r="L16" s="29">
        <f t="shared" si="9"/>
        <v>0</v>
      </c>
      <c r="M16" s="25"/>
      <c r="Q16" s="27">
        <f t="shared" ref="Q16:Q20" si="11">Q15+1</f>
        <v>3</v>
      </c>
      <c r="R16" s="37" t="s">
        <v>33</v>
      </c>
      <c r="S16" s="34" t="s">
        <v>40</v>
      </c>
      <c r="T16" s="34" t="s">
        <v>38</v>
      </c>
      <c r="U16" s="35">
        <v>48721.843333333331</v>
      </c>
      <c r="V16" s="49">
        <v>4</v>
      </c>
      <c r="W16" s="41">
        <f t="shared" si="10"/>
        <v>194887.37333333332</v>
      </c>
    </row>
    <row r="17" spans="2:23" s="48" customFormat="1" ht="86.25" customHeight="1">
      <c r="B17" s="24"/>
      <c r="C17" s="22">
        <f t="shared" si="0"/>
        <v>4</v>
      </c>
      <c r="D17" s="45" t="str">
        <f t="shared" si="5"/>
        <v>Уплотнение вала к дренажному насосу GRUNDFOS EF 30.50.11.2.1.502</v>
      </c>
      <c r="E17" s="23" t="s">
        <v>26</v>
      </c>
      <c r="F17" s="23" t="s">
        <v>26</v>
      </c>
      <c r="G17" s="23" t="s">
        <v>26</v>
      </c>
      <c r="H17" s="22" t="str">
        <f t="shared" si="6"/>
        <v>шт.</v>
      </c>
      <c r="I17" s="29">
        <f t="shared" si="7"/>
        <v>78692.693333333344</v>
      </c>
      <c r="J17" s="23">
        <v>0</v>
      </c>
      <c r="K17" s="47">
        <f t="shared" si="8"/>
        <v>4</v>
      </c>
      <c r="L17" s="29">
        <f t="shared" si="9"/>
        <v>0</v>
      </c>
      <c r="M17" s="25"/>
      <c r="Q17" s="27">
        <f t="shared" si="11"/>
        <v>4</v>
      </c>
      <c r="R17" s="37" t="s">
        <v>34</v>
      </c>
      <c r="S17" s="34" t="s">
        <v>40</v>
      </c>
      <c r="T17" s="34" t="s">
        <v>38</v>
      </c>
      <c r="U17" s="35">
        <v>78692.693333333344</v>
      </c>
      <c r="V17" s="49">
        <v>4</v>
      </c>
      <c r="W17" s="41">
        <f t="shared" si="10"/>
        <v>314770.77333333337</v>
      </c>
    </row>
    <row r="18" spans="2:23" s="36" customFormat="1" ht="64.5" customHeight="1">
      <c r="B18" s="24"/>
      <c r="C18" s="22">
        <f t="shared" si="0"/>
        <v>5</v>
      </c>
      <c r="D18" s="45" t="str">
        <f t="shared" ref="D18:D20" si="12">R18</f>
        <v>Уплотнительное кольцо к дренажному насосу GRUNDFOS EF 30.50.11.2.1.502</v>
      </c>
      <c r="E18" s="23" t="s">
        <v>26</v>
      </c>
      <c r="F18" s="23" t="s">
        <v>26</v>
      </c>
      <c r="G18" s="23" t="s">
        <v>26</v>
      </c>
      <c r="H18" s="22" t="str">
        <f t="shared" si="2"/>
        <v>шт.</v>
      </c>
      <c r="I18" s="29">
        <f t="shared" si="3"/>
        <v>26031.224999999999</v>
      </c>
      <c r="J18" s="23">
        <f t="shared" ref="J18:J20" si="13">X18</f>
        <v>0</v>
      </c>
      <c r="K18" s="47">
        <f t="shared" si="4"/>
        <v>4</v>
      </c>
      <c r="L18" s="29">
        <f t="shared" ref="L18:L20" si="14">K18*J18</f>
        <v>0</v>
      </c>
      <c r="M18" s="25"/>
      <c r="Q18" s="27">
        <f t="shared" si="11"/>
        <v>5</v>
      </c>
      <c r="R18" s="37" t="s">
        <v>35</v>
      </c>
      <c r="S18" s="34" t="s">
        <v>40</v>
      </c>
      <c r="T18" s="34" t="s">
        <v>38</v>
      </c>
      <c r="U18" s="35">
        <v>26031.224999999999</v>
      </c>
      <c r="V18" s="49">
        <v>4</v>
      </c>
      <c r="W18" s="41">
        <f t="shared" ref="W18:W20" si="15">V18*U18</f>
        <v>104124.9</v>
      </c>
    </row>
    <row r="19" spans="2:23" s="36" customFormat="1" ht="66.75" customHeight="1">
      <c r="B19" s="24"/>
      <c r="C19" s="22">
        <f t="shared" si="0"/>
        <v>6</v>
      </c>
      <c r="D19" s="45" t="str">
        <f t="shared" si="12"/>
        <v>Ремкомплект  (торцевое уплотнение,
компл-т прокладок) к дренажному насосу GRUNDFOS AP 30.50.11.1</v>
      </c>
      <c r="E19" s="23" t="s">
        <v>26</v>
      </c>
      <c r="F19" s="23" t="s">
        <v>26</v>
      </c>
      <c r="G19" s="23" t="s">
        <v>26</v>
      </c>
      <c r="H19" s="22" t="str">
        <f t="shared" si="2"/>
        <v>шт.</v>
      </c>
      <c r="I19" s="29">
        <f t="shared" si="3"/>
        <v>71901.225000000006</v>
      </c>
      <c r="J19" s="23">
        <f t="shared" si="13"/>
        <v>0</v>
      </c>
      <c r="K19" s="47">
        <f t="shared" si="4"/>
        <v>4</v>
      </c>
      <c r="L19" s="29">
        <f t="shared" si="14"/>
        <v>0</v>
      </c>
      <c r="M19" s="25"/>
      <c r="Q19" s="27">
        <f t="shared" si="11"/>
        <v>6</v>
      </c>
      <c r="R19" s="37" t="s">
        <v>36</v>
      </c>
      <c r="S19" s="34" t="s">
        <v>40</v>
      </c>
      <c r="T19" s="34" t="s">
        <v>38</v>
      </c>
      <c r="U19" s="35">
        <v>71901.225000000006</v>
      </c>
      <c r="V19" s="49">
        <v>4</v>
      </c>
      <c r="W19" s="41">
        <f t="shared" si="15"/>
        <v>287604.90000000002</v>
      </c>
    </row>
    <row r="20" spans="2:23" s="36" customFormat="1" ht="62.25" customHeight="1">
      <c r="B20" s="24"/>
      <c r="C20" s="22">
        <f t="shared" si="0"/>
        <v>7</v>
      </c>
      <c r="D20" s="45" t="str">
        <f t="shared" si="12"/>
        <v>Торцевое уплотнение к насосу GRUNDFOS ТP 40-360/2 
A-F-A-BAQE </v>
      </c>
      <c r="E20" s="23" t="s">
        <v>26</v>
      </c>
      <c r="F20" s="23" t="s">
        <v>26</v>
      </c>
      <c r="G20" s="23" t="s">
        <v>26</v>
      </c>
      <c r="H20" s="22" t="str">
        <f t="shared" si="2"/>
        <v>шт.</v>
      </c>
      <c r="I20" s="29">
        <f t="shared" si="3"/>
        <v>50522.29</v>
      </c>
      <c r="J20" s="23">
        <f t="shared" si="13"/>
        <v>0</v>
      </c>
      <c r="K20" s="47">
        <f t="shared" si="4"/>
        <v>4</v>
      </c>
      <c r="L20" s="29">
        <f t="shared" si="14"/>
        <v>0</v>
      </c>
      <c r="M20" s="25"/>
      <c r="Q20" s="27">
        <f t="shared" si="11"/>
        <v>7</v>
      </c>
      <c r="R20" s="37" t="s">
        <v>37</v>
      </c>
      <c r="S20" s="34" t="s">
        <v>40</v>
      </c>
      <c r="T20" s="34" t="s">
        <v>38</v>
      </c>
      <c r="U20" s="35">
        <v>50522.29</v>
      </c>
      <c r="V20" s="49">
        <v>4</v>
      </c>
      <c r="W20" s="41">
        <f t="shared" si="15"/>
        <v>202089.16</v>
      </c>
    </row>
    <row r="21" spans="2:23" ht="24" customHeight="1">
      <c r="B21" s="8"/>
      <c r="C21" s="70" t="s">
        <v>21</v>
      </c>
      <c r="D21" s="71"/>
      <c r="E21" s="71"/>
      <c r="F21" s="71"/>
      <c r="G21" s="71"/>
      <c r="H21" s="71"/>
      <c r="I21" s="72"/>
      <c r="J21" s="77" t="s">
        <v>14</v>
      </c>
      <c r="K21" s="77"/>
      <c r="L21" s="46">
        <f>SUM(L14:L20)</f>
        <v>0</v>
      </c>
      <c r="M21" s="9"/>
      <c r="Q21" s="53" t="s">
        <v>20</v>
      </c>
      <c r="R21" s="54"/>
      <c r="S21" s="54"/>
      <c r="T21" s="55"/>
      <c r="U21" s="51" t="s">
        <v>14</v>
      </c>
      <c r="V21" s="52"/>
      <c r="W21" s="42">
        <f>SUM(W14:W20)</f>
        <v>1467430.8133333332</v>
      </c>
    </row>
    <row r="22" spans="2:23" ht="24" customHeight="1">
      <c r="B22" s="8"/>
      <c r="C22" s="70"/>
      <c r="D22" s="73"/>
      <c r="E22" s="73"/>
      <c r="F22" s="73"/>
      <c r="G22" s="73"/>
      <c r="H22" s="73"/>
      <c r="I22" s="72"/>
      <c r="J22" s="30" t="s">
        <v>18</v>
      </c>
      <c r="K22" s="4">
        <f>V22</f>
        <v>0.22</v>
      </c>
      <c r="L22" s="3">
        <f>K22*L21</f>
        <v>0</v>
      </c>
      <c r="M22" s="9"/>
      <c r="Q22" s="53"/>
      <c r="R22" s="56"/>
      <c r="S22" s="56"/>
      <c r="T22" s="55"/>
      <c r="U22" s="28" t="s">
        <v>18</v>
      </c>
      <c r="V22" s="26">
        <v>0.22</v>
      </c>
      <c r="W22" s="43">
        <f>V22*W21</f>
        <v>322834.77893333329</v>
      </c>
    </row>
    <row r="23" spans="2:23" ht="24" customHeight="1">
      <c r="B23" s="8"/>
      <c r="C23" s="74"/>
      <c r="D23" s="75"/>
      <c r="E23" s="75"/>
      <c r="F23" s="75"/>
      <c r="G23" s="75"/>
      <c r="H23" s="75"/>
      <c r="I23" s="76"/>
      <c r="J23" s="78" t="s">
        <v>15</v>
      </c>
      <c r="K23" s="78"/>
      <c r="L23" s="3">
        <f>SUM(L21:L22)</f>
        <v>0</v>
      </c>
      <c r="M23" s="9"/>
      <c r="Q23" s="57"/>
      <c r="R23" s="58"/>
      <c r="S23" s="58"/>
      <c r="T23" s="59"/>
      <c r="U23" s="60" t="s">
        <v>15</v>
      </c>
      <c r="V23" s="61"/>
      <c r="W23" s="43">
        <f>SUM(W21:W22)</f>
        <v>1790265.5922666665</v>
      </c>
    </row>
    <row r="24" spans="2:23" ht="24" customHeight="1">
      <c r="B24" s="8"/>
      <c r="M24" s="9"/>
      <c r="Q24" s="16"/>
      <c r="R24" s="31"/>
      <c r="S24" s="31"/>
      <c r="T24" s="31"/>
      <c r="U24" s="31"/>
      <c r="V24" s="31"/>
      <c r="W24" s="38"/>
    </row>
    <row r="25" spans="2:23" ht="15.75" customHeight="1">
      <c r="B25" s="8"/>
      <c r="C25" s="64"/>
      <c r="D25" s="64"/>
      <c r="E25" s="64"/>
      <c r="F25" s="10"/>
      <c r="G25" s="19"/>
      <c r="H25" s="10"/>
      <c r="I25" s="68"/>
      <c r="J25" s="68"/>
      <c r="K25" s="68"/>
      <c r="L25" s="68"/>
      <c r="M25" s="9"/>
      <c r="Q25" s="20"/>
    </row>
    <row r="26" spans="2:23">
      <c r="B26" s="8"/>
      <c r="C26" s="69" t="s">
        <v>29</v>
      </c>
      <c r="D26" s="69"/>
      <c r="E26" s="69"/>
      <c r="F26" s="10"/>
      <c r="G26" s="15" t="s">
        <v>23</v>
      </c>
      <c r="H26" s="10" t="s">
        <v>24</v>
      </c>
      <c r="I26" s="69" t="s">
        <v>25</v>
      </c>
      <c r="J26" s="69"/>
      <c r="K26" s="69"/>
      <c r="L26" s="69"/>
      <c r="M26" s="9"/>
      <c r="Q26" s="20"/>
    </row>
    <row r="27" spans="2:23" ht="16.5" thickBot="1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Q27" s="20"/>
    </row>
    <row r="28" spans="2:23" ht="15.75" customHeight="1">
      <c r="Q28" s="20"/>
    </row>
    <row r="29" spans="2:23" ht="15.75" customHeight="1">
      <c r="B29" s="67" t="s">
        <v>27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Q29" s="20"/>
    </row>
    <row r="30" spans="2:23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Q30" s="2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Q31" s="20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Q32" s="20"/>
    </row>
    <row r="33" spans="17:17">
      <c r="Q33" s="20"/>
    </row>
    <row r="34" spans="17:17">
      <c r="Q34" s="20"/>
    </row>
    <row r="35" spans="17:17">
      <c r="Q35" s="20"/>
    </row>
    <row r="36" spans="17:17">
      <c r="Q36" s="20"/>
    </row>
    <row r="37" spans="17:17">
      <c r="Q37" s="20"/>
    </row>
    <row r="38" spans="17:17">
      <c r="Q38" s="20"/>
    </row>
    <row r="39" spans="17:17">
      <c r="Q39" s="20"/>
    </row>
  </sheetData>
  <sheetProtection formatCells="0" formatColumns="0" formatRows="0" insertRows="0" deleteRows="0"/>
  <mergeCells count="20">
    <mergeCell ref="B29:M30"/>
    <mergeCell ref="I25:L25"/>
    <mergeCell ref="C26:E26"/>
    <mergeCell ref="I26:L26"/>
    <mergeCell ref="C21:I23"/>
    <mergeCell ref="C25:E25"/>
    <mergeCell ref="J21:K21"/>
    <mergeCell ref="J23:K23"/>
    <mergeCell ref="O5:W5"/>
    <mergeCell ref="U21:V21"/>
    <mergeCell ref="Q21:T23"/>
    <mergeCell ref="U23:V23"/>
    <mergeCell ref="C7:L7"/>
    <mergeCell ref="C10:D10"/>
    <mergeCell ref="C11:D11"/>
    <mergeCell ref="E9:I9"/>
    <mergeCell ref="E10:I10"/>
    <mergeCell ref="Q7:W7"/>
    <mergeCell ref="C9:D9"/>
    <mergeCell ref="E11:I11"/>
  </mergeCells>
  <phoneticPr fontId="28" type="noConversion"/>
  <pageMargins left="0.25" right="0.25" top="0.75" bottom="0.75" header="0.3" footer="0.3"/>
  <pageSetup scale="43" fitToHeight="0" orientation="landscape" r:id="rId1"/>
  <ignoredErrors>
    <ignoredError sqref="W18:W20 W22:W23 W14" unlockedFormula="1"/>
    <ignoredError sqref="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Крычкин Александр Александрович</cp:lastModifiedBy>
  <cp:lastPrinted>2023-05-26T09:59:13Z</cp:lastPrinted>
  <dcterms:created xsi:type="dcterms:W3CDTF">2023-05-26T08:17:29Z</dcterms:created>
  <dcterms:modified xsi:type="dcterms:W3CDTF">2026-07-21T03:20:30Z</dcterms:modified>
</cp:coreProperties>
</file>