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500.1 УЗ Выключатели, контакторы и реверсоры переменного тока АТЭЦ\Исходные данные\"/>
    </mc:Choice>
  </mc:AlternateContent>
  <bookViews>
    <workbookView xWindow="0" yWindow="0" windowWidth="24990" windowHeight="1275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5" i="1" l="1"/>
  <c r="Z16" i="1"/>
  <c r="Z17" i="1"/>
  <c r="Z18" i="1"/>
  <c r="Z14" i="1"/>
  <c r="Z19" i="1" l="1"/>
  <c r="Z21" i="1" s="1"/>
  <c r="Z20" i="1" s="1"/>
  <c r="E15" i="1" l="1"/>
  <c r="E16" i="1"/>
  <c r="E17" i="1"/>
  <c r="E18" i="1"/>
  <c r="E14" i="1"/>
  <c r="K15" i="1" l="1"/>
  <c r="K16" i="1"/>
  <c r="K17" i="1"/>
  <c r="K18" i="1"/>
  <c r="K14" i="1"/>
  <c r="D14" i="1" l="1"/>
  <c r="C15" i="1"/>
  <c r="C16" i="1"/>
  <c r="C17" i="1"/>
  <c r="C18" i="1"/>
  <c r="C14" i="1"/>
  <c r="G15" i="1"/>
  <c r="G16" i="1"/>
  <c r="G17" i="1"/>
  <c r="G18" i="1"/>
  <c r="G14" i="1"/>
  <c r="F15" i="1"/>
  <c r="F16" i="1"/>
  <c r="F17" i="1"/>
  <c r="F18" i="1"/>
  <c r="F14" i="1"/>
  <c r="D15" i="1"/>
  <c r="D16" i="1"/>
  <c r="D17" i="1"/>
  <c r="D18" i="1"/>
  <c r="M15" i="1" l="1"/>
  <c r="M16" i="1"/>
  <c r="M17" i="1"/>
  <c r="M18" i="1"/>
  <c r="M14" i="1"/>
  <c r="M19" i="1" l="1"/>
  <c r="M20" i="1" s="1"/>
  <c r="M21" i="1" l="1"/>
</calcChain>
</file>

<file path=xl/sharedStrings.xml><?xml version="1.0" encoding="utf-8"?>
<sst xmlns="http://schemas.openxmlformats.org/spreadsheetml/2006/main" count="94" uniqueCount="58">
  <si>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</si>
  <si>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</si>
  <si>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</si>
  <si>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</si>
  <si>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</si>
  <si>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</si>
  <si>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</si>
  <si>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</si>
  <si>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</si>
  <si>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</si>
  <si>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</si>
  <si>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</si>
  <si>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</si>
  <si>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</si>
  <si>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</si>
  <si>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</si>
  <si>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</si>
  <si>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</si>
  <si>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</si>
  <si>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</si>
  <si>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</si>
  <si>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</si>
  <si>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</si>
  <si>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</si>
  <si>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</si>
  <si>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</si>
  <si>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</si>
  <si>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</si>
  <si>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</si>
  <si>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</si>
  <si>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</si>
  <si>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</si>
  <si>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</si>
  <si>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</si>
  <si>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</si>
  <si>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</si>
  <si>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</si>
  <si>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</si>
  <si>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</si>
  <si>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</si>
  <si>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</si>
  <si>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</si>
  <si>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</si>
  <si>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</si>
  <si>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</si>
  <si>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</si>
  <si>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</si>
  <si>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шт</t>
  </si>
  <si>
    <t>Лот № 500.1 «ОКПД 2: 27.12.10.110 «Выключатели, контакторы и реверсоры переменного тока высокого напряжении для нужд Анадырской РЭС СП АО «Чукотэнерго» Северных электрических сетей»</t>
  </si>
  <si>
    <t>Выключатель нагрузки автогазовый ВНА(п)-10/630-20-IIIз УХЛ2</t>
  </si>
  <si>
    <t xml:space="preserve">Высоковольтный 3 полюсный разъединитель переменного тока  </t>
  </si>
  <si>
    <t>ОПН, разрядник напряжением 6 - 20 кВ</t>
  </si>
  <si>
    <t>27.12.10.000</t>
  </si>
  <si>
    <t>27.12.10.120</t>
  </si>
  <si>
    <t>Автоматический выключатель 250А</t>
  </si>
  <si>
    <t>Выключатель 6 - 10 кВ,</t>
  </si>
  <si>
    <t>27.12.10.110</t>
  </si>
  <si>
    <t>27.12.10.130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</si>
</sst>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0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3">
    <xf numFmtId="0" fontId="0" fillId="0" borderId="0" xfId="0"/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5" borderId="0" xfId="0" applyFont="1" applyFill="1" applyAlignment="1">
      <alignment horizontal="left" vertical="top"/>
    </xf>
    <xf numFmtId="0" fontId="2" fillId="5" borderId="0" xfId="0" applyFont="1" applyFill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7" fillId="0" borderId="0" xfId="0" applyFont="1"/>
    <xf numFmtId="9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top" wrapText="1"/>
    </xf>
    <xf numFmtId="0" fontId="1" fillId="5" borderId="0" xfId="0" applyFont="1" applyFill="1" applyAlignment="1" applyProtection="1">
      <alignment horizontal="center" vertical="top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center" vertical="top"/>
    </xf>
    <xf numFmtId="0" fontId="2" fillId="3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39"/>
  <sheetViews>
    <sheetView showGridLines="0" tabSelected="1" topLeftCell="Q8" zoomScale="85" zoomScaleNormal="85" zoomScaleSheetLayoutView="70" workbookViewId="0">
      <selection activeCell="T18" sqref="T18"/>
    </sheetView>
  </sheetViews>
  <sheetFormatPr defaultColWidth="18.5703125" defaultRowHeight="15.75"/>
  <cols>
    <col min="1" max="2" width="4.5703125" style="8" customWidth="1"/>
    <col min="3" max="3" width="6.5703125" style="8" customWidth="1"/>
    <col min="4" max="4" width="48.42578125" style="8" customWidth="1"/>
    <col min="5" max="5" width="41.5703125" style="8" customWidth="1"/>
    <col min="6" max="7" width="14.5703125" style="8" customWidth="1"/>
    <col min="8" max="8" width="27.85546875" style="8" customWidth="1"/>
    <col min="9" max="9" width="28.7109375" style="8" customWidth="1"/>
    <col min="10" max="10" width="28.85546875" style="8" customWidth="1"/>
    <col min="11" max="11" width="18.5703125" style="8" customWidth="1"/>
    <col min="12" max="13" width="18.5703125" style="8"/>
    <col min="14" max="16" width="4.5703125" style="8" customWidth="1"/>
    <col min="17" max="17" width="6.5703125" style="8" customWidth="1"/>
    <col min="18" max="18" width="43.28515625" style="8" customWidth="1"/>
    <col min="19" max="19" width="59.85546875" style="8" customWidth="1"/>
    <col min="20" max="20" width="24.5703125" style="33" customWidth="1"/>
    <col min="21" max="21" width="14.7109375" style="8" customWidth="1"/>
    <col min="22" max="22" width="15.28515625" style="8" customWidth="1"/>
    <col min="23" max="23" width="39.28515625" style="8" customWidth="1"/>
    <col min="24" max="24" width="24.42578125" style="8" customWidth="1"/>
    <col min="25" max="26" width="20.5703125" style="8" customWidth="1"/>
    <col min="27" max="16384" width="18.5703125" style="8"/>
  </cols>
  <sheetData>
    <row r="1" spans="2:26" ht="16.5" customHeight="1" thickBot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Q1" s="33"/>
      <c r="R1" s="34"/>
      <c r="S1" s="33"/>
      <c r="T1" s="34"/>
      <c r="U1" s="34"/>
      <c r="V1" s="34"/>
      <c r="W1" s="34"/>
      <c r="X1" s="34"/>
      <c r="Y1" s="34"/>
      <c r="Z1" s="34"/>
    </row>
    <row r="2" spans="2:26" ht="47.25" customHeight="1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2:26" ht="15.75" customHeight="1">
      <c r="B3" s="13"/>
      <c r="C3" s="14" t="s">
        <v>0</v>
      </c>
      <c r="D3" s="14"/>
      <c r="E3" s="14"/>
      <c r="F3" s="14"/>
      <c r="G3" s="14"/>
      <c r="H3" s="14"/>
      <c r="N3" s="15"/>
    </row>
    <row r="4" spans="2:26" ht="15.75" customHeight="1">
      <c r="B4" s="13"/>
      <c r="C4" s="2" t="s">
        <v>15</v>
      </c>
      <c r="D4" s="2"/>
      <c r="E4" s="2"/>
      <c r="F4" s="14"/>
      <c r="G4" s="14"/>
      <c r="H4" s="14"/>
      <c r="N4" s="15"/>
    </row>
    <row r="5" spans="2:26" ht="24" customHeight="1">
      <c r="B5" s="13"/>
      <c r="F5" s="14"/>
      <c r="G5" s="14"/>
      <c r="H5" s="14"/>
      <c r="N5" s="15"/>
      <c r="Q5" s="33"/>
      <c r="R5" s="33"/>
    </row>
    <row r="6" spans="2:26">
      <c r="B6" s="13"/>
      <c r="C6" s="56" t="s">
        <v>7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15"/>
      <c r="Q6" s="56" t="s">
        <v>23</v>
      </c>
      <c r="R6" s="56"/>
      <c r="S6" s="56"/>
      <c r="T6" s="56"/>
      <c r="U6" s="56"/>
      <c r="V6" s="56"/>
      <c r="W6" s="56"/>
      <c r="X6" s="56"/>
      <c r="Y6" s="56"/>
      <c r="Z6" s="56"/>
    </row>
    <row r="7" spans="2:26" ht="24" customHeight="1">
      <c r="B7" s="13"/>
      <c r="N7" s="15"/>
      <c r="Q7" s="58" t="s">
        <v>48</v>
      </c>
      <c r="R7" s="58"/>
      <c r="S7" s="58"/>
      <c r="T7" s="58"/>
      <c r="U7" s="58"/>
      <c r="V7" s="58"/>
      <c r="W7" s="58"/>
      <c r="X7" s="58"/>
      <c r="Y7" s="58"/>
      <c r="Z7" s="58"/>
    </row>
    <row r="8" spans="2:26" ht="24" customHeight="1">
      <c r="B8" s="13"/>
      <c r="C8" s="55" t="s">
        <v>1</v>
      </c>
      <c r="D8" s="55"/>
      <c r="F8" s="57"/>
      <c r="G8" s="57"/>
      <c r="N8" s="15"/>
    </row>
    <row r="9" spans="2:26" ht="24" customHeight="1">
      <c r="B9" s="13"/>
      <c r="C9" s="55" t="s">
        <v>2</v>
      </c>
      <c r="D9" s="55"/>
      <c r="F9" s="54"/>
      <c r="G9" s="54"/>
      <c r="N9" s="15"/>
    </row>
    <row r="10" spans="2:26" ht="24" customHeight="1">
      <c r="B10" s="13"/>
      <c r="C10" s="55" t="s">
        <v>3</v>
      </c>
      <c r="D10" s="55"/>
      <c r="F10" s="54"/>
      <c r="G10" s="54"/>
      <c r="N10" s="15"/>
    </row>
    <row r="11" spans="2:26">
      <c r="B11" s="13"/>
      <c r="N11" s="15"/>
    </row>
    <row r="12" spans="2:26" ht="185.1" customHeight="1">
      <c r="B12" s="13"/>
      <c r="C12" s="16" t="s">
        <v>6</v>
      </c>
      <c r="D12" s="16" t="s">
        <v>26</v>
      </c>
      <c r="E12" s="16" t="s">
        <v>27</v>
      </c>
      <c r="F12" s="16" t="s">
        <v>20</v>
      </c>
      <c r="G12" s="16" t="s">
        <v>21</v>
      </c>
      <c r="H12" s="16" t="s">
        <v>22</v>
      </c>
      <c r="I12" s="16" t="s">
        <v>39</v>
      </c>
      <c r="J12" s="16" t="s">
        <v>36</v>
      </c>
      <c r="K12" s="16" t="s">
        <v>17</v>
      </c>
      <c r="L12" s="16" t="s">
        <v>4</v>
      </c>
      <c r="M12" s="16" t="s">
        <v>5</v>
      </c>
      <c r="N12" s="15"/>
      <c r="Q12" s="24" t="s">
        <v>6</v>
      </c>
      <c r="R12" s="24" t="s">
        <v>18</v>
      </c>
      <c r="S12" s="24" t="s">
        <v>33</v>
      </c>
      <c r="T12" s="48" t="s">
        <v>19</v>
      </c>
      <c r="U12" s="24" t="s">
        <v>20</v>
      </c>
      <c r="V12" s="24" t="s">
        <v>21</v>
      </c>
      <c r="W12" s="35" t="s">
        <v>35</v>
      </c>
      <c r="X12" s="35" t="s">
        <v>42</v>
      </c>
      <c r="Y12" s="24" t="s">
        <v>17</v>
      </c>
      <c r="Z12" s="24" t="s">
        <v>24</v>
      </c>
    </row>
    <row r="13" spans="2:26">
      <c r="B13" s="13"/>
      <c r="C13" s="17">
        <v>1</v>
      </c>
      <c r="D13" s="17">
        <v>2</v>
      </c>
      <c r="E13" s="17">
        <v>3</v>
      </c>
      <c r="F13" s="41">
        <v>4</v>
      </c>
      <c r="G13" s="17">
        <v>5</v>
      </c>
      <c r="H13" s="17">
        <v>6</v>
      </c>
      <c r="I13" s="17">
        <v>7</v>
      </c>
      <c r="J13" s="41">
        <v>8</v>
      </c>
      <c r="K13" s="17">
        <v>9</v>
      </c>
      <c r="L13" s="17">
        <v>10</v>
      </c>
      <c r="M13" s="17">
        <v>11</v>
      </c>
      <c r="N13" s="15"/>
      <c r="Q13" s="25">
        <v>1</v>
      </c>
      <c r="R13" s="25">
        <v>2</v>
      </c>
      <c r="S13" s="25">
        <v>3</v>
      </c>
      <c r="T13" s="49">
        <v>4</v>
      </c>
      <c r="U13" s="25">
        <v>5</v>
      </c>
      <c r="V13" s="25">
        <v>6</v>
      </c>
      <c r="W13" s="36">
        <v>7</v>
      </c>
      <c r="X13" s="36">
        <v>8</v>
      </c>
      <c r="Y13" s="25">
        <v>9</v>
      </c>
      <c r="Z13" s="25">
        <v>10</v>
      </c>
    </row>
    <row r="14" spans="2:26" s="27" customFormat="1" ht="57.75" customHeight="1">
      <c r="B14" s="28"/>
      <c r="C14" s="4">
        <f>Q14</f>
        <v>1</v>
      </c>
      <c r="D14" s="51" t="str">
        <f>R14</f>
        <v>Выключатель нагрузки автогазовый ВНА(п)-10/630-20-IIIз УХЛ2</v>
      </c>
      <c r="E14" s="52" t="str">
        <f>S14</f>
        <v>Национальный режим не предоставляется – преимущество</v>
      </c>
      <c r="F14" s="4" t="str">
        <f t="shared" ref="F14:G14" si="0">U14</f>
        <v>шт</v>
      </c>
      <c r="G14" s="46">
        <f t="shared" si="0"/>
        <v>9</v>
      </c>
      <c r="H14" s="31" t="s">
        <v>14</v>
      </c>
      <c r="I14" s="30" t="s">
        <v>14</v>
      </c>
      <c r="J14" s="30"/>
      <c r="K14" s="40">
        <f>Y14</f>
        <v>86945</v>
      </c>
      <c r="L14" s="1">
        <v>0</v>
      </c>
      <c r="M14" s="5">
        <f t="shared" ref="M14:M18" si="1">G14*L14</f>
        <v>0</v>
      </c>
      <c r="N14" s="29"/>
      <c r="Q14" s="4">
        <v>1</v>
      </c>
      <c r="R14" s="45" t="s">
        <v>49</v>
      </c>
      <c r="S14" s="47" t="s">
        <v>31</v>
      </c>
      <c r="T14" s="50" t="s">
        <v>52</v>
      </c>
      <c r="U14" s="4" t="s">
        <v>47</v>
      </c>
      <c r="V14" s="46">
        <v>9</v>
      </c>
      <c r="W14" s="43" t="s">
        <v>44</v>
      </c>
      <c r="X14" s="43" t="s">
        <v>43</v>
      </c>
      <c r="Y14" s="5">
        <v>86945</v>
      </c>
      <c r="Z14" s="5">
        <f>Y14*V14</f>
        <v>782505</v>
      </c>
    </row>
    <row r="15" spans="2:26" s="27" customFormat="1" ht="57.75" customHeight="1">
      <c r="B15" s="28"/>
      <c r="C15" s="4">
        <f t="shared" ref="C15:C18" si="2">Q15</f>
        <v>2</v>
      </c>
      <c r="D15" s="51" t="str">
        <f t="shared" ref="D15:D18" si="3">R15</f>
        <v xml:space="preserve">Высоковольтный 3 полюсный разъединитель переменного тока  </v>
      </c>
      <c r="E15" s="52" t="str">
        <f t="shared" ref="E15:E18" si="4">S15</f>
        <v>Национальный режим не предоставляется – преимущество</v>
      </c>
      <c r="F15" s="4" t="str">
        <f t="shared" ref="F15:F18" si="5">U15</f>
        <v>шт</v>
      </c>
      <c r="G15" s="46">
        <f t="shared" ref="G15:G18" si="6">V15</f>
        <v>4</v>
      </c>
      <c r="H15" s="31" t="s">
        <v>14</v>
      </c>
      <c r="I15" s="30" t="s">
        <v>14</v>
      </c>
      <c r="J15" s="30"/>
      <c r="K15" s="40">
        <f t="shared" ref="K15:K18" si="7">Y15</f>
        <v>25778</v>
      </c>
      <c r="L15" s="1">
        <v>0</v>
      </c>
      <c r="M15" s="5">
        <f t="shared" si="1"/>
        <v>0</v>
      </c>
      <c r="N15" s="29"/>
      <c r="Q15" s="4">
        <v>2</v>
      </c>
      <c r="R15" s="45" t="s">
        <v>50</v>
      </c>
      <c r="S15" s="47" t="s">
        <v>31</v>
      </c>
      <c r="T15" s="50" t="s">
        <v>53</v>
      </c>
      <c r="U15" s="4" t="s">
        <v>47</v>
      </c>
      <c r="V15" s="46">
        <v>4</v>
      </c>
      <c r="W15" s="43" t="s">
        <v>44</v>
      </c>
      <c r="X15" s="43" t="s">
        <v>43</v>
      </c>
      <c r="Y15" s="5">
        <v>25778</v>
      </c>
      <c r="Z15" s="5">
        <f t="shared" ref="Z15:Z18" si="8">Y15*V15</f>
        <v>103112</v>
      </c>
    </row>
    <row r="16" spans="2:26" s="27" customFormat="1" ht="57.75" customHeight="1">
      <c r="B16" s="28"/>
      <c r="C16" s="4">
        <f t="shared" si="2"/>
        <v>3</v>
      </c>
      <c r="D16" s="51" t="str">
        <f t="shared" si="3"/>
        <v>Автоматический выключатель 250А</v>
      </c>
      <c r="E16" s="52" t="str">
        <f t="shared" si="4"/>
        <v>Национальный режим не предоставляется – преимущество</v>
      </c>
      <c r="F16" s="4" t="str">
        <f t="shared" si="5"/>
        <v>шт</v>
      </c>
      <c r="G16" s="53">
        <f t="shared" si="6"/>
        <v>1</v>
      </c>
      <c r="H16" s="31" t="s">
        <v>14</v>
      </c>
      <c r="I16" s="30" t="s">
        <v>14</v>
      </c>
      <c r="J16" s="30"/>
      <c r="K16" s="40">
        <f t="shared" si="7"/>
        <v>13385</v>
      </c>
      <c r="L16" s="1">
        <v>0</v>
      </c>
      <c r="M16" s="5">
        <f t="shared" si="1"/>
        <v>0</v>
      </c>
      <c r="N16" s="29"/>
      <c r="Q16" s="4">
        <v>3</v>
      </c>
      <c r="R16" s="45" t="s">
        <v>54</v>
      </c>
      <c r="S16" s="47" t="s">
        <v>31</v>
      </c>
      <c r="T16" s="50" t="s">
        <v>53</v>
      </c>
      <c r="U16" s="4" t="s">
        <v>47</v>
      </c>
      <c r="V16" s="46">
        <v>1</v>
      </c>
      <c r="W16" s="43" t="s">
        <v>44</v>
      </c>
      <c r="X16" s="43" t="s">
        <v>43</v>
      </c>
      <c r="Y16" s="5">
        <v>13385</v>
      </c>
      <c r="Z16" s="5">
        <f t="shared" si="8"/>
        <v>13385</v>
      </c>
    </row>
    <row r="17" spans="2:26" s="27" customFormat="1" ht="57.75" customHeight="1">
      <c r="B17" s="28"/>
      <c r="C17" s="4">
        <f t="shared" si="2"/>
        <v>4</v>
      </c>
      <c r="D17" s="51" t="str">
        <f t="shared" si="3"/>
        <v>Выключатель 6 - 10 кВ,</v>
      </c>
      <c r="E17" s="52" t="str">
        <f t="shared" si="4"/>
        <v>Национальный режим не предоставляется – преимущество</v>
      </c>
      <c r="F17" s="4" t="str">
        <f t="shared" si="5"/>
        <v>шт</v>
      </c>
      <c r="G17" s="53">
        <f t="shared" si="6"/>
        <v>2</v>
      </c>
      <c r="H17" s="31" t="s">
        <v>14</v>
      </c>
      <c r="I17" s="30" t="s">
        <v>14</v>
      </c>
      <c r="J17" s="30"/>
      <c r="K17" s="40">
        <f t="shared" si="7"/>
        <v>121177</v>
      </c>
      <c r="L17" s="1">
        <v>0</v>
      </c>
      <c r="M17" s="5">
        <f t="shared" si="1"/>
        <v>0</v>
      </c>
      <c r="N17" s="29"/>
      <c r="Q17" s="4">
        <v>4</v>
      </c>
      <c r="R17" s="45" t="s">
        <v>55</v>
      </c>
      <c r="S17" s="47" t="s">
        <v>31</v>
      </c>
      <c r="T17" s="50" t="s">
        <v>56</v>
      </c>
      <c r="U17" s="4" t="s">
        <v>47</v>
      </c>
      <c r="V17" s="46">
        <v>2</v>
      </c>
      <c r="W17" s="43" t="s">
        <v>44</v>
      </c>
      <c r="X17" s="43" t="s">
        <v>43</v>
      </c>
      <c r="Y17" s="5">
        <v>121177</v>
      </c>
      <c r="Z17" s="5">
        <f t="shared" si="8"/>
        <v>242354</v>
      </c>
    </row>
    <row r="18" spans="2:26" s="27" customFormat="1" ht="57.75" customHeight="1">
      <c r="B18" s="28"/>
      <c r="C18" s="4">
        <f t="shared" si="2"/>
        <v>5</v>
      </c>
      <c r="D18" s="51" t="str">
        <f t="shared" si="3"/>
        <v>ОПН, разрядник напряжением 6 - 20 кВ</v>
      </c>
      <c r="E18" s="52" t="str">
        <f t="shared" si="4"/>
        <v>Национальный режим не предоставляется – преимущество</v>
      </c>
      <c r="F18" s="4" t="str">
        <f t="shared" si="5"/>
        <v>шт</v>
      </c>
      <c r="G18" s="46">
        <f t="shared" si="6"/>
        <v>1</v>
      </c>
      <c r="H18" s="31" t="s">
        <v>14</v>
      </c>
      <c r="I18" s="30" t="s">
        <v>14</v>
      </c>
      <c r="J18" s="30"/>
      <c r="K18" s="40">
        <f t="shared" si="7"/>
        <v>3981</v>
      </c>
      <c r="L18" s="1">
        <v>0</v>
      </c>
      <c r="M18" s="5">
        <f t="shared" si="1"/>
        <v>0</v>
      </c>
      <c r="N18" s="29"/>
      <c r="Q18" s="4">
        <v>5</v>
      </c>
      <c r="R18" s="45" t="s">
        <v>51</v>
      </c>
      <c r="S18" s="47" t="s">
        <v>31</v>
      </c>
      <c r="T18" s="50" t="s">
        <v>57</v>
      </c>
      <c r="U18" s="4" t="s">
        <v>47</v>
      </c>
      <c r="V18" s="46">
        <v>1</v>
      </c>
      <c r="W18" s="43" t="s">
        <v>44</v>
      </c>
      <c r="X18" s="43" t="s">
        <v>43</v>
      </c>
      <c r="Y18" s="5">
        <v>3981</v>
      </c>
      <c r="Z18" s="5">
        <f t="shared" si="8"/>
        <v>3981</v>
      </c>
    </row>
    <row r="19" spans="2:26" ht="24" customHeight="1">
      <c r="B19" s="13"/>
      <c r="C19" s="61" t="s">
        <v>11</v>
      </c>
      <c r="D19" s="62"/>
      <c r="E19" s="62"/>
      <c r="F19" s="62"/>
      <c r="G19" s="62"/>
      <c r="H19" s="62"/>
      <c r="I19" s="63"/>
      <c r="J19" s="80" t="s">
        <v>8</v>
      </c>
      <c r="K19" s="81"/>
      <c r="L19" s="82"/>
      <c r="M19" s="18">
        <f>SUM(M14:M18)</f>
        <v>0</v>
      </c>
      <c r="N19" s="15"/>
      <c r="Q19" s="71" t="s">
        <v>25</v>
      </c>
      <c r="R19" s="72"/>
      <c r="S19" s="72"/>
      <c r="T19" s="72"/>
      <c r="U19" s="72"/>
      <c r="V19" s="73"/>
      <c r="W19" s="32" t="s">
        <v>8</v>
      </c>
      <c r="X19" s="32"/>
      <c r="Y19" s="26"/>
      <c r="Z19" s="6">
        <f>SUM(Z14:Z18)</f>
        <v>1145337</v>
      </c>
    </row>
    <row r="20" spans="2:26" ht="24" customHeight="1">
      <c r="B20" s="13"/>
      <c r="C20" s="64"/>
      <c r="D20" s="65"/>
      <c r="E20" s="65"/>
      <c r="F20" s="65"/>
      <c r="G20" s="65"/>
      <c r="H20" s="65"/>
      <c r="I20" s="66"/>
      <c r="J20" s="80" t="s">
        <v>10</v>
      </c>
      <c r="K20" s="82"/>
      <c r="L20" s="38">
        <v>0.2</v>
      </c>
      <c r="M20" s="18">
        <f>L20*M19</f>
        <v>0</v>
      </c>
      <c r="N20" s="15"/>
      <c r="Q20" s="74"/>
      <c r="R20" s="75"/>
      <c r="S20" s="75"/>
      <c r="T20" s="75"/>
      <c r="U20" s="75"/>
      <c r="V20" s="76"/>
      <c r="W20" s="26" t="s">
        <v>10</v>
      </c>
      <c r="X20" s="26"/>
      <c r="Y20" s="7">
        <v>0.22</v>
      </c>
      <c r="Z20" s="6">
        <f>Z21-Z19</f>
        <v>251974.1399999999</v>
      </c>
    </row>
    <row r="21" spans="2:26" ht="24" customHeight="1">
      <c r="B21" s="13"/>
      <c r="C21" s="67"/>
      <c r="D21" s="68"/>
      <c r="E21" s="68"/>
      <c r="F21" s="68"/>
      <c r="G21" s="68"/>
      <c r="H21" s="68"/>
      <c r="I21" s="69"/>
      <c r="J21" s="80" t="s">
        <v>9</v>
      </c>
      <c r="K21" s="81"/>
      <c r="L21" s="82"/>
      <c r="M21" s="18">
        <f>SUM(M19:M20)</f>
        <v>0</v>
      </c>
      <c r="N21" s="15"/>
      <c r="Q21" s="77"/>
      <c r="R21" s="78"/>
      <c r="S21" s="78"/>
      <c r="T21" s="78"/>
      <c r="U21" s="78"/>
      <c r="V21" s="79"/>
      <c r="W21" s="32" t="s">
        <v>9</v>
      </c>
      <c r="X21" s="32"/>
      <c r="Y21" s="26"/>
      <c r="Z21" s="6">
        <f>Z19*1.22</f>
        <v>1397311.14</v>
      </c>
    </row>
    <row r="22" spans="2:26" ht="24" customHeight="1">
      <c r="B22" s="13"/>
      <c r="J22" s="33"/>
      <c r="K22" s="33"/>
      <c r="N22" s="15"/>
      <c r="Q22" s="60" t="s">
        <v>45</v>
      </c>
      <c r="R22" s="60"/>
      <c r="S22" s="60"/>
      <c r="T22" s="60"/>
      <c r="U22" s="60"/>
      <c r="V22" s="60"/>
      <c r="W22" s="60"/>
      <c r="X22" s="60"/>
      <c r="Y22" s="60"/>
      <c r="Z22" s="60"/>
    </row>
    <row r="23" spans="2:26" ht="15.75" customHeight="1">
      <c r="B23" s="13"/>
      <c r="C23" s="57"/>
      <c r="D23" s="57"/>
      <c r="E23" s="57"/>
      <c r="F23" s="19"/>
      <c r="G23" s="3"/>
      <c r="H23" s="19"/>
      <c r="I23" s="3"/>
      <c r="J23" s="42"/>
      <c r="K23" s="42"/>
      <c r="N23" s="15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2:26">
      <c r="B24" s="13"/>
      <c r="C24" s="70" t="s">
        <v>16</v>
      </c>
      <c r="D24" s="70"/>
      <c r="E24" s="70"/>
      <c r="F24" s="19"/>
      <c r="G24" s="23" t="s">
        <v>12</v>
      </c>
      <c r="H24" s="19" t="s">
        <v>13</v>
      </c>
      <c r="I24" s="39" t="s">
        <v>37</v>
      </c>
      <c r="J24" s="23"/>
      <c r="K24" s="23"/>
      <c r="N24" s="15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2:26" ht="16.5" customHeight="1" thickBot="1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2:26" ht="15.75" customHeight="1">
      <c r="T26" s="8"/>
    </row>
    <row r="27" spans="2:26" ht="84.95" customHeight="1">
      <c r="B27" s="59" t="s">
        <v>46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T27" s="8"/>
    </row>
    <row r="28" spans="2:26" ht="24.95" customHeight="1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T28" s="8"/>
    </row>
    <row r="29" spans="2:26" ht="24.95" customHeight="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Q29" s="37"/>
      <c r="T29" s="8"/>
    </row>
    <row r="30" spans="2:26" ht="24.95" customHeight="1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Q30" s="37"/>
      <c r="T30" s="8"/>
    </row>
    <row r="31" spans="2:26" ht="24.95" customHeight="1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Q31" s="37"/>
      <c r="T31" s="8"/>
    </row>
    <row r="32" spans="2:26" ht="24.95" customHeight="1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Q32" s="37"/>
      <c r="T32" s="8"/>
    </row>
    <row r="33" spans="17:20" ht="24.95" customHeight="1">
      <c r="Q33" s="37"/>
      <c r="T33" s="8"/>
    </row>
    <row r="34" spans="17:20" ht="24.95" customHeight="1">
      <c r="Q34" s="37"/>
      <c r="T34" s="8"/>
    </row>
    <row r="35" spans="17:20" ht="24.95" customHeight="1">
      <c r="Q35" s="37"/>
      <c r="T35" s="8"/>
    </row>
    <row r="36" spans="17:20" ht="24.95" customHeight="1">
      <c r="Q36" s="37"/>
      <c r="T36" s="8"/>
    </row>
    <row r="37" spans="17:20" ht="24.95" customHeight="1">
      <c r="T37" s="8"/>
    </row>
    <row r="38" spans="17:20" ht="24.95" customHeight="1">
      <c r="T38" s="8"/>
    </row>
    <row r="39" spans="17:20" ht="157.5" customHeight="1">
      <c r="T39" s="8"/>
    </row>
  </sheetData>
  <sheetProtection formatCells="0" formatColumns="0" formatRows="0" insertRows="0" deleteRows="0"/>
  <mergeCells count="18">
    <mergeCell ref="B27:N32"/>
    <mergeCell ref="Q22:Z25"/>
    <mergeCell ref="C19:I21"/>
    <mergeCell ref="C23:E23"/>
    <mergeCell ref="C24:E24"/>
    <mergeCell ref="Q19:V21"/>
    <mergeCell ref="J19:L19"/>
    <mergeCell ref="J20:K20"/>
    <mergeCell ref="J21:L21"/>
    <mergeCell ref="F10:G10"/>
    <mergeCell ref="C8:D8"/>
    <mergeCell ref="Q6:Z6"/>
    <mergeCell ref="C6:M6"/>
    <mergeCell ref="C9:D9"/>
    <mergeCell ref="C10:D10"/>
    <mergeCell ref="F8:G8"/>
    <mergeCell ref="F9:G9"/>
    <mergeCell ref="Q7:Z7"/>
  </mergeCells>
  <phoneticPr fontId="16" type="noConversion"/>
  <pageMargins left="0.25" right="0.25" top="0.75" bottom="0.75" header="0.3" footer="0.3"/>
  <pageSetup scale="24" fitToHeight="0" orientation="landscape" r:id="rId1"/>
  <ignoredErrors>
    <ignoredError sqref="M14:M18 C14:C18 D14:D18 E14:G18 K14:K1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S14:S18</xm:sqref>
        </x14:dataValidation>
        <x14:dataValidation type="list" allowBlank="1" showInputMessage="1" showErrorMessage="1">
          <x14:formula1>
            <xm:f>Справочники!$A$7:$A$9</xm:f>
          </x14:formula1>
          <xm:sqref>W14:W18</xm:sqref>
        </x14:dataValidation>
        <x14:dataValidation type="list" allowBlank="1" showInputMessage="1" showErrorMessage="1">
          <x14:formula1>
            <xm:f>Справочники!$A$12:$A$14</xm:f>
          </x14:formula1>
          <xm:sqref>X14:X18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7"/>
  </cols>
  <sheetData>
    <row r="1" spans="1:1" ht="15.75">
      <c r="A1" s="8" t="s">
        <v>28</v>
      </c>
    </row>
    <row r="2" spans="1:1" ht="15.75">
      <c r="A2" s="8" t="s">
        <v>29</v>
      </c>
    </row>
    <row r="3" spans="1:1" ht="15.75">
      <c r="A3" s="8" t="s">
        <v>30</v>
      </c>
    </row>
    <row r="4" spans="1:1" ht="15.75">
      <c r="A4" s="8" t="s">
        <v>31</v>
      </c>
    </row>
    <row r="5" spans="1:1" ht="15.75">
      <c r="A5" s="8" t="s">
        <v>32</v>
      </c>
    </row>
    <row r="7" spans="1:1" ht="15.75">
      <c r="A7" s="8" t="s">
        <v>38</v>
      </c>
    </row>
    <row r="8" spans="1:1" ht="44.25" customHeight="1">
      <c r="A8" s="44" t="s">
        <v>44</v>
      </c>
    </row>
    <row r="9" spans="1:1" ht="15.75">
      <c r="A9" s="8" t="s">
        <v>34</v>
      </c>
    </row>
    <row r="12" spans="1:1">
      <c r="A12" s="37" t="s">
        <v>40</v>
      </c>
    </row>
    <row r="13" spans="1:1">
      <c r="A13" s="37" t="s">
        <v>41</v>
      </c>
    </row>
    <row r="14" spans="1:1">
      <c r="A14" s="3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Ивашина Екатерина Андреевна</cp:lastModifiedBy>
  <cp:lastPrinted>2025-02-11T11:26:17Z</cp:lastPrinted>
  <dcterms:created xsi:type="dcterms:W3CDTF">2023-05-26T08:17:29Z</dcterms:created>
  <dcterms:modified xsi:type="dcterms:W3CDTF">2026-08-27T00:15:44Z</dcterms:modified>
</cp:coreProperties>
</file>