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ПНИ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<sst xmlns="http://schemas.openxmlformats.org/spreadsheetml/2006/main" count="41" uniqueCount="34">
  <si>
    <t xml:space="preserve">Обоснование начальной (максимальной) цены договора. Поставка масла сливочного, сыра, колбасы
В 4 квартале 2026 года</t>
  </si>
  <si>
    <t xml:space="preserve">№</t>
  </si>
  <si>
    <t xml:space="preserve">Наименование </t>
  </si>
  <si>
    <t xml:space="preserve">Ед. изм</t>
  </si>
  <si>
    <t xml:space="preserve">Необходимое для закупки количество </t>
  </si>
  <si>
    <t xml:space="preserve">Коммерческие предложения (руб./ед.изм.)</t>
  </si>
  <si>
    <t xml:space="preserve">Однородность совокупности значений выявленных цен, используемых в расчете Н(М)ЦД</t>
  </si>
  <si>
    <t xml:space="preserve">НМЦД, определяемая методом сопоставимых рыночных цен (анализа рынка)</t>
  </si>
  <si>
    <t xml:space="preserve">https://zakupki.gov.ru/epz/order/notice/notice223/common-info.html?regNumber=32615778916</t>
  </si>
  <si>
    <t xml:space="preserve">Поставщик №1 </t>
  </si>
  <si>
    <t xml:space="preserve">Поставщик №2 </t>
  </si>
  <si>
    <t xml:space="preserve">Поставщик №3</t>
  </si>
  <si>
    <t xml:space="preserve">Поставщик №4 </t>
  </si>
  <si>
    <t xml:space="preserve">Поставщик №5</t>
  </si>
  <si>
    <t xml:space="preserve">Поставщик №6</t>
  </si>
  <si>
    <t xml:space="preserve">Средняя арифметическая цена за единицу     &lt;ц&gt; </t>
  </si>
  <si>
    <t xml:space="preserve">Среднее квадратичное отклонение</t>
  </si>
  <si>
    <r>
      <rPr>
        <b val="true"/>
        <sz val="12"/>
        <color rgb="FF000000"/>
        <rFont val="Times New Roman"/>
        <family val="1"/>
        <charset val="204"/>
      </rPr>
      <t xml:space="preserve">коэффициент вариации цен V (%)           </t>
    </r>
    <r>
      <rPr>
        <i val="true"/>
        <sz val="12"/>
        <color rgb="FF000000"/>
        <rFont val="Times New Roman"/>
        <family val="1"/>
        <charset val="204"/>
      </rPr>
      <t xml:space="preserve">         (не должен превышать 33%)</t>
    </r>
  </si>
  <si>
    <t xml:space="preserve">Цена за единицу изм. с округлением (вниз)  (руб.)</t>
  </si>
  <si>
    <t xml:space="preserve">Н(М)ЦД  с учетом округления цены за единицу (руб.)</t>
  </si>
  <si>
    <t xml:space="preserve">Сыр голландский МДЖ 45 % </t>
  </si>
  <si>
    <t xml:space="preserve">кг</t>
  </si>
  <si>
    <t xml:space="preserve">Плавленый сырный продукт</t>
  </si>
  <si>
    <t xml:space="preserve">Колбаса вареная "Докторская", высший сорт </t>
  </si>
  <si>
    <t xml:space="preserve">Сосиски из мяса куры</t>
  </si>
  <si>
    <t xml:space="preserve">Спред растительно-жировой</t>
  </si>
  <si>
    <t xml:space="preserve">Масло сливочное ГОСТ, МДЖ 72,5 % </t>
  </si>
  <si>
    <t xml:space="preserve">Главный бухгалтер</t>
  </si>
  <si>
    <t xml:space="preserve">М.В. Ланец</t>
  </si>
  <si>
    <t xml:space="preserve">                      ( должность)</t>
  </si>
  <si>
    <t xml:space="preserve">        (Расшифровка подписи)</t>
  </si>
  <si>
    <t xml:space="preserve">Исполнитель:   Бухгалтер</t>
  </si>
  <si>
    <t xml:space="preserve">О.В. Новоселова</t>
  </si>
  <si>
    <t xml:space="preserve">Дата  подготовки  обоснования  НМЦ  договора: 26  августа  2026 г.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</si>
</sst>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"/>
    <numFmt numFmtId="166" formatCode="_-* #,##0.00\ _₽_-;\-* #,##0.00\ _₽_-;_-* \-??\ _₽_-;_-@_-"/>
  </numFmts>
  <fonts count="19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Times New Roman"/>
      <family val="1"/>
      <charset val="204"/>
    </font>
    <font>
      <b val="true"/>
      <sz val="18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b val="true"/>
      <sz val="16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u val="single"/>
      <sz val="7.7"/>
      <color theme="10"/>
      <name val="Calibri"/>
      <family val="2"/>
      <charset val="204"/>
    </font>
    <font>
      <b val="true"/>
      <sz val="12"/>
      <name val="Times New Roman"/>
      <family val="1"/>
      <charset val="204"/>
    </font>
    <font>
      <i val="true"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9" fillId="0" borderId="2" xfId="0" applyFont="true" applyBorder="true" applyAlignment="true" applyProtection="true">
      <alignment horizontal="center" vertical="bottom" textRotation="90" wrapText="tru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8" fillId="0" borderId="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0" fillId="0" borderId="0" xfId="2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0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3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3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4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3" fillId="2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3" fillId="0" borderId="4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8" fillId="0" borderId="4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8" fillId="0" borderId="5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15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7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8" fillId="0" borderId="8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11" fillId="0" borderId="8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8" fillId="0" borderId="8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1" fillId="2" borderId="8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8" fillId="0" borderId="8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8" fillId="0" borderId="9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3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dxfs count="1"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ML34"/>
  <sheetViews>
    <sheetView showFormulas="false" showGridLines="true" showRowColHeaders="true" showZeros="true" rightToLeft="false" tabSelected="true" showOutlineSymbols="true" defaultGridColor="true" view="normal" topLeftCell="A1" colorId="64" zoomScale="70" zoomScaleNormal="70" zoomScalePageLayoutView="100" workbookViewId="0">
      <selection pane="topLeft" activeCell="D9" activeCellId="0" sqref="D9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5.57"/>
    <col collapsed="false" customWidth="true" hidden="false" outlineLevel="0" max="2" min="2" style="1" width="33.14"/>
    <col collapsed="false" customWidth="true" hidden="false" outlineLevel="0" max="3" min="3" style="1" width="7.16"/>
    <col collapsed="false" customWidth="true" hidden="false" outlineLevel="0" max="5" min="4" style="1" width="9.57"/>
    <col collapsed="false" customWidth="true" hidden="false" outlineLevel="0" max="11" min="6" style="1" width="11.71"/>
    <col collapsed="false" customWidth="true" hidden="false" outlineLevel="0" max="12" min="12" style="1" width="17.86"/>
    <col collapsed="false" customWidth="true" hidden="false" outlineLevel="0" max="13" min="13" style="1" width="15.42"/>
    <col collapsed="false" customWidth="true" hidden="false" outlineLevel="0" max="14" min="14" style="1" width="14.29"/>
    <col collapsed="false" customWidth="true" hidden="false" outlineLevel="0" max="15" min="15" style="1" width="13.29"/>
    <col collapsed="false" customWidth="true" hidden="false" outlineLevel="0" max="16" min="16" style="1" width="16.71"/>
    <col collapsed="false" customWidth="false" hidden="false" outlineLevel="0" max="1025" min="17" style="1" width="9.14"/>
  </cols>
  <sheetData>
    <row r="1" customFormat="false" ht="64.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74.25" hidden="false" customHeight="true" outlineLevel="0" collapsed="false">
      <c r="A2" s="3" t="s">
        <v>1</v>
      </c>
      <c r="B2" s="4" t="s">
        <v>2</v>
      </c>
      <c r="C2" s="5" t="s">
        <v>3</v>
      </c>
      <c r="D2" s="6" t="s">
        <v>4</v>
      </c>
      <c r="E2" s="5" t="s">
        <v>5</v>
      </c>
      <c r="F2" s="5"/>
      <c r="G2" s="5"/>
      <c r="H2" s="5"/>
      <c r="I2" s="5"/>
      <c r="J2" s="5"/>
      <c r="K2" s="7"/>
      <c r="L2" s="8" t="s">
        <v>6</v>
      </c>
      <c r="M2" s="8"/>
      <c r="N2" s="8"/>
      <c r="O2" s="9" t="s">
        <v>7</v>
      </c>
      <c r="P2" s="9"/>
    </row>
    <row r="3" customFormat="false" ht="116.25" hidden="false" customHeight="true" outlineLevel="0" collapsed="false">
      <c r="A3" s="3"/>
      <c r="B3" s="4"/>
      <c r="C3" s="5"/>
      <c r="D3" s="6"/>
      <c r="E3" s="10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1" t="s">
        <v>13</v>
      </c>
      <c r="K3" s="11" t="s">
        <v>14</v>
      </c>
      <c r="L3" s="12" t="s">
        <v>15</v>
      </c>
      <c r="M3" s="12" t="s">
        <v>16</v>
      </c>
      <c r="N3" s="12" t="s">
        <v>17</v>
      </c>
      <c r="O3" s="12" t="s">
        <v>18</v>
      </c>
      <c r="P3" s="13" t="s">
        <v>19</v>
      </c>
    </row>
    <row r="4" customFormat="false" ht="54.2" hidden="false" customHeight="true" outlineLevel="0" collapsed="false">
      <c r="A4" s="14" t="n">
        <v>1</v>
      </c>
      <c r="B4" s="15" t="s">
        <v>20</v>
      </c>
      <c r="C4" s="15" t="s">
        <v>21</v>
      </c>
      <c r="D4" s="16" t="n">
        <v>230</v>
      </c>
      <c r="E4" s="17" t="n">
        <v>620</v>
      </c>
      <c r="F4" s="17" t="n">
        <v>993</v>
      </c>
      <c r="G4" s="17" t="n">
        <v>967</v>
      </c>
      <c r="H4" s="18" t="n">
        <v>983</v>
      </c>
      <c r="I4" s="18" t="n">
        <v>850</v>
      </c>
      <c r="J4" s="18"/>
      <c r="K4" s="18"/>
      <c r="L4" s="19" t="n">
        <f aca="false">(J4+I4+H4+E4+K4+F4+G4)/5</f>
        <v>882.6</v>
      </c>
      <c r="M4" s="20" t="n">
        <f aca="false">STDEVA(H4,I4,J4,E4,F4,G4)</f>
        <v>157.649294321288</v>
      </c>
      <c r="N4" s="20" t="n">
        <f aca="false">M4/L4*100</f>
        <v>17.8619186858472</v>
      </c>
      <c r="O4" s="21" t="n">
        <f aca="false">ROUND(L4,2)</f>
        <v>882.6</v>
      </c>
      <c r="P4" s="22" t="n">
        <f aca="false">O4*D4</f>
        <v>202998</v>
      </c>
    </row>
    <row r="5" customFormat="false" ht="50.75" hidden="false" customHeight="true" outlineLevel="0" collapsed="false">
      <c r="A5" s="14" t="n">
        <v>2</v>
      </c>
      <c r="B5" s="15" t="s">
        <v>22</v>
      </c>
      <c r="C5" s="15" t="s">
        <v>21</v>
      </c>
      <c r="D5" s="16" t="n">
        <v>60</v>
      </c>
      <c r="E5" s="17"/>
      <c r="F5" s="17" t="n">
        <v>861</v>
      </c>
      <c r="G5" s="17" t="n">
        <v>836</v>
      </c>
      <c r="H5" s="18" t="n">
        <v>852</v>
      </c>
      <c r="I5" s="18"/>
      <c r="J5" s="18" t="n">
        <v>600</v>
      </c>
      <c r="K5" s="18"/>
      <c r="L5" s="19" t="n">
        <f aca="false">(J5+I5+H5+E5+K5+F5+G5)/4</f>
        <v>787.25</v>
      </c>
      <c r="M5" s="20" t="n">
        <f aca="false">STDEVA(H5,I5,J5,E5,F5,G5)</f>
        <v>125.260728083466</v>
      </c>
      <c r="N5" s="20" t="n">
        <f aca="false">M5/L5*100</f>
        <v>15.9111753678585</v>
      </c>
      <c r="O5" s="21" t="n">
        <f aca="false">ROUND(L5,2)</f>
        <v>787.25</v>
      </c>
      <c r="P5" s="22" t="n">
        <f aca="false">O5*D5</f>
        <v>47235</v>
      </c>
    </row>
    <row r="6" customFormat="false" ht="51.6" hidden="false" customHeight="true" outlineLevel="0" collapsed="false">
      <c r="A6" s="14" t="n">
        <v>3</v>
      </c>
      <c r="B6" s="15" t="s">
        <v>23</v>
      </c>
      <c r="C6" s="15" t="s">
        <v>21</v>
      </c>
      <c r="D6" s="16" t="n">
        <v>50</v>
      </c>
      <c r="E6" s="17" t="n">
        <v>290</v>
      </c>
      <c r="F6" s="17" t="n">
        <v>493</v>
      </c>
      <c r="G6" s="17" t="n">
        <v>479</v>
      </c>
      <c r="H6" s="18" t="n">
        <v>486</v>
      </c>
      <c r="I6" s="18"/>
      <c r="J6" s="18"/>
      <c r="K6" s="18"/>
      <c r="L6" s="19" t="n">
        <f aca="false">(J6+I6+H6+E6+K6+F6+G6)/4</f>
        <v>437</v>
      </c>
      <c r="M6" s="20" t="n">
        <f aca="false">STDEVA(H6,I6,J6,E6,F6,G6)</f>
        <v>98.1665251838256</v>
      </c>
      <c r="N6" s="20" t="n">
        <f aca="false">M6/L6*100</f>
        <v>22.4637357400059</v>
      </c>
      <c r="O6" s="21" t="n">
        <f aca="false">ROUND(L6,2)</f>
        <v>437</v>
      </c>
      <c r="P6" s="22" t="n">
        <f aca="false">O6*D6</f>
        <v>21850</v>
      </c>
    </row>
    <row r="7" customFormat="false" ht="49.9" hidden="false" customHeight="true" outlineLevel="0" collapsed="false">
      <c r="A7" s="14" t="n">
        <v>4</v>
      </c>
      <c r="B7" s="15" t="s">
        <v>24</v>
      </c>
      <c r="C7" s="15" t="s">
        <v>21</v>
      </c>
      <c r="D7" s="16" t="n">
        <v>160</v>
      </c>
      <c r="E7" s="17" t="n">
        <v>260</v>
      </c>
      <c r="F7" s="17" t="n">
        <v>480</v>
      </c>
      <c r="G7" s="17" t="n">
        <v>466</v>
      </c>
      <c r="H7" s="18" t="n">
        <v>477</v>
      </c>
      <c r="I7" s="18"/>
      <c r="J7" s="18"/>
      <c r="K7" s="18"/>
      <c r="L7" s="19" t="n">
        <f aca="false">(J7+I7+H7+E7+K7+F7+G7)/4</f>
        <v>420.75</v>
      </c>
      <c r="M7" s="20" t="n">
        <f aca="false">STDEVA(H7,I7,J7,E7,F7,G7)</f>
        <v>107.335533103752</v>
      </c>
      <c r="N7" s="20" t="n">
        <f aca="false">M7/L7*100</f>
        <v>25.5105248018424</v>
      </c>
      <c r="O7" s="21" t="n">
        <f aca="false">ROUND(L7,2)</f>
        <v>420.75</v>
      </c>
      <c r="P7" s="22" t="n">
        <f aca="false">O7*D7</f>
        <v>67320</v>
      </c>
    </row>
    <row r="8" customFormat="false" ht="49.9" hidden="false" customHeight="true" outlineLevel="0" collapsed="false">
      <c r="A8" s="14" t="n">
        <v>5</v>
      </c>
      <c r="B8" s="15" t="s">
        <v>25</v>
      </c>
      <c r="C8" s="15" t="s">
        <v>21</v>
      </c>
      <c r="D8" s="16" t="n">
        <v>70</v>
      </c>
      <c r="E8" s="23" t="n">
        <v>265</v>
      </c>
      <c r="F8" s="23" t="n">
        <v>305</v>
      </c>
      <c r="G8" s="23" t="n">
        <v>298</v>
      </c>
      <c r="H8" s="23" t="n">
        <v>302</v>
      </c>
      <c r="I8" s="23"/>
      <c r="J8" s="18"/>
      <c r="K8" s="18"/>
      <c r="L8" s="19" t="n">
        <f aca="false">(J8+I8+H8+E8+K8+F8+G8)/4</f>
        <v>292.5</v>
      </c>
      <c r="M8" s="20" t="n">
        <f aca="false">STDEVA(H8,I8,J8,E8,F8,G8)</f>
        <v>18.5562208796224</v>
      </c>
      <c r="N8" s="20" t="n">
        <f aca="false">M8/L8*100</f>
        <v>6.34400713833245</v>
      </c>
      <c r="O8" s="21" t="n">
        <f aca="false">ROUND(L8,2)</f>
        <v>292.5</v>
      </c>
      <c r="P8" s="22" t="n">
        <f aca="false">O8*D8</f>
        <v>20475</v>
      </c>
    </row>
    <row r="9" customFormat="false" ht="47.3" hidden="false" customHeight="true" outlineLevel="0" collapsed="false">
      <c r="A9" s="14" t="n">
        <v>6</v>
      </c>
      <c r="B9" s="15" t="s">
        <v>26</v>
      </c>
      <c r="C9" s="15" t="s">
        <v>21</v>
      </c>
      <c r="D9" s="16" t="n">
        <v>360</v>
      </c>
      <c r="E9" s="17" t="n">
        <v>640</v>
      </c>
      <c r="F9" s="17" t="n">
        <v>1335</v>
      </c>
      <c r="G9" s="17" t="n">
        <v>1294</v>
      </c>
      <c r="H9" s="18" t="n">
        <v>1311</v>
      </c>
      <c r="I9" s="18"/>
      <c r="J9" s="18"/>
      <c r="K9" s="18"/>
      <c r="L9" s="19" t="n">
        <f aca="false">(J9+I9+H9+E9+K9+F9+G9)/4</f>
        <v>1145</v>
      </c>
      <c r="M9" s="20" t="n">
        <f aca="false">STDEVA(H9,I9,J9,E9,F9,G9)</f>
        <v>337.08653686158</v>
      </c>
      <c r="N9" s="20" t="n">
        <f aca="false">M9/L9*100</f>
        <v>29.4398722149852</v>
      </c>
      <c r="O9" s="21" t="n">
        <f aca="false">ROUND(L9,2)</f>
        <v>1145</v>
      </c>
      <c r="P9" s="22" t="n">
        <f aca="false">O9*D9</f>
        <v>412200</v>
      </c>
    </row>
    <row r="10" customFormat="false" ht="20.25" hidden="false" customHeight="true" outlineLevel="0" collapsed="false">
      <c r="A10" s="24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6"/>
      <c r="M10" s="27"/>
      <c r="N10" s="28"/>
      <c r="O10" s="29"/>
      <c r="P10" s="30" t="n">
        <f aca="false">SUM(P4:P9)</f>
        <v>772078</v>
      </c>
    </row>
    <row r="11" s="32" customFormat="true" ht="24.75" hidden="false" customHeight="true" outlineLevel="0" collapsed="false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AML11" s="33"/>
    </row>
    <row r="12" s="32" customFormat="true" ht="34.5" hidden="false" customHeight="true" outlineLevel="0" collapsed="false">
      <c r="A12" s="34" t="s">
        <v>27</v>
      </c>
      <c r="B12" s="34"/>
      <c r="C12" s="34"/>
      <c r="D12" s="31"/>
      <c r="E12" s="31"/>
      <c r="F12" s="31"/>
      <c r="G12" s="31"/>
      <c r="H12" s="31"/>
      <c r="I12" s="31"/>
      <c r="J12" s="31"/>
      <c r="K12" s="35"/>
      <c r="L12" s="35"/>
      <c r="M12" s="34" t="s">
        <v>28</v>
      </c>
      <c r="N12" s="34"/>
      <c r="O12" s="34"/>
      <c r="P12" s="34"/>
      <c r="AML12" s="33"/>
    </row>
    <row r="13" s="32" customFormat="true" ht="16.5" hidden="false" customHeight="true" outlineLevel="0" collapsed="false">
      <c r="A13" s="36" t="s">
        <v>29</v>
      </c>
      <c r="B13" s="36"/>
      <c r="C13" s="36"/>
      <c r="D13" s="31"/>
      <c r="E13" s="31"/>
      <c r="F13" s="31"/>
      <c r="G13" s="31"/>
      <c r="H13" s="31"/>
      <c r="I13" s="31"/>
      <c r="J13" s="31"/>
      <c r="K13" s="37"/>
      <c r="L13" s="38"/>
      <c r="M13" s="39" t="s">
        <v>30</v>
      </c>
      <c r="N13" s="39"/>
      <c r="O13" s="40"/>
      <c r="P13" s="40"/>
      <c r="AML13" s="33"/>
    </row>
    <row r="14" s="32" customFormat="true" ht="30.1" hidden="false" customHeight="true" outlineLevel="0" collapsed="false">
      <c r="A14" s="34" t="s">
        <v>31</v>
      </c>
      <c r="B14" s="34"/>
      <c r="C14" s="34"/>
      <c r="D14" s="37"/>
      <c r="E14" s="37"/>
      <c r="F14" s="37"/>
      <c r="G14" s="37"/>
      <c r="H14" s="37"/>
      <c r="I14" s="37"/>
      <c r="J14" s="37"/>
      <c r="K14" s="35"/>
      <c r="L14" s="35"/>
      <c r="M14" s="34" t="s">
        <v>32</v>
      </c>
      <c r="N14" s="34"/>
      <c r="O14" s="37"/>
      <c r="P14" s="37"/>
      <c r="AML14" s="33"/>
    </row>
    <row r="15" s="32" customFormat="true" ht="19.75" hidden="false" customHeight="true" outlineLevel="0" collapsed="false">
      <c r="A15" s="36" t="s">
        <v>29</v>
      </c>
      <c r="B15" s="36"/>
      <c r="C15" s="36"/>
      <c r="D15" s="37"/>
      <c r="E15" s="37"/>
      <c r="F15" s="37"/>
      <c r="G15" s="37"/>
      <c r="H15" s="37"/>
      <c r="I15" s="37"/>
      <c r="J15" s="37"/>
      <c r="K15" s="37"/>
      <c r="L15" s="38"/>
      <c r="M15" s="39" t="s">
        <v>30</v>
      </c>
      <c r="N15" s="39"/>
      <c r="O15" s="37"/>
      <c r="P15" s="37"/>
      <c r="AML15" s="33"/>
    </row>
    <row r="16" s="32" customFormat="true" ht="23.25" hidden="false" customHeight="true" outlineLevel="0" collapsed="false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1"/>
      <c r="P16" s="1"/>
      <c r="AML16" s="33"/>
    </row>
    <row r="17" s="32" customFormat="true" ht="32.25" hidden="false" customHeight="true" outlineLevel="0" collapsed="false">
      <c r="A17" s="41" t="s">
        <v>33</v>
      </c>
      <c r="B17" s="41"/>
      <c r="C17" s="41"/>
      <c r="D17" s="41"/>
      <c r="E17" s="41"/>
      <c r="F17" s="41"/>
      <c r="G17" s="41"/>
      <c r="H17" s="41"/>
      <c r="I17" s="41"/>
      <c r="J17" s="41"/>
      <c r="K17" s="37"/>
      <c r="L17" s="37"/>
      <c r="M17" s="37"/>
      <c r="N17" s="37"/>
      <c r="O17" s="42"/>
      <c r="P17" s="42"/>
      <c r="AML17" s="33"/>
    </row>
    <row r="18" s="32" customFormat="true" ht="63.75" hidden="false" customHeight="true" outlineLevel="0" collapsed="false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AML18" s="33"/>
    </row>
    <row r="19" s="32" customFormat="true" ht="31.5" hidden="false" customHeight="true" outlineLevel="0" collapsed="false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AML19" s="33"/>
    </row>
    <row r="20" s="32" customFormat="true" ht="27.75" hidden="false" customHeight="true" outlineLevel="0" collapsed="false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AML20" s="33"/>
    </row>
    <row r="21" s="32" customFormat="true" ht="69" hidden="false" customHeight="tru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AML21" s="33"/>
    </row>
    <row r="22" s="32" customFormat="true" ht="69" hidden="false" customHeight="true" outlineLevel="0" collapsed="false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AML22" s="33"/>
    </row>
    <row r="23" s="32" customFormat="true" ht="64.5" hidden="false" customHeight="tru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AML23" s="33"/>
    </row>
    <row r="24" s="32" customFormat="true" ht="60.75" hidden="false" customHeight="true" outlineLevel="0" collapsed="false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AML24" s="33"/>
    </row>
    <row r="25" s="32" customFormat="true" ht="63.75" hidden="false" customHeight="true" outlineLevel="0" collapsed="false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AML25" s="33"/>
    </row>
    <row r="26" s="32" customFormat="true" ht="57" hidden="false" customHeight="true" outlineLevel="0" collapsed="false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AML26" s="33"/>
    </row>
    <row r="27" s="43" customFormat="true" ht="30.75" hidden="false" customHeight="true" outlineLevel="0" collapsed="false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AML27" s="33"/>
    </row>
    <row r="28" customFormat="false" ht="126" hidden="false" customHeight="true" outlineLevel="0" collapsed="false"/>
    <row r="29" customFormat="false" ht="15.75" hidden="false" customHeight="true" outlineLevel="0" collapsed="false"/>
    <row r="30" s="42" customFormat="true" ht="15.75" hidden="false" customHeight="true" outlineLevel="0" collapsed="false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AML30" s="33"/>
    </row>
    <row r="31" s="42" customFormat="true" ht="15" hidden="false" customHeight="false" outlineLevel="0" collapsed="false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AML31" s="33"/>
    </row>
    <row r="32" s="42" customFormat="true" ht="11.25" hidden="false" customHeight="true" outlineLevel="0" collapsed="false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AML32" s="33"/>
    </row>
    <row r="33" customFormat="false" ht="48" hidden="false" customHeight="true" outlineLevel="0" collapsed="false"/>
    <row r="34" s="42" customFormat="true" ht="15.75" hidden="false" customHeight="true" outlineLevel="0" collapsed="false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AML34" s="33"/>
    </row>
  </sheetData>
  <mergeCells count="19">
    <mergeCell ref="A1:P1"/>
    <mergeCell ref="A2:A3"/>
    <mergeCell ref="B2:B3"/>
    <mergeCell ref="C2:C3"/>
    <mergeCell ref="D2:D3"/>
    <mergeCell ref="E2:J2"/>
    <mergeCell ref="L2:N2"/>
    <mergeCell ref="O2:P2"/>
    <mergeCell ref="A11:P11"/>
    <mergeCell ref="A12:C12"/>
    <mergeCell ref="M12:N12"/>
    <mergeCell ref="O12:P12"/>
    <mergeCell ref="A13:C13"/>
    <mergeCell ref="M13:N13"/>
    <mergeCell ref="O13:P13"/>
    <mergeCell ref="A14:C14"/>
    <mergeCell ref="M14:N14"/>
    <mergeCell ref="A15:C15"/>
    <mergeCell ref="M15:N15"/>
  </mergeCells>
  <conditionalFormatting sqref="N4:N10">
    <cfRule type="cellIs" priority="2" operator="greaterThan" aboveAverage="0" equalAverage="0" bottom="0" percent="0" rank="0" text="" dxfId="0">
      <formula>33</formula>
    </cfRule>
  </conditionalFormatting>
  <printOptions headings="false" gridLines="false" gridLinesSet="true" horizontalCentered="false" verticalCentered="false"/>
  <pageMargins left="0.629861111111111" right="0.433333333333333" top="0.551388888888889" bottom="0.393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213</TotalTime>
  <Application>LibreOffice/26.2.1.2$Windows_X86_64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2014-01-27T12:39:27Z</dcterms:created>
  <dc:creator>Comp I3</dc:creator>
  <dc:description/>
  <dc:language>ru-RU</dc:language>
  <cp:lastModifiedBy/>
  <cp:lastPrinted>2026-03-03T11:28:43Z</cp:lastPrinted>
  <dcterms:modified xsi:type="dcterms:W3CDTF">2026-08-25T13:10:16Z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