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Группа закупок\Торги 2026 года\ЭКСП\0072-ЭКСП БЕЗ-2026-ЧеГЭС (СО для МСП)\на публикацию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НМЦ'!$A$1:$Z$57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35" i="1" l="1"/>
  <c r="M35" i="1"/>
  <c r="K35" i="1"/>
  <c r="F35" i="1"/>
  <c r="E35" i="1"/>
  <c r="Z34" i="1"/>
  <c r="M34" i="1"/>
  <c r="K34" i="1"/>
  <c r="F34" i="1"/>
  <c r="E34" i="1"/>
  <c r="Z33" i="1"/>
  <c r="M33" i="1"/>
  <c r="K33" i="1"/>
  <c r="F33" i="1"/>
  <c r="E33" i="1"/>
  <c r="Z32" i="1"/>
  <c r="M32" i="1"/>
  <c r="K32" i="1"/>
  <c r="F32" i="1"/>
  <c r="E32" i="1"/>
  <c r="Z31" i="1"/>
  <c r="M31" i="1"/>
  <c r="K31" i="1"/>
  <c r="F31" i="1"/>
  <c r="E31" i="1"/>
  <c r="Z30" i="1"/>
  <c r="M30" i="1"/>
  <c r="K30" i="1"/>
  <c r="F30" i="1"/>
  <c r="E30" i="1"/>
  <c r="Z29" i="1"/>
  <c r="M29" i="1"/>
  <c r="K29" i="1"/>
  <c r="F29" i="1"/>
  <c r="E29" i="1"/>
  <c r="Z28" i="1"/>
  <c r="M28" i="1"/>
  <c r="K28" i="1"/>
  <c r="F28" i="1"/>
  <c r="E28" i="1"/>
  <c r="Z27" i="1"/>
  <c r="M27" i="1"/>
  <c r="K27" i="1"/>
  <c r="F27" i="1"/>
  <c r="E27" i="1"/>
  <c r="Z26" i="1"/>
  <c r="M26" i="1"/>
  <c r="K26" i="1"/>
  <c r="F26" i="1"/>
  <c r="E26" i="1"/>
  <c r="Z25" i="1"/>
  <c r="M25" i="1"/>
  <c r="K25" i="1"/>
  <c r="F25" i="1"/>
  <c r="E25" i="1"/>
  <c r="Z24" i="1"/>
  <c r="M24" i="1"/>
  <c r="K24" i="1"/>
  <c r="F24" i="1"/>
  <c r="E24" i="1"/>
  <c r="Z23" i="1"/>
  <c r="M23" i="1"/>
  <c r="K23" i="1"/>
  <c r="F23" i="1"/>
  <c r="E23" i="1"/>
  <c r="Z22" i="1"/>
  <c r="M22" i="1"/>
  <c r="K22" i="1"/>
  <c r="F22" i="1"/>
  <c r="E22" i="1"/>
  <c r="Z21" i="1"/>
  <c r="M21" i="1"/>
  <c r="K21" i="1"/>
  <c r="F21" i="1"/>
  <c r="E21" i="1"/>
  <c r="Z20" i="1"/>
  <c r="M20" i="1"/>
  <c r="K20" i="1"/>
  <c r="F20" i="1"/>
  <c r="E20" i="1"/>
  <c r="Z19" i="1"/>
  <c r="M19" i="1"/>
  <c r="K19" i="1"/>
  <c r="F19" i="1"/>
  <c r="E19" i="1"/>
  <c r="Z18" i="1"/>
  <c r="M18" i="1"/>
  <c r="K18" i="1"/>
  <c r="F18" i="1"/>
  <c r="E18" i="1"/>
  <c r="Z17" i="1"/>
  <c r="M17" i="1"/>
  <c r="K17" i="1"/>
  <c r="F17" i="1"/>
  <c r="E17" i="1"/>
  <c r="Z16" i="1"/>
  <c r="M16" i="1"/>
  <c r="K16" i="1"/>
  <c r="F16" i="1"/>
  <c r="E16" i="1"/>
  <c r="Z15" i="1"/>
  <c r="M15" i="1"/>
  <c r="K15" i="1"/>
  <c r="F15" i="1"/>
  <c r="E15" i="1"/>
  <c r="Z14" i="1"/>
  <c r="Z36" i="1" s="1"/>
  <c r="M14" i="1"/>
  <c r="M36" i="1" s="1"/>
  <c r="K14" i="1"/>
  <c r="F14" i="1"/>
  <c r="E14" i="1"/>
  <c r="M38" i="1" l="1"/>
  <c r="M37" i="1"/>
  <c r="Z37" i="1"/>
  <c r="Z38" i="1" s="1"/>
</calcChain>
</file>

<file path=xl/sharedStrings.xml><?xml version="1.0" encoding="utf-8"?>
<sst xmlns="http://schemas.openxmlformats.org/spreadsheetml/2006/main" count="227" uniqueCount="79">
  <si>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</si>
  <si>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</si>
  <si>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</si>
  <si>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</si>
  <si>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</si>
  <si>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</si>
  <si>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</si>
  <si>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</si>
  <si>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</si>
  <si>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</si>
  <si>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</si>
  <si>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</si>
  <si>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</si>
  <si>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</si>
  <si>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</si>
  <si>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</si>
  <si>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</si>
  <si>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</si>
  <si>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</si>
  <si>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</si>
  <si>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</si>
  <si>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</si>
  <si>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</si>
  <si>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</si>
  <si>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Полоса В1-ВТ3-4х40 ГОСТ 103-2006, L=5750 мм</t>
  </si>
  <si>
    <t>1039,68/144</t>
  </si>
  <si>
    <t>…</t>
  </si>
  <si>
    <t>Национальный режим не предоставляется – преимущество</t>
  </si>
  <si>
    <t>25.11.23.119</t>
  </si>
  <si>
    <t>кг/шт</t>
  </si>
  <si>
    <t>столбцы 6, 7</t>
  </si>
  <si>
    <t>Товар отсутствует в реестре</t>
  </si>
  <si>
    <t>Полоса В1-ВТ3-4х50 ГОСТ 103-2006, L=5750 мм</t>
  </si>
  <si>
    <t>1300,32/144</t>
  </si>
  <si>
    <t>Уголок В-75x75x6 ГОСТ 8509-93, L=1000 мм</t>
  </si>
  <si>
    <t>4960,8/720</t>
  </si>
  <si>
    <t>Канат стальной 15-Г-В-Ж-Н-Р-1570 ГОСТ 3067-88,  L= 650 мм</t>
  </si>
  <si>
    <t>86,4/144</t>
  </si>
  <si>
    <t>Канат стальной 15-Г-В-Ж-Н-Р-1570 ГОСТ 3067-88,  L= 6150 мм</t>
  </si>
  <si>
    <t>416,88/72</t>
  </si>
  <si>
    <t>Болт М10-6gx35.88.35.0112 ГОСТ 7798-70</t>
  </si>
  <si>
    <t>шт</t>
  </si>
  <si>
    <t>Болт М10-6gx45.88.35.0112 ГОСТ 7798-70</t>
  </si>
  <si>
    <t>Болт М20-6gx55.88.35.0112 ГОСТ 7798-70</t>
  </si>
  <si>
    <t>Болт М20-6gx95.88.35.0112 ГОСТ 7798-70</t>
  </si>
  <si>
    <t>Гайка М10-6H.8.35.0112 ГОСТ 5915-70</t>
  </si>
  <si>
    <t>Гайка М20-6H.8.35.0112 ГОСТ 5915-70</t>
  </si>
  <si>
    <t>Зажим 16 ГОСТ 13186-67</t>
  </si>
  <si>
    <t>Коуш 45 ГОСТ 2224-93</t>
  </si>
  <si>
    <t>Талреп 5,0 ВВ-ОС ГОСТ 9690-71</t>
  </si>
  <si>
    <t>Шайба 10 65Г 0112 ГОСТ 6402-70</t>
  </si>
  <si>
    <t>Шайба 32.04.0112 ГОСТ 9649-78</t>
  </si>
  <si>
    <t>Шайба 20.04.0112 ГОСТ 10906-78</t>
  </si>
  <si>
    <t>Шайба C.20.04.0112 ГОСТ 11371-78</t>
  </si>
  <si>
    <t>Шплинт 8 х 56.0.0112 ГОСТ 397-79</t>
  </si>
  <si>
    <t>Винтовой карабин STARFIX- 54932-1 Q=2500 кг.</t>
  </si>
  <si>
    <t>Кровельный саморез по металлу, с шайбой и резиновой прокладкой "ОМАХ" 5,5 х 20</t>
  </si>
  <si>
    <t xml:space="preserve">Профнастил оцинкованный окрашенный НС44-1000 RAL 9002, толщ. 0,7. Ширина — 1000 мм, длина — 5745 мм
</t>
  </si>
  <si>
    <t>413,64/72</t>
  </si>
  <si>
    <t>м2/шт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</si>
  <si>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</si>
  <si>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</si>
  <si>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</si>
  <si>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</si>
  <si>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</si>
  <si>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</si>
  <si>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</si>
  <si>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</si>
  <si>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</si>
  <si>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</si>
  <si>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rgb="FF000000"/>
        <rFont val="Times New Roman"/>
        <family val="1"/>
        <charset val="1"/>
      </rPr>
      <t xml:space="preserve">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</t>
    </r>
    <r>
      <rPr>
        <i/>
        <sz val="12"/>
        <rFont val="Times New Roman"/>
        <family val="1"/>
        <charset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 xml:space="preserve">
Примечание</t>
    </r>
    <r>
      <rPr>
        <b/>
        <i/>
        <sz val="12"/>
        <color rgb="FF000000"/>
        <rFont val="Times New Roman"/>
        <family val="1"/>
        <charset val="204"/>
      </rPr>
      <t>:</t>
    </r>
    <r>
      <rPr>
        <i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rgb="FF000000"/>
        <rFont val="Times New Roman"/>
        <family val="1"/>
        <charset val="204"/>
      </rPr>
      <t xml:space="preserve">ВНИМАНИЕ: </t>
    </r>
    <r>
      <rPr>
        <i/>
        <u/>
        <sz val="13"/>
        <color rgb="FF000000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</si>
  <si>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</si>
  <si>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</si>
  <si>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</si>
  <si>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минимальная обязательная доля</t>
  </si>
  <si>
    <t>столбец 6, столбец 7 (при наличии информации)</t>
  </si>
  <si>
    <t>не применимо</t>
  </si>
  <si>
    <t>Требования к подтверждающим документам установлены в Технических требованиях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</si>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</sst>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u/>
      <sz val="13"/>
      <color rgb="FF000000"/>
      <name val="Times New Roman"/>
      <family val="1"/>
      <charset val="204"/>
    </font>
    <font>
      <i/>
      <u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5" borderId="0" xfId="0" applyFont="1" applyFill="1" applyBorder="1" applyAlignment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center" wrapText="1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/>
    </xf>
    <xf numFmtId="0" fontId="1" fillId="3" borderId="0" xfId="0" applyFont="1" applyFill="1" applyAlignment="1" applyProtection="1">
      <alignment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49" fontId="1" fillId="3" borderId="9" xfId="0" applyNumberFormat="1" applyFont="1" applyFill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>
      <alignment horizontal="center" vertical="center"/>
    </xf>
    <xf numFmtId="0" fontId="9" fillId="4" borderId="13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4" fontId="3" fillId="0" borderId="9" xfId="0" applyNumberFormat="1" applyFont="1" applyBorder="1" applyAlignment="1">
      <alignment horizontal="right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9" fontId="3" fillId="3" borderId="9" xfId="0" applyNumberFormat="1" applyFont="1" applyFill="1" applyBorder="1" applyAlignment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3" borderId="7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0" fillId="0" borderId="15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8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57"/>
  <sheetViews>
    <sheetView showGridLines="0" tabSelected="1" view="pageBreakPreview" topLeftCell="A28" zoomScale="70" zoomScaleNormal="70" zoomScalePageLayoutView="70" workbookViewId="0">
      <selection activeCell="Q39" sqref="Q39:Z42"/>
    </sheetView>
  </sheetViews>
  <sheetFormatPr defaultColWidth="18.5703125" defaultRowHeight="15.75"/>
  <cols>
    <col min="1" max="2" width="4.5703125" style="12" customWidth="1"/>
    <col min="3" max="3" width="6.5703125" style="12" customWidth="1"/>
    <col min="4" max="4" width="30.5703125" style="12" customWidth="1"/>
    <col min="5" max="5" width="63.7109375" style="12" customWidth="1"/>
    <col min="6" max="7" width="14.5703125" style="12" customWidth="1"/>
    <col min="8" max="8" width="27.85546875" style="12" customWidth="1"/>
    <col min="9" max="9" width="40.5703125" style="12" customWidth="1"/>
    <col min="10" max="10" width="28.85546875" style="12" customWidth="1"/>
    <col min="11" max="13" width="18.5703125" style="12"/>
    <col min="14" max="16" width="4.5703125" style="12" customWidth="1"/>
    <col min="17" max="17" width="6.5703125" style="12" customWidth="1"/>
    <col min="18" max="18" width="32.7109375" style="12" customWidth="1"/>
    <col min="19" max="19" width="70.5703125" style="12" customWidth="1"/>
    <col min="20" max="20" width="24.5703125" style="12" customWidth="1"/>
    <col min="21" max="21" width="14.7109375" style="12" customWidth="1"/>
    <col min="22" max="22" width="15.28515625" style="12" customWidth="1"/>
    <col min="23" max="23" width="39.28515625" style="12" customWidth="1"/>
    <col min="24" max="24" width="24.42578125" style="12" customWidth="1"/>
    <col min="25" max="26" width="20.5703125" style="12" customWidth="1"/>
    <col min="27" max="16384" width="18.5703125" style="12"/>
  </cols>
  <sheetData>
    <row r="1" spans="2:26" ht="16.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Q1" s="14"/>
      <c r="R1" s="15"/>
      <c r="S1" s="14"/>
      <c r="T1" s="15"/>
      <c r="U1" s="15"/>
      <c r="V1" s="15"/>
      <c r="W1" s="15"/>
      <c r="X1" s="15"/>
      <c r="Y1" s="15"/>
      <c r="Z1" s="15"/>
    </row>
    <row r="2" spans="2:26" ht="47.25" customHeight="1"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2:26" ht="15.75" customHeight="1">
      <c r="B3" s="19"/>
      <c r="C3" s="20" t="s">
        <v>0</v>
      </c>
      <c r="D3" s="20"/>
      <c r="E3" s="20"/>
      <c r="F3" s="20"/>
      <c r="G3" s="20"/>
      <c r="H3" s="20"/>
      <c r="N3" s="21"/>
    </row>
    <row r="4" spans="2:26" ht="15.75" customHeight="1">
      <c r="B4" s="19"/>
      <c r="C4" s="22" t="s">
        <v>1</v>
      </c>
      <c r="D4" s="22"/>
      <c r="E4" s="22"/>
      <c r="F4" s="20"/>
      <c r="G4" s="20"/>
      <c r="H4" s="20"/>
      <c r="N4" s="21"/>
    </row>
    <row r="5" spans="2:26" ht="24" customHeight="1">
      <c r="B5" s="19"/>
      <c r="F5" s="20"/>
      <c r="G5" s="20"/>
      <c r="H5" s="20"/>
      <c r="N5" s="21"/>
      <c r="Q5" s="14"/>
      <c r="R5" s="14"/>
    </row>
    <row r="6" spans="2:26">
      <c r="B6" s="19"/>
      <c r="C6" s="11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1"/>
      <c r="Q6" s="11" t="s">
        <v>3</v>
      </c>
      <c r="R6" s="11"/>
      <c r="S6" s="11"/>
      <c r="T6" s="11"/>
      <c r="U6" s="11"/>
      <c r="V6" s="11"/>
      <c r="W6" s="11"/>
      <c r="X6" s="11"/>
      <c r="Y6" s="11"/>
      <c r="Z6" s="11"/>
    </row>
    <row r="7" spans="2:26" ht="24" customHeight="1">
      <c r="B7" s="19"/>
      <c r="N7" s="21"/>
    </row>
    <row r="8" spans="2:26" ht="24" customHeight="1">
      <c r="B8" s="19"/>
      <c r="C8" s="10" t="s">
        <v>4</v>
      </c>
      <c r="D8" s="10"/>
      <c r="F8" s="9"/>
      <c r="G8" s="9"/>
      <c r="N8" s="21"/>
    </row>
    <row r="9" spans="2:26" ht="24" customHeight="1">
      <c r="B9" s="19"/>
      <c r="C9" s="10" t="s">
        <v>5</v>
      </c>
      <c r="D9" s="10"/>
      <c r="F9" s="8"/>
      <c r="G9" s="8"/>
      <c r="N9" s="21"/>
    </row>
    <row r="10" spans="2:26" ht="24" customHeight="1">
      <c r="B10" s="19"/>
      <c r="C10" s="10" t="s">
        <v>6</v>
      </c>
      <c r="D10" s="10"/>
      <c r="F10" s="8"/>
      <c r="G10" s="8"/>
      <c r="N10" s="21"/>
    </row>
    <row r="11" spans="2:26">
      <c r="B11" s="19"/>
      <c r="N11" s="21"/>
    </row>
    <row r="12" spans="2:26" ht="184.5" customHeight="1">
      <c r="B12" s="19"/>
      <c r="C12" s="23" t="s">
        <v>7</v>
      </c>
      <c r="D12" s="23" t="s">
        <v>8</v>
      </c>
      <c r="E12" s="23" t="s">
        <v>9</v>
      </c>
      <c r="F12" s="23" t="s">
        <v>10</v>
      </c>
      <c r="G12" s="23" t="s">
        <v>11</v>
      </c>
      <c r="H12" s="23" t="s">
        <v>12</v>
      </c>
      <c r="I12" s="23" t="s">
        <v>13</v>
      </c>
      <c r="J12" s="23" t="s">
        <v>14</v>
      </c>
      <c r="K12" s="23" t="s">
        <v>15</v>
      </c>
      <c r="L12" s="23" t="s">
        <v>16</v>
      </c>
      <c r="M12" s="23" t="s">
        <v>17</v>
      </c>
      <c r="N12" s="21"/>
      <c r="Q12" s="24" t="s">
        <v>7</v>
      </c>
      <c r="R12" s="24" t="s">
        <v>18</v>
      </c>
      <c r="S12" s="24" t="s">
        <v>19</v>
      </c>
      <c r="T12" s="24" t="s">
        <v>20</v>
      </c>
      <c r="U12" s="24" t="s">
        <v>10</v>
      </c>
      <c r="V12" s="24" t="s">
        <v>11</v>
      </c>
      <c r="W12" s="25" t="s">
        <v>21</v>
      </c>
      <c r="X12" s="25" t="s">
        <v>22</v>
      </c>
      <c r="Y12" s="24" t="s">
        <v>15</v>
      </c>
      <c r="Z12" s="24" t="s">
        <v>23</v>
      </c>
    </row>
    <row r="13" spans="2:26">
      <c r="B13" s="19"/>
      <c r="C13" s="26">
        <v>1</v>
      </c>
      <c r="D13" s="26">
        <v>2</v>
      </c>
      <c r="E13" s="26">
        <v>3</v>
      </c>
      <c r="F13" s="27">
        <v>4</v>
      </c>
      <c r="G13" s="26">
        <v>5</v>
      </c>
      <c r="H13" s="26">
        <v>6</v>
      </c>
      <c r="I13" s="26">
        <v>7</v>
      </c>
      <c r="J13" s="27">
        <v>8</v>
      </c>
      <c r="K13" s="26">
        <v>9</v>
      </c>
      <c r="L13" s="26">
        <v>10</v>
      </c>
      <c r="M13" s="26">
        <v>11</v>
      </c>
      <c r="N13" s="21"/>
      <c r="Q13" s="28">
        <v>1</v>
      </c>
      <c r="R13" s="29">
        <v>2</v>
      </c>
      <c r="S13" s="28">
        <v>3</v>
      </c>
      <c r="T13" s="28">
        <v>4</v>
      </c>
      <c r="U13" s="29">
        <v>5</v>
      </c>
      <c r="V13" s="29">
        <v>6</v>
      </c>
      <c r="W13" s="30">
        <v>7</v>
      </c>
      <c r="X13" s="30">
        <v>8</v>
      </c>
      <c r="Y13" s="28">
        <v>9</v>
      </c>
      <c r="Z13" s="28">
        <v>10</v>
      </c>
    </row>
    <row r="14" spans="2:26" s="31" customFormat="1" ht="72" customHeight="1">
      <c r="B14" s="32"/>
      <c r="C14" s="33">
        <v>1</v>
      </c>
      <c r="D14" s="34" t="s">
        <v>24</v>
      </c>
      <c r="E14" s="35" t="str">
        <f t="shared" ref="E14:E35" si="0">S14</f>
        <v>Национальный режим не предоставляется – преимущество</v>
      </c>
      <c r="F14" s="33" t="str">
        <f t="shared" ref="F14:F35" si="1">U14</f>
        <v>кг/шт</v>
      </c>
      <c r="G14" s="36" t="s">
        <v>25</v>
      </c>
      <c r="H14" s="37" t="s">
        <v>26</v>
      </c>
      <c r="I14" s="38" t="s">
        <v>26</v>
      </c>
      <c r="J14" s="38"/>
      <c r="K14" s="39">
        <f t="shared" ref="K14:K35" si="2">Y14</f>
        <v>0</v>
      </c>
      <c r="L14" s="40">
        <v>0</v>
      </c>
      <c r="M14" s="41">
        <f>144*L14</f>
        <v>0</v>
      </c>
      <c r="N14" s="42"/>
      <c r="Q14" s="43">
        <v>1</v>
      </c>
      <c r="R14" s="44" t="s">
        <v>24</v>
      </c>
      <c r="S14" s="35" t="s">
        <v>27</v>
      </c>
      <c r="T14" s="45" t="s">
        <v>28</v>
      </c>
      <c r="U14" s="46" t="s">
        <v>29</v>
      </c>
      <c r="V14" s="46" t="s">
        <v>25</v>
      </c>
      <c r="W14" s="47" t="s">
        <v>30</v>
      </c>
      <c r="X14" s="48" t="s">
        <v>31</v>
      </c>
      <c r="Y14" s="41">
        <v>0</v>
      </c>
      <c r="Z14" s="41">
        <f>Y14*144</f>
        <v>0</v>
      </c>
    </row>
    <row r="15" spans="2:26" s="31" customFormat="1" ht="72" customHeight="1">
      <c r="B15" s="32"/>
      <c r="C15" s="33">
        <v>2</v>
      </c>
      <c r="D15" s="34" t="s">
        <v>32</v>
      </c>
      <c r="E15" s="35" t="str">
        <f t="shared" si="0"/>
        <v>Национальный режим не предоставляется – преимущество</v>
      </c>
      <c r="F15" s="33" t="str">
        <f t="shared" si="1"/>
        <v>кг/шт</v>
      </c>
      <c r="G15" s="36" t="s">
        <v>33</v>
      </c>
      <c r="H15" s="37" t="s">
        <v>26</v>
      </c>
      <c r="I15" s="38" t="s">
        <v>26</v>
      </c>
      <c r="J15" s="38"/>
      <c r="K15" s="39">
        <f t="shared" si="2"/>
        <v>0</v>
      </c>
      <c r="L15" s="40">
        <v>0</v>
      </c>
      <c r="M15" s="41">
        <f>144*L15</f>
        <v>0</v>
      </c>
      <c r="N15" s="42"/>
      <c r="Q15" s="43">
        <v>2</v>
      </c>
      <c r="R15" s="44" t="s">
        <v>32</v>
      </c>
      <c r="S15" s="35" t="s">
        <v>27</v>
      </c>
      <c r="T15" s="45" t="s">
        <v>28</v>
      </c>
      <c r="U15" s="46" t="s">
        <v>29</v>
      </c>
      <c r="V15" s="46" t="s">
        <v>33</v>
      </c>
      <c r="W15" s="47" t="s">
        <v>30</v>
      </c>
      <c r="X15" s="48" t="s">
        <v>31</v>
      </c>
      <c r="Y15" s="41">
        <v>0</v>
      </c>
      <c r="Z15" s="41">
        <f>Y15*144</f>
        <v>0</v>
      </c>
    </row>
    <row r="16" spans="2:26" s="31" customFormat="1" ht="72" customHeight="1">
      <c r="B16" s="32"/>
      <c r="C16" s="33">
        <v>3</v>
      </c>
      <c r="D16" s="34" t="s">
        <v>34</v>
      </c>
      <c r="E16" s="35" t="str">
        <f t="shared" si="0"/>
        <v>Национальный режим не предоставляется – преимущество</v>
      </c>
      <c r="F16" s="33" t="str">
        <f t="shared" si="1"/>
        <v>кг/шт</v>
      </c>
      <c r="G16" s="36" t="s">
        <v>35</v>
      </c>
      <c r="H16" s="37" t="s">
        <v>26</v>
      </c>
      <c r="I16" s="38" t="s">
        <v>26</v>
      </c>
      <c r="J16" s="38"/>
      <c r="K16" s="39">
        <f t="shared" si="2"/>
        <v>0</v>
      </c>
      <c r="L16" s="40">
        <v>0</v>
      </c>
      <c r="M16" s="41">
        <f>720*L16</f>
        <v>0</v>
      </c>
      <c r="N16" s="42"/>
      <c r="Q16" s="43">
        <v>3</v>
      </c>
      <c r="R16" s="44" t="s">
        <v>34</v>
      </c>
      <c r="S16" s="35" t="s">
        <v>27</v>
      </c>
      <c r="T16" s="45" t="s">
        <v>28</v>
      </c>
      <c r="U16" s="46" t="s">
        <v>29</v>
      </c>
      <c r="V16" s="46" t="s">
        <v>35</v>
      </c>
      <c r="W16" s="47" t="s">
        <v>30</v>
      </c>
      <c r="X16" s="48" t="s">
        <v>31</v>
      </c>
      <c r="Y16" s="41">
        <v>0</v>
      </c>
      <c r="Z16" s="41">
        <f>Y16*720</f>
        <v>0</v>
      </c>
    </row>
    <row r="17" spans="2:26" s="31" customFormat="1" ht="72" customHeight="1">
      <c r="B17" s="32"/>
      <c r="C17" s="33">
        <v>4</v>
      </c>
      <c r="D17" s="34" t="s">
        <v>36</v>
      </c>
      <c r="E17" s="35" t="str">
        <f t="shared" si="0"/>
        <v>Национальный режим не предоставляется – преимущество</v>
      </c>
      <c r="F17" s="33" t="str">
        <f t="shared" si="1"/>
        <v>кг/шт</v>
      </c>
      <c r="G17" s="36" t="s">
        <v>37</v>
      </c>
      <c r="H17" s="37" t="s">
        <v>26</v>
      </c>
      <c r="I17" s="38" t="s">
        <v>26</v>
      </c>
      <c r="J17" s="38"/>
      <c r="K17" s="39">
        <f t="shared" si="2"/>
        <v>0</v>
      </c>
      <c r="L17" s="40">
        <v>0</v>
      </c>
      <c r="M17" s="41">
        <f>144*L17</f>
        <v>0</v>
      </c>
      <c r="N17" s="42"/>
      <c r="Q17" s="43">
        <v>4</v>
      </c>
      <c r="R17" s="44" t="s">
        <v>36</v>
      </c>
      <c r="S17" s="35" t="s">
        <v>27</v>
      </c>
      <c r="T17" s="45" t="s">
        <v>28</v>
      </c>
      <c r="U17" s="46" t="s">
        <v>29</v>
      </c>
      <c r="V17" s="46" t="s">
        <v>37</v>
      </c>
      <c r="W17" s="47" t="s">
        <v>30</v>
      </c>
      <c r="X17" s="48" t="s">
        <v>31</v>
      </c>
      <c r="Y17" s="41">
        <v>0</v>
      </c>
      <c r="Z17" s="41">
        <f>Y17*144</f>
        <v>0</v>
      </c>
    </row>
    <row r="18" spans="2:26" s="31" customFormat="1" ht="72" customHeight="1">
      <c r="B18" s="32"/>
      <c r="C18" s="33">
        <v>5</v>
      </c>
      <c r="D18" s="34" t="s">
        <v>38</v>
      </c>
      <c r="E18" s="35" t="str">
        <f t="shared" si="0"/>
        <v>Национальный режим не предоставляется – преимущество</v>
      </c>
      <c r="F18" s="33" t="str">
        <f t="shared" si="1"/>
        <v>кг/шт</v>
      </c>
      <c r="G18" s="36" t="s">
        <v>39</v>
      </c>
      <c r="H18" s="37"/>
      <c r="I18" s="38"/>
      <c r="J18" s="38"/>
      <c r="K18" s="39">
        <f t="shared" si="2"/>
        <v>0</v>
      </c>
      <c r="L18" s="40">
        <v>0</v>
      </c>
      <c r="M18" s="41">
        <f>144*L18</f>
        <v>0</v>
      </c>
      <c r="N18" s="42"/>
      <c r="Q18" s="43">
        <v>5</v>
      </c>
      <c r="R18" s="44" t="s">
        <v>38</v>
      </c>
      <c r="S18" s="35" t="s">
        <v>27</v>
      </c>
      <c r="T18" s="45" t="s">
        <v>28</v>
      </c>
      <c r="U18" s="46" t="s">
        <v>29</v>
      </c>
      <c r="V18" s="46" t="s">
        <v>39</v>
      </c>
      <c r="W18" s="47" t="s">
        <v>30</v>
      </c>
      <c r="X18" s="48" t="s">
        <v>31</v>
      </c>
      <c r="Y18" s="41">
        <v>0</v>
      </c>
      <c r="Z18" s="41">
        <f>Y18*72</f>
        <v>0</v>
      </c>
    </row>
    <row r="19" spans="2:26" s="31" customFormat="1" ht="72" customHeight="1">
      <c r="B19" s="32"/>
      <c r="C19" s="33">
        <v>6</v>
      </c>
      <c r="D19" s="34" t="s">
        <v>40</v>
      </c>
      <c r="E19" s="35" t="str">
        <f t="shared" si="0"/>
        <v>Национальный режим не предоставляется – преимущество</v>
      </c>
      <c r="F19" s="33" t="str">
        <f t="shared" si="1"/>
        <v>шт</v>
      </c>
      <c r="G19" s="36">
        <v>1856</v>
      </c>
      <c r="H19" s="37"/>
      <c r="I19" s="38"/>
      <c r="J19" s="38"/>
      <c r="K19" s="39">
        <f t="shared" si="2"/>
        <v>0</v>
      </c>
      <c r="L19" s="40">
        <v>0</v>
      </c>
      <c r="M19" s="41">
        <f t="shared" ref="M19:M34" si="3">G19*L19</f>
        <v>0</v>
      </c>
      <c r="N19" s="42"/>
      <c r="Q19" s="43">
        <v>6</v>
      </c>
      <c r="R19" s="44" t="s">
        <v>40</v>
      </c>
      <c r="S19" s="35" t="s">
        <v>27</v>
      </c>
      <c r="T19" s="45" t="s">
        <v>28</v>
      </c>
      <c r="U19" s="46" t="s">
        <v>41</v>
      </c>
      <c r="V19" s="46">
        <v>1856</v>
      </c>
      <c r="W19" s="47" t="s">
        <v>30</v>
      </c>
      <c r="X19" s="48" t="s">
        <v>31</v>
      </c>
      <c r="Y19" s="41">
        <v>0</v>
      </c>
      <c r="Z19" s="41">
        <f t="shared" ref="Z19:Z34" si="4">V19*Y19</f>
        <v>0</v>
      </c>
    </row>
    <row r="20" spans="2:26" s="31" customFormat="1" ht="72" customHeight="1">
      <c r="B20" s="32"/>
      <c r="C20" s="33">
        <v>7</v>
      </c>
      <c r="D20" s="34" t="s">
        <v>42</v>
      </c>
      <c r="E20" s="35" t="str">
        <f t="shared" si="0"/>
        <v>Национальный режим не предоставляется – преимущество</v>
      </c>
      <c r="F20" s="33" t="str">
        <f t="shared" si="1"/>
        <v>шт</v>
      </c>
      <c r="G20" s="36">
        <v>448</v>
      </c>
      <c r="H20" s="37"/>
      <c r="I20" s="38"/>
      <c r="J20" s="38"/>
      <c r="K20" s="39">
        <f t="shared" si="2"/>
        <v>0</v>
      </c>
      <c r="L20" s="40">
        <v>0</v>
      </c>
      <c r="M20" s="41">
        <f t="shared" si="3"/>
        <v>0</v>
      </c>
      <c r="N20" s="42"/>
      <c r="Q20" s="43">
        <v>7</v>
      </c>
      <c r="R20" s="44" t="s">
        <v>42</v>
      </c>
      <c r="S20" s="35" t="s">
        <v>27</v>
      </c>
      <c r="T20" s="45" t="s">
        <v>28</v>
      </c>
      <c r="U20" s="46" t="s">
        <v>41</v>
      </c>
      <c r="V20" s="46">
        <v>448</v>
      </c>
      <c r="W20" s="47" t="s">
        <v>30</v>
      </c>
      <c r="X20" s="48" t="s">
        <v>31</v>
      </c>
      <c r="Y20" s="41">
        <v>0</v>
      </c>
      <c r="Z20" s="41">
        <f t="shared" si="4"/>
        <v>0</v>
      </c>
    </row>
    <row r="21" spans="2:26" s="31" customFormat="1" ht="72" customHeight="1">
      <c r="B21" s="32"/>
      <c r="C21" s="33">
        <v>8</v>
      </c>
      <c r="D21" s="34" t="s">
        <v>43</v>
      </c>
      <c r="E21" s="35" t="str">
        <f t="shared" si="0"/>
        <v>Национальный режим не предоставляется – преимущество</v>
      </c>
      <c r="F21" s="33" t="str">
        <f t="shared" si="1"/>
        <v>шт</v>
      </c>
      <c r="G21" s="36">
        <v>192</v>
      </c>
      <c r="H21" s="37"/>
      <c r="I21" s="38"/>
      <c r="J21" s="38"/>
      <c r="K21" s="39">
        <f t="shared" si="2"/>
        <v>0</v>
      </c>
      <c r="L21" s="40">
        <v>0</v>
      </c>
      <c r="M21" s="41">
        <f t="shared" si="3"/>
        <v>0</v>
      </c>
      <c r="N21" s="42"/>
      <c r="Q21" s="43">
        <v>8</v>
      </c>
      <c r="R21" s="44" t="s">
        <v>43</v>
      </c>
      <c r="S21" s="35" t="s">
        <v>27</v>
      </c>
      <c r="T21" s="45" t="s">
        <v>28</v>
      </c>
      <c r="U21" s="46" t="s">
        <v>41</v>
      </c>
      <c r="V21" s="46">
        <v>192</v>
      </c>
      <c r="W21" s="47" t="s">
        <v>30</v>
      </c>
      <c r="X21" s="48" t="s">
        <v>31</v>
      </c>
      <c r="Y21" s="41">
        <v>0</v>
      </c>
      <c r="Z21" s="41">
        <f t="shared" si="4"/>
        <v>0</v>
      </c>
    </row>
    <row r="22" spans="2:26" s="31" customFormat="1" ht="72" customHeight="1">
      <c r="B22" s="32"/>
      <c r="C22" s="33">
        <v>9</v>
      </c>
      <c r="D22" s="34" t="s">
        <v>44</v>
      </c>
      <c r="E22" s="35" t="str">
        <f t="shared" si="0"/>
        <v>Национальный режим не предоставляется – преимущество</v>
      </c>
      <c r="F22" s="33" t="str">
        <f t="shared" si="1"/>
        <v>шт</v>
      </c>
      <c r="G22" s="36">
        <v>128</v>
      </c>
      <c r="H22" s="37"/>
      <c r="I22" s="38"/>
      <c r="J22" s="38"/>
      <c r="K22" s="39">
        <f t="shared" si="2"/>
        <v>0</v>
      </c>
      <c r="L22" s="40">
        <v>0</v>
      </c>
      <c r="M22" s="41">
        <f t="shared" si="3"/>
        <v>0</v>
      </c>
      <c r="N22" s="42"/>
      <c r="Q22" s="43">
        <v>9</v>
      </c>
      <c r="R22" s="44" t="s">
        <v>44</v>
      </c>
      <c r="S22" s="35" t="s">
        <v>27</v>
      </c>
      <c r="T22" s="45" t="s">
        <v>28</v>
      </c>
      <c r="U22" s="46" t="s">
        <v>41</v>
      </c>
      <c r="V22" s="46">
        <v>128</v>
      </c>
      <c r="W22" s="47" t="s">
        <v>30</v>
      </c>
      <c r="X22" s="48" t="s">
        <v>31</v>
      </c>
      <c r="Y22" s="41">
        <v>0</v>
      </c>
      <c r="Z22" s="41">
        <f t="shared" si="4"/>
        <v>0</v>
      </c>
    </row>
    <row r="23" spans="2:26" s="31" customFormat="1" ht="72" customHeight="1">
      <c r="B23" s="32"/>
      <c r="C23" s="33">
        <v>10</v>
      </c>
      <c r="D23" s="34" t="s">
        <v>45</v>
      </c>
      <c r="E23" s="35" t="str">
        <f t="shared" si="0"/>
        <v>Национальный режим не предоставляется – преимущество</v>
      </c>
      <c r="F23" s="33" t="str">
        <f t="shared" si="1"/>
        <v>шт</v>
      </c>
      <c r="G23" s="36">
        <v>2304</v>
      </c>
      <c r="H23" s="37"/>
      <c r="I23" s="38"/>
      <c r="J23" s="38"/>
      <c r="K23" s="39">
        <f t="shared" si="2"/>
        <v>0</v>
      </c>
      <c r="L23" s="40">
        <v>0</v>
      </c>
      <c r="M23" s="41">
        <f t="shared" si="3"/>
        <v>0</v>
      </c>
      <c r="N23" s="42"/>
      <c r="Q23" s="43">
        <v>10</v>
      </c>
      <c r="R23" s="44" t="s">
        <v>45</v>
      </c>
      <c r="S23" s="35" t="s">
        <v>27</v>
      </c>
      <c r="T23" s="45" t="s">
        <v>28</v>
      </c>
      <c r="U23" s="46" t="s">
        <v>41</v>
      </c>
      <c r="V23" s="46">
        <v>2304</v>
      </c>
      <c r="W23" s="47" t="s">
        <v>30</v>
      </c>
      <c r="X23" s="48" t="s">
        <v>31</v>
      </c>
      <c r="Y23" s="41">
        <v>0</v>
      </c>
      <c r="Z23" s="41">
        <f t="shared" si="4"/>
        <v>0</v>
      </c>
    </row>
    <row r="24" spans="2:26" s="31" customFormat="1" ht="72" customHeight="1">
      <c r="B24" s="32"/>
      <c r="C24" s="33">
        <v>11</v>
      </c>
      <c r="D24" s="34" t="s">
        <v>46</v>
      </c>
      <c r="E24" s="35" t="str">
        <f t="shared" si="0"/>
        <v>Национальный режим не предоставляется – преимущество</v>
      </c>
      <c r="F24" s="33" t="str">
        <f t="shared" si="1"/>
        <v>шт</v>
      </c>
      <c r="G24" s="36">
        <v>320</v>
      </c>
      <c r="H24" s="37"/>
      <c r="I24" s="38"/>
      <c r="J24" s="38"/>
      <c r="K24" s="39">
        <f t="shared" si="2"/>
        <v>0</v>
      </c>
      <c r="L24" s="40">
        <v>0</v>
      </c>
      <c r="M24" s="41">
        <f t="shared" si="3"/>
        <v>0</v>
      </c>
      <c r="N24" s="42"/>
      <c r="Q24" s="43">
        <v>11</v>
      </c>
      <c r="R24" s="44" t="s">
        <v>46</v>
      </c>
      <c r="S24" s="35" t="s">
        <v>27</v>
      </c>
      <c r="T24" s="45" t="s">
        <v>28</v>
      </c>
      <c r="U24" s="46" t="s">
        <v>41</v>
      </c>
      <c r="V24" s="46">
        <v>320</v>
      </c>
      <c r="W24" s="47" t="s">
        <v>30</v>
      </c>
      <c r="X24" s="48" t="s">
        <v>31</v>
      </c>
      <c r="Y24" s="41">
        <v>0</v>
      </c>
      <c r="Z24" s="41">
        <f t="shared" si="4"/>
        <v>0</v>
      </c>
    </row>
    <row r="25" spans="2:26" s="31" customFormat="1" ht="72" customHeight="1">
      <c r="B25" s="32"/>
      <c r="C25" s="33">
        <v>12</v>
      </c>
      <c r="D25" s="34" t="s">
        <v>47</v>
      </c>
      <c r="E25" s="35" t="str">
        <f t="shared" si="0"/>
        <v>Национальный режим не предоставляется – преимущество</v>
      </c>
      <c r="F25" s="33" t="str">
        <f t="shared" si="1"/>
        <v>шт</v>
      </c>
      <c r="G25" s="36">
        <v>834</v>
      </c>
      <c r="H25" s="37"/>
      <c r="I25" s="38"/>
      <c r="J25" s="38"/>
      <c r="K25" s="39">
        <f t="shared" si="2"/>
        <v>0</v>
      </c>
      <c r="L25" s="40">
        <v>0</v>
      </c>
      <c r="M25" s="41">
        <f t="shared" si="3"/>
        <v>0</v>
      </c>
      <c r="N25" s="42"/>
      <c r="Q25" s="43">
        <v>12</v>
      </c>
      <c r="R25" s="44" t="s">
        <v>47</v>
      </c>
      <c r="S25" s="35" t="s">
        <v>27</v>
      </c>
      <c r="T25" s="45" t="s">
        <v>28</v>
      </c>
      <c r="U25" s="46" t="s">
        <v>41</v>
      </c>
      <c r="V25" s="46">
        <v>834</v>
      </c>
      <c r="W25" s="47" t="s">
        <v>30</v>
      </c>
      <c r="X25" s="48" t="s">
        <v>31</v>
      </c>
      <c r="Y25" s="41">
        <v>0</v>
      </c>
      <c r="Z25" s="41">
        <f t="shared" si="4"/>
        <v>0</v>
      </c>
    </row>
    <row r="26" spans="2:26" s="31" customFormat="1" ht="72" customHeight="1">
      <c r="B26" s="32"/>
      <c r="C26" s="33">
        <v>13</v>
      </c>
      <c r="D26" s="34" t="s">
        <v>48</v>
      </c>
      <c r="E26" s="35" t="str">
        <f t="shared" si="0"/>
        <v>Национальный режим не предоставляется – преимущество</v>
      </c>
      <c r="F26" s="33" t="str">
        <f t="shared" si="1"/>
        <v>шт</v>
      </c>
      <c r="G26" s="36">
        <v>128</v>
      </c>
      <c r="H26" s="37"/>
      <c r="I26" s="38"/>
      <c r="J26" s="38"/>
      <c r="K26" s="39">
        <f t="shared" si="2"/>
        <v>0</v>
      </c>
      <c r="L26" s="40">
        <v>0</v>
      </c>
      <c r="M26" s="41">
        <f t="shared" si="3"/>
        <v>0</v>
      </c>
      <c r="N26" s="42"/>
      <c r="Q26" s="43">
        <v>13</v>
      </c>
      <c r="R26" s="44" t="s">
        <v>48</v>
      </c>
      <c r="S26" s="35" t="s">
        <v>27</v>
      </c>
      <c r="T26" s="45" t="s">
        <v>28</v>
      </c>
      <c r="U26" s="46" t="s">
        <v>41</v>
      </c>
      <c r="V26" s="46">
        <v>128</v>
      </c>
      <c r="W26" s="47" t="s">
        <v>30</v>
      </c>
      <c r="X26" s="48" t="s">
        <v>31</v>
      </c>
      <c r="Y26" s="41">
        <v>0</v>
      </c>
      <c r="Z26" s="41">
        <f t="shared" si="4"/>
        <v>0</v>
      </c>
    </row>
    <row r="27" spans="2:26" s="31" customFormat="1" ht="72" customHeight="1">
      <c r="B27" s="32"/>
      <c r="C27" s="33">
        <v>14</v>
      </c>
      <c r="D27" s="34" t="s">
        <v>49</v>
      </c>
      <c r="E27" s="35" t="str">
        <f t="shared" si="0"/>
        <v>Национальный режим не предоставляется – преимущество</v>
      </c>
      <c r="F27" s="33" t="str">
        <f t="shared" si="1"/>
        <v>шт</v>
      </c>
      <c r="G27" s="36">
        <v>70</v>
      </c>
      <c r="H27" s="37"/>
      <c r="I27" s="38"/>
      <c r="J27" s="38"/>
      <c r="K27" s="39">
        <f t="shared" si="2"/>
        <v>0</v>
      </c>
      <c r="L27" s="40">
        <v>0</v>
      </c>
      <c r="M27" s="41">
        <f t="shared" si="3"/>
        <v>0</v>
      </c>
      <c r="N27" s="42"/>
      <c r="Q27" s="43">
        <v>14</v>
      </c>
      <c r="R27" s="44" t="s">
        <v>49</v>
      </c>
      <c r="S27" s="35" t="s">
        <v>27</v>
      </c>
      <c r="T27" s="45" t="s">
        <v>28</v>
      </c>
      <c r="U27" s="46" t="s">
        <v>41</v>
      </c>
      <c r="V27" s="46">
        <v>70</v>
      </c>
      <c r="W27" s="47" t="s">
        <v>30</v>
      </c>
      <c r="X27" s="48" t="s">
        <v>31</v>
      </c>
      <c r="Y27" s="41">
        <v>0</v>
      </c>
      <c r="Z27" s="41">
        <f t="shared" si="4"/>
        <v>0</v>
      </c>
    </row>
    <row r="28" spans="2:26" s="31" customFormat="1" ht="72" customHeight="1">
      <c r="B28" s="32"/>
      <c r="C28" s="33">
        <v>15</v>
      </c>
      <c r="D28" s="34" t="s">
        <v>50</v>
      </c>
      <c r="E28" s="35" t="str">
        <f t="shared" si="0"/>
        <v>Национальный режим не предоставляется – преимущество</v>
      </c>
      <c r="F28" s="33" t="str">
        <f t="shared" si="1"/>
        <v>шт</v>
      </c>
      <c r="G28" s="36">
        <v>2304</v>
      </c>
      <c r="H28" s="37"/>
      <c r="I28" s="38"/>
      <c r="J28" s="38"/>
      <c r="K28" s="39">
        <f t="shared" si="2"/>
        <v>0</v>
      </c>
      <c r="L28" s="40">
        <v>0</v>
      </c>
      <c r="M28" s="41">
        <f t="shared" si="3"/>
        <v>0</v>
      </c>
      <c r="N28" s="42"/>
      <c r="Q28" s="43">
        <v>15</v>
      </c>
      <c r="R28" s="44" t="s">
        <v>50</v>
      </c>
      <c r="S28" s="35" t="s">
        <v>27</v>
      </c>
      <c r="T28" s="45" t="s">
        <v>28</v>
      </c>
      <c r="U28" s="46" t="s">
        <v>41</v>
      </c>
      <c r="V28" s="46">
        <v>2304</v>
      </c>
      <c r="W28" s="47" t="s">
        <v>30</v>
      </c>
      <c r="X28" s="48" t="s">
        <v>31</v>
      </c>
      <c r="Y28" s="41">
        <v>0</v>
      </c>
      <c r="Z28" s="41">
        <f t="shared" si="4"/>
        <v>0</v>
      </c>
    </row>
    <row r="29" spans="2:26" s="31" customFormat="1" ht="72" customHeight="1">
      <c r="B29" s="32"/>
      <c r="C29" s="33">
        <v>16</v>
      </c>
      <c r="D29" s="34" t="s">
        <v>51</v>
      </c>
      <c r="E29" s="35" t="str">
        <f t="shared" si="0"/>
        <v>Национальный режим не предоставляется – преимущество</v>
      </c>
      <c r="F29" s="33" t="str">
        <f t="shared" si="1"/>
        <v>шт</v>
      </c>
      <c r="G29" s="36">
        <v>384</v>
      </c>
      <c r="H29" s="37"/>
      <c r="I29" s="38"/>
      <c r="J29" s="38"/>
      <c r="K29" s="39">
        <f t="shared" si="2"/>
        <v>0</v>
      </c>
      <c r="L29" s="40">
        <v>0</v>
      </c>
      <c r="M29" s="41">
        <f t="shared" si="3"/>
        <v>0</v>
      </c>
      <c r="N29" s="42"/>
      <c r="Q29" s="43">
        <v>16</v>
      </c>
      <c r="R29" s="44" t="s">
        <v>51</v>
      </c>
      <c r="S29" s="35" t="s">
        <v>27</v>
      </c>
      <c r="T29" s="45" t="s">
        <v>28</v>
      </c>
      <c r="U29" s="46" t="s">
        <v>41</v>
      </c>
      <c r="V29" s="46">
        <v>384</v>
      </c>
      <c r="W29" s="47" t="s">
        <v>30</v>
      </c>
      <c r="X29" s="48" t="s">
        <v>31</v>
      </c>
      <c r="Y29" s="41">
        <v>0</v>
      </c>
      <c r="Z29" s="41">
        <f t="shared" si="4"/>
        <v>0</v>
      </c>
    </row>
    <row r="30" spans="2:26" s="31" customFormat="1" ht="72" customHeight="1">
      <c r="B30" s="32"/>
      <c r="C30" s="33">
        <v>17</v>
      </c>
      <c r="D30" s="34" t="s">
        <v>52</v>
      </c>
      <c r="E30" s="35" t="str">
        <f t="shared" si="0"/>
        <v>Национальный режим не предоставляется – преимущество</v>
      </c>
      <c r="F30" s="33" t="str">
        <f t="shared" si="1"/>
        <v>шт</v>
      </c>
      <c r="G30" s="36">
        <v>128</v>
      </c>
      <c r="H30" s="37"/>
      <c r="I30" s="38"/>
      <c r="J30" s="38"/>
      <c r="K30" s="39">
        <f t="shared" si="2"/>
        <v>0</v>
      </c>
      <c r="L30" s="40">
        <v>0</v>
      </c>
      <c r="M30" s="41">
        <f t="shared" si="3"/>
        <v>0</v>
      </c>
      <c r="N30" s="42"/>
      <c r="Q30" s="43">
        <v>17</v>
      </c>
      <c r="R30" s="44" t="s">
        <v>52</v>
      </c>
      <c r="S30" s="35" t="s">
        <v>27</v>
      </c>
      <c r="T30" s="45" t="s">
        <v>28</v>
      </c>
      <c r="U30" s="46" t="s">
        <v>41</v>
      </c>
      <c r="V30" s="46">
        <v>128</v>
      </c>
      <c r="W30" s="47" t="s">
        <v>30</v>
      </c>
      <c r="X30" s="48" t="s">
        <v>31</v>
      </c>
      <c r="Y30" s="41">
        <v>0</v>
      </c>
      <c r="Z30" s="41">
        <f t="shared" si="4"/>
        <v>0</v>
      </c>
    </row>
    <row r="31" spans="2:26" s="31" customFormat="1" ht="72" customHeight="1">
      <c r="B31" s="32"/>
      <c r="C31" s="33">
        <v>18</v>
      </c>
      <c r="D31" s="34" t="s">
        <v>53</v>
      </c>
      <c r="E31" s="35" t="str">
        <f t="shared" si="0"/>
        <v>Национальный режим не предоставляется – преимущество</v>
      </c>
      <c r="F31" s="33" t="str">
        <f t="shared" si="1"/>
        <v>шт</v>
      </c>
      <c r="G31" s="36">
        <v>192</v>
      </c>
      <c r="H31" s="37"/>
      <c r="I31" s="38"/>
      <c r="J31" s="38"/>
      <c r="K31" s="39">
        <f t="shared" si="2"/>
        <v>0</v>
      </c>
      <c r="L31" s="40">
        <v>0</v>
      </c>
      <c r="M31" s="41">
        <f t="shared" si="3"/>
        <v>0</v>
      </c>
      <c r="N31" s="42"/>
      <c r="Q31" s="43">
        <v>18</v>
      </c>
      <c r="R31" s="44" t="s">
        <v>53</v>
      </c>
      <c r="S31" s="35" t="s">
        <v>27</v>
      </c>
      <c r="T31" s="45" t="s">
        <v>28</v>
      </c>
      <c r="U31" s="46" t="s">
        <v>41</v>
      </c>
      <c r="V31" s="46">
        <v>192</v>
      </c>
      <c r="W31" s="47" t="s">
        <v>30</v>
      </c>
      <c r="X31" s="48" t="s">
        <v>31</v>
      </c>
      <c r="Y31" s="41">
        <v>0</v>
      </c>
      <c r="Z31" s="41">
        <f t="shared" si="4"/>
        <v>0</v>
      </c>
    </row>
    <row r="32" spans="2:26" s="31" customFormat="1" ht="72" customHeight="1">
      <c r="B32" s="32"/>
      <c r="C32" s="33">
        <v>19</v>
      </c>
      <c r="D32" s="34" t="s">
        <v>54</v>
      </c>
      <c r="E32" s="35" t="str">
        <f t="shared" si="0"/>
        <v>Национальный режим не предоставляется – преимущество</v>
      </c>
      <c r="F32" s="33" t="str">
        <f t="shared" si="1"/>
        <v>шт</v>
      </c>
      <c r="G32" s="36">
        <v>192</v>
      </c>
      <c r="H32" s="37"/>
      <c r="I32" s="38"/>
      <c r="J32" s="38"/>
      <c r="K32" s="39">
        <f t="shared" si="2"/>
        <v>0</v>
      </c>
      <c r="L32" s="40">
        <v>0</v>
      </c>
      <c r="M32" s="41">
        <f t="shared" si="3"/>
        <v>0</v>
      </c>
      <c r="N32" s="42"/>
      <c r="Q32" s="43">
        <v>19</v>
      </c>
      <c r="R32" s="44" t="s">
        <v>54</v>
      </c>
      <c r="S32" s="35" t="s">
        <v>27</v>
      </c>
      <c r="T32" s="45" t="s">
        <v>28</v>
      </c>
      <c r="U32" s="46" t="s">
        <v>41</v>
      </c>
      <c r="V32" s="46">
        <v>192</v>
      </c>
      <c r="W32" s="47" t="s">
        <v>30</v>
      </c>
      <c r="X32" s="48" t="s">
        <v>31</v>
      </c>
      <c r="Y32" s="41">
        <v>0</v>
      </c>
      <c r="Z32" s="41">
        <f t="shared" si="4"/>
        <v>0</v>
      </c>
    </row>
    <row r="33" spans="2:27" s="31" customFormat="1" ht="72" customHeight="1">
      <c r="B33" s="32"/>
      <c r="C33" s="33">
        <v>20</v>
      </c>
      <c r="D33" s="34" t="s">
        <v>55</v>
      </c>
      <c r="E33" s="35" t="str">
        <f t="shared" si="0"/>
        <v>Национальный режим не предоставляется – преимущество</v>
      </c>
      <c r="F33" s="33" t="str">
        <f t="shared" si="1"/>
        <v>шт</v>
      </c>
      <c r="G33" s="36">
        <v>1152</v>
      </c>
      <c r="H33" s="37"/>
      <c r="I33" s="38"/>
      <c r="J33" s="38"/>
      <c r="K33" s="39">
        <f t="shared" si="2"/>
        <v>0</v>
      </c>
      <c r="L33" s="40">
        <v>0</v>
      </c>
      <c r="M33" s="41">
        <f t="shared" si="3"/>
        <v>0</v>
      </c>
      <c r="N33" s="42"/>
      <c r="Q33" s="43">
        <v>20</v>
      </c>
      <c r="R33" s="44" t="s">
        <v>55</v>
      </c>
      <c r="S33" s="35" t="s">
        <v>27</v>
      </c>
      <c r="T33" s="45" t="s">
        <v>28</v>
      </c>
      <c r="U33" s="46" t="s">
        <v>41</v>
      </c>
      <c r="V33" s="46">
        <v>1152</v>
      </c>
      <c r="W33" s="47" t="s">
        <v>30</v>
      </c>
      <c r="X33" s="48" t="s">
        <v>31</v>
      </c>
      <c r="Y33" s="41">
        <v>0</v>
      </c>
      <c r="Z33" s="41">
        <f t="shared" si="4"/>
        <v>0</v>
      </c>
    </row>
    <row r="34" spans="2:27" s="31" customFormat="1" ht="72" customHeight="1">
      <c r="B34" s="32"/>
      <c r="C34" s="33">
        <v>21</v>
      </c>
      <c r="D34" s="34" t="s">
        <v>56</v>
      </c>
      <c r="E34" s="35" t="str">
        <f t="shared" si="0"/>
        <v>Национальный режим не предоставляется – преимущество</v>
      </c>
      <c r="F34" s="33" t="str">
        <f t="shared" si="1"/>
        <v>шт</v>
      </c>
      <c r="G34" s="36">
        <v>2880</v>
      </c>
      <c r="H34" s="37"/>
      <c r="I34" s="38"/>
      <c r="J34" s="38"/>
      <c r="K34" s="39">
        <f t="shared" si="2"/>
        <v>0</v>
      </c>
      <c r="L34" s="40">
        <v>0</v>
      </c>
      <c r="M34" s="41">
        <f t="shared" si="3"/>
        <v>0</v>
      </c>
      <c r="N34" s="42"/>
      <c r="Q34" s="43">
        <v>21</v>
      </c>
      <c r="R34" s="44" t="s">
        <v>56</v>
      </c>
      <c r="S34" s="35" t="s">
        <v>27</v>
      </c>
      <c r="T34" s="45" t="s">
        <v>28</v>
      </c>
      <c r="U34" s="46" t="s">
        <v>41</v>
      </c>
      <c r="V34" s="46">
        <v>2880</v>
      </c>
      <c r="W34" s="47" t="s">
        <v>30</v>
      </c>
      <c r="X34" s="48" t="s">
        <v>31</v>
      </c>
      <c r="Y34" s="41">
        <v>0</v>
      </c>
      <c r="Z34" s="41">
        <f t="shared" si="4"/>
        <v>0</v>
      </c>
    </row>
    <row r="35" spans="2:27" s="31" customFormat="1" ht="147.75" customHeight="1">
      <c r="B35" s="32"/>
      <c r="C35" s="33">
        <v>22</v>
      </c>
      <c r="D35" s="34" t="s">
        <v>57</v>
      </c>
      <c r="E35" s="35" t="str">
        <f t="shared" si="0"/>
        <v>Национальный режим не предоставляется – преимущество</v>
      </c>
      <c r="F35" s="33" t="str">
        <f t="shared" si="1"/>
        <v>м2/шт</v>
      </c>
      <c r="G35" s="36" t="s">
        <v>58</v>
      </c>
      <c r="H35" s="37"/>
      <c r="I35" s="38"/>
      <c r="J35" s="38"/>
      <c r="K35" s="39">
        <f t="shared" si="2"/>
        <v>0</v>
      </c>
      <c r="L35" s="40">
        <v>0</v>
      </c>
      <c r="M35" s="41">
        <f>72*L35</f>
        <v>0</v>
      </c>
      <c r="N35" s="42"/>
      <c r="Q35" s="43">
        <v>22</v>
      </c>
      <c r="R35" s="44" t="s">
        <v>57</v>
      </c>
      <c r="S35" s="35" t="s">
        <v>27</v>
      </c>
      <c r="T35" s="45" t="s">
        <v>28</v>
      </c>
      <c r="U35" s="46" t="s">
        <v>59</v>
      </c>
      <c r="V35" s="46" t="s">
        <v>58</v>
      </c>
      <c r="W35" s="47" t="s">
        <v>30</v>
      </c>
      <c r="X35" s="48" t="s">
        <v>31</v>
      </c>
      <c r="Y35" s="41">
        <v>0</v>
      </c>
      <c r="Z35" s="41">
        <f>Y35*72</f>
        <v>0</v>
      </c>
    </row>
    <row r="36" spans="2:27" ht="24" customHeight="1">
      <c r="B36" s="19"/>
      <c r="C36" s="7" t="s">
        <v>60</v>
      </c>
      <c r="D36" s="7"/>
      <c r="E36" s="7"/>
      <c r="F36" s="7"/>
      <c r="G36" s="7"/>
      <c r="H36" s="7"/>
      <c r="I36" s="7"/>
      <c r="J36" s="6" t="s">
        <v>61</v>
      </c>
      <c r="K36" s="6"/>
      <c r="L36" s="6"/>
      <c r="M36" s="49">
        <f>SUM(M14)</f>
        <v>0</v>
      </c>
      <c r="N36" s="21"/>
      <c r="Q36" s="5" t="s">
        <v>62</v>
      </c>
      <c r="R36" s="5"/>
      <c r="S36" s="5"/>
      <c r="T36" s="5"/>
      <c r="U36" s="5"/>
      <c r="V36" s="5"/>
      <c r="W36" s="50" t="s">
        <v>61</v>
      </c>
      <c r="X36" s="50"/>
      <c r="Y36" s="51"/>
      <c r="Z36" s="52">
        <f>SUM(Z14)</f>
        <v>0</v>
      </c>
    </row>
    <row r="37" spans="2:27" ht="24" customHeight="1">
      <c r="B37" s="19"/>
      <c r="C37" s="7"/>
      <c r="D37" s="7"/>
      <c r="E37" s="7"/>
      <c r="F37" s="7"/>
      <c r="G37" s="7"/>
      <c r="H37" s="7"/>
      <c r="I37" s="7"/>
      <c r="J37" s="6" t="s">
        <v>63</v>
      </c>
      <c r="K37" s="6"/>
      <c r="L37" s="53">
        <v>0.22</v>
      </c>
      <c r="M37" s="49">
        <f>L37*M36</f>
        <v>0</v>
      </c>
      <c r="N37" s="21"/>
      <c r="Q37" s="5"/>
      <c r="R37" s="5"/>
      <c r="S37" s="5"/>
      <c r="T37" s="5"/>
      <c r="U37" s="5"/>
      <c r="V37" s="5"/>
      <c r="W37" s="51" t="s">
        <v>63</v>
      </c>
      <c r="X37" s="51"/>
      <c r="Y37" s="54">
        <v>0.22</v>
      </c>
      <c r="Z37" s="52">
        <f>Y37*Z36</f>
        <v>0</v>
      </c>
    </row>
    <row r="38" spans="2:27" ht="24" customHeight="1">
      <c r="B38" s="19"/>
      <c r="C38" s="7"/>
      <c r="D38" s="7"/>
      <c r="E38" s="7"/>
      <c r="F38" s="7"/>
      <c r="G38" s="7"/>
      <c r="H38" s="7"/>
      <c r="I38" s="7"/>
      <c r="J38" s="6" t="s">
        <v>64</v>
      </c>
      <c r="K38" s="6"/>
      <c r="L38" s="6"/>
      <c r="M38" s="49">
        <f>SUM(M36:M37)</f>
        <v>0</v>
      </c>
      <c r="N38" s="21"/>
      <c r="Q38" s="5"/>
      <c r="R38" s="5"/>
      <c r="S38" s="5"/>
      <c r="T38" s="5"/>
      <c r="U38" s="5"/>
      <c r="V38" s="5"/>
      <c r="W38" s="50" t="s">
        <v>64</v>
      </c>
      <c r="X38" s="50"/>
      <c r="Y38" s="51"/>
      <c r="Z38" s="52">
        <f>SUM(Z36:Z37)</f>
        <v>0</v>
      </c>
    </row>
    <row r="39" spans="2:27" ht="24" customHeight="1">
      <c r="B39" s="19"/>
      <c r="J39" s="14"/>
      <c r="K39" s="14"/>
      <c r="N39" s="21"/>
      <c r="Q39" s="4" t="s">
        <v>65</v>
      </c>
      <c r="R39" s="4"/>
      <c r="S39" s="4"/>
      <c r="T39" s="4"/>
      <c r="U39" s="4"/>
      <c r="V39" s="4"/>
      <c r="W39" s="4"/>
      <c r="X39" s="4"/>
      <c r="Y39" s="4"/>
      <c r="Z39" s="4"/>
    </row>
    <row r="40" spans="2:27" ht="15.75" customHeight="1">
      <c r="B40" s="19"/>
      <c r="C40" s="9"/>
      <c r="D40" s="9"/>
      <c r="E40" s="9"/>
      <c r="F40" s="55"/>
      <c r="G40" s="56"/>
      <c r="H40" s="55"/>
      <c r="I40" s="56"/>
      <c r="J40" s="57"/>
      <c r="K40" s="57"/>
      <c r="N40" s="21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2:27">
      <c r="B41" s="19"/>
      <c r="C41" s="3" t="s">
        <v>66</v>
      </c>
      <c r="D41" s="3"/>
      <c r="E41" s="3"/>
      <c r="F41" s="55"/>
      <c r="G41" s="59" t="s">
        <v>67</v>
      </c>
      <c r="H41" s="55" t="s">
        <v>68</v>
      </c>
      <c r="I41" s="58" t="s">
        <v>69</v>
      </c>
      <c r="J41" s="59"/>
      <c r="K41" s="59"/>
      <c r="N41" s="21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2:27" ht="16.5" customHeight="1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2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2:27" ht="15.75" customHeight="1"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2:27" ht="84.75" customHeight="1">
      <c r="B44" s="1" t="s">
        <v>70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2:27" ht="24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2:27" ht="24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Q46" s="2"/>
      <c r="R46" s="2"/>
      <c r="S46" s="2"/>
      <c r="T46" s="2"/>
      <c r="U46" s="2"/>
      <c r="V46" s="2"/>
      <c r="W46" s="2"/>
      <c r="X46" s="2"/>
      <c r="Y46" s="2"/>
      <c r="Z46" s="2"/>
      <c r="AA46" s="63"/>
    </row>
    <row r="47" spans="2:27" ht="24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Q47" s="2"/>
      <c r="R47" s="2"/>
      <c r="S47" s="2"/>
      <c r="T47" s="2"/>
      <c r="U47" s="2"/>
      <c r="V47" s="2"/>
      <c r="W47" s="2"/>
      <c r="X47" s="2"/>
      <c r="Y47" s="2"/>
      <c r="Z47" s="2"/>
      <c r="AA47" s="63"/>
    </row>
    <row r="48" spans="2:27" ht="24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Q48" s="2"/>
      <c r="R48" s="2"/>
      <c r="S48" s="2"/>
      <c r="T48" s="2"/>
      <c r="U48" s="2"/>
      <c r="V48" s="2"/>
      <c r="W48" s="2"/>
      <c r="X48" s="2"/>
      <c r="Y48" s="2"/>
      <c r="Z48" s="2"/>
      <c r="AA48" s="63"/>
    </row>
    <row r="49" spans="2:27" ht="24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Q49" s="2"/>
      <c r="R49" s="2"/>
      <c r="S49" s="2"/>
      <c r="T49" s="2"/>
      <c r="U49" s="2"/>
      <c r="V49" s="2"/>
      <c r="W49" s="2"/>
      <c r="X49" s="2"/>
      <c r="Y49" s="2"/>
      <c r="Z49" s="2"/>
      <c r="AA49" s="63"/>
    </row>
    <row r="50" spans="2:27" ht="24.75" customHeight="1">
      <c r="Q50" s="2"/>
      <c r="R50" s="2"/>
      <c r="S50" s="2"/>
      <c r="T50" s="2"/>
      <c r="U50" s="2"/>
      <c r="V50" s="2"/>
      <c r="W50" s="2"/>
      <c r="X50" s="2"/>
      <c r="Y50" s="2"/>
      <c r="Z50" s="2"/>
      <c r="AA50" s="63"/>
    </row>
    <row r="51" spans="2:27" ht="24.75" customHeight="1">
      <c r="Q51" s="2"/>
      <c r="R51" s="2"/>
      <c r="S51" s="2"/>
      <c r="T51" s="2"/>
      <c r="U51" s="2"/>
      <c r="V51" s="2"/>
      <c r="W51" s="2"/>
      <c r="X51" s="2"/>
      <c r="Y51" s="2"/>
      <c r="Z51" s="2"/>
      <c r="AA51" s="63"/>
    </row>
    <row r="52" spans="2:27" ht="24.75" customHeight="1">
      <c r="Q52" s="2"/>
      <c r="R52" s="2"/>
      <c r="S52" s="2"/>
      <c r="T52" s="2"/>
      <c r="U52" s="2"/>
      <c r="V52" s="2"/>
      <c r="W52" s="2"/>
      <c r="X52" s="2"/>
      <c r="Y52" s="2"/>
      <c r="Z52" s="2"/>
      <c r="AA52" s="63"/>
    </row>
    <row r="53" spans="2:27" ht="24.75" customHeight="1">
      <c r="Q53" s="2"/>
      <c r="R53" s="2"/>
      <c r="S53" s="2"/>
      <c r="T53" s="2"/>
      <c r="U53" s="2"/>
      <c r="V53" s="2"/>
      <c r="W53" s="2"/>
      <c r="X53" s="2"/>
      <c r="Y53" s="2"/>
      <c r="Z53" s="2"/>
      <c r="AA53" s="63"/>
    </row>
    <row r="54" spans="2:27" ht="24.75" customHeight="1"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2:27" ht="24.75" customHeight="1"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2:27" ht="87.75" customHeight="1"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27" ht="37.5" customHeight="1"/>
  </sheetData>
  <mergeCells count="18">
    <mergeCell ref="Q39:Z42"/>
    <mergeCell ref="C40:E40"/>
    <mergeCell ref="C41:E41"/>
    <mergeCell ref="Q43:Z56"/>
    <mergeCell ref="B44:N49"/>
    <mergeCell ref="C10:D10"/>
    <mergeCell ref="F10:G10"/>
    <mergeCell ref="C36:I38"/>
    <mergeCell ref="J36:L36"/>
    <mergeCell ref="Q36:V38"/>
    <mergeCell ref="J37:K37"/>
    <mergeCell ref="J38:L38"/>
    <mergeCell ref="C6:M6"/>
    <mergeCell ref="Q6:Z6"/>
    <mergeCell ref="C8:D8"/>
    <mergeCell ref="F8:G8"/>
    <mergeCell ref="C9:D9"/>
    <mergeCell ref="F9:G9"/>
  </mergeCells>
  <pageMargins left="0.25" right="0.25" top="0.75" bottom="0.75" header="0.511811023622047" footer="0.511811023622047"/>
  <pageSetup scale="22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S14:S35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W14:W35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X14:X35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Normal="100" workbookViewId="0">
      <selection activeCell="A12" sqref="A12"/>
    </sheetView>
  </sheetViews>
  <sheetFormatPr defaultColWidth="9" defaultRowHeight="12.75"/>
  <cols>
    <col min="1" max="16384" width="9" style="63"/>
  </cols>
  <sheetData>
    <row r="1" spans="1:1" ht="15.75">
      <c r="A1" s="12" t="s">
        <v>71</v>
      </c>
    </row>
    <row r="2" spans="1:1" ht="15.75">
      <c r="A2" s="12" t="s">
        <v>72</v>
      </c>
    </row>
    <row r="3" spans="1:1" ht="15.75">
      <c r="A3" s="12" t="s">
        <v>73</v>
      </c>
    </row>
    <row r="4" spans="1:1" ht="15.75">
      <c r="A4" s="12" t="s">
        <v>27</v>
      </c>
    </row>
    <row r="5" spans="1:1" ht="15.75">
      <c r="A5" s="12" t="s">
        <v>74</v>
      </c>
    </row>
    <row r="7" spans="1:1" ht="15.75">
      <c r="A7" s="12" t="s">
        <v>30</v>
      </c>
    </row>
    <row r="8" spans="1:1" ht="44.25" customHeight="1">
      <c r="A8" s="64" t="s">
        <v>75</v>
      </c>
    </row>
    <row r="9" spans="1:1" ht="15.75">
      <c r="A9" s="12" t="s">
        <v>76</v>
      </c>
    </row>
    <row r="12" spans="1:1">
      <c r="A12" s="63" t="s">
        <v>77</v>
      </c>
    </row>
    <row r="13" spans="1:1">
      <c r="A13" s="63" t="s">
        <v>31</v>
      </c>
    </row>
    <row r="14" spans="1:1">
      <c r="A14" s="63" t="s">
        <v>78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Кулагина Наталия Евгеньевна</cp:lastModifiedBy>
  <cp:revision>1</cp:revision>
  <cp:lastPrinted>2025-02-11T11:26:17Z</cp:lastPrinted>
  <dcterms:created xsi:type="dcterms:W3CDTF">2023-05-26T08:17:29Z</dcterms:created>
  <dcterms:modified xsi:type="dcterms:W3CDTF">2026-10-09T06:31:21Z</dcterms:modified>
  <dc:language>ru-RU</dc:language>
</cp:coreProperties>
</file>