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дел закупок\Закупки 223-ФЗ\2023 ЗАКУПКИ 223\МАКРОПРОГРАММА 2023\ЗД\ЗП-23-000000052686-01 Поставка  мебели Чернозем т800\"/>
    </mc:Choice>
  </mc:AlternateContent>
  <bookViews>
    <workbookView xWindow="120" yWindow="630" windowWidth="19320" windowHeight="11595"/>
  </bookViews>
  <sheets>
    <sheet name="расчет" sheetId="7" r:id="rId1"/>
  </sheets>
  <definedNames>
    <definedName name="_xlnm._FilterDatabase" localSheetId="0" hidden="1">расчет!$A$7:$N$64</definedName>
  </definedNames>
  <calcPr calcId="162913"/>
</workbook>
</file>

<file path=xl/calcChain.xml><?xml version="1.0" encoding="utf-8"?>
<calcChain xmlns="http://schemas.openxmlformats.org/spreadsheetml/2006/main">
  <c r="D64" i="7" l="1"/>
  <c r="L63" i="7" l="1"/>
  <c r="L62" i="7"/>
  <c r="L61" i="7"/>
  <c r="L60" i="7"/>
  <c r="L50" i="7"/>
  <c r="L45" i="7"/>
  <c r="L34" i="7"/>
  <c r="L33" i="7"/>
  <c r="L32" i="7"/>
  <c r="L31" i="7"/>
  <c r="L30" i="7"/>
  <c r="L26" i="7"/>
  <c r="L25" i="7"/>
  <c r="L22" i="7"/>
  <c r="L20" i="7"/>
  <c r="L17" i="7"/>
  <c r="L16" i="7"/>
  <c r="L15" i="7"/>
  <c r="L14" i="7"/>
  <c r="L13" i="7"/>
  <c r="K63" i="7"/>
  <c r="K62" i="7"/>
  <c r="K61" i="7"/>
  <c r="K60" i="7"/>
  <c r="L59" i="7"/>
  <c r="K59" i="7"/>
  <c r="L58" i="7"/>
  <c r="K58" i="7"/>
  <c r="L57" i="7"/>
  <c r="K57" i="7"/>
  <c r="L56" i="7"/>
  <c r="K56" i="7"/>
  <c r="L55" i="7"/>
  <c r="K55" i="7"/>
  <c r="L54" i="7"/>
  <c r="K54" i="7"/>
  <c r="L53" i="7"/>
  <c r="K53" i="7"/>
  <c r="L52" i="7"/>
  <c r="K52" i="7"/>
  <c r="L51" i="7"/>
  <c r="K51" i="7"/>
  <c r="K50" i="7"/>
  <c r="L49" i="7"/>
  <c r="K49" i="7"/>
  <c r="L48" i="7"/>
  <c r="K48" i="7"/>
  <c r="L47" i="7"/>
  <c r="K47" i="7"/>
  <c r="L46" i="7"/>
  <c r="K46" i="7"/>
  <c r="K45" i="7"/>
  <c r="L44" i="7"/>
  <c r="K44" i="7"/>
  <c r="L43" i="7"/>
  <c r="K43" i="7"/>
  <c r="M43" i="7" s="1"/>
  <c r="L42" i="7"/>
  <c r="K42" i="7"/>
  <c r="L41" i="7"/>
  <c r="K41" i="7"/>
  <c r="L40" i="7"/>
  <c r="K40" i="7"/>
  <c r="L39" i="7"/>
  <c r="K39" i="7"/>
  <c r="L38" i="7"/>
  <c r="K38" i="7"/>
  <c r="L37" i="7"/>
  <c r="K37" i="7"/>
  <c r="L36" i="7"/>
  <c r="K36" i="7"/>
  <c r="L35" i="7"/>
  <c r="K35" i="7"/>
  <c r="K34" i="7"/>
  <c r="K33" i="7"/>
  <c r="K32" i="7"/>
  <c r="K31" i="7"/>
  <c r="K30" i="7"/>
  <c r="L29" i="7"/>
  <c r="K29" i="7"/>
  <c r="L28" i="7"/>
  <c r="K28" i="7"/>
  <c r="L27" i="7"/>
  <c r="K27" i="7"/>
  <c r="K26" i="7"/>
  <c r="K25" i="7"/>
  <c r="L24" i="7"/>
  <c r="K24" i="7"/>
  <c r="L23" i="7"/>
  <c r="K23" i="7"/>
  <c r="K22" i="7"/>
  <c r="L21" i="7"/>
  <c r="K21" i="7"/>
  <c r="K20" i="7"/>
  <c r="L19" i="7"/>
  <c r="K19" i="7"/>
  <c r="L18" i="7"/>
  <c r="K18" i="7"/>
  <c r="K17" i="7"/>
  <c r="K16" i="7"/>
  <c r="K15" i="7"/>
  <c r="K14" i="7"/>
  <c r="K13" i="7"/>
  <c r="L12" i="7"/>
  <c r="K12" i="7"/>
  <c r="L11" i="7"/>
  <c r="K11" i="7"/>
  <c r="L10" i="7"/>
  <c r="K10" i="7"/>
  <c r="L9" i="7"/>
  <c r="K9" i="7"/>
  <c r="L8" i="7"/>
  <c r="K8" i="7"/>
  <c r="M42" i="7" l="1"/>
  <c r="M51" i="7"/>
  <c r="M9" i="7"/>
  <c r="M30" i="7"/>
  <c r="M29" i="7"/>
  <c r="M40" i="7"/>
  <c r="M20" i="7"/>
  <c r="M21" i="7"/>
  <c r="M61" i="7"/>
  <c r="M58" i="7"/>
  <c r="M59" i="7"/>
  <c r="M52" i="7"/>
  <c r="M36" i="7"/>
  <c r="M62" i="7"/>
  <c r="M19" i="7"/>
  <c r="M22" i="7"/>
  <c r="M23" i="7"/>
  <c r="M25" i="7"/>
  <c r="M63" i="7"/>
  <c r="M10" i="7"/>
  <c r="M50" i="7"/>
  <c r="M33" i="7"/>
  <c r="M34" i="7"/>
  <c r="M14" i="7"/>
  <c r="M15" i="7"/>
  <c r="M26" i="7"/>
  <c r="M37" i="7"/>
  <c r="M45" i="7"/>
  <c r="M54" i="7"/>
  <c r="M49" i="7"/>
  <c r="M31" i="7"/>
  <c r="M32" i="7"/>
  <c r="M35" i="7"/>
  <c r="M24" i="7"/>
  <c r="M44" i="7"/>
  <c r="M27" i="7"/>
  <c r="M46" i="7"/>
  <c r="M48" i="7"/>
  <c r="M41" i="7"/>
  <c r="M12" i="7"/>
  <c r="M60" i="7"/>
  <c r="M53" i="7"/>
  <c r="M17" i="7"/>
  <c r="M38" i="7"/>
  <c r="M55" i="7"/>
  <c r="M57" i="7"/>
  <c r="M18" i="7"/>
  <c r="M28" i="7"/>
  <c r="M47" i="7"/>
  <c r="M11" i="7"/>
  <c r="M13" i="7"/>
  <c r="M16" i="7"/>
  <c r="M8" i="7"/>
  <c r="M39" i="7"/>
  <c r="M56" i="7"/>
  <c r="M64" i="7" l="1"/>
</calcChain>
</file>

<file path=xl/sharedStrings.xml><?xml version="1.0" encoding="utf-8"?>
<sst xmlns="http://schemas.openxmlformats.org/spreadsheetml/2006/main" count="147" uniqueCount="89">
  <si>
    <t>№ п/п</t>
  </si>
  <si>
    <t>Наименование товара, работы, услуги</t>
  </si>
  <si>
    <t>Единица измерения</t>
  </si>
  <si>
    <t>Количество</t>
  </si>
  <si>
    <t>Количество источников ценовой информации</t>
  </si>
  <si>
    <t>Коэффициент вариации</t>
  </si>
  <si>
    <t>Начальная (максимальная) цена, руб.</t>
  </si>
  <si>
    <t>Расчет начальной (максимальной) цены договора, цены договора, заключаемого с единственным поставщиком (подрядчиком, исполнителем) на поставку товаров, работ, услуг методом сопоставимых рыночных цен (анализ рынка)</t>
  </si>
  <si>
    <t>Номер источника ценовой информации</t>
  </si>
  <si>
    <t>Реквизиты коммерческого предложения/отчета независимого оценщика (дата, исх. номер)/ссылка на страницу с ценовой информацией в сети Интернет</t>
  </si>
  <si>
    <t>Срок действия ценового предложения</t>
  </si>
  <si>
    <t xml:space="preserve">Цены поставщиков (исполнителей, подрядчиков) за единицу товара (работы, услуги), рублей </t>
  </si>
  <si>
    <t>Цены поставщиков (исполнителей, подрядчиков) за единицу товара (работы, услуги), рублей</t>
  </si>
  <si>
    <t>Коммерческое предложение Источник №1</t>
  </si>
  <si>
    <t>Коммерческое предложение Источник №2</t>
  </si>
  <si>
    <t>Коммерческое предложение Источник №3</t>
  </si>
  <si>
    <t>ИТОГО НМЦ, руб. с НДС:</t>
  </si>
  <si>
    <t>шт</t>
  </si>
  <si>
    <t>Барьер универсальный для открытой выкладки 700 С</t>
  </si>
  <si>
    <t>Барьер универсальный 1200 С</t>
  </si>
  <si>
    <t>Барьер универсальный 1400 С</t>
  </si>
  <si>
    <t>Калитка универсальная С</t>
  </si>
  <si>
    <t>Добор универсальный 200 С</t>
  </si>
  <si>
    <t>Добор универсальный 400 С</t>
  </si>
  <si>
    <t>Добор универсальный 600 С</t>
  </si>
  <si>
    <t>Стул для мест ожидания (голубой)</t>
  </si>
  <si>
    <t>Стойка поворотная для ГЖП</t>
  </si>
  <si>
    <t>Стойка поворотная для открыток</t>
  </si>
  <si>
    <t>Кресло рабочее</t>
  </si>
  <si>
    <t>Корзина для мусора</t>
  </si>
  <si>
    <t>Тумба подкатная</t>
  </si>
  <si>
    <t>Тумба подкатная для производственных помещений</t>
  </si>
  <si>
    <t>Барьер универсальный для открытой выкладки 1400 С</t>
  </si>
  <si>
    <t>Доска магнитная</t>
  </si>
  <si>
    <t>Барьер универсальный для приема посылок МГН С</t>
  </si>
  <si>
    <t>Столешница откидная С</t>
  </si>
  <si>
    <t>Стол приставной</t>
  </si>
  <si>
    <t>Стол для клиентского компьютера 1400</t>
  </si>
  <si>
    <t>Каркас примерочной из ЛДСП</t>
  </si>
  <si>
    <t>Примерочная из радиусной трубы С</t>
  </si>
  <si>
    <t>Примерочная из трубы угловая С</t>
  </si>
  <si>
    <t>Штора на люверсах для примерочной ЛДСП</t>
  </si>
  <si>
    <t>Штора на люверсах для примерочной для радиусной примерочной</t>
  </si>
  <si>
    <t>Штора на люверсах для угловой примерочной</t>
  </si>
  <si>
    <t>Светильник настенный для примерочной</t>
  </si>
  <si>
    <t>Зеркало настенное в примерочную</t>
  </si>
  <si>
    <t>Коврик напольный для примерочной</t>
  </si>
  <si>
    <t>Крючки для одежды в примерочную</t>
  </si>
  <si>
    <t>Стеллаж для гофротары</t>
  </si>
  <si>
    <t>Стеллаж пристенный 2 250 х 665 х 570</t>
  </si>
  <si>
    <t>Шкаф абонементный</t>
  </si>
  <si>
    <t>Шкаф для ТМЦ</t>
  </si>
  <si>
    <t>Стеллаж складской 600</t>
  </si>
  <si>
    <t>Стеллаж складской 400</t>
  </si>
  <si>
    <t>Стул ISO (черная ткань)</t>
  </si>
  <si>
    <t>Ящик сортировочный</t>
  </si>
  <si>
    <t>Шкаф для одежды</t>
  </si>
  <si>
    <t>Стол с клетью для почтальонов</t>
  </si>
  <si>
    <t>Стол 1400</t>
  </si>
  <si>
    <t xml:space="preserve">Стол упаковочный </t>
  </si>
  <si>
    <t>Стол обеденный</t>
  </si>
  <si>
    <t>Кухонный шкаф</t>
  </si>
  <si>
    <t>Кухонная тумба напольная с мойкой</t>
  </si>
  <si>
    <t>Кухонный шкаф навесной 600</t>
  </si>
  <si>
    <t>Кухонный шкаф навесной 400</t>
  </si>
  <si>
    <t>Кухонная тумба напольная с ящиком 800</t>
  </si>
  <si>
    <t>Кухонная тумба напольная с дверцей 600</t>
  </si>
  <si>
    <t xml:space="preserve">Стол для заполнения документов МГН </t>
  </si>
  <si>
    <t>Секция для ожидания</t>
  </si>
  <si>
    <t xml:space="preserve">Пуф для примерочной </t>
  </si>
  <si>
    <t xml:space="preserve">Стеллаж пристенный 2 250 х 1 000 х 570 </t>
  </si>
  <si>
    <t xml:space="preserve">Шкаф для личных вещей </t>
  </si>
  <si>
    <t xml:space="preserve">Шкаф уборочного инвентаря </t>
  </si>
  <si>
    <t>Стол рабочий 1400</t>
  </si>
  <si>
    <t>Поставка специализированной клиентской и производственной мебели, включающая ее сборку, для оснащения отделений почтовой связи УФПС Воронежской области, Липецкой области, Тамбовской области АО «Почта России»</t>
  </si>
  <si>
    <t>Коммерческое предложение Источник №4</t>
  </si>
  <si>
    <t>Коммерческое предложение Источник №5</t>
  </si>
  <si>
    <t>Источник №3</t>
  </si>
  <si>
    <t>Источник №4</t>
  </si>
  <si>
    <t>Источник №5</t>
  </si>
  <si>
    <t>б/н от 24.04.2023 (вход. МР61-05/3162 от 11.05.2023)</t>
  </si>
  <si>
    <t>б/н от 24.04.2023 (вход. МР61-05/3159 от 11.05.2023)</t>
  </si>
  <si>
    <t>б/н от 02.05.2023 (вход. МР61-05/3158 от 11.05.2023)</t>
  </si>
  <si>
    <r>
      <t>НМЦ за единицу ТРУ (минимальная)</t>
    </r>
    <r>
      <rPr>
        <sz val="11"/>
        <color theme="1"/>
        <rFont val="Calibri"/>
        <family val="2"/>
        <charset val="204"/>
      </rPr>
      <t>¹</t>
    </r>
  </si>
  <si>
    <t xml:space="preserve">В качестве НМЦ использовано минимальное значение цены, указанное в используемых источниках ценовой информации в соответствии с п. 3.1.8 Методики ОНМЦ
</t>
  </si>
  <si>
    <t>№ 1/1707 от 17.07.2023 (вход. МР61-05/5031 от 17.07.2023)</t>
  </si>
  <si>
    <t>Источник №1</t>
  </si>
  <si>
    <t>Источник №2</t>
  </si>
  <si>
    <t>№ 27-1/04 от 27.04.2023 (вход. МР61-05/3161 от 11.05.2023)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</si>
</sst>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7">
    <xf numFmtId="0" fontId="0" fillId="0" borderId="0" xfId="0"/>
    <xf numFmtId="0" fontId="5" fillId="0" borderId="0" xfId="0" applyFont="1" applyFill="1"/>
    <xf numFmtId="1" fontId="5" fillId="0" borderId="0" xfId="0" applyNumberFormat="1" applyFont="1" applyFill="1"/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right" vertical="top" wrapText="1"/>
    </xf>
    <xf numFmtId="0" fontId="0" fillId="0" borderId="0" xfId="0" applyFont="1" applyFill="1"/>
    <xf numFmtId="4" fontId="8" fillId="0" borderId="1" xfId="1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/>
    <xf numFmtId="1" fontId="0" fillId="0" borderId="0" xfId="0" applyNumberFormat="1" applyFont="1" applyFill="1"/>
    <xf numFmtId="14" fontId="1" fillId="0" borderId="15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top"/>
    </xf>
    <xf numFmtId="0" fontId="10" fillId="0" borderId="0" xfId="0" applyNumberFormat="1" applyFont="1" applyFill="1" applyAlignment="1">
      <alignment horizontal="center" vertical="top" wrapText="1"/>
    </xf>
    <xf numFmtId="1" fontId="10" fillId="0" borderId="0" xfId="0" applyNumberFormat="1" applyFont="1" applyFill="1" applyAlignment="1">
      <alignment horizontal="center" vertical="top" wrapText="1"/>
    </xf>
    <xf numFmtId="0" fontId="0" fillId="0" borderId="0" xfId="0" applyFont="1" applyFill="1" applyAlignment="1"/>
    <xf numFmtId="1" fontId="0" fillId="0" borderId="0" xfId="0" applyNumberFormat="1" applyFont="1" applyFill="1" applyAlignment="1"/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2" fontId="5" fillId="0" borderId="0" xfId="0" applyNumberFormat="1" applyFont="1" applyFill="1" applyBorder="1" applyAlignment="1">
      <alignment horizontal="center" vertical="top" wrapText="1"/>
    </xf>
    <xf numFmtId="2" fontId="5" fillId="0" borderId="0" xfId="0" applyNumberFormat="1" applyFont="1" applyFill="1"/>
    <xf numFmtId="2" fontId="0" fillId="0" borderId="0" xfId="0" applyNumberFormat="1" applyFont="1" applyFill="1" applyAlignment="1">
      <alignment horizontal="left"/>
    </xf>
    <xf numFmtId="2" fontId="0" fillId="0" borderId="0" xfId="0" applyNumberFormat="1" applyFont="1" applyFill="1" applyAlignment="1"/>
    <xf numFmtId="4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7" fillId="0" borderId="3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7" fillId="0" borderId="23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right" wrapText="1"/>
    </xf>
    <xf numFmtId="0" fontId="7" fillId="0" borderId="21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9" fillId="0" borderId="1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vertical="center" wrapText="1"/>
    </xf>
    <xf numFmtId="2" fontId="1" fillId="0" borderId="22" xfId="0" applyNumberFormat="1" applyFont="1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topLeftCell="A61" zoomScale="55" zoomScaleNormal="55" workbookViewId="0">
      <selection activeCell="A76" sqref="A76:XFD79"/>
    </sheetView>
  </sheetViews>
  <sheetFormatPr defaultRowHeight="15" x14ac:dyDescent="0.25"/>
  <cols>
    <col min="1" max="1" width="5.7109375" style="6" customWidth="1"/>
    <col min="2" max="2" width="23.42578125" style="6" customWidth="1"/>
    <col min="3" max="5" width="9.140625" style="6" customWidth="1"/>
    <col min="6" max="9" width="17" style="6" customWidth="1"/>
    <col min="10" max="10" width="17" style="10" customWidth="1"/>
    <col min="11" max="11" width="12.5703125" style="9" customWidth="1"/>
    <col min="12" max="12" width="12.85546875" style="9" customWidth="1"/>
    <col min="13" max="13" width="14" style="6" customWidth="1"/>
    <col min="14" max="14" width="25.42578125" style="6" customWidth="1"/>
    <col min="15" max="16384" width="9.140625" style="6"/>
  </cols>
  <sheetData>
    <row r="1" spans="1:13" ht="33" customHeight="1" x14ac:dyDescent="0.25">
      <c r="A1" s="80" t="s">
        <v>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2"/>
    </row>
    <row r="2" spans="1:13" ht="48" customHeight="1" thickBot="1" x14ac:dyDescent="0.3">
      <c r="A2" s="83" t="s">
        <v>74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85"/>
      <c r="M2" s="86"/>
    </row>
    <row r="3" spans="1:13" ht="27.75" customHeight="1" x14ac:dyDescent="0.25">
      <c r="A3" s="18"/>
      <c r="B3" s="18"/>
      <c r="C3" s="18"/>
      <c r="D3" s="18"/>
      <c r="E3" s="18"/>
      <c r="F3" s="34"/>
      <c r="G3" s="34"/>
      <c r="H3" s="34"/>
      <c r="I3" s="34"/>
      <c r="J3" s="34"/>
      <c r="K3" s="20"/>
      <c r="L3" s="20"/>
      <c r="M3" s="19"/>
    </row>
    <row r="4" spans="1:13" ht="105" x14ac:dyDescent="0.25">
      <c r="A4" s="64" t="s">
        <v>0</v>
      </c>
      <c r="B4" s="64" t="s">
        <v>1</v>
      </c>
      <c r="C4" s="64" t="s">
        <v>2</v>
      </c>
      <c r="D4" s="64" t="s">
        <v>3</v>
      </c>
      <c r="E4" s="64" t="s">
        <v>4</v>
      </c>
      <c r="F4" s="35" t="s">
        <v>11</v>
      </c>
      <c r="G4" s="35" t="s">
        <v>11</v>
      </c>
      <c r="H4" s="35" t="s">
        <v>11</v>
      </c>
      <c r="I4" s="35" t="s">
        <v>11</v>
      </c>
      <c r="J4" s="36" t="s">
        <v>12</v>
      </c>
      <c r="K4" s="89" t="s">
        <v>83</v>
      </c>
      <c r="L4" s="91" t="s">
        <v>5</v>
      </c>
      <c r="M4" s="64" t="s">
        <v>6</v>
      </c>
    </row>
    <row r="5" spans="1:13" x14ac:dyDescent="0.25">
      <c r="A5" s="87"/>
      <c r="B5" s="87"/>
      <c r="C5" s="88"/>
      <c r="D5" s="87"/>
      <c r="E5" s="87"/>
      <c r="F5" s="64" t="s">
        <v>86</v>
      </c>
      <c r="G5" s="64" t="s">
        <v>87</v>
      </c>
      <c r="H5" s="64" t="s">
        <v>77</v>
      </c>
      <c r="I5" s="94" t="s">
        <v>78</v>
      </c>
      <c r="J5" s="96" t="s">
        <v>79</v>
      </c>
      <c r="K5" s="90"/>
      <c r="L5" s="92"/>
      <c r="M5" s="87"/>
    </row>
    <row r="6" spans="1:13" x14ac:dyDescent="0.25">
      <c r="A6" s="87"/>
      <c r="B6" s="87"/>
      <c r="C6" s="88"/>
      <c r="D6" s="87"/>
      <c r="E6" s="87"/>
      <c r="F6" s="64"/>
      <c r="G6" s="64"/>
      <c r="H6" s="64"/>
      <c r="I6" s="95"/>
      <c r="J6" s="96"/>
      <c r="K6" s="90"/>
      <c r="L6" s="93"/>
      <c r="M6" s="87"/>
    </row>
    <row r="7" spans="1:13" x14ac:dyDescent="0.25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</row>
    <row r="8" spans="1:13" ht="45" x14ac:dyDescent="0.25">
      <c r="A8" s="32">
        <v>1</v>
      </c>
      <c r="B8" s="38" t="s">
        <v>32</v>
      </c>
      <c r="C8" s="33" t="s">
        <v>17</v>
      </c>
      <c r="D8" s="39">
        <v>21</v>
      </c>
      <c r="E8" s="32">
        <v>5</v>
      </c>
      <c r="F8" s="47">
        <v>63980</v>
      </c>
      <c r="G8" s="48">
        <v>67397</v>
      </c>
      <c r="H8" s="48">
        <v>54850</v>
      </c>
      <c r="I8" s="24">
        <v>64000</v>
      </c>
      <c r="J8" s="24">
        <v>88328.9</v>
      </c>
      <c r="K8" s="7">
        <f>MIN(F8:J8)</f>
        <v>54850</v>
      </c>
      <c r="L8" s="7">
        <f>(STDEV(F8:J8))/ROUND((F8+G8+H8+I8+J8)/5,2)*100</f>
        <v>18.36145097089009</v>
      </c>
      <c r="M8" s="8">
        <f t="shared" ref="M8:M63" si="0">D8*K8</f>
        <v>1151850</v>
      </c>
    </row>
    <row r="9" spans="1:13" ht="45" x14ac:dyDescent="0.25">
      <c r="A9" s="32">
        <v>2</v>
      </c>
      <c r="B9" s="38" t="s">
        <v>18</v>
      </c>
      <c r="C9" s="33" t="s">
        <v>17</v>
      </c>
      <c r="D9" s="39">
        <v>20</v>
      </c>
      <c r="E9" s="32">
        <v>5</v>
      </c>
      <c r="F9" s="47">
        <v>44455</v>
      </c>
      <c r="G9" s="48">
        <v>46090</v>
      </c>
      <c r="H9" s="48">
        <v>36972</v>
      </c>
      <c r="I9" s="24">
        <v>55000</v>
      </c>
      <c r="J9" s="24">
        <v>78204.5</v>
      </c>
      <c r="K9" s="7">
        <f t="shared" ref="K9:K63" si="1">MIN(F9:J9)</f>
        <v>36972</v>
      </c>
      <c r="L9" s="7">
        <f t="shared" ref="L9:L59" si="2">(STDEV(F9:J9))/ROUND((F9+G9+H9+I9+J9)/5,2)*100</f>
        <v>30.522861369725103</v>
      </c>
      <c r="M9" s="8">
        <f t="shared" si="0"/>
        <v>739440</v>
      </c>
    </row>
    <row r="10" spans="1:13" ht="45" x14ac:dyDescent="0.25">
      <c r="A10" s="32">
        <v>3</v>
      </c>
      <c r="B10" s="38" t="s">
        <v>34</v>
      </c>
      <c r="C10" s="33" t="s">
        <v>17</v>
      </c>
      <c r="D10" s="30">
        <v>56</v>
      </c>
      <c r="E10" s="32">
        <v>5</v>
      </c>
      <c r="F10" s="47">
        <v>53350</v>
      </c>
      <c r="G10" s="48">
        <v>52437</v>
      </c>
      <c r="H10" s="48">
        <v>44530</v>
      </c>
      <c r="I10" s="24">
        <v>52000</v>
      </c>
      <c r="J10" s="24">
        <v>44651.199999999997</v>
      </c>
      <c r="K10" s="7">
        <f t="shared" si="1"/>
        <v>44530</v>
      </c>
      <c r="L10" s="7">
        <f t="shared" si="2"/>
        <v>8.9317901757317308</v>
      </c>
      <c r="M10" s="8">
        <f t="shared" si="0"/>
        <v>2493680</v>
      </c>
    </row>
    <row r="11" spans="1:13" ht="30" x14ac:dyDescent="0.25">
      <c r="A11" s="32">
        <v>4</v>
      </c>
      <c r="B11" s="38" t="s">
        <v>19</v>
      </c>
      <c r="C11" s="33" t="s">
        <v>17</v>
      </c>
      <c r="D11" s="30">
        <v>40</v>
      </c>
      <c r="E11" s="32">
        <v>5</v>
      </c>
      <c r="F11" s="47">
        <v>38880</v>
      </c>
      <c r="G11" s="48">
        <v>36946</v>
      </c>
      <c r="H11" s="48">
        <v>33110</v>
      </c>
      <c r="I11" s="24">
        <v>40000</v>
      </c>
      <c r="J11" s="24">
        <v>38550.6</v>
      </c>
      <c r="K11" s="7">
        <f t="shared" si="1"/>
        <v>33110</v>
      </c>
      <c r="L11" s="7">
        <f t="shared" si="2"/>
        <v>7.1605415907527084</v>
      </c>
      <c r="M11" s="8">
        <f t="shared" si="0"/>
        <v>1324400</v>
      </c>
    </row>
    <row r="12" spans="1:13" ht="30" x14ac:dyDescent="0.25">
      <c r="A12" s="32">
        <v>5</v>
      </c>
      <c r="B12" s="38" t="s">
        <v>20</v>
      </c>
      <c r="C12" s="33" t="s">
        <v>17</v>
      </c>
      <c r="D12" s="30">
        <v>76</v>
      </c>
      <c r="E12" s="32">
        <v>5</v>
      </c>
      <c r="F12" s="47">
        <v>31636</v>
      </c>
      <c r="G12" s="48">
        <v>30954</v>
      </c>
      <c r="H12" s="48">
        <v>36915</v>
      </c>
      <c r="I12" s="24">
        <v>46000</v>
      </c>
      <c r="J12" s="24">
        <v>41146.6</v>
      </c>
      <c r="K12" s="7">
        <f t="shared" si="1"/>
        <v>30954</v>
      </c>
      <c r="L12" s="7">
        <f t="shared" si="2"/>
        <v>17.099321389801002</v>
      </c>
      <c r="M12" s="8">
        <f t="shared" si="0"/>
        <v>2352504</v>
      </c>
    </row>
    <row r="13" spans="1:13" ht="15.75" x14ac:dyDescent="0.25">
      <c r="A13" s="32">
        <v>6</v>
      </c>
      <c r="B13" s="38" t="s">
        <v>35</v>
      </c>
      <c r="C13" s="33" t="s">
        <v>17</v>
      </c>
      <c r="D13" s="30">
        <v>20</v>
      </c>
      <c r="E13" s="32">
        <v>3</v>
      </c>
      <c r="F13" s="47">
        <v>5800</v>
      </c>
      <c r="G13" s="48">
        <v>5500</v>
      </c>
      <c r="H13" s="48"/>
      <c r="I13" s="24"/>
      <c r="J13" s="24">
        <v>9540.2999999999993</v>
      </c>
      <c r="K13" s="7">
        <f t="shared" si="1"/>
        <v>5500</v>
      </c>
      <c r="L13" s="7">
        <f>(STDEV(F13:J13))/ROUND((F13+G13+H13+I13+J13)/3,2)*100</f>
        <v>32.40454107354136</v>
      </c>
      <c r="M13" s="8">
        <f t="shared" si="0"/>
        <v>110000</v>
      </c>
    </row>
    <row r="14" spans="1:13" ht="30" x14ac:dyDescent="0.25">
      <c r="A14" s="32">
        <v>7</v>
      </c>
      <c r="B14" s="38" t="s">
        <v>21</v>
      </c>
      <c r="C14" s="33" t="s">
        <v>17</v>
      </c>
      <c r="D14" s="30">
        <v>70</v>
      </c>
      <c r="E14" s="32">
        <v>5</v>
      </c>
      <c r="F14" s="47">
        <v>9680</v>
      </c>
      <c r="G14" s="48">
        <v>9317</v>
      </c>
      <c r="H14" s="48">
        <v>7824</v>
      </c>
      <c r="I14" s="24">
        <v>4500</v>
      </c>
      <c r="J14" s="24"/>
      <c r="K14" s="7">
        <f t="shared" si="1"/>
        <v>4500</v>
      </c>
      <c r="L14" s="7">
        <f>(STDEV(F14:J14))/ROUND((F14+G14+H14+I14+J14)/4,2)*100</f>
        <v>30.151971015474249</v>
      </c>
      <c r="M14" s="8">
        <f t="shared" si="0"/>
        <v>315000</v>
      </c>
    </row>
    <row r="15" spans="1:13" ht="30" x14ac:dyDescent="0.25">
      <c r="A15" s="32">
        <v>8</v>
      </c>
      <c r="B15" s="38" t="s">
        <v>22</v>
      </c>
      <c r="C15" s="33" t="s">
        <v>17</v>
      </c>
      <c r="D15" s="30">
        <v>26</v>
      </c>
      <c r="E15" s="32">
        <v>5</v>
      </c>
      <c r="F15" s="47">
        <v>4158</v>
      </c>
      <c r="G15" s="48">
        <v>3812</v>
      </c>
      <c r="H15" s="48">
        <v>6600</v>
      </c>
      <c r="I15" s="24">
        <v>7500</v>
      </c>
      <c r="J15" s="24"/>
      <c r="K15" s="7">
        <f t="shared" si="1"/>
        <v>3812</v>
      </c>
      <c r="L15" s="7">
        <f>(STDEV(F15:J15))/ROUND((F15+G15+H15+I15+J15)/4,2)*100</f>
        <v>32.856045570699692</v>
      </c>
      <c r="M15" s="8">
        <f t="shared" si="0"/>
        <v>99112</v>
      </c>
    </row>
    <row r="16" spans="1:13" ht="30" x14ac:dyDescent="0.25">
      <c r="A16" s="32">
        <v>9</v>
      </c>
      <c r="B16" s="38" t="s">
        <v>23</v>
      </c>
      <c r="C16" s="33" t="s">
        <v>17</v>
      </c>
      <c r="D16" s="30">
        <v>17</v>
      </c>
      <c r="E16" s="32">
        <v>3</v>
      </c>
      <c r="F16" s="47"/>
      <c r="G16" s="48"/>
      <c r="H16" s="48">
        <v>8500</v>
      </c>
      <c r="I16" s="24">
        <v>9300</v>
      </c>
      <c r="J16" s="24">
        <v>12460.8</v>
      </c>
      <c r="K16" s="7">
        <f t="shared" si="1"/>
        <v>8500</v>
      </c>
      <c r="L16" s="7">
        <f>(STDEV(F16:J16))/ROUND((F16+G16+H16+I16+J16)/3,2)*100</f>
        <v>20.763315548775594</v>
      </c>
      <c r="M16" s="8">
        <f t="shared" si="0"/>
        <v>144500</v>
      </c>
    </row>
    <row r="17" spans="1:13" ht="30" x14ac:dyDescent="0.25">
      <c r="A17" s="32">
        <v>10</v>
      </c>
      <c r="B17" s="38" t="s">
        <v>24</v>
      </c>
      <c r="C17" s="33" t="s">
        <v>17</v>
      </c>
      <c r="D17" s="30">
        <v>20</v>
      </c>
      <c r="E17" s="32">
        <v>4</v>
      </c>
      <c r="F17" s="47">
        <v>6006</v>
      </c>
      <c r="G17" s="48"/>
      <c r="H17" s="48">
        <v>10322</v>
      </c>
      <c r="I17" s="24">
        <v>12000</v>
      </c>
      <c r="J17" s="24">
        <v>13499.2</v>
      </c>
      <c r="K17" s="7">
        <f t="shared" si="1"/>
        <v>6006</v>
      </c>
      <c r="L17" s="7">
        <f>(STDEV(F17:J17))/ROUND((F17+G17+H17+I17+J17)/4,2)*100</f>
        <v>30.971167983668668</v>
      </c>
      <c r="M17" s="8">
        <f t="shared" si="0"/>
        <v>120120</v>
      </c>
    </row>
    <row r="18" spans="1:13" ht="15.75" x14ac:dyDescent="0.25">
      <c r="A18" s="32">
        <v>11</v>
      </c>
      <c r="B18" s="38" t="s">
        <v>36</v>
      </c>
      <c r="C18" s="33" t="s">
        <v>17</v>
      </c>
      <c r="D18" s="30">
        <v>83</v>
      </c>
      <c r="E18" s="32">
        <v>5</v>
      </c>
      <c r="F18" s="47">
        <v>5456</v>
      </c>
      <c r="G18" s="48">
        <v>5137</v>
      </c>
      <c r="H18" s="48">
        <v>8800</v>
      </c>
      <c r="I18" s="24">
        <v>7500</v>
      </c>
      <c r="J18" s="24">
        <v>7203.9</v>
      </c>
      <c r="K18" s="7">
        <f t="shared" si="1"/>
        <v>5137</v>
      </c>
      <c r="L18" s="7">
        <f t="shared" si="2"/>
        <v>22.267170677837456</v>
      </c>
      <c r="M18" s="8">
        <f t="shared" si="0"/>
        <v>426371</v>
      </c>
    </row>
    <row r="19" spans="1:13" ht="15.75" x14ac:dyDescent="0.25">
      <c r="A19" s="32">
        <v>12</v>
      </c>
      <c r="B19" s="38" t="s">
        <v>30</v>
      </c>
      <c r="C19" s="33" t="s">
        <v>17</v>
      </c>
      <c r="D19" s="30">
        <v>115</v>
      </c>
      <c r="E19" s="32">
        <v>5</v>
      </c>
      <c r="F19" s="47">
        <v>13200</v>
      </c>
      <c r="G19" s="48">
        <v>12540</v>
      </c>
      <c r="H19" s="48">
        <v>9450</v>
      </c>
      <c r="I19" s="24">
        <v>8800</v>
      </c>
      <c r="J19" s="24">
        <v>13758.8</v>
      </c>
      <c r="K19" s="7">
        <f t="shared" si="1"/>
        <v>8800</v>
      </c>
      <c r="L19" s="7">
        <f t="shared" si="2"/>
        <v>19.626557637739843</v>
      </c>
      <c r="M19" s="8">
        <f t="shared" si="0"/>
        <v>1012000</v>
      </c>
    </row>
    <row r="20" spans="1:13" ht="30" x14ac:dyDescent="0.25">
      <c r="A20" s="32">
        <v>13</v>
      </c>
      <c r="B20" s="38" t="s">
        <v>67</v>
      </c>
      <c r="C20" s="33" t="s">
        <v>17</v>
      </c>
      <c r="D20" s="30">
        <v>47</v>
      </c>
      <c r="E20" s="32">
        <v>4</v>
      </c>
      <c r="F20" s="47">
        <v>10013</v>
      </c>
      <c r="G20" s="48">
        <v>9729</v>
      </c>
      <c r="H20" s="48"/>
      <c r="I20" s="24">
        <v>12300</v>
      </c>
      <c r="J20" s="24">
        <v>10189.299999999999</v>
      </c>
      <c r="K20" s="7">
        <f t="shared" si="1"/>
        <v>9729</v>
      </c>
      <c r="L20" s="7">
        <f>(STDEV(F20:J20))/ROUND((F20+G20+H20+I20+J20)/4,2)*100</f>
        <v>11.146491233004301</v>
      </c>
      <c r="M20" s="8">
        <f t="shared" si="0"/>
        <v>457263</v>
      </c>
    </row>
    <row r="21" spans="1:13" ht="30" x14ac:dyDescent="0.25">
      <c r="A21" s="32">
        <v>14</v>
      </c>
      <c r="B21" s="38" t="s">
        <v>37</v>
      </c>
      <c r="C21" s="33" t="s">
        <v>17</v>
      </c>
      <c r="D21" s="30">
        <v>29</v>
      </c>
      <c r="E21" s="32">
        <v>5</v>
      </c>
      <c r="F21" s="47">
        <v>14355</v>
      </c>
      <c r="G21" s="48">
        <v>13891</v>
      </c>
      <c r="H21" s="48">
        <v>19880</v>
      </c>
      <c r="I21" s="24">
        <v>12800</v>
      </c>
      <c r="J21" s="24">
        <v>11357.5</v>
      </c>
      <c r="K21" s="7">
        <f t="shared" si="1"/>
        <v>11357.5</v>
      </c>
      <c r="L21" s="7">
        <f t="shared" si="2"/>
        <v>22.438914469982777</v>
      </c>
      <c r="M21" s="8">
        <f t="shared" si="0"/>
        <v>329367.5</v>
      </c>
    </row>
    <row r="22" spans="1:13" ht="30" x14ac:dyDescent="0.25">
      <c r="A22" s="32">
        <v>15</v>
      </c>
      <c r="B22" s="38" t="s">
        <v>25</v>
      </c>
      <c r="C22" s="33" t="s">
        <v>17</v>
      </c>
      <c r="D22" s="30">
        <v>153</v>
      </c>
      <c r="E22" s="32">
        <v>4</v>
      </c>
      <c r="F22" s="47">
        <v>4752</v>
      </c>
      <c r="G22" s="48">
        <v>4455</v>
      </c>
      <c r="H22" s="48">
        <v>4092</v>
      </c>
      <c r="I22" s="24"/>
      <c r="J22" s="24">
        <v>7737.12</v>
      </c>
      <c r="K22" s="7">
        <f t="shared" si="1"/>
        <v>4092</v>
      </c>
      <c r="L22" s="7">
        <f>(STDEV(F22:J22))/ROUND((F22+G22+H22+I22+J22)/4,2)*100</f>
        <v>31.830216708670033</v>
      </c>
      <c r="M22" s="8">
        <f t="shared" si="0"/>
        <v>626076</v>
      </c>
    </row>
    <row r="23" spans="1:13" ht="15.75" x14ac:dyDescent="0.25">
      <c r="A23" s="32">
        <v>16</v>
      </c>
      <c r="B23" s="38" t="s">
        <v>68</v>
      </c>
      <c r="C23" s="33" t="s">
        <v>17</v>
      </c>
      <c r="D23" s="30">
        <v>19</v>
      </c>
      <c r="E23" s="32">
        <v>5</v>
      </c>
      <c r="F23" s="47">
        <v>23980</v>
      </c>
      <c r="G23" s="48">
        <v>22471</v>
      </c>
      <c r="H23" s="48">
        <v>23040</v>
      </c>
      <c r="I23" s="24">
        <v>23000</v>
      </c>
      <c r="J23" s="24">
        <v>22803.119999999999</v>
      </c>
      <c r="K23" s="7">
        <f t="shared" si="1"/>
        <v>22471</v>
      </c>
      <c r="L23" s="7">
        <f t="shared" si="2"/>
        <v>2.437173331376576</v>
      </c>
      <c r="M23" s="8">
        <f t="shared" si="0"/>
        <v>426949</v>
      </c>
    </row>
    <row r="24" spans="1:13" ht="30" x14ac:dyDescent="0.25">
      <c r="A24" s="32">
        <v>17</v>
      </c>
      <c r="B24" s="38" t="s">
        <v>38</v>
      </c>
      <c r="C24" s="33" t="s">
        <v>17</v>
      </c>
      <c r="D24" s="30">
        <v>20</v>
      </c>
      <c r="E24" s="32">
        <v>5</v>
      </c>
      <c r="F24" s="47">
        <v>21560</v>
      </c>
      <c r="G24" s="48">
        <v>21369</v>
      </c>
      <c r="H24" s="48">
        <v>16500</v>
      </c>
      <c r="I24" s="24">
        <v>18500</v>
      </c>
      <c r="J24" s="24">
        <v>30567.9</v>
      </c>
      <c r="K24" s="7">
        <f t="shared" si="1"/>
        <v>16500</v>
      </c>
      <c r="L24" s="7">
        <f t="shared" si="2"/>
        <v>24.822357365867717</v>
      </c>
      <c r="M24" s="8">
        <f t="shared" si="0"/>
        <v>330000</v>
      </c>
    </row>
    <row r="25" spans="1:13" ht="30" x14ac:dyDescent="0.25">
      <c r="A25" s="32">
        <v>18</v>
      </c>
      <c r="B25" s="38" t="s">
        <v>39</v>
      </c>
      <c r="C25" s="33" t="s">
        <v>17</v>
      </c>
      <c r="D25" s="30">
        <v>3</v>
      </c>
      <c r="E25" s="32">
        <v>4</v>
      </c>
      <c r="F25" s="47">
        <v>2750</v>
      </c>
      <c r="G25" s="48">
        <v>2090</v>
      </c>
      <c r="H25" s="48">
        <v>2970</v>
      </c>
      <c r="I25" s="24"/>
      <c r="J25" s="24">
        <v>1756.08</v>
      </c>
      <c r="K25" s="7">
        <f t="shared" si="1"/>
        <v>1756.08</v>
      </c>
      <c r="L25" s="7">
        <f>(STDEV(F25:J25))/ROUND((F25+G25+H25+I25+J25)/4,2)*100</f>
        <v>23.627242969745659</v>
      </c>
      <c r="M25" s="8">
        <f t="shared" si="0"/>
        <v>5268.24</v>
      </c>
    </row>
    <row r="26" spans="1:13" ht="30" x14ac:dyDescent="0.25">
      <c r="A26" s="32">
        <v>19</v>
      </c>
      <c r="B26" s="38" t="s">
        <v>40</v>
      </c>
      <c r="C26" s="33" t="s">
        <v>17</v>
      </c>
      <c r="D26" s="30">
        <v>5</v>
      </c>
      <c r="E26" s="32">
        <v>3</v>
      </c>
      <c r="F26" s="47">
        <v>2750</v>
      </c>
      <c r="G26" s="48">
        <v>2090</v>
      </c>
      <c r="H26" s="48"/>
      <c r="I26" s="24"/>
      <c r="J26" s="24">
        <v>1587.6</v>
      </c>
      <c r="K26" s="7">
        <f t="shared" si="1"/>
        <v>1587.6</v>
      </c>
      <c r="L26" s="7">
        <f>(STDEV(F26:J26))/ROUND((F26+G26+H26+I26+J26)/3,2)*100</f>
        <v>27.209790219626719</v>
      </c>
      <c r="M26" s="8">
        <f t="shared" si="0"/>
        <v>7938</v>
      </c>
    </row>
    <row r="27" spans="1:13" ht="30" x14ac:dyDescent="0.25">
      <c r="A27" s="32">
        <v>20</v>
      </c>
      <c r="B27" s="38" t="s">
        <v>41</v>
      </c>
      <c r="C27" s="33" t="s">
        <v>17</v>
      </c>
      <c r="D27" s="30">
        <v>20</v>
      </c>
      <c r="E27" s="32">
        <v>5</v>
      </c>
      <c r="F27" s="47">
        <v>5148</v>
      </c>
      <c r="G27" s="48">
        <v>5176</v>
      </c>
      <c r="H27" s="48">
        <v>3860</v>
      </c>
      <c r="I27" s="24">
        <v>5500</v>
      </c>
      <c r="J27" s="24">
        <v>3696</v>
      </c>
      <c r="K27" s="7">
        <f t="shared" si="1"/>
        <v>3696</v>
      </c>
      <c r="L27" s="7">
        <f t="shared" si="2"/>
        <v>17.822264026958447</v>
      </c>
      <c r="M27" s="8">
        <f t="shared" si="0"/>
        <v>73920</v>
      </c>
    </row>
    <row r="28" spans="1:13" ht="45" x14ac:dyDescent="0.25">
      <c r="A28" s="32">
        <v>21</v>
      </c>
      <c r="B28" s="38" t="s">
        <v>42</v>
      </c>
      <c r="C28" s="33" t="s">
        <v>17</v>
      </c>
      <c r="D28" s="30">
        <v>3</v>
      </c>
      <c r="E28" s="32">
        <v>5</v>
      </c>
      <c r="F28" s="47">
        <v>11800</v>
      </c>
      <c r="G28" s="48">
        <v>11050</v>
      </c>
      <c r="H28" s="48">
        <v>5600</v>
      </c>
      <c r="I28" s="24">
        <v>7000</v>
      </c>
      <c r="J28" s="24">
        <v>9694.08</v>
      </c>
      <c r="K28" s="7">
        <f t="shared" si="1"/>
        <v>5600</v>
      </c>
      <c r="L28" s="7">
        <f t="shared" si="2"/>
        <v>29.345282694874491</v>
      </c>
      <c r="M28" s="8">
        <f t="shared" si="0"/>
        <v>16800</v>
      </c>
    </row>
    <row r="29" spans="1:13" ht="30" x14ac:dyDescent="0.25">
      <c r="A29" s="32">
        <v>22</v>
      </c>
      <c r="B29" s="38" t="s">
        <v>43</v>
      </c>
      <c r="C29" s="33" t="s">
        <v>17</v>
      </c>
      <c r="D29" s="30">
        <v>5</v>
      </c>
      <c r="E29" s="32">
        <v>5</v>
      </c>
      <c r="F29" s="47">
        <v>9540</v>
      </c>
      <c r="G29" s="48">
        <v>9320</v>
      </c>
      <c r="H29" s="48">
        <v>5600</v>
      </c>
      <c r="I29" s="24">
        <v>7000</v>
      </c>
      <c r="J29" s="24">
        <v>4231.4399999999996</v>
      </c>
      <c r="K29" s="7">
        <f t="shared" si="1"/>
        <v>4231.4399999999996</v>
      </c>
      <c r="L29" s="7">
        <f t="shared" si="2"/>
        <v>32.375020613875954</v>
      </c>
      <c r="M29" s="8">
        <f t="shared" si="0"/>
        <v>21157.199999999997</v>
      </c>
    </row>
    <row r="30" spans="1:13" ht="30" x14ac:dyDescent="0.25">
      <c r="A30" s="32">
        <v>23</v>
      </c>
      <c r="B30" s="38" t="s">
        <v>44</v>
      </c>
      <c r="C30" s="33" t="s">
        <v>17</v>
      </c>
      <c r="D30" s="30">
        <v>8</v>
      </c>
      <c r="E30" s="32">
        <v>3</v>
      </c>
      <c r="F30" s="47"/>
      <c r="G30" s="48"/>
      <c r="H30" s="48">
        <v>12800</v>
      </c>
      <c r="I30" s="24">
        <v>9000</v>
      </c>
      <c r="J30" s="24">
        <v>15299.28</v>
      </c>
      <c r="K30" s="7">
        <f t="shared" si="1"/>
        <v>9000</v>
      </c>
      <c r="L30" s="7">
        <f>(STDEV(F30:J30))/ROUND((F30+G30+H30+I30+J30)/3,2)*100</f>
        <v>25.649624506400308</v>
      </c>
      <c r="M30" s="8">
        <f t="shared" si="0"/>
        <v>72000</v>
      </c>
    </row>
    <row r="31" spans="1:13" ht="30" x14ac:dyDescent="0.25">
      <c r="A31" s="32">
        <v>24</v>
      </c>
      <c r="B31" s="38" t="s">
        <v>45</v>
      </c>
      <c r="C31" s="33" t="s">
        <v>17</v>
      </c>
      <c r="D31" s="30">
        <v>15</v>
      </c>
      <c r="E31" s="32">
        <v>3</v>
      </c>
      <c r="F31" s="47">
        <v>11370</v>
      </c>
      <c r="G31" s="48">
        <v>10890</v>
      </c>
      <c r="H31" s="48">
        <v>8808</v>
      </c>
      <c r="I31" s="24"/>
      <c r="J31" s="24"/>
      <c r="K31" s="7">
        <f t="shared" si="1"/>
        <v>8808</v>
      </c>
      <c r="L31" s="7">
        <f>(STDEV(F31:J31))/ROUND((F31+G31+H31+I31+J31)/3,2)*100</f>
        <v>13.151030345088961</v>
      </c>
      <c r="M31" s="8">
        <f t="shared" si="0"/>
        <v>132120</v>
      </c>
    </row>
    <row r="32" spans="1:13" ht="30" x14ac:dyDescent="0.25">
      <c r="A32" s="32">
        <v>25</v>
      </c>
      <c r="B32" s="38" t="s">
        <v>46</v>
      </c>
      <c r="C32" s="33" t="s">
        <v>17</v>
      </c>
      <c r="D32" s="30">
        <v>28</v>
      </c>
      <c r="E32" s="32">
        <v>5</v>
      </c>
      <c r="F32" s="47">
        <v>630</v>
      </c>
      <c r="G32" s="48">
        <v>605</v>
      </c>
      <c r="H32" s="48">
        <v>460</v>
      </c>
      <c r="I32" s="24">
        <v>320</v>
      </c>
      <c r="J32" s="24"/>
      <c r="K32" s="7">
        <f t="shared" si="1"/>
        <v>320</v>
      </c>
      <c r="L32" s="7">
        <f>(STDEV(F32:J32))/ROUND((F32+G32+H32+I32+J32)/4,2)*100</f>
        <v>28.50755587982415</v>
      </c>
      <c r="M32" s="8">
        <f t="shared" si="0"/>
        <v>8960</v>
      </c>
    </row>
    <row r="33" spans="1:13" ht="30" x14ac:dyDescent="0.25">
      <c r="A33" s="32">
        <v>26</v>
      </c>
      <c r="B33" s="38" t="s">
        <v>47</v>
      </c>
      <c r="C33" s="33" t="s">
        <v>17</v>
      </c>
      <c r="D33" s="30">
        <v>24</v>
      </c>
      <c r="E33" s="32">
        <v>4</v>
      </c>
      <c r="F33" s="47">
        <v>750</v>
      </c>
      <c r="G33" s="48">
        <v>700</v>
      </c>
      <c r="H33" s="48"/>
      <c r="I33" s="24">
        <v>450</v>
      </c>
      <c r="J33" s="24">
        <v>706.32</v>
      </c>
      <c r="K33" s="7">
        <f t="shared" si="1"/>
        <v>450</v>
      </c>
      <c r="L33" s="7">
        <f>(STDEV(F33:J33))/ROUND((F33+G33+H33+I33+J33)/4,2)*100</f>
        <v>20.905033231655658</v>
      </c>
      <c r="M33" s="8">
        <f t="shared" si="0"/>
        <v>10800</v>
      </c>
    </row>
    <row r="34" spans="1:13" ht="15.75" x14ac:dyDescent="0.25">
      <c r="A34" s="32">
        <v>27</v>
      </c>
      <c r="B34" s="38" t="s">
        <v>69</v>
      </c>
      <c r="C34" s="33" t="s">
        <v>17</v>
      </c>
      <c r="D34" s="30">
        <v>28</v>
      </c>
      <c r="E34" s="32">
        <v>5</v>
      </c>
      <c r="F34" s="47">
        <v>6798</v>
      </c>
      <c r="G34" s="48">
        <v>5940</v>
      </c>
      <c r="H34" s="48">
        <v>9360</v>
      </c>
      <c r="I34" s="24">
        <v>4900</v>
      </c>
      <c r="J34" s="24"/>
      <c r="K34" s="7">
        <f t="shared" si="1"/>
        <v>4900</v>
      </c>
      <c r="L34" s="7">
        <f>(STDEV(F34:J34))/ROUND((F34+G34+H34+I34+J34)/4,2)*100</f>
        <v>28.231995919560738</v>
      </c>
      <c r="M34" s="8">
        <f t="shared" si="0"/>
        <v>137200</v>
      </c>
    </row>
    <row r="35" spans="1:13" ht="30" x14ac:dyDescent="0.25">
      <c r="A35" s="32">
        <v>28</v>
      </c>
      <c r="B35" s="38" t="s">
        <v>26</v>
      </c>
      <c r="C35" s="33" t="s">
        <v>17</v>
      </c>
      <c r="D35" s="30">
        <v>75</v>
      </c>
      <c r="E35" s="32">
        <v>5</v>
      </c>
      <c r="F35" s="47">
        <v>10065</v>
      </c>
      <c r="G35" s="48">
        <v>9790</v>
      </c>
      <c r="H35" s="48">
        <v>13925</v>
      </c>
      <c r="I35" s="24">
        <v>15300</v>
      </c>
      <c r="J35" s="24">
        <v>14082.12</v>
      </c>
      <c r="K35" s="7">
        <f t="shared" si="1"/>
        <v>9790</v>
      </c>
      <c r="L35" s="7">
        <f t="shared" si="2"/>
        <v>20.010527933716507</v>
      </c>
      <c r="M35" s="8">
        <f t="shared" si="0"/>
        <v>734250</v>
      </c>
    </row>
    <row r="36" spans="1:13" ht="30" x14ac:dyDescent="0.25">
      <c r="A36" s="32">
        <v>29</v>
      </c>
      <c r="B36" s="38" t="s">
        <v>27</v>
      </c>
      <c r="C36" s="33" t="s">
        <v>17</v>
      </c>
      <c r="D36" s="30">
        <v>41</v>
      </c>
      <c r="E36" s="32">
        <v>5</v>
      </c>
      <c r="F36" s="47">
        <v>12089</v>
      </c>
      <c r="G36" s="48">
        <v>11550</v>
      </c>
      <c r="H36" s="48">
        <v>18125</v>
      </c>
      <c r="I36" s="24">
        <v>16800</v>
      </c>
      <c r="J36" s="24">
        <v>12807.72</v>
      </c>
      <c r="K36" s="7">
        <f t="shared" si="1"/>
        <v>11550</v>
      </c>
      <c r="L36" s="7">
        <f t="shared" si="2"/>
        <v>20.886509257880043</v>
      </c>
      <c r="M36" s="8">
        <f t="shared" si="0"/>
        <v>473550</v>
      </c>
    </row>
    <row r="37" spans="1:13" ht="15.75" x14ac:dyDescent="0.25">
      <c r="A37" s="32">
        <v>30</v>
      </c>
      <c r="B37" s="38" t="s">
        <v>48</v>
      </c>
      <c r="C37" s="33" t="s">
        <v>17</v>
      </c>
      <c r="D37" s="30">
        <v>12</v>
      </c>
      <c r="E37" s="32">
        <v>5</v>
      </c>
      <c r="F37" s="47">
        <v>9890</v>
      </c>
      <c r="G37" s="48">
        <v>9493</v>
      </c>
      <c r="H37" s="48">
        <v>14620</v>
      </c>
      <c r="I37" s="24">
        <v>16900</v>
      </c>
      <c r="J37" s="24">
        <v>14528.16</v>
      </c>
      <c r="K37" s="7">
        <f t="shared" si="1"/>
        <v>9493</v>
      </c>
      <c r="L37" s="7">
        <f t="shared" si="2"/>
        <v>24.792212656214982</v>
      </c>
      <c r="M37" s="8">
        <f t="shared" si="0"/>
        <v>113916</v>
      </c>
    </row>
    <row r="38" spans="1:13" ht="30" x14ac:dyDescent="0.25">
      <c r="A38" s="32">
        <v>31</v>
      </c>
      <c r="B38" s="38" t="s">
        <v>70</v>
      </c>
      <c r="C38" s="33" t="s">
        <v>17</v>
      </c>
      <c r="D38" s="30">
        <v>109</v>
      </c>
      <c r="E38" s="32">
        <v>5</v>
      </c>
      <c r="F38" s="47">
        <v>42723</v>
      </c>
      <c r="G38" s="48">
        <v>41393</v>
      </c>
      <c r="H38" s="48">
        <v>32967</v>
      </c>
      <c r="I38" s="24">
        <v>38000</v>
      </c>
      <c r="J38" s="24">
        <v>31413.96</v>
      </c>
      <c r="K38" s="7">
        <f t="shared" si="1"/>
        <v>31413.96</v>
      </c>
      <c r="L38" s="7">
        <f t="shared" si="2"/>
        <v>13.409865355866826</v>
      </c>
      <c r="M38" s="8">
        <f t="shared" si="0"/>
        <v>3424121.64</v>
      </c>
    </row>
    <row r="39" spans="1:13" ht="30" x14ac:dyDescent="0.25">
      <c r="A39" s="32">
        <v>32</v>
      </c>
      <c r="B39" s="38" t="s">
        <v>49</v>
      </c>
      <c r="C39" s="33" t="s">
        <v>17</v>
      </c>
      <c r="D39" s="30">
        <v>15</v>
      </c>
      <c r="E39" s="32">
        <v>5</v>
      </c>
      <c r="F39" s="47">
        <v>37400</v>
      </c>
      <c r="G39" s="48">
        <v>35321</v>
      </c>
      <c r="H39" s="48">
        <v>30867</v>
      </c>
      <c r="I39" s="24">
        <v>39000</v>
      </c>
      <c r="J39" s="24">
        <v>26825.119999999999</v>
      </c>
      <c r="K39" s="7">
        <f t="shared" si="1"/>
        <v>26825.119999999999</v>
      </c>
      <c r="L39" s="7">
        <f t="shared" si="2"/>
        <v>14.722164017797127</v>
      </c>
      <c r="M39" s="8">
        <f t="shared" si="0"/>
        <v>402376.8</v>
      </c>
    </row>
    <row r="40" spans="1:13" ht="15.75" x14ac:dyDescent="0.25">
      <c r="A40" s="32">
        <v>33</v>
      </c>
      <c r="B40" s="38" t="s">
        <v>50</v>
      </c>
      <c r="C40" s="33" t="s">
        <v>17</v>
      </c>
      <c r="D40" s="30">
        <v>3</v>
      </c>
      <c r="E40" s="32">
        <v>5</v>
      </c>
      <c r="F40" s="47">
        <v>93500</v>
      </c>
      <c r="G40" s="48">
        <v>85800</v>
      </c>
      <c r="H40" s="48">
        <v>55258</v>
      </c>
      <c r="I40" s="24">
        <v>56000</v>
      </c>
      <c r="J40" s="24">
        <v>67160.88</v>
      </c>
      <c r="K40" s="7">
        <f t="shared" si="1"/>
        <v>55258</v>
      </c>
      <c r="L40" s="7">
        <f t="shared" si="2"/>
        <v>24.323995020051999</v>
      </c>
      <c r="M40" s="8">
        <f t="shared" si="0"/>
        <v>165774</v>
      </c>
    </row>
    <row r="41" spans="1:13" ht="15.75" x14ac:dyDescent="0.25">
      <c r="A41" s="32">
        <v>34</v>
      </c>
      <c r="B41" s="38" t="s">
        <v>51</v>
      </c>
      <c r="C41" s="33" t="s">
        <v>17</v>
      </c>
      <c r="D41" s="30">
        <v>122</v>
      </c>
      <c r="E41" s="32">
        <v>5</v>
      </c>
      <c r="F41" s="47">
        <v>22660</v>
      </c>
      <c r="G41" s="48">
        <v>21835</v>
      </c>
      <c r="H41" s="48">
        <v>19802</v>
      </c>
      <c r="I41" s="24">
        <v>28500</v>
      </c>
      <c r="J41" s="24">
        <v>16248.6</v>
      </c>
      <c r="K41" s="7">
        <f t="shared" si="1"/>
        <v>16248.6</v>
      </c>
      <c r="L41" s="7">
        <f t="shared" si="2"/>
        <v>20.562178346478234</v>
      </c>
      <c r="M41" s="8">
        <f t="shared" si="0"/>
        <v>1982329.2</v>
      </c>
    </row>
    <row r="42" spans="1:13" ht="30" x14ac:dyDescent="0.25">
      <c r="A42" s="32">
        <v>35</v>
      </c>
      <c r="B42" s="38" t="s">
        <v>71</v>
      </c>
      <c r="C42" s="33" t="s">
        <v>17</v>
      </c>
      <c r="D42" s="30">
        <v>5</v>
      </c>
      <c r="E42" s="32">
        <v>5</v>
      </c>
      <c r="F42" s="47">
        <v>22550</v>
      </c>
      <c r="G42" s="48">
        <v>21725</v>
      </c>
      <c r="H42" s="48">
        <v>24200</v>
      </c>
      <c r="I42" s="24">
        <v>29300</v>
      </c>
      <c r="J42" s="24">
        <v>18861.12</v>
      </c>
      <c r="K42" s="7">
        <f t="shared" si="1"/>
        <v>18861.12</v>
      </c>
      <c r="L42" s="7">
        <f t="shared" si="2"/>
        <v>16.54089917210387</v>
      </c>
      <c r="M42" s="8">
        <f t="shared" si="0"/>
        <v>94305.599999999991</v>
      </c>
    </row>
    <row r="43" spans="1:13" ht="30" x14ac:dyDescent="0.25">
      <c r="A43" s="32">
        <v>36</v>
      </c>
      <c r="B43" s="38" t="s">
        <v>72</v>
      </c>
      <c r="C43" s="33" t="s">
        <v>17</v>
      </c>
      <c r="D43" s="30">
        <v>18</v>
      </c>
      <c r="E43" s="32">
        <v>5</v>
      </c>
      <c r="F43" s="47">
        <v>16709</v>
      </c>
      <c r="G43" s="48">
        <v>16027</v>
      </c>
      <c r="H43" s="48">
        <v>18592</v>
      </c>
      <c r="I43" s="24">
        <v>26900</v>
      </c>
      <c r="J43" s="24">
        <v>11979.36</v>
      </c>
      <c r="K43" s="7">
        <f t="shared" si="1"/>
        <v>11979.36</v>
      </c>
      <c r="L43" s="7">
        <f t="shared" si="2"/>
        <v>30.530559206548315</v>
      </c>
      <c r="M43" s="8">
        <f t="shared" si="0"/>
        <v>215628.48</v>
      </c>
    </row>
    <row r="44" spans="1:13" ht="15.75" x14ac:dyDescent="0.25">
      <c r="A44" s="32">
        <v>37</v>
      </c>
      <c r="B44" s="38" t="s">
        <v>52</v>
      </c>
      <c r="C44" s="33" t="s">
        <v>17</v>
      </c>
      <c r="D44" s="30">
        <v>10</v>
      </c>
      <c r="E44" s="32">
        <v>5</v>
      </c>
      <c r="F44" s="47">
        <v>9284</v>
      </c>
      <c r="G44" s="48">
        <v>8910</v>
      </c>
      <c r="H44" s="48">
        <v>15242</v>
      </c>
      <c r="I44" s="24">
        <v>14500</v>
      </c>
      <c r="J44" s="24">
        <v>9621.7199999999993</v>
      </c>
      <c r="K44" s="7">
        <f t="shared" si="1"/>
        <v>8910</v>
      </c>
      <c r="L44" s="7">
        <f t="shared" si="2"/>
        <v>26.827229194077301</v>
      </c>
      <c r="M44" s="8">
        <f t="shared" si="0"/>
        <v>89100</v>
      </c>
    </row>
    <row r="45" spans="1:13" ht="15.75" x14ac:dyDescent="0.25">
      <c r="A45" s="32">
        <v>38</v>
      </c>
      <c r="B45" s="38" t="s">
        <v>53</v>
      </c>
      <c r="C45" s="33" t="s">
        <v>17</v>
      </c>
      <c r="D45" s="30">
        <v>316</v>
      </c>
      <c r="E45" s="32">
        <v>4</v>
      </c>
      <c r="F45" s="47">
        <v>7370</v>
      </c>
      <c r="G45" s="48">
        <v>7095</v>
      </c>
      <c r="H45" s="48">
        <v>12865</v>
      </c>
      <c r="I45" s="24"/>
      <c r="J45" s="24">
        <v>7710.13</v>
      </c>
      <c r="K45" s="7">
        <f t="shared" si="1"/>
        <v>7095</v>
      </c>
      <c r="L45" s="7">
        <f>(STDEV(F45:J45))/ROUND((F45+G45+H45+I45+J45)/4,2)*100</f>
        <v>31.371877576356621</v>
      </c>
      <c r="M45" s="8">
        <f t="shared" si="0"/>
        <v>2242020</v>
      </c>
    </row>
    <row r="46" spans="1:13" ht="15.75" x14ac:dyDescent="0.25">
      <c r="A46" s="32">
        <v>39</v>
      </c>
      <c r="B46" s="38" t="s">
        <v>33</v>
      </c>
      <c r="C46" s="33" t="s">
        <v>17</v>
      </c>
      <c r="D46" s="30">
        <v>74</v>
      </c>
      <c r="E46" s="32">
        <v>5</v>
      </c>
      <c r="F46" s="47">
        <v>7882</v>
      </c>
      <c r="G46" s="48">
        <v>7557</v>
      </c>
      <c r="H46" s="48">
        <v>9600</v>
      </c>
      <c r="I46" s="24">
        <v>8000</v>
      </c>
      <c r="J46" s="24">
        <v>7582.68</v>
      </c>
      <c r="K46" s="7">
        <f t="shared" si="1"/>
        <v>7557</v>
      </c>
      <c r="L46" s="7">
        <f t="shared" si="2"/>
        <v>10.420730575891692</v>
      </c>
      <c r="M46" s="8">
        <f t="shared" si="0"/>
        <v>559218</v>
      </c>
    </row>
    <row r="47" spans="1:13" ht="15.75" x14ac:dyDescent="0.25">
      <c r="A47" s="32">
        <v>40</v>
      </c>
      <c r="B47" s="38" t="s">
        <v>28</v>
      </c>
      <c r="C47" s="33" t="s">
        <v>17</v>
      </c>
      <c r="D47" s="30">
        <v>115</v>
      </c>
      <c r="E47" s="32">
        <v>5</v>
      </c>
      <c r="F47" s="47">
        <v>12162</v>
      </c>
      <c r="G47" s="48">
        <v>11968</v>
      </c>
      <c r="H47" s="48">
        <v>9469</v>
      </c>
      <c r="I47" s="24">
        <v>15000</v>
      </c>
      <c r="J47" s="24">
        <v>6499.44</v>
      </c>
      <c r="K47" s="7">
        <f t="shared" si="1"/>
        <v>6499.44</v>
      </c>
      <c r="L47" s="7">
        <f t="shared" si="2"/>
        <v>29.01209400771933</v>
      </c>
      <c r="M47" s="8">
        <f t="shared" si="0"/>
        <v>747435.6</v>
      </c>
    </row>
    <row r="48" spans="1:13" ht="30" x14ac:dyDescent="0.25">
      <c r="A48" s="32">
        <v>41</v>
      </c>
      <c r="B48" s="38" t="s">
        <v>54</v>
      </c>
      <c r="C48" s="33" t="s">
        <v>17</v>
      </c>
      <c r="D48" s="30">
        <v>467</v>
      </c>
      <c r="E48" s="32">
        <v>5</v>
      </c>
      <c r="F48" s="47">
        <v>3495</v>
      </c>
      <c r="G48" s="48">
        <v>3245</v>
      </c>
      <c r="H48" s="48">
        <v>5160</v>
      </c>
      <c r="I48" s="24">
        <v>4000</v>
      </c>
      <c r="J48" s="24">
        <v>3011.04</v>
      </c>
      <c r="K48" s="7">
        <f t="shared" si="1"/>
        <v>3011.04</v>
      </c>
      <c r="L48" s="7">
        <f t="shared" si="2"/>
        <v>22.557171186203608</v>
      </c>
      <c r="M48" s="8">
        <f t="shared" si="0"/>
        <v>1406155.68</v>
      </c>
    </row>
    <row r="49" spans="1:13" ht="15.75" x14ac:dyDescent="0.25">
      <c r="A49" s="32">
        <v>42</v>
      </c>
      <c r="B49" s="38" t="s">
        <v>55</v>
      </c>
      <c r="C49" s="33" t="s">
        <v>17</v>
      </c>
      <c r="D49" s="30">
        <v>1725</v>
      </c>
      <c r="E49" s="32">
        <v>5</v>
      </c>
      <c r="F49" s="47">
        <v>1600</v>
      </c>
      <c r="G49" s="48">
        <v>1540</v>
      </c>
      <c r="H49" s="48">
        <v>1420</v>
      </c>
      <c r="I49" s="24">
        <v>2300</v>
      </c>
      <c r="J49" s="24">
        <v>1083.24</v>
      </c>
      <c r="K49" s="7">
        <f t="shared" si="1"/>
        <v>1083.24</v>
      </c>
      <c r="L49" s="7">
        <f t="shared" si="2"/>
        <v>28.016447615011771</v>
      </c>
      <c r="M49" s="8">
        <f t="shared" si="0"/>
        <v>1868589</v>
      </c>
    </row>
    <row r="50" spans="1:13" ht="15.75" x14ac:dyDescent="0.25">
      <c r="A50" s="32">
        <v>43</v>
      </c>
      <c r="B50" s="38" t="s">
        <v>29</v>
      </c>
      <c r="C50" s="33" t="s">
        <v>17</v>
      </c>
      <c r="D50" s="30">
        <v>573</v>
      </c>
      <c r="E50" s="32">
        <v>5</v>
      </c>
      <c r="F50" s="47">
        <v>230</v>
      </c>
      <c r="G50" s="48">
        <v>220</v>
      </c>
      <c r="H50" s="48">
        <v>190</v>
      </c>
      <c r="I50" s="24">
        <v>350</v>
      </c>
      <c r="J50" s="24"/>
      <c r="K50" s="7">
        <f t="shared" si="1"/>
        <v>190</v>
      </c>
      <c r="L50" s="7">
        <f>(STDEV(F50:J50))/ROUND((F50+G50+H50+I50+J50)/4,2)*100</f>
        <v>28.450680369397446</v>
      </c>
      <c r="M50" s="8">
        <f t="shared" si="0"/>
        <v>108870</v>
      </c>
    </row>
    <row r="51" spans="1:13" ht="15.75" x14ac:dyDescent="0.25">
      <c r="A51" s="32">
        <v>44</v>
      </c>
      <c r="B51" s="38" t="s">
        <v>56</v>
      </c>
      <c r="C51" s="33" t="s">
        <v>17</v>
      </c>
      <c r="D51" s="30">
        <v>85</v>
      </c>
      <c r="E51" s="32">
        <v>5</v>
      </c>
      <c r="F51" s="47">
        <v>15410</v>
      </c>
      <c r="G51" s="48">
        <v>15290</v>
      </c>
      <c r="H51" s="48">
        <v>18320</v>
      </c>
      <c r="I51" s="24">
        <v>15000</v>
      </c>
      <c r="J51" s="24">
        <v>28620.9</v>
      </c>
      <c r="K51" s="7">
        <f t="shared" si="1"/>
        <v>15000</v>
      </c>
      <c r="L51" s="7">
        <f t="shared" si="2"/>
        <v>31.304045847025609</v>
      </c>
      <c r="M51" s="8">
        <f t="shared" si="0"/>
        <v>1275000</v>
      </c>
    </row>
    <row r="52" spans="1:13" ht="30" x14ac:dyDescent="0.25">
      <c r="A52" s="32">
        <v>45</v>
      </c>
      <c r="B52" s="38" t="s">
        <v>57</v>
      </c>
      <c r="C52" s="33" t="s">
        <v>17</v>
      </c>
      <c r="D52" s="30">
        <v>300</v>
      </c>
      <c r="E52" s="32">
        <v>5</v>
      </c>
      <c r="F52" s="47">
        <v>20669</v>
      </c>
      <c r="G52" s="48">
        <v>19360</v>
      </c>
      <c r="H52" s="48">
        <v>30036</v>
      </c>
      <c r="I52" s="24">
        <v>14200</v>
      </c>
      <c r="J52" s="24">
        <v>26868.6</v>
      </c>
      <c r="K52" s="7">
        <f t="shared" si="1"/>
        <v>14200</v>
      </c>
      <c r="L52" s="7">
        <f t="shared" si="2"/>
        <v>28.240945081642987</v>
      </c>
      <c r="M52" s="8">
        <f t="shared" si="0"/>
        <v>4260000</v>
      </c>
    </row>
    <row r="53" spans="1:13" ht="15.75" x14ac:dyDescent="0.25">
      <c r="A53" s="32">
        <v>46</v>
      </c>
      <c r="B53" s="38" t="s">
        <v>73</v>
      </c>
      <c r="C53" s="33" t="s">
        <v>17</v>
      </c>
      <c r="D53" s="30">
        <v>2</v>
      </c>
      <c r="E53" s="32">
        <v>5</v>
      </c>
      <c r="F53" s="47">
        <v>20150</v>
      </c>
      <c r="G53" s="48">
        <v>19360</v>
      </c>
      <c r="H53" s="48">
        <v>23340</v>
      </c>
      <c r="I53" s="24">
        <v>13400</v>
      </c>
      <c r="J53" s="24">
        <v>11227.7</v>
      </c>
      <c r="K53" s="7">
        <f t="shared" si="1"/>
        <v>11227.7</v>
      </c>
      <c r="L53" s="7">
        <f t="shared" si="2"/>
        <v>28.684165546284003</v>
      </c>
      <c r="M53" s="8">
        <f t="shared" si="0"/>
        <v>22455.4</v>
      </c>
    </row>
    <row r="54" spans="1:13" ht="15.75" x14ac:dyDescent="0.25">
      <c r="A54" s="32">
        <v>47</v>
      </c>
      <c r="B54" s="38" t="s">
        <v>58</v>
      </c>
      <c r="C54" s="33" t="s">
        <v>17</v>
      </c>
      <c r="D54" s="30">
        <v>2</v>
      </c>
      <c r="E54" s="32">
        <v>5</v>
      </c>
      <c r="F54" s="47">
        <v>14509</v>
      </c>
      <c r="G54" s="48">
        <v>14498</v>
      </c>
      <c r="H54" s="48">
        <v>13850</v>
      </c>
      <c r="I54" s="24">
        <v>8900</v>
      </c>
      <c r="J54" s="24">
        <v>11876.7</v>
      </c>
      <c r="K54" s="7">
        <f t="shared" si="1"/>
        <v>8900</v>
      </c>
      <c r="L54" s="7">
        <f t="shared" si="2"/>
        <v>18.81779704483538</v>
      </c>
      <c r="M54" s="8">
        <f t="shared" si="0"/>
        <v>17800</v>
      </c>
    </row>
    <row r="55" spans="1:13" ht="15.75" x14ac:dyDescent="0.25">
      <c r="A55" s="32">
        <v>48</v>
      </c>
      <c r="B55" s="38" t="s">
        <v>59</v>
      </c>
      <c r="C55" s="33" t="s">
        <v>17</v>
      </c>
      <c r="D55" s="30">
        <v>1</v>
      </c>
      <c r="E55" s="32">
        <v>5</v>
      </c>
      <c r="F55" s="47">
        <v>36300</v>
      </c>
      <c r="G55" s="48">
        <v>33704</v>
      </c>
      <c r="H55" s="48">
        <v>25760</v>
      </c>
      <c r="I55" s="24">
        <v>32000</v>
      </c>
      <c r="J55" s="24"/>
      <c r="K55" s="7">
        <f t="shared" si="1"/>
        <v>25760</v>
      </c>
      <c r="L55" s="7">
        <f t="shared" si="2"/>
        <v>17.547764385639859</v>
      </c>
      <c r="M55" s="8">
        <f t="shared" si="0"/>
        <v>25760</v>
      </c>
    </row>
    <row r="56" spans="1:13" ht="45" x14ac:dyDescent="0.25">
      <c r="A56" s="32">
        <v>49</v>
      </c>
      <c r="B56" s="38" t="s">
        <v>31</v>
      </c>
      <c r="C56" s="33" t="s">
        <v>17</v>
      </c>
      <c r="D56" s="30">
        <v>301</v>
      </c>
      <c r="E56" s="32">
        <v>5</v>
      </c>
      <c r="F56" s="47">
        <v>13200</v>
      </c>
      <c r="G56" s="48">
        <v>12540</v>
      </c>
      <c r="H56" s="48">
        <v>9720</v>
      </c>
      <c r="I56" s="24">
        <v>9000</v>
      </c>
      <c r="J56" s="24">
        <v>16540.900000000001</v>
      </c>
      <c r="K56" s="7">
        <f t="shared" si="1"/>
        <v>9000</v>
      </c>
      <c r="L56" s="7">
        <f t="shared" si="2"/>
        <v>24.7088461318085</v>
      </c>
      <c r="M56" s="8">
        <f t="shared" si="0"/>
        <v>2709000</v>
      </c>
    </row>
    <row r="57" spans="1:13" ht="15.75" x14ac:dyDescent="0.25">
      <c r="A57" s="32">
        <v>50</v>
      </c>
      <c r="B57" s="38" t="s">
        <v>60</v>
      </c>
      <c r="C57" s="33" t="s">
        <v>17</v>
      </c>
      <c r="D57" s="30">
        <v>70</v>
      </c>
      <c r="E57" s="32">
        <v>5</v>
      </c>
      <c r="F57" s="47">
        <v>6050</v>
      </c>
      <c r="G57" s="48">
        <v>5610</v>
      </c>
      <c r="H57" s="48">
        <v>9560</v>
      </c>
      <c r="I57" s="24">
        <v>7900</v>
      </c>
      <c r="J57" s="24">
        <v>7593.3</v>
      </c>
      <c r="K57" s="7">
        <f t="shared" si="1"/>
        <v>5610</v>
      </c>
      <c r="L57" s="7">
        <f t="shared" si="2"/>
        <v>21.493858540078737</v>
      </c>
      <c r="M57" s="8">
        <f t="shared" si="0"/>
        <v>392700</v>
      </c>
    </row>
    <row r="58" spans="1:13" ht="15.75" x14ac:dyDescent="0.25">
      <c r="A58" s="32">
        <v>51</v>
      </c>
      <c r="B58" s="38" t="s">
        <v>61</v>
      </c>
      <c r="C58" s="33" t="s">
        <v>17</v>
      </c>
      <c r="D58" s="30">
        <v>6</v>
      </c>
      <c r="E58" s="32">
        <v>5</v>
      </c>
      <c r="F58" s="47">
        <v>13200</v>
      </c>
      <c r="G58" s="48">
        <v>12320</v>
      </c>
      <c r="H58" s="48">
        <v>18054</v>
      </c>
      <c r="I58" s="24">
        <v>16500</v>
      </c>
      <c r="J58" s="24">
        <v>17782.599999999999</v>
      </c>
      <c r="K58" s="7">
        <f t="shared" si="1"/>
        <v>12320</v>
      </c>
      <c r="L58" s="7">
        <f t="shared" si="2"/>
        <v>17.024568982968486</v>
      </c>
      <c r="M58" s="8">
        <f t="shared" si="0"/>
        <v>73920</v>
      </c>
    </row>
    <row r="59" spans="1:13" ht="30" x14ac:dyDescent="0.25">
      <c r="A59" s="32">
        <v>52</v>
      </c>
      <c r="B59" s="38" t="s">
        <v>62</v>
      </c>
      <c r="C59" s="33" t="s">
        <v>17</v>
      </c>
      <c r="D59" s="30">
        <v>6</v>
      </c>
      <c r="E59" s="32">
        <v>5</v>
      </c>
      <c r="F59" s="47">
        <v>19360</v>
      </c>
      <c r="G59" s="48">
        <v>18150</v>
      </c>
      <c r="H59" s="48">
        <v>22197</v>
      </c>
      <c r="I59" s="24">
        <v>18300</v>
      </c>
      <c r="J59" s="24">
        <v>15316.4</v>
      </c>
      <c r="K59" s="7">
        <f t="shared" si="1"/>
        <v>15316.4</v>
      </c>
      <c r="L59" s="7">
        <f t="shared" si="2"/>
        <v>13.278489656728389</v>
      </c>
      <c r="M59" s="8">
        <f t="shared" si="0"/>
        <v>91898.4</v>
      </c>
    </row>
    <row r="60" spans="1:13" ht="30" x14ac:dyDescent="0.25">
      <c r="A60" s="32">
        <v>53</v>
      </c>
      <c r="B60" s="38" t="s">
        <v>63</v>
      </c>
      <c r="C60" s="33" t="s">
        <v>17</v>
      </c>
      <c r="D60" s="30">
        <v>50</v>
      </c>
      <c r="E60" s="32">
        <v>4</v>
      </c>
      <c r="F60" s="47">
        <v>5280</v>
      </c>
      <c r="G60" s="48">
        <v>4840</v>
      </c>
      <c r="H60" s="48"/>
      <c r="I60" s="24">
        <v>7100</v>
      </c>
      <c r="J60" s="24">
        <v>5516.5</v>
      </c>
      <c r="K60" s="7">
        <f t="shared" si="1"/>
        <v>4840</v>
      </c>
      <c r="L60" s="7">
        <f>(STDEV(F60:J60))/ROUND((F60+G60+H60+I60+J60)/4,2)*100</f>
        <v>17.322962392050695</v>
      </c>
      <c r="M60" s="8">
        <f t="shared" si="0"/>
        <v>242000</v>
      </c>
    </row>
    <row r="61" spans="1:13" ht="30" x14ac:dyDescent="0.25">
      <c r="A61" s="32">
        <v>54</v>
      </c>
      <c r="B61" s="38" t="s">
        <v>64</v>
      </c>
      <c r="C61" s="33" t="s">
        <v>17</v>
      </c>
      <c r="D61" s="30">
        <v>1</v>
      </c>
      <c r="E61" s="32">
        <v>4</v>
      </c>
      <c r="F61" s="47">
        <v>4510</v>
      </c>
      <c r="G61" s="48">
        <v>4356</v>
      </c>
      <c r="H61" s="48"/>
      <c r="I61" s="24">
        <v>6900</v>
      </c>
      <c r="J61" s="24">
        <v>6490</v>
      </c>
      <c r="K61" s="7">
        <f t="shared" si="1"/>
        <v>4356</v>
      </c>
      <c r="L61" s="7">
        <f>(STDEV(F61:J61))/ROUND((F61+G61+H61+I61+J61)/4,2)*100</f>
        <v>23.690675908305263</v>
      </c>
      <c r="M61" s="8">
        <f t="shared" si="0"/>
        <v>4356</v>
      </c>
    </row>
    <row r="62" spans="1:13" ht="30" x14ac:dyDescent="0.25">
      <c r="A62" s="32">
        <v>55</v>
      </c>
      <c r="B62" s="38" t="s">
        <v>65</v>
      </c>
      <c r="C62" s="33" t="s">
        <v>17</v>
      </c>
      <c r="D62" s="30">
        <v>18</v>
      </c>
      <c r="E62" s="32">
        <v>4</v>
      </c>
      <c r="F62" s="47">
        <v>9680</v>
      </c>
      <c r="G62" s="48">
        <v>9174</v>
      </c>
      <c r="H62" s="48"/>
      <c r="I62" s="24">
        <v>16400</v>
      </c>
      <c r="J62" s="24">
        <v>13693.9</v>
      </c>
      <c r="K62" s="7">
        <f t="shared" si="1"/>
        <v>9174</v>
      </c>
      <c r="L62" s="7">
        <f>(STDEV(F62:J62))/ROUND((F62+G62+H62+I62+J62)/4,2)*100</f>
        <v>28.061002658546556</v>
      </c>
      <c r="M62" s="8">
        <f t="shared" si="0"/>
        <v>165132</v>
      </c>
    </row>
    <row r="63" spans="1:13" ht="30" x14ac:dyDescent="0.25">
      <c r="A63" s="32">
        <v>56</v>
      </c>
      <c r="B63" s="38" t="s">
        <v>66</v>
      </c>
      <c r="C63" s="33" t="s">
        <v>17</v>
      </c>
      <c r="D63" s="30">
        <v>21</v>
      </c>
      <c r="E63" s="32">
        <v>4</v>
      </c>
      <c r="F63" s="47">
        <v>6534</v>
      </c>
      <c r="G63" s="48">
        <v>6160</v>
      </c>
      <c r="H63" s="48"/>
      <c r="I63" s="24">
        <v>10100</v>
      </c>
      <c r="J63" s="24">
        <v>8631.7000000000007</v>
      </c>
      <c r="K63" s="7">
        <f t="shared" si="1"/>
        <v>6160</v>
      </c>
      <c r="L63" s="7">
        <f>(STDEV(F63:J63))/ROUND((F63+G63+H63+I63+J63)/4,2)*100</f>
        <v>23.540532806045984</v>
      </c>
      <c r="M63" s="8">
        <f t="shared" si="0"/>
        <v>129360</v>
      </c>
    </row>
    <row r="64" spans="1:13" ht="24.75" customHeight="1" x14ac:dyDescent="0.25">
      <c r="A64" s="64" t="s">
        <v>16</v>
      </c>
      <c r="B64" s="65"/>
      <c r="C64" s="35"/>
      <c r="D64" s="25">
        <f>SUM(D8:D63)</f>
        <v>5514</v>
      </c>
      <c r="E64" s="26"/>
      <c r="F64" s="27"/>
      <c r="G64" s="27"/>
      <c r="H64" s="27"/>
      <c r="I64" s="27"/>
      <c r="J64" s="27"/>
      <c r="K64" s="28"/>
      <c r="L64" s="28"/>
      <c r="M64" s="29">
        <f>SUM(M8:M63)</f>
        <v>36981817.740000002</v>
      </c>
    </row>
    <row r="65" spans="1:14" ht="24.75" customHeight="1" x14ac:dyDescent="0.25">
      <c r="A65" s="17"/>
      <c r="B65" s="49"/>
      <c r="C65" s="17"/>
      <c r="D65" s="50"/>
      <c r="E65" s="51"/>
      <c r="F65" s="52"/>
      <c r="G65" s="52"/>
      <c r="H65" s="52"/>
      <c r="I65" s="52"/>
      <c r="J65" s="52"/>
      <c r="K65" s="53"/>
      <c r="L65" s="53"/>
      <c r="M65" s="54"/>
    </row>
    <row r="66" spans="1:14" ht="31.5" customHeight="1" x14ac:dyDescent="0.25">
      <c r="A66" s="45">
        <v>1</v>
      </c>
      <c r="B66" s="78" t="s">
        <v>84</v>
      </c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46"/>
    </row>
    <row r="67" spans="1:14" ht="57.75" customHeight="1" thickBot="1" x14ac:dyDescent="0.3"/>
    <row r="68" spans="1:14" ht="57.75" customHeight="1" x14ac:dyDescent="0.25">
      <c r="A68" s="66" t="s">
        <v>8</v>
      </c>
      <c r="B68" s="67"/>
      <c r="C68" s="67"/>
      <c r="D68" s="70" t="s">
        <v>9</v>
      </c>
      <c r="E68" s="71"/>
      <c r="F68" s="71"/>
      <c r="G68" s="71"/>
      <c r="H68" s="71"/>
      <c r="I68" s="71"/>
      <c r="J68" s="71"/>
      <c r="K68" s="72"/>
      <c r="L68" s="72"/>
      <c r="M68" s="76" t="s">
        <v>10</v>
      </c>
    </row>
    <row r="69" spans="1:14" x14ac:dyDescent="0.25">
      <c r="A69" s="68"/>
      <c r="B69" s="69"/>
      <c r="C69" s="69"/>
      <c r="D69" s="73"/>
      <c r="E69" s="74"/>
      <c r="F69" s="74"/>
      <c r="G69" s="74"/>
      <c r="H69" s="74"/>
      <c r="I69" s="74"/>
      <c r="J69" s="74"/>
      <c r="K69" s="75"/>
      <c r="L69" s="75"/>
      <c r="M69" s="77"/>
    </row>
    <row r="70" spans="1:14" ht="28.5" customHeight="1" thickBot="1" x14ac:dyDescent="0.3">
      <c r="A70" s="57" t="s">
        <v>13</v>
      </c>
      <c r="B70" s="58"/>
      <c r="C70" s="58"/>
      <c r="D70" s="59" t="s">
        <v>80</v>
      </c>
      <c r="E70" s="60"/>
      <c r="F70" s="60"/>
      <c r="G70" s="60"/>
      <c r="H70" s="60"/>
      <c r="I70" s="60"/>
      <c r="J70" s="60"/>
      <c r="K70" s="60"/>
      <c r="L70" s="60"/>
      <c r="M70" s="11">
        <v>45223</v>
      </c>
    </row>
    <row r="71" spans="1:14" ht="28.5" customHeight="1" thickBot="1" x14ac:dyDescent="0.3">
      <c r="A71" s="57" t="s">
        <v>14</v>
      </c>
      <c r="B71" s="58"/>
      <c r="C71" s="58"/>
      <c r="D71" s="59" t="s">
        <v>81</v>
      </c>
      <c r="E71" s="60"/>
      <c r="F71" s="60"/>
      <c r="G71" s="60"/>
      <c r="H71" s="60"/>
      <c r="I71" s="60"/>
      <c r="J71" s="60"/>
      <c r="K71" s="60"/>
      <c r="L71" s="60"/>
      <c r="M71" s="11">
        <v>45223</v>
      </c>
    </row>
    <row r="72" spans="1:14" ht="28.5" customHeight="1" thickBot="1" x14ac:dyDescent="0.3">
      <c r="A72" s="57" t="s">
        <v>15</v>
      </c>
      <c r="B72" s="58"/>
      <c r="C72" s="58"/>
      <c r="D72" s="59" t="s">
        <v>85</v>
      </c>
      <c r="E72" s="60"/>
      <c r="F72" s="60"/>
      <c r="G72" s="60"/>
      <c r="H72" s="60"/>
      <c r="I72" s="60"/>
      <c r="J72" s="60"/>
      <c r="K72" s="60"/>
      <c r="L72" s="60"/>
      <c r="M72" s="11">
        <v>45321</v>
      </c>
    </row>
    <row r="73" spans="1:14" ht="28.5" customHeight="1" thickBot="1" x14ac:dyDescent="0.3">
      <c r="A73" s="57" t="s">
        <v>75</v>
      </c>
      <c r="B73" s="58"/>
      <c r="C73" s="58"/>
      <c r="D73" s="59" t="s">
        <v>88</v>
      </c>
      <c r="E73" s="60"/>
      <c r="F73" s="60"/>
      <c r="G73" s="60"/>
      <c r="H73" s="60"/>
      <c r="I73" s="60"/>
      <c r="J73" s="60"/>
      <c r="K73" s="60"/>
      <c r="L73" s="60"/>
      <c r="M73" s="11">
        <v>45229</v>
      </c>
    </row>
    <row r="74" spans="1:14" ht="28.5" customHeight="1" thickBot="1" x14ac:dyDescent="0.3">
      <c r="A74" s="57" t="s">
        <v>76</v>
      </c>
      <c r="B74" s="58"/>
      <c r="C74" s="58"/>
      <c r="D74" s="59" t="s">
        <v>82</v>
      </c>
      <c r="E74" s="60"/>
      <c r="F74" s="60"/>
      <c r="G74" s="60"/>
      <c r="H74" s="60"/>
      <c r="I74" s="60"/>
      <c r="J74" s="60"/>
      <c r="K74" s="60"/>
      <c r="L74" s="60"/>
      <c r="M74" s="11">
        <v>45232</v>
      </c>
    </row>
    <row r="76" spans="1:14" ht="15.75" x14ac:dyDescent="0.25">
      <c r="B76" s="61"/>
      <c r="C76" s="61"/>
      <c r="D76" s="62"/>
      <c r="E76" s="40"/>
      <c r="F76" s="1"/>
      <c r="G76" s="1"/>
      <c r="H76" s="1"/>
      <c r="I76" s="1"/>
      <c r="J76" s="2"/>
      <c r="K76" s="21"/>
      <c r="L76" s="21"/>
      <c r="M76" s="1"/>
    </row>
    <row r="77" spans="1:14" ht="15.75" x14ac:dyDescent="0.25">
      <c r="B77" s="62"/>
      <c r="C77" s="62"/>
      <c r="D77" s="62"/>
      <c r="E77" s="41"/>
      <c r="F77" s="42"/>
      <c r="G77" s="40"/>
      <c r="H77" s="40"/>
      <c r="I77" s="40"/>
      <c r="J77" s="63"/>
      <c r="K77" s="63"/>
      <c r="L77" s="34"/>
      <c r="M77" s="31"/>
    </row>
    <row r="78" spans="1:14" ht="15.75" x14ac:dyDescent="0.25">
      <c r="B78" s="13"/>
      <c r="C78" s="3"/>
      <c r="D78" s="4"/>
      <c r="E78" s="5"/>
      <c r="F78" s="41"/>
      <c r="G78" s="43"/>
      <c r="H78" s="43"/>
      <c r="I78" s="43"/>
      <c r="J78" s="55"/>
      <c r="K78" s="56"/>
      <c r="L78" s="19"/>
      <c r="M78" s="41"/>
    </row>
    <row r="79" spans="1:14" x14ac:dyDescent="0.25">
      <c r="B79" s="15"/>
      <c r="C79" s="12"/>
      <c r="D79" s="12"/>
      <c r="E79" s="12"/>
      <c r="F79" s="12"/>
      <c r="G79" s="12"/>
      <c r="H79" s="12"/>
      <c r="I79" s="12"/>
      <c r="J79" s="12"/>
      <c r="K79" s="22"/>
      <c r="L79" s="22"/>
    </row>
    <row r="80" spans="1:14" s="15" customFormat="1" x14ac:dyDescent="0.25">
      <c r="A80" s="44"/>
      <c r="C80" s="13"/>
      <c r="D80" s="13"/>
      <c r="E80" s="13"/>
      <c r="F80" s="13"/>
      <c r="G80" s="13"/>
      <c r="H80" s="13"/>
      <c r="I80" s="13"/>
      <c r="J80" s="14"/>
      <c r="K80" s="23"/>
      <c r="L80" s="23"/>
    </row>
    <row r="81" spans="1:12" s="15" customFormat="1" x14ac:dyDescent="0.25">
      <c r="A81" s="44"/>
      <c r="J81" s="16"/>
      <c r="K81" s="23"/>
      <c r="L81" s="23"/>
    </row>
    <row r="87" spans="1:12" x14ac:dyDescent="0.25">
      <c r="A87" s="44"/>
    </row>
    <row r="88" spans="1:12" x14ac:dyDescent="0.25">
      <c r="A88" s="44"/>
    </row>
    <row r="93" spans="1:12" x14ac:dyDescent="0.25">
      <c r="J93" s="6"/>
    </row>
    <row r="94" spans="1:12" x14ac:dyDescent="0.25">
      <c r="J94" s="6"/>
    </row>
    <row r="95" spans="1:12" x14ac:dyDescent="0.25">
      <c r="A95" s="44"/>
      <c r="J95" s="6"/>
    </row>
  </sheetData>
  <autoFilter ref="A7:N64"/>
  <mergeCells count="33">
    <mergeCell ref="A1:M1"/>
    <mergeCell ref="A2:M2"/>
    <mergeCell ref="A4:A6"/>
    <mergeCell ref="B4:B6"/>
    <mergeCell ref="C4:C6"/>
    <mergeCell ref="D4:D6"/>
    <mergeCell ref="E4:E6"/>
    <mergeCell ref="K4:K6"/>
    <mergeCell ref="L4:L6"/>
    <mergeCell ref="M4:M6"/>
    <mergeCell ref="F5:F6"/>
    <mergeCell ref="G5:G6"/>
    <mergeCell ref="H5:H6"/>
    <mergeCell ref="I5:I6"/>
    <mergeCell ref="J5:J6"/>
    <mergeCell ref="A64:B64"/>
    <mergeCell ref="A68:C69"/>
    <mergeCell ref="D68:L69"/>
    <mergeCell ref="M68:M69"/>
    <mergeCell ref="A70:C70"/>
    <mergeCell ref="D70:L70"/>
    <mergeCell ref="B66:M66"/>
    <mergeCell ref="J78:K78"/>
    <mergeCell ref="A71:C71"/>
    <mergeCell ref="D71:L71"/>
    <mergeCell ref="A72:C72"/>
    <mergeCell ref="D72:L72"/>
    <mergeCell ref="B76:D77"/>
    <mergeCell ref="J77:K77"/>
    <mergeCell ref="A73:C73"/>
    <mergeCell ref="D73:L73"/>
    <mergeCell ref="A74:C74"/>
    <mergeCell ref="D74:L74"/>
  </mergeCells>
  <pageMargins left="0.25" right="0.25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Ольга</dc:creator>
  <cp:lastModifiedBy>Чуракова Валентина Александровна</cp:lastModifiedBy>
  <cp:lastPrinted>2023-07-25T06:42:48Z</cp:lastPrinted>
  <dcterms:created xsi:type="dcterms:W3CDTF">2016-02-10T09:14:14Z</dcterms:created>
  <dcterms:modified xsi:type="dcterms:W3CDTF">2023-07-25T08:25:42Z</dcterms:modified>
</cp:coreProperties>
</file>