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ОПД\!Атаханова И.А\3. Потребности 2024\(5476) А36-1.15-01_101 от 28.05.2024. Продвижение публикаций в соц.сетях с ПКО\ЗД (СЦО ПКО)\"/>
    </mc:Choice>
  </mc:AlternateContent>
  <bookViews>
    <workbookView xWindow="120" yWindow="636" windowWidth="24924" windowHeight="11604"/>
  </bookViews>
  <sheets>
    <sheet name="НМЦ" sheetId="13" r:id="rId1"/>
    <sheet name="Лист1" sheetId="14" r:id="rId2"/>
  </sheets>
  <calcPr calcId="162913"/>
</workbook>
</file>

<file path=xl/calcChain.xml><?xml version="1.0" encoding="utf-8"?>
<calcChain xmlns="http://schemas.openxmlformats.org/spreadsheetml/2006/main">
  <c r="N7" i="13" l="1"/>
  <c r="P7" i="13" l="1"/>
  <c r="Q7" i="13" l="1"/>
  <c r="P8" i="13"/>
  <c r="P9" i="13"/>
  <c r="P10" i="13"/>
  <c r="P11" i="13"/>
  <c r="O7" i="13"/>
  <c r="N9" i="13"/>
  <c r="N10" i="13"/>
  <c r="N11" i="13"/>
  <c r="N8" i="13"/>
  <c r="Q8" i="13" l="1"/>
  <c r="Q9" i="13" l="1"/>
  <c r="Q10" i="13"/>
  <c r="Q11" i="13"/>
  <c r="Q12" i="13" l="1"/>
</calcChain>
</file>

<file path=xl/sharedStrings.xml><?xml version="1.0" encoding="utf-8"?>
<sst xmlns="http://schemas.openxmlformats.org/spreadsheetml/2006/main" count="52" uniqueCount="46">
  <si>
    <t>Ед. изм.</t>
  </si>
  <si>
    <t xml:space="preserve">Коэффициент вариации (%)    </t>
  </si>
  <si>
    <t>Кол-во</t>
  </si>
  <si>
    <t>Количество источников ценовой информации</t>
  </si>
  <si>
    <t>Номер источника ценовой информации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</si>
  <si>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</si>
  <si>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</si>
  <si>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№ п/п</t>
  </si>
  <si>
    <t>Приложение № 1 к Обоснованию НМЦ</t>
  </si>
  <si>
    <t>Наименование ТРУ</t>
  </si>
  <si>
    <t>№2</t>
  </si>
  <si>
    <t>№3</t>
  </si>
  <si>
    <t xml:space="preserve">Начальная (максимальная) цена, руб. </t>
  </si>
  <si>
    <t>№1</t>
  </si>
  <si>
    <t>ИТОГО НМЦ Договора, руб. с НДС:</t>
  </si>
  <si>
    <t>Цена за единицу услуги мин. КП, руб.</t>
  </si>
  <si>
    <t xml:space="preserve">Расчет начальной (максимальной) цены договора на оказание услуг по продвижению публикаций АО «Почта России» в социальных сетях </t>
  </si>
  <si>
    <t xml:space="preserve">Рекламное продвижение новостей Заказчика в Телеграм объемом не более 15 (Пятнадцати) суммарно в отчетный период  </t>
  </si>
  <si>
    <t>Услуги Исполнителя и менеджмент по рекламному продвижению новостей Заказчика в Телеграм (п. 5.1. настоящего Технического задания)</t>
  </si>
  <si>
    <t>Услуги Исполнителя и менеджмент по рекламному продвижению публикаций Заказчика в социальной сети в ВКонтакте (п. 5.2. настоящего Технического задания)</t>
  </si>
  <si>
    <t>Месяц (2 (два) календарных месяца)</t>
  </si>
  <si>
    <t>№ АУО-07/16766 от 25.06.2024</t>
  </si>
  <si>
    <t>№ АУО-07/17029 от 27.06.2024</t>
  </si>
  <si>
    <t>№ АУО-07/17200 от 28.06.2024</t>
  </si>
  <si>
    <t>№4</t>
  </si>
  <si>
    <t>№5</t>
  </si>
  <si>
    <t>№ АУО-07/18355 от 12.07.2024</t>
  </si>
  <si>
    <t>№ 1 от 11.07.2024</t>
  </si>
  <si>
    <t xml:space="preserve">№ 85648564 от 11.07.2024 </t>
  </si>
  <si>
    <t>№6</t>
  </si>
  <si>
    <t>№7</t>
  </si>
  <si>
    <t>№8</t>
  </si>
  <si>
    <t>№ АУО-07/18414 от 12.07.2024</t>
  </si>
  <si>
    <t>№ АУО-07/19071 от 19.07.2024</t>
  </si>
  <si>
    <t>-</t>
  </si>
  <si>
    <t>Оказание услуг по продвижению публикаций АО «Почта России» в социальных сетях в том, числе:</t>
  </si>
  <si>
    <t xml:space="preserve">Источник №1 </t>
  </si>
  <si>
    <t>Источник №2</t>
  </si>
  <si>
    <t>Источник №3</t>
  </si>
  <si>
    <t>Источник №4</t>
  </si>
  <si>
    <t>Источник №5</t>
  </si>
  <si>
    <t>Источник №6</t>
  </si>
  <si>
    <t>Источник №7</t>
  </si>
  <si>
    <t>Источник №8</t>
  </si>
  <si>
    <t>Средняя НМЦ за единицу ТРУ , руб.</t>
  </si>
  <si>
    <t xml:space="preserve">Рекламное продвижение публикаций Заказчика в социальной сети ВКонтакте в объеме не менее 2 000 000 (два миллиона) рекламных показов суммарно в отчетный период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</si>
</sst>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wrapText="1"/>
    </xf>
    <xf numFmtId="164" fontId="5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4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="85" zoomScaleNormal="85" workbookViewId="0">
      <selection activeCell="B10" sqref="B10"/>
    </sheetView>
  </sheetViews>
  <sheetFormatPr defaultColWidth="9.21875" defaultRowHeight="14.4" x14ac:dyDescent="0.3"/>
  <cols>
    <col min="1" max="1" width="9.21875" style="7" customWidth="1"/>
    <col min="2" max="2" width="46.6640625" style="8" customWidth="1"/>
    <col min="3" max="3" width="13.77734375" style="4" customWidth="1"/>
    <col min="4" max="4" width="9" style="4" customWidth="1"/>
    <col min="5" max="5" width="21.44140625" style="4" customWidth="1"/>
    <col min="6" max="13" width="18.44140625" style="4" bestFit="1" customWidth="1"/>
    <col min="14" max="14" width="19.21875" style="4" customWidth="1"/>
    <col min="15" max="15" width="17.77734375" style="4" bestFit="1" customWidth="1"/>
    <col min="16" max="16" width="18.77734375" style="4" customWidth="1"/>
    <col min="17" max="17" width="23.21875" style="4" customWidth="1"/>
    <col min="18" max="18" width="18.44140625" style="4" bestFit="1" customWidth="1"/>
    <col min="19" max="19" width="14.5546875" style="4" customWidth="1"/>
    <col min="20" max="16384" width="9.21875" style="4"/>
  </cols>
  <sheetData>
    <row r="1" spans="1:19" ht="18" x14ac:dyDescent="0.3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2" t="s">
        <v>8</v>
      </c>
      <c r="O1" s="33"/>
      <c r="P1" s="33"/>
      <c r="Q1" s="33"/>
    </row>
    <row r="2" spans="1:19" ht="18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4"/>
      <c r="O2" s="34"/>
      <c r="P2" s="34"/>
      <c r="Q2" s="34"/>
    </row>
    <row r="3" spans="1:19" s="15" customFormat="1" ht="18" x14ac:dyDescent="0.35">
      <c r="A3" s="14"/>
      <c r="B3" s="35" t="s">
        <v>16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s="22" customFormat="1" ht="13.95" customHeight="1" x14ac:dyDescent="0.25">
      <c r="A4" s="44" t="s">
        <v>7</v>
      </c>
      <c r="B4" s="36" t="s">
        <v>9</v>
      </c>
      <c r="C4" s="36" t="s">
        <v>0</v>
      </c>
      <c r="D4" s="36" t="s">
        <v>2</v>
      </c>
      <c r="E4" s="36" t="s">
        <v>3</v>
      </c>
      <c r="F4" s="36" t="s">
        <v>36</v>
      </c>
      <c r="G4" s="36" t="s">
        <v>37</v>
      </c>
      <c r="H4" s="36" t="s">
        <v>38</v>
      </c>
      <c r="I4" s="36" t="s">
        <v>39</v>
      </c>
      <c r="J4" s="36" t="s">
        <v>40</v>
      </c>
      <c r="K4" s="36" t="s">
        <v>41</v>
      </c>
      <c r="L4" s="36" t="s">
        <v>42</v>
      </c>
      <c r="M4" s="36" t="s">
        <v>43</v>
      </c>
      <c r="N4" s="36" t="s">
        <v>44</v>
      </c>
      <c r="O4" s="36" t="s">
        <v>1</v>
      </c>
      <c r="P4" s="36" t="s">
        <v>15</v>
      </c>
      <c r="Q4" s="36" t="s">
        <v>12</v>
      </c>
    </row>
    <row r="5" spans="1:19" s="22" customFormat="1" ht="13.8" x14ac:dyDescent="0.25">
      <c r="A5" s="44"/>
      <c r="B5" s="36"/>
      <c r="C5" s="36"/>
      <c r="D5" s="36"/>
      <c r="E5" s="36"/>
      <c r="F5" s="37"/>
      <c r="G5" s="37"/>
      <c r="H5" s="37"/>
      <c r="I5" s="37"/>
      <c r="J5" s="37"/>
      <c r="K5" s="37"/>
      <c r="L5" s="37"/>
      <c r="M5" s="37"/>
      <c r="N5" s="36"/>
      <c r="O5" s="36"/>
      <c r="P5" s="37"/>
      <c r="Q5" s="36"/>
    </row>
    <row r="6" spans="1:19" s="22" customFormat="1" ht="47.55" customHeight="1" x14ac:dyDescent="0.25">
      <c r="A6" s="44"/>
      <c r="B6" s="36"/>
      <c r="C6" s="36"/>
      <c r="D6" s="36"/>
      <c r="E6" s="36"/>
      <c r="F6" s="37"/>
      <c r="G6" s="37"/>
      <c r="H6" s="37"/>
      <c r="I6" s="37"/>
      <c r="J6" s="37"/>
      <c r="K6" s="37"/>
      <c r="L6" s="37"/>
      <c r="M6" s="37"/>
      <c r="N6" s="36"/>
      <c r="O6" s="36"/>
      <c r="P6" s="37"/>
      <c r="Q6" s="36"/>
      <c r="S6" s="23"/>
    </row>
    <row r="7" spans="1:19" s="25" customFormat="1" ht="45.6" customHeight="1" x14ac:dyDescent="0.3">
      <c r="A7" s="20"/>
      <c r="B7" s="46" t="s">
        <v>35</v>
      </c>
      <c r="C7" s="47"/>
      <c r="D7" s="48"/>
      <c r="E7" s="24">
        <v>8</v>
      </c>
      <c r="F7" s="30">
        <v>18509112</v>
      </c>
      <c r="G7" s="30">
        <v>20520000</v>
      </c>
      <c r="H7" s="30">
        <v>14395998</v>
      </c>
      <c r="I7" s="30">
        <v>25810468.859999999</v>
      </c>
      <c r="J7" s="30">
        <v>17625000</v>
      </c>
      <c r="K7" s="30">
        <v>19789938</v>
      </c>
      <c r="L7" s="30">
        <v>26717503</v>
      </c>
      <c r="M7" s="30">
        <v>17100000</v>
      </c>
      <c r="N7" s="10">
        <f>ROUND(AVERAGE(F7:M7),2)</f>
        <v>20058502.48</v>
      </c>
      <c r="O7" s="13">
        <f>STDEV(F7:M7)/N7*100</f>
        <v>21.222703510326848</v>
      </c>
      <c r="P7" s="10">
        <f>MIN(F7:M7)</f>
        <v>14395998</v>
      </c>
      <c r="Q7" s="10">
        <f>MIN(F7:M7)</f>
        <v>14395998</v>
      </c>
      <c r="S7" s="26"/>
    </row>
    <row r="8" spans="1:19" s="3" customFormat="1" ht="72" x14ac:dyDescent="0.35">
      <c r="A8" s="20">
        <v>1</v>
      </c>
      <c r="B8" s="27" t="s">
        <v>17</v>
      </c>
      <c r="C8" s="28" t="s">
        <v>20</v>
      </c>
      <c r="D8" s="24">
        <v>6</v>
      </c>
      <c r="E8" s="24">
        <v>8</v>
      </c>
      <c r="F8" s="31">
        <v>2496852</v>
      </c>
      <c r="G8" s="31">
        <v>2160000</v>
      </c>
      <c r="H8" s="31">
        <v>1754900</v>
      </c>
      <c r="I8" s="31">
        <v>3120172</v>
      </c>
      <c r="J8" s="31">
        <v>1867500</v>
      </c>
      <c r="K8" s="31">
        <v>2640000</v>
      </c>
      <c r="L8" s="31">
        <v>4132302</v>
      </c>
      <c r="M8" s="31">
        <v>2500000</v>
      </c>
      <c r="N8" s="10">
        <f>ROUND(AVERAGE(F8:M8),2)</f>
        <v>2583965.75</v>
      </c>
      <c r="O8" s="13" t="s">
        <v>34</v>
      </c>
      <c r="P8" s="10">
        <f t="shared" ref="P8:P11" si="0">H8</f>
        <v>1754900</v>
      </c>
      <c r="Q8" s="10">
        <f>P8*D8</f>
        <v>10529400</v>
      </c>
      <c r="S8" s="29"/>
    </row>
    <row r="9" spans="1:19" s="3" customFormat="1" ht="72" x14ac:dyDescent="0.35">
      <c r="A9" s="20">
        <v>2</v>
      </c>
      <c r="B9" s="27" t="s">
        <v>18</v>
      </c>
      <c r="C9" s="28" t="s">
        <v>20</v>
      </c>
      <c r="D9" s="24">
        <v>6</v>
      </c>
      <c r="E9" s="24">
        <v>8</v>
      </c>
      <c r="F9" s="31">
        <v>240000</v>
      </c>
      <c r="G9" s="31">
        <v>360000</v>
      </c>
      <c r="H9" s="31">
        <v>171398</v>
      </c>
      <c r="I9" s="31">
        <v>312017.2</v>
      </c>
      <c r="J9" s="31">
        <v>500000</v>
      </c>
      <c r="K9" s="31">
        <v>186000</v>
      </c>
      <c r="L9" s="31">
        <v>206615</v>
      </c>
      <c r="M9" s="31">
        <v>100000</v>
      </c>
      <c r="N9" s="10">
        <f t="shared" ref="N9:N11" si="1">ROUND(AVERAGE(F9:M9),2)</f>
        <v>259503.78</v>
      </c>
      <c r="O9" s="13" t="s">
        <v>34</v>
      </c>
      <c r="P9" s="10">
        <f t="shared" si="0"/>
        <v>171398</v>
      </c>
      <c r="Q9" s="10">
        <f t="shared" ref="Q9:Q11" si="2">P9*D9</f>
        <v>1028388</v>
      </c>
      <c r="S9" s="29"/>
    </row>
    <row r="10" spans="1:19" s="3" customFormat="1" ht="90" x14ac:dyDescent="0.35">
      <c r="A10" s="20">
        <v>3</v>
      </c>
      <c r="B10" s="27" t="s">
        <v>45</v>
      </c>
      <c r="C10" s="28" t="s">
        <v>20</v>
      </c>
      <c r="D10" s="24">
        <v>6</v>
      </c>
      <c r="E10" s="24">
        <v>8</v>
      </c>
      <c r="F10" s="31">
        <v>240000</v>
      </c>
      <c r="G10" s="31">
        <v>720000</v>
      </c>
      <c r="H10" s="31">
        <v>272500</v>
      </c>
      <c r="I10" s="31">
        <v>790505.1</v>
      </c>
      <c r="J10" s="31">
        <v>220000</v>
      </c>
      <c r="K10" s="31">
        <v>424560</v>
      </c>
      <c r="L10" s="31">
        <v>96000</v>
      </c>
      <c r="M10" s="31">
        <v>150000</v>
      </c>
      <c r="N10" s="10">
        <f t="shared" si="1"/>
        <v>364195.64</v>
      </c>
      <c r="O10" s="13" t="s">
        <v>34</v>
      </c>
      <c r="P10" s="10">
        <f t="shared" si="0"/>
        <v>272500</v>
      </c>
      <c r="Q10" s="10">
        <f t="shared" si="2"/>
        <v>1635000</v>
      </c>
      <c r="S10" s="29"/>
    </row>
    <row r="11" spans="1:19" s="3" customFormat="1" ht="90" x14ac:dyDescent="0.35">
      <c r="A11" s="20">
        <v>4</v>
      </c>
      <c r="B11" s="27" t="s">
        <v>19</v>
      </c>
      <c r="C11" s="28" t="s">
        <v>20</v>
      </c>
      <c r="D11" s="24">
        <v>6</v>
      </c>
      <c r="E11" s="24">
        <v>8</v>
      </c>
      <c r="F11" s="31">
        <v>108000</v>
      </c>
      <c r="G11" s="31">
        <v>180000</v>
      </c>
      <c r="H11" s="31">
        <v>200535</v>
      </c>
      <c r="I11" s="31">
        <v>79050.509999999995</v>
      </c>
      <c r="J11" s="31">
        <v>350000</v>
      </c>
      <c r="K11" s="31">
        <v>47763</v>
      </c>
      <c r="L11" s="31">
        <v>18000</v>
      </c>
      <c r="M11" s="31">
        <v>100000</v>
      </c>
      <c r="N11" s="10">
        <f t="shared" si="1"/>
        <v>135418.56</v>
      </c>
      <c r="O11" s="13" t="s">
        <v>34</v>
      </c>
      <c r="P11" s="10">
        <f t="shared" si="0"/>
        <v>200535</v>
      </c>
      <c r="Q11" s="10">
        <f t="shared" si="2"/>
        <v>1203210</v>
      </c>
      <c r="S11" s="29"/>
    </row>
    <row r="12" spans="1:19" s="5" customFormat="1" ht="18" x14ac:dyDescent="0.25">
      <c r="A12" s="38" t="s">
        <v>14</v>
      </c>
      <c r="B12" s="38"/>
      <c r="C12" s="38"/>
      <c r="D12" s="38"/>
      <c r="E12" s="38"/>
      <c r="F12" s="11"/>
      <c r="G12" s="11"/>
      <c r="H12" s="11"/>
      <c r="I12" s="11"/>
      <c r="J12" s="11"/>
      <c r="K12" s="11"/>
      <c r="L12" s="11"/>
      <c r="M12" s="11"/>
      <c r="N12" s="10"/>
      <c r="O12" s="13"/>
      <c r="P12" s="11"/>
      <c r="Q12" s="12">
        <f>SUM(Q8:Q11)</f>
        <v>14395998</v>
      </c>
      <c r="R12" s="6"/>
    </row>
    <row r="13" spans="1:19" s="16" customFormat="1" ht="18" x14ac:dyDescent="0.3">
      <c r="A13" s="39" t="s">
        <v>4</v>
      </c>
      <c r="B13" s="40"/>
      <c r="C13" s="40"/>
      <c r="D13" s="40"/>
      <c r="E13" s="41" t="s">
        <v>5</v>
      </c>
      <c r="F13" s="42"/>
      <c r="G13" s="45"/>
      <c r="H13" s="45"/>
      <c r="I13" s="17"/>
      <c r="J13" s="21"/>
      <c r="K13" s="21"/>
      <c r="L13" s="21"/>
      <c r="M13" s="17"/>
      <c r="N13" s="41" t="s">
        <v>6</v>
      </c>
      <c r="O13" s="42"/>
      <c r="P13" s="42"/>
      <c r="Q13" s="43"/>
    </row>
    <row r="14" spans="1:19" ht="18" x14ac:dyDescent="0.35">
      <c r="A14" s="49" t="s">
        <v>13</v>
      </c>
      <c r="B14" s="50"/>
      <c r="C14" s="50"/>
      <c r="D14" s="50"/>
      <c r="E14" s="54" t="s">
        <v>21</v>
      </c>
      <c r="F14" s="55"/>
      <c r="G14" s="56"/>
      <c r="H14" s="56"/>
      <c r="I14" s="18"/>
      <c r="J14" s="19"/>
      <c r="K14" s="19"/>
      <c r="L14" s="19"/>
      <c r="M14" s="18"/>
      <c r="N14" s="51">
        <v>45565</v>
      </c>
      <c r="O14" s="52"/>
      <c r="P14" s="52"/>
      <c r="Q14" s="53"/>
    </row>
    <row r="15" spans="1:19" ht="18" x14ac:dyDescent="0.35">
      <c r="A15" s="49" t="s">
        <v>10</v>
      </c>
      <c r="B15" s="50"/>
      <c r="C15" s="50"/>
      <c r="D15" s="50"/>
      <c r="E15" s="54" t="s">
        <v>22</v>
      </c>
      <c r="F15" s="55"/>
      <c r="G15" s="56"/>
      <c r="H15" s="56"/>
      <c r="I15" s="56"/>
      <c r="J15" s="56"/>
      <c r="K15" s="56"/>
      <c r="L15" s="56"/>
      <c r="M15" s="57"/>
      <c r="N15" s="51">
        <v>45834</v>
      </c>
      <c r="O15" s="52"/>
      <c r="P15" s="52"/>
      <c r="Q15" s="53"/>
      <c r="R15" s="9"/>
    </row>
    <row r="16" spans="1:19" ht="18" x14ac:dyDescent="0.35">
      <c r="A16" s="49" t="s">
        <v>11</v>
      </c>
      <c r="B16" s="50"/>
      <c r="C16" s="50"/>
      <c r="D16" s="50"/>
      <c r="E16" s="54" t="s">
        <v>23</v>
      </c>
      <c r="F16" s="55"/>
      <c r="G16" s="56"/>
      <c r="H16" s="56"/>
      <c r="I16" s="56"/>
      <c r="J16" s="56"/>
      <c r="K16" s="56"/>
      <c r="L16" s="56"/>
      <c r="M16" s="57"/>
      <c r="N16" s="51">
        <v>45529</v>
      </c>
      <c r="O16" s="52"/>
      <c r="P16" s="52"/>
      <c r="Q16" s="53"/>
    </row>
    <row r="17" spans="1:17" ht="18" x14ac:dyDescent="0.35">
      <c r="A17" s="49" t="s">
        <v>24</v>
      </c>
      <c r="B17" s="50"/>
      <c r="C17" s="50"/>
      <c r="D17" s="50"/>
      <c r="E17" s="54" t="s">
        <v>27</v>
      </c>
      <c r="F17" s="55"/>
      <c r="G17" s="56"/>
      <c r="H17" s="56"/>
      <c r="I17" s="58"/>
      <c r="J17" s="58"/>
      <c r="K17" s="58"/>
      <c r="L17" s="58"/>
      <c r="M17" s="59"/>
      <c r="N17" s="51">
        <v>45661</v>
      </c>
      <c r="O17" s="52"/>
      <c r="P17" s="52"/>
      <c r="Q17" s="53"/>
    </row>
    <row r="18" spans="1:17" ht="18" customHeight="1" x14ac:dyDescent="0.35">
      <c r="A18" s="49" t="s">
        <v>25</v>
      </c>
      <c r="B18" s="50"/>
      <c r="C18" s="50"/>
      <c r="D18" s="50"/>
      <c r="E18" s="54" t="s">
        <v>28</v>
      </c>
      <c r="F18" s="55"/>
      <c r="G18" s="56"/>
      <c r="H18" s="56"/>
      <c r="I18" s="58"/>
      <c r="J18" s="58"/>
      <c r="K18" s="58"/>
      <c r="L18" s="58"/>
      <c r="M18" s="59"/>
      <c r="N18" s="51">
        <v>45637</v>
      </c>
      <c r="O18" s="52"/>
      <c r="P18" s="52"/>
      <c r="Q18" s="53"/>
    </row>
    <row r="19" spans="1:17" ht="18" x14ac:dyDescent="0.35">
      <c r="A19" s="49" t="s">
        <v>29</v>
      </c>
      <c r="B19" s="50"/>
      <c r="C19" s="50"/>
      <c r="D19" s="50"/>
      <c r="E19" s="54" t="s">
        <v>26</v>
      </c>
      <c r="F19" s="55"/>
      <c r="G19" s="56"/>
      <c r="H19" s="56"/>
      <c r="I19" s="58"/>
      <c r="J19" s="58"/>
      <c r="K19" s="58"/>
      <c r="L19" s="58"/>
      <c r="M19" s="59"/>
      <c r="N19" s="51">
        <v>45535</v>
      </c>
      <c r="O19" s="52"/>
      <c r="P19" s="52"/>
      <c r="Q19" s="53"/>
    </row>
    <row r="20" spans="1:17" ht="18" x14ac:dyDescent="0.35">
      <c r="A20" s="49" t="s">
        <v>30</v>
      </c>
      <c r="B20" s="50"/>
      <c r="C20" s="50"/>
      <c r="D20" s="50"/>
      <c r="E20" s="54" t="s">
        <v>32</v>
      </c>
      <c r="F20" s="55"/>
      <c r="G20" s="56"/>
      <c r="H20" s="56"/>
      <c r="I20" s="58"/>
      <c r="J20" s="58"/>
      <c r="K20" s="58"/>
      <c r="L20" s="58"/>
      <c r="M20" s="59"/>
      <c r="N20" s="51">
        <v>45638</v>
      </c>
      <c r="O20" s="52"/>
      <c r="P20" s="52"/>
      <c r="Q20" s="53"/>
    </row>
    <row r="21" spans="1:17" ht="18" x14ac:dyDescent="0.35">
      <c r="A21" s="49" t="s">
        <v>31</v>
      </c>
      <c r="B21" s="50"/>
      <c r="C21" s="50"/>
      <c r="D21" s="50"/>
      <c r="E21" s="54" t="s">
        <v>33</v>
      </c>
      <c r="F21" s="55"/>
      <c r="G21" s="56"/>
      <c r="H21" s="56"/>
      <c r="I21" s="58"/>
      <c r="J21" s="58"/>
      <c r="K21" s="58"/>
      <c r="L21" s="58"/>
      <c r="M21" s="59"/>
      <c r="N21" s="51">
        <v>45583</v>
      </c>
      <c r="O21" s="52"/>
      <c r="P21" s="52"/>
      <c r="Q21" s="53"/>
    </row>
  </sheetData>
  <mergeCells count="49">
    <mergeCell ref="N21:Q21"/>
    <mergeCell ref="E15:M15"/>
    <mergeCell ref="E16:M16"/>
    <mergeCell ref="E17:M17"/>
    <mergeCell ref="E18:M18"/>
    <mergeCell ref="E19:M19"/>
    <mergeCell ref="E20:M20"/>
    <mergeCell ref="E21:M21"/>
    <mergeCell ref="A19:D19"/>
    <mergeCell ref="A20:D20"/>
    <mergeCell ref="A21:D21"/>
    <mergeCell ref="N16:Q16"/>
    <mergeCell ref="A14:D14"/>
    <mergeCell ref="N14:Q14"/>
    <mergeCell ref="A15:D15"/>
    <mergeCell ref="N15:Q15"/>
    <mergeCell ref="E14:H14"/>
    <mergeCell ref="A16:D16"/>
    <mergeCell ref="A17:D17"/>
    <mergeCell ref="A18:D18"/>
    <mergeCell ref="N17:Q17"/>
    <mergeCell ref="N18:Q18"/>
    <mergeCell ref="N19:Q19"/>
    <mergeCell ref="N20:Q20"/>
    <mergeCell ref="A12:E12"/>
    <mergeCell ref="A13:D13"/>
    <mergeCell ref="N13:Q13"/>
    <mergeCell ref="N4:N6"/>
    <mergeCell ref="O4:O6"/>
    <mergeCell ref="Q4:Q6"/>
    <mergeCell ref="A4:A6"/>
    <mergeCell ref="E13:H13"/>
    <mergeCell ref="B7:D7"/>
    <mergeCell ref="N1:Q1"/>
    <mergeCell ref="N2:Q2"/>
    <mergeCell ref="B3:Q3"/>
    <mergeCell ref="B4:B6"/>
    <mergeCell ref="C4:C6"/>
    <mergeCell ref="D4:D6"/>
    <mergeCell ref="E4:E6"/>
    <mergeCell ref="P4:P6"/>
    <mergeCell ref="F4:F6"/>
    <mergeCell ref="G4:G6"/>
    <mergeCell ref="H4:H6"/>
    <mergeCell ref="I4:I6"/>
    <mergeCell ref="M4:M6"/>
    <mergeCell ref="J4:J6"/>
    <mergeCell ref="K4:K6"/>
    <mergeCell ref="L4:L6"/>
  </mergeCells>
  <pageMargins left="0.25" right="0.25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Атаханова Ирина Анатольевна</cp:lastModifiedBy>
  <cp:lastPrinted>2024-07-15T09:54:04Z</cp:lastPrinted>
  <dcterms:created xsi:type="dcterms:W3CDTF">2016-02-10T09:14:14Z</dcterms:created>
  <dcterms:modified xsi:type="dcterms:W3CDTF">2024-08-05T06:56:18Z</dcterms:modified>
</cp:coreProperties>
</file>