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r.rt.ru\fs\PF\Отдел прикладных проектов B2G2\УАДИТ АСУНО и КФВФ\ЛОТ 4\Лот 6\"/>
    </mc:Choice>
  </mc:AlternateContent>
  <bookViews>
    <workbookView xWindow="0" yWindow="0" windowWidth="16380" windowHeight="8190" tabRatio="500"/>
  </bookViews>
  <sheets>
    <sheet name="ТКП" sheetId="1" r:id="rId1"/>
  </sheets>
  <definedNames>
    <definedName name="solver_adj" localSheetId="0" hidden="1">ТКП!$I$26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ТКП!$P$26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_xlnm.Print_Area" localSheetId="0">ТКП!$A$1:$N$48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1" i="1" l="1"/>
  <c r="L32" i="1"/>
  <c r="L31" i="1"/>
  <c r="N33" i="1" l="1"/>
  <c r="M33" i="1" s="1"/>
  <c r="K33" i="1"/>
  <c r="I33" i="1"/>
  <c r="N32" i="1"/>
  <c r="M32" i="1" s="1"/>
  <c r="K32" i="1"/>
  <c r="I32" i="1"/>
  <c r="N31" i="1"/>
  <c r="M31" i="1" s="1"/>
  <c r="I31" i="1"/>
  <c r="N30" i="1"/>
  <c r="M30" i="1" s="1"/>
  <c r="K30" i="1"/>
  <c r="I30" i="1"/>
  <c r="K29" i="1"/>
  <c r="N28" i="1"/>
  <c r="M28" i="1" s="1"/>
  <c r="K28" i="1"/>
  <c r="I28" i="1"/>
  <c r="I29" i="1" s="1"/>
  <c r="N29" i="1" s="1"/>
  <c r="N27" i="1"/>
  <c r="M27" i="1"/>
  <c r="K27" i="1"/>
  <c r="I27" i="1"/>
  <c r="N26" i="1"/>
  <c r="M26" i="1"/>
  <c r="K26" i="1"/>
  <c r="N25" i="1"/>
  <c r="M25" i="1"/>
  <c r="K25" i="1"/>
  <c r="I25" i="1"/>
  <c r="N24" i="1"/>
  <c r="M24" i="1"/>
  <c r="K24" i="1"/>
  <c r="N23" i="1"/>
  <c r="M23" i="1"/>
  <c r="K23" i="1"/>
  <c r="I23" i="1"/>
  <c r="N16" i="1"/>
  <c r="M16" i="1"/>
  <c r="I16" i="1"/>
  <c r="N15" i="1"/>
  <c r="M15" i="1"/>
  <c r="I15" i="1"/>
  <c r="N14" i="1"/>
  <c r="M14" i="1"/>
  <c r="I14" i="1"/>
  <c r="K13" i="1"/>
  <c r="N13" i="1" s="1"/>
  <c r="I13" i="1"/>
  <c r="H13" i="1"/>
  <c r="I12" i="1"/>
  <c r="N11" i="1"/>
  <c r="M11" i="1"/>
  <c r="I11" i="1"/>
  <c r="M13" i="1" l="1"/>
  <c r="M12" i="1" s="1"/>
  <c r="M17" i="1" s="1"/>
  <c r="N12" i="1"/>
  <c r="M18" i="1" s="1"/>
  <c r="M34" i="1"/>
  <c r="N34" i="1"/>
  <c r="M29" i="1"/>
</calcChain>
</file>

<file path=xl/sharedStrings.xml><?xml version="1.0" encoding="utf-8"?>
<sst xmlns="http://schemas.openxmlformats.org/spreadsheetml/2006/main" count="110" uniqueCount="81">
  <si>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</si>
  <si>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</si>
  <si>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</si>
  <si>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</si>
  <si>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</si>
  <si>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Таблица 1. Устройство недостающего освещения на автомобильных дорогах регионального значения Пермского края. Лот 6</t>
  </si>
  <si>
    <t>№</t>
  </si>
  <si>
    <t>Тип*</t>
  </si>
  <si>
    <t>Наименование товара, работы, услуги</t>
  </si>
  <si>
    <t>Код ОКВЭД</t>
  </si>
  <si>
    <t>Код ОКПД2</t>
  </si>
  <si>
    <t>длина, км</t>
  </si>
  <si>
    <t>Стоимость по наименованию за единицу без НДС, включая стоимость оборудования</t>
  </si>
  <si>
    <t>Стоимость по наименованию за единицу с НДС, включая стоимость оборудования</t>
  </si>
  <si>
    <t>Количество</t>
  </si>
  <si>
    <t>Единицы измерения</t>
  </si>
  <si>
    <t>Общая стоимость по наименованию без НДС, включая стоимость оборудования</t>
  </si>
  <si>
    <t>Общая стоимость по наименованию с НДС, включая стоимость оборудования</t>
  </si>
  <si>
    <t>Работы</t>
  </si>
  <si>
    <t>Выполнение Работ по разработке и корректировке проектной и рабочей документации</t>
  </si>
  <si>
    <t>комплекс работ</t>
  </si>
  <si>
    <t>2</t>
  </si>
  <si>
    <t>Выполнение строительно-монтажных работ, включая обеспечение Материалами и Оборудованием, включая п. 2.1, 2.2, 2.3</t>
  </si>
  <si>
    <t>2.1</t>
  </si>
  <si>
    <t>Устройство однорядного однонаправленного освещения на обочине (включая оснащение работ оборудованием и материалами, бурение, установка опор, прокладка кабельных линий, монтаж оборудования и шкафов, пуско-наладочные работы)</t>
  </si>
  <si>
    <t>км</t>
  </si>
  <si>
    <t>2.2.</t>
  </si>
  <si>
    <t>Диспетчеризация наружного освещения (включая оснащение работ оборудованием и материалами), БЕЗ ПО</t>
  </si>
  <si>
    <t>2.3</t>
  </si>
  <si>
    <t>Устройство фотовидеофиксации (включая оснащение работ оборудованием и материалами, монтаж кабельных линий, монтаж оборудования, пуско-наладочные работы)</t>
  </si>
  <si>
    <t>шт.</t>
  </si>
  <si>
    <t>3</t>
  </si>
  <si>
    <t>Товар</t>
  </si>
  <si>
    <t>Программное обеспечение Юнилайт
Платформа (модули Цифровой
двойник; АСУНО; эксплуатация) НДС
не облагается согласно п.п.26 п.2 ст.
149 Налогового кодекса Российской
Федерации экспертного совета от 17.10.2024
№730пр.
ПО зарегистрировано в Едином
реестре российских программ для
электронных вычислительных машин
и баз данных (далее –
Реестр): Юнилайт Платформа,
Реестровая запись №24609 от
28.10.2024, Произведена на основании
поручения Министерства цифрового
развития, связи и массовых
коммуникаций Российской Федерации
от 28.10.2024 по протоколу заседания</t>
  </si>
  <si>
    <t>* - товар, работа или услуга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</si>
  <si>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</si>
  <si>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</si>
  <si>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Таблица 2. Структура цены по видам работ (планируемое к монтажу по итогам проектирования основное оборудование) и средняя удельная затрата на монтаж 1 ед. светоточки</t>
  </si>
  <si>
    <t>Вид работы</t>
  </si>
  <si>
    <t>Наименование оборудования/програмного обеспечения</t>
  </si>
  <si>
    <t>Производитель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</si>
  <si>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</si>
  <si>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</si>
  <si>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</si>
  <si>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</si>
  <si>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</si>
  <si>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</si>
  <si>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</si>
  <si>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 xml:space="preserve">Устройство однорядного однонаправленного освещения на обочине </t>
  </si>
  <si>
    <t>Светильник светодиодный</t>
  </si>
  <si>
    <t xml:space="preserve">GALAD </t>
  </si>
  <si>
    <t>Волна M LED или аналог</t>
  </si>
  <si>
    <t>Шкаф управления наружным освещением</t>
  </si>
  <si>
    <t>UNILIGHT</t>
  </si>
  <si>
    <t>ШУНО Unilight или аналог</t>
  </si>
  <si>
    <t>Модуль управления</t>
  </si>
  <si>
    <t>UNILIGHT NEMA или аналог</t>
  </si>
  <si>
    <t>Фундамент опоры</t>
  </si>
  <si>
    <t>ПНК-Регион</t>
  </si>
  <si>
    <t>ФМ-0,273-2,5-380-М30.8-25.00 или аналог</t>
  </si>
  <si>
    <t>Опора (Оцинкованная) силовая</t>
  </si>
  <si>
    <t>СФГ-700(90)-10,0-01 или аналог</t>
  </si>
  <si>
    <t>ФМ-0,159-2,0-К230-М24.4-16.00 или аналог</t>
  </si>
  <si>
    <t>Опора (Оцинкованная) не силовая</t>
  </si>
  <si>
    <t>НФГ-9.0-02 или аналог</t>
  </si>
  <si>
    <t>Кронштейн для установки одного консольного светильника</t>
  </si>
  <si>
    <t>К4-1,5-1-1</t>
  </si>
  <si>
    <t>км.</t>
  </si>
  <si>
    <t>Диспетчеризация наружного освещения</t>
  </si>
  <si>
    <t xml:space="preserve">Програмное обеспечение - отображение, мониторинг и управление объектами и сетями наружного освещения.  </t>
  </si>
  <si>
    <t>Unilight Сервер 2.0 или аналог</t>
  </si>
  <si>
    <t>Устройство фотовидеофиксации</t>
  </si>
  <si>
    <t>Программно-аппаратный комплекс фото-видео фиксации нарушений правил дорожного движения для линейных рубежей</t>
  </si>
  <si>
    <t>ООО «ВК ИТС»</t>
  </si>
  <si>
    <t>АПК «Фактор» или аналог</t>
  </si>
  <si>
    <r>
      <rPr>
        <b/>
        <sz val="11"/>
        <color theme="1"/>
        <rFont val="Times New Roman"/>
        <family val="1"/>
        <charset val="204"/>
      </rPr>
      <t>Средняя удельная затрата на монтаж 1 ед. светоточки</t>
    </r>
    <r>
      <rPr>
        <sz val="11"/>
        <color theme="1"/>
        <rFont val="Times New Roman"/>
        <family val="1"/>
        <charset val="204"/>
      </rPr>
      <t xml:space="preserve"> без учета стоимости материалов и оборудования, а именно: бурение, установка опоры, монтаж светильника и модуля управления светом</t>
    </r>
  </si>
  <si>
    <t>-</t>
  </si>
  <si>
    <t>ИТОГО:</t>
  </si>
  <si>
    <t>Должность</t>
  </si>
  <si>
    <t>ФИО /  ______________________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</si>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</sst>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₽&quot;"/>
    <numFmt numFmtId="165" formatCode="_-* #\ ##0.00_-;\-* #\ ##0.00_-;_-* \-??_-;_-@_-"/>
    <numFmt numFmtId="166" formatCode="_-* #\ ##0.000_-;\-* #\ ##0.000_-;_-* \-??_-;_-@_-"/>
    <numFmt numFmtId="167" formatCode="_-* #\ ##0.000\ _₽_-;\-* #\ ##0.000\ _₽_-;_-* \-???\ _₽_-;_-@_-"/>
    <numFmt numFmtId="168" formatCode="#\ ##0.00"/>
    <numFmt numFmtId="169" formatCode="#\ ##0.00&quot;р.&quot;"/>
    <numFmt numFmtId="170" formatCode="_-* #\ ##0.00\ _₽_-;\-* #\ ##0.00\ _₽_-;_-* \-??\ _₽_-;_-@_-"/>
  </numFmts>
  <fonts count="12" x14ac:knownFonts="1"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339966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5" fontId="11" fillId="0" borderId="0" applyBorder="0" applyProtection="0"/>
  </cellStyleXfs>
  <cellXfs count="64">
    <xf numFmtId="0" fontId="0" fillId="0" borderId="0" xfId="0"/>
    <xf numFmtId="16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166" fontId="6" fillId="0" borderId="11" xfId="1" applyNumberFormat="1" applyFont="1" applyBorder="1" applyAlignment="1" applyProtection="1">
      <alignment vertical="center" wrapText="1"/>
    </xf>
    <xf numFmtId="4" fontId="0" fillId="0" borderId="12" xfId="0" applyNumberFormat="1" applyBorder="1" applyAlignment="1">
      <alignment horizontal="center" vertical="center" wrapText="1"/>
    </xf>
    <xf numFmtId="0" fontId="0" fillId="0" borderId="12" xfId="1" applyNumberFormat="1" applyFont="1" applyBorder="1" applyAlignment="1" applyProtection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6" fontId="5" fillId="0" borderId="11" xfId="1" applyNumberFormat="1" applyFont="1" applyBorder="1" applyAlignment="1" applyProtection="1">
      <alignment vertical="center" wrapText="1"/>
    </xf>
    <xf numFmtId="4" fontId="0" fillId="2" borderId="12" xfId="0" applyNumberFormat="1" applyFill="1" applyBorder="1" applyAlignment="1">
      <alignment horizontal="center" vertical="center" wrapText="1"/>
    </xf>
    <xf numFmtId="2" fontId="0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9" fontId="0" fillId="0" borderId="26" xfId="0" applyNumberForma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164" fontId="0" fillId="0" borderId="12" xfId="0" applyNumberForma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FD45"/>
  <sheetViews>
    <sheetView tabSelected="1" view="pageBreakPreview" topLeftCell="C16" zoomScale="70" zoomScaleNormal="70" zoomScalePageLayoutView="70" workbookViewId="0">
      <selection activeCell="K32" sqref="K32"/>
    </sheetView>
  </sheetViews>
  <sheetFormatPr defaultColWidth="9.140625" defaultRowHeight="15" customHeight="1" x14ac:dyDescent="0.25"/>
  <cols>
    <col min="1" max="1" width="3.85546875" style="15" customWidth="1"/>
    <col min="2" max="2" width="7.7109375" style="16" customWidth="1"/>
    <col min="3" max="3" width="27.5703125" style="16" customWidth="1"/>
    <col min="4" max="4" width="36.28515625" style="15" customWidth="1"/>
    <col min="5" max="5" width="43.140625" style="15" customWidth="1"/>
    <col min="6" max="6" width="37.85546875" style="15" customWidth="1"/>
    <col min="7" max="7" width="31.5703125" style="15" customWidth="1"/>
    <col min="8" max="8" width="23.5703125" style="15" customWidth="1"/>
    <col min="9" max="9" width="31" style="15" customWidth="1"/>
    <col min="10" max="10" width="29.140625" style="15" customWidth="1"/>
    <col min="11" max="11" width="29.28515625" style="15" customWidth="1"/>
    <col min="12" max="12" width="26.7109375" style="15" customWidth="1"/>
    <col min="13" max="13" width="24.5703125" style="15" customWidth="1"/>
    <col min="14" max="14" width="24.85546875" style="15" customWidth="1"/>
    <col min="15" max="15" width="28.85546875" style="15" customWidth="1"/>
    <col min="16" max="16" width="16.42578125" style="15" customWidth="1"/>
    <col min="17" max="17" width="16" style="15" customWidth="1"/>
    <col min="18" max="18" width="17.85546875" style="15" customWidth="1"/>
    <col min="19" max="19" width="27.140625" style="15" customWidth="1"/>
    <col min="20" max="16384" width="9.140625" style="15"/>
  </cols>
  <sheetData>
    <row r="2" spans="2:16384" ht="44.25" customHeight="1" x14ac:dyDescent="0.25">
      <c r="C2" s="14" t="s">
        <v>0</v>
      </c>
      <c r="D2" s="14"/>
      <c r="E2" s="13"/>
      <c r="F2" s="13"/>
    </row>
    <row r="3" spans="2:16384" ht="22.5" customHeight="1" x14ac:dyDescent="0.25">
      <c r="C3" s="12" t="s">
        <v>1</v>
      </c>
      <c r="D3" s="12"/>
      <c r="E3" s="11"/>
      <c r="F3" s="11"/>
    </row>
    <row r="4" spans="2:16384" ht="41.25" customHeight="1" x14ac:dyDescent="0.25">
      <c r="C4" s="12" t="s">
        <v>2</v>
      </c>
      <c r="D4" s="12"/>
      <c r="E4" s="11"/>
      <c r="F4" s="11"/>
    </row>
    <row r="5" spans="2:16384" ht="22.5" customHeight="1" x14ac:dyDescent="0.25">
      <c r="C5" s="12" t="s">
        <v>3</v>
      </c>
      <c r="D5" s="12"/>
      <c r="E5" s="11"/>
      <c r="F5" s="11"/>
      <c r="I5" s="17"/>
      <c r="J5" s="18"/>
      <c r="K5" s="17"/>
      <c r="L5" s="17"/>
      <c r="M5" s="17"/>
    </row>
    <row r="6" spans="2:16384" ht="22.5" customHeight="1" x14ac:dyDescent="0.25">
      <c r="C6" s="10" t="s">
        <v>4</v>
      </c>
      <c r="D6" s="10"/>
      <c r="E6" s="9"/>
      <c r="F6" s="9"/>
      <c r="K6" s="8"/>
      <c r="L6" s="8"/>
      <c r="M6" s="8"/>
      <c r="N6" s="8"/>
    </row>
    <row r="7" spans="2:16384" ht="20.25" customHeight="1" x14ac:dyDescent="0.25">
      <c r="B7" s="15"/>
      <c r="C7" s="15"/>
      <c r="K7" s="19"/>
      <c r="L7" s="19"/>
      <c r="M7" s="19"/>
      <c r="N7" s="19"/>
    </row>
    <row r="8" spans="2:16384" x14ac:dyDescent="0.25">
      <c r="B8" s="15"/>
      <c r="C8" s="15"/>
    </row>
    <row r="9" spans="2:16384" ht="75.75" customHeight="1" x14ac:dyDescent="0.25">
      <c r="B9" s="20"/>
      <c r="C9" s="20"/>
      <c r="D9" s="7" t="s">
        <v>5</v>
      </c>
      <c r="E9" s="7"/>
      <c r="F9" s="7"/>
      <c r="G9" s="7"/>
      <c r="H9" s="7"/>
      <c r="I9" s="7"/>
      <c r="J9" s="7"/>
      <c r="K9" s="7"/>
      <c r="L9" s="7"/>
      <c r="M9" s="7"/>
      <c r="N9" s="7"/>
    </row>
    <row r="10" spans="2:16384" ht="54.75" customHeight="1" x14ac:dyDescent="0.25">
      <c r="B10" s="21" t="s">
        <v>6</v>
      </c>
      <c r="C10" s="6" t="s">
        <v>7</v>
      </c>
      <c r="D10" s="6"/>
      <c r="E10" s="21" t="s">
        <v>8</v>
      </c>
      <c r="F10" s="21" t="s">
        <v>9</v>
      </c>
      <c r="G10" s="21" t="s">
        <v>10</v>
      </c>
      <c r="H10" s="21" t="s">
        <v>11</v>
      </c>
      <c r="I10" s="21" t="s">
        <v>12</v>
      </c>
      <c r="J10" s="21" t="s">
        <v>13</v>
      </c>
      <c r="K10" s="21" t="s">
        <v>14</v>
      </c>
      <c r="L10" s="21" t="s">
        <v>15</v>
      </c>
      <c r="M10" s="21" t="s">
        <v>16</v>
      </c>
      <c r="N10" s="22" t="s">
        <v>17</v>
      </c>
    </row>
    <row r="11" spans="2:16384" ht="58.5" customHeight="1" x14ac:dyDescent="0.25">
      <c r="B11" s="23">
        <v>1</v>
      </c>
      <c r="C11" s="5" t="s">
        <v>18</v>
      </c>
      <c r="D11" s="5"/>
      <c r="E11" s="24" t="s">
        <v>19</v>
      </c>
      <c r="F11" s="25"/>
      <c r="G11" s="25"/>
      <c r="H11" s="26">
        <v>35.933</v>
      </c>
      <c r="I11" s="27">
        <f>ROUND(J11/1.22,2)</f>
        <v>0</v>
      </c>
      <c r="J11" s="27"/>
      <c r="K11" s="28">
        <v>1</v>
      </c>
      <c r="L11" s="29" t="s">
        <v>20</v>
      </c>
      <c r="M11" s="27">
        <f>ROUND(N11/1.22,2)</f>
        <v>0</v>
      </c>
      <c r="N11" s="27">
        <f>ROUND(J11*K11,2)</f>
        <v>0</v>
      </c>
      <c r="O11" s="30"/>
    </row>
    <row r="12" spans="2:16384" ht="63" customHeight="1" x14ac:dyDescent="0.25">
      <c r="B12" s="23" t="s">
        <v>21</v>
      </c>
      <c r="C12" s="4" t="s">
        <v>18</v>
      </c>
      <c r="D12" s="4"/>
      <c r="E12" s="24" t="s">
        <v>22</v>
      </c>
      <c r="F12" s="25"/>
      <c r="G12" s="25"/>
      <c r="I12" s="27">
        <f>ROUND(J12/1.22,2)</f>
        <v>0</v>
      </c>
      <c r="J12" s="27">
        <v>0</v>
      </c>
      <c r="K12" s="28">
        <v>1</v>
      </c>
      <c r="L12" s="29" t="s">
        <v>20</v>
      </c>
      <c r="M12" s="27">
        <f>M13+M14+M15</f>
        <v>0</v>
      </c>
      <c r="N12" s="27">
        <f>N13+N14+N15</f>
        <v>0</v>
      </c>
    </row>
    <row r="13" spans="2:16384" ht="102.75" customHeight="1" x14ac:dyDescent="0.25">
      <c r="B13" s="23" t="s">
        <v>23</v>
      </c>
      <c r="C13" s="3" t="s">
        <v>18</v>
      </c>
      <c r="D13" s="3"/>
      <c r="E13" s="24" t="s">
        <v>24</v>
      </c>
      <c r="F13" s="25"/>
      <c r="G13" s="25"/>
      <c r="H13" s="26">
        <f>H11</f>
        <v>35.933</v>
      </c>
      <c r="I13" s="27">
        <f>ROUND(J13/1.22,2)</f>
        <v>0</v>
      </c>
      <c r="J13" s="27"/>
      <c r="K13" s="28">
        <f>H13</f>
        <v>35.933</v>
      </c>
      <c r="L13" s="29" t="s">
        <v>25</v>
      </c>
      <c r="M13" s="27">
        <f>ROUND(N13/1.22,2)</f>
        <v>0</v>
      </c>
      <c r="N13" s="27">
        <f>ROUND(J13*K13,2)</f>
        <v>0</v>
      </c>
    </row>
    <row r="14" spans="2:16384" ht="46.5" customHeight="1" x14ac:dyDescent="0.25">
      <c r="B14" s="23" t="s">
        <v>26</v>
      </c>
      <c r="C14" s="3" t="s">
        <v>18</v>
      </c>
      <c r="D14" s="3"/>
      <c r="E14" s="24" t="s">
        <v>27</v>
      </c>
      <c r="F14" s="25"/>
      <c r="G14" s="25"/>
      <c r="H14" s="26"/>
      <c r="I14" s="27">
        <f>ROUND(J14/1.22,2)</f>
        <v>0</v>
      </c>
      <c r="J14" s="27"/>
      <c r="K14" s="28">
        <v>1</v>
      </c>
      <c r="L14" s="29" t="s">
        <v>20</v>
      </c>
      <c r="M14" s="27">
        <f>ROUND(N14/1.22,2)</f>
        <v>0</v>
      </c>
      <c r="N14" s="27">
        <f>ROUND(J14*K14,2)</f>
        <v>0</v>
      </c>
    </row>
    <row r="15" spans="2:16384" ht="87.75" customHeight="1" x14ac:dyDescent="0.25">
      <c r="B15" s="23" t="s">
        <v>28</v>
      </c>
      <c r="C15" s="4" t="s">
        <v>18</v>
      </c>
      <c r="D15" s="4"/>
      <c r="E15" s="24" t="s">
        <v>29</v>
      </c>
      <c r="F15" s="25"/>
      <c r="G15" s="25"/>
      <c r="H15" s="31"/>
      <c r="I15" s="27">
        <f>ROUND(J15/1.22,2)</f>
        <v>0</v>
      </c>
      <c r="J15" s="27"/>
      <c r="K15" s="28">
        <v>18</v>
      </c>
      <c r="L15" s="29" t="s">
        <v>30</v>
      </c>
      <c r="M15" s="27">
        <f>ROUND(N15/1.22,2)</f>
        <v>0</v>
      </c>
      <c r="N15" s="27">
        <f>ROUND(J15*K15,2)</f>
        <v>0</v>
      </c>
    </row>
    <row r="16" spans="2:16384" ht="258.75" customHeight="1" x14ac:dyDescent="0.25">
      <c r="B16" s="23" t="s">
        <v>31</v>
      </c>
      <c r="C16" s="4" t="s">
        <v>32</v>
      </c>
      <c r="D16" s="4"/>
      <c r="E16" s="24" t="s">
        <v>33</v>
      </c>
      <c r="F16" s="25"/>
      <c r="G16" s="25"/>
      <c r="H16" s="26"/>
      <c r="I16" s="27">
        <f>J16</f>
        <v>0</v>
      </c>
      <c r="J16" s="32"/>
      <c r="K16" s="28">
        <v>1171</v>
      </c>
      <c r="L16" s="33" t="s">
        <v>30</v>
      </c>
      <c r="M16" s="32">
        <f>J16*K16</f>
        <v>0</v>
      </c>
      <c r="N16" s="32">
        <f>K16*J16</f>
        <v>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2:15" ht="15.75" customHeight="1" x14ac:dyDescent="0.25">
      <c r="D17" s="34" t="s">
        <v>34</v>
      </c>
      <c r="E17" s="2" t="s">
        <v>35</v>
      </c>
      <c r="F17" s="2"/>
      <c r="G17" s="2"/>
      <c r="H17" s="2"/>
      <c r="I17" s="2"/>
      <c r="J17" s="2"/>
      <c r="K17" s="2"/>
      <c r="L17" s="2"/>
      <c r="M17" s="1">
        <f>SUM(M11:M12)+M16</f>
        <v>0</v>
      </c>
      <c r="N17" s="1"/>
      <c r="O17" s="17"/>
    </row>
    <row r="18" spans="2:15" ht="15.75" customHeight="1" x14ac:dyDescent="0.25">
      <c r="E18" s="2" t="s">
        <v>36</v>
      </c>
      <c r="F18" s="2"/>
      <c r="G18" s="2"/>
      <c r="H18" s="2"/>
      <c r="I18" s="2"/>
      <c r="J18" s="2"/>
      <c r="K18" s="2"/>
      <c r="L18" s="2"/>
      <c r="M18" s="1">
        <f>SUM(N11:N12)+N16</f>
        <v>0</v>
      </c>
      <c r="N18" s="1"/>
    </row>
    <row r="19" spans="2:15" x14ac:dyDescent="0.25">
      <c r="M19" s="17"/>
    </row>
    <row r="20" spans="2:15" x14ac:dyDescent="0.25">
      <c r="L20" s="17"/>
      <c r="M20" s="17"/>
      <c r="N20" s="27"/>
    </row>
    <row r="21" spans="2:15" ht="48.75" customHeight="1" x14ac:dyDescent="0.25">
      <c r="D21" s="7" t="s">
        <v>37</v>
      </c>
      <c r="E21" s="7"/>
      <c r="F21" s="7"/>
      <c r="G21" s="7"/>
      <c r="H21" s="7"/>
      <c r="I21" s="7"/>
    </row>
    <row r="22" spans="2:15" ht="90" x14ac:dyDescent="0.25">
      <c r="B22" s="35" t="s">
        <v>6</v>
      </c>
      <c r="C22" s="36" t="s">
        <v>38</v>
      </c>
      <c r="D22" s="37" t="s">
        <v>39</v>
      </c>
      <c r="E22" s="21" t="s">
        <v>40</v>
      </c>
      <c r="F22" s="21" t="s">
        <v>41</v>
      </c>
      <c r="G22" s="21" t="s">
        <v>42</v>
      </c>
      <c r="H22" s="21" t="s">
        <v>43</v>
      </c>
      <c r="I22" s="21" t="s">
        <v>14</v>
      </c>
      <c r="J22" s="21" t="s">
        <v>15</v>
      </c>
      <c r="K22" s="21" t="s">
        <v>44</v>
      </c>
      <c r="L22" s="38" t="s">
        <v>45</v>
      </c>
      <c r="M22" s="21" t="s">
        <v>46</v>
      </c>
      <c r="N22" s="21" t="s">
        <v>47</v>
      </c>
    </row>
    <row r="23" spans="2:15" ht="42" customHeight="1" x14ac:dyDescent="0.25">
      <c r="B23" s="39">
        <v>1</v>
      </c>
      <c r="C23" s="60" t="s">
        <v>48</v>
      </c>
      <c r="D23" s="24" t="s">
        <v>49</v>
      </c>
      <c r="E23" s="40" t="s">
        <v>50</v>
      </c>
      <c r="F23" s="25" t="s">
        <v>51</v>
      </c>
      <c r="G23" s="41"/>
      <c r="H23" s="41"/>
      <c r="I23" s="25">
        <f>K16</f>
        <v>1171</v>
      </c>
      <c r="J23" s="42" t="s">
        <v>30</v>
      </c>
      <c r="K23" s="41">
        <f t="shared" ref="K23:K33" si="0">ROUND(L23/1.22,2)</f>
        <v>0</v>
      </c>
      <c r="L23" s="41"/>
      <c r="M23" s="41">
        <f t="shared" ref="M23:M30" si="1">ROUND(N23/1.22,2)</f>
        <v>0</v>
      </c>
      <c r="N23" s="41">
        <f t="shared" ref="N23:N33" si="2">I23*L23</f>
        <v>0</v>
      </c>
      <c r="O23" s="43"/>
    </row>
    <row r="24" spans="2:15" ht="30" x14ac:dyDescent="0.25">
      <c r="B24" s="44">
        <v>2</v>
      </c>
      <c r="C24" s="60"/>
      <c r="D24" s="24" t="s">
        <v>52</v>
      </c>
      <c r="E24" s="40" t="s">
        <v>53</v>
      </c>
      <c r="F24" s="25" t="s">
        <v>54</v>
      </c>
      <c r="G24" s="41"/>
      <c r="H24" s="41"/>
      <c r="I24" s="25">
        <v>31</v>
      </c>
      <c r="J24" s="25" t="s">
        <v>30</v>
      </c>
      <c r="K24" s="41">
        <f t="shared" si="0"/>
        <v>0</v>
      </c>
      <c r="L24" s="41"/>
      <c r="M24" s="41">
        <f t="shared" si="1"/>
        <v>0</v>
      </c>
      <c r="N24" s="41">
        <f t="shared" si="2"/>
        <v>0</v>
      </c>
      <c r="O24" s="43"/>
    </row>
    <row r="25" spans="2:15" ht="42" customHeight="1" x14ac:dyDescent="0.25">
      <c r="B25" s="39">
        <v>3</v>
      </c>
      <c r="C25" s="60"/>
      <c r="D25" s="24" t="s">
        <v>55</v>
      </c>
      <c r="E25" s="40" t="s">
        <v>53</v>
      </c>
      <c r="F25" s="25" t="s">
        <v>56</v>
      </c>
      <c r="G25" s="41"/>
      <c r="H25" s="41"/>
      <c r="I25" s="25">
        <f>I23</f>
        <v>1171</v>
      </c>
      <c r="J25" s="25" t="s">
        <v>30</v>
      </c>
      <c r="K25" s="41">
        <f t="shared" si="0"/>
        <v>0</v>
      </c>
      <c r="L25" s="41"/>
      <c r="M25" s="41">
        <f t="shared" si="1"/>
        <v>0</v>
      </c>
      <c r="N25" s="41">
        <f t="shared" si="2"/>
        <v>0</v>
      </c>
      <c r="O25" s="43"/>
    </row>
    <row r="26" spans="2:15" ht="42" customHeight="1" x14ac:dyDescent="0.25">
      <c r="B26" s="44">
        <v>4</v>
      </c>
      <c r="C26" s="60"/>
      <c r="D26" s="24" t="s">
        <v>57</v>
      </c>
      <c r="E26" s="40" t="s">
        <v>58</v>
      </c>
      <c r="F26" s="25" t="s">
        <v>59</v>
      </c>
      <c r="G26" s="41"/>
      <c r="H26" s="41"/>
      <c r="I26" s="25">
        <v>650</v>
      </c>
      <c r="J26" s="25" t="s">
        <v>30</v>
      </c>
      <c r="K26" s="41">
        <f t="shared" si="0"/>
        <v>0</v>
      </c>
      <c r="L26" s="41"/>
      <c r="M26" s="41">
        <f t="shared" si="1"/>
        <v>0</v>
      </c>
      <c r="N26" s="41">
        <f t="shared" si="2"/>
        <v>0</v>
      </c>
      <c r="O26" s="43"/>
    </row>
    <row r="27" spans="2:15" ht="58.5" customHeight="1" x14ac:dyDescent="0.25">
      <c r="B27" s="39">
        <v>5</v>
      </c>
      <c r="C27" s="60"/>
      <c r="D27" s="24" t="s">
        <v>60</v>
      </c>
      <c r="E27" s="40" t="s">
        <v>58</v>
      </c>
      <c r="F27" s="25" t="s">
        <v>61</v>
      </c>
      <c r="G27" s="41"/>
      <c r="H27" s="41"/>
      <c r="I27" s="25">
        <f>I26</f>
        <v>650</v>
      </c>
      <c r="J27" s="25" t="s">
        <v>30</v>
      </c>
      <c r="K27" s="41">
        <f t="shared" si="0"/>
        <v>0</v>
      </c>
      <c r="L27" s="41"/>
      <c r="M27" s="41">
        <f t="shared" si="1"/>
        <v>0</v>
      </c>
      <c r="N27" s="41">
        <f t="shared" si="2"/>
        <v>0</v>
      </c>
      <c r="O27" s="43"/>
    </row>
    <row r="28" spans="2:15" ht="50.25" customHeight="1" x14ac:dyDescent="0.25">
      <c r="B28" s="44">
        <v>6</v>
      </c>
      <c r="C28" s="60"/>
      <c r="D28" s="24" t="s">
        <v>57</v>
      </c>
      <c r="E28" s="40" t="s">
        <v>58</v>
      </c>
      <c r="F28" s="25" t="s">
        <v>62</v>
      </c>
      <c r="G28" s="41"/>
      <c r="H28" s="41"/>
      <c r="I28" s="25">
        <f>I25-I26</f>
        <v>521</v>
      </c>
      <c r="J28" s="25" t="s">
        <v>30</v>
      </c>
      <c r="K28" s="41">
        <f t="shared" si="0"/>
        <v>0</v>
      </c>
      <c r="L28" s="41"/>
      <c r="M28" s="41">
        <f t="shared" si="1"/>
        <v>0</v>
      </c>
      <c r="N28" s="41">
        <f t="shared" si="2"/>
        <v>0</v>
      </c>
      <c r="O28" s="43"/>
    </row>
    <row r="29" spans="2:15" ht="42" customHeight="1" x14ac:dyDescent="0.25">
      <c r="B29" s="39">
        <v>7</v>
      </c>
      <c r="C29" s="60"/>
      <c r="D29" s="24" t="s">
        <v>63</v>
      </c>
      <c r="E29" s="40" t="s">
        <v>58</v>
      </c>
      <c r="F29" s="25" t="s">
        <v>64</v>
      </c>
      <c r="G29" s="41"/>
      <c r="H29" s="41"/>
      <c r="I29" s="25">
        <f>I28</f>
        <v>521</v>
      </c>
      <c r="J29" s="25" t="s">
        <v>30</v>
      </c>
      <c r="K29" s="41">
        <f t="shared" si="0"/>
        <v>0</v>
      </c>
      <c r="L29" s="41"/>
      <c r="M29" s="41">
        <f t="shared" si="1"/>
        <v>0</v>
      </c>
      <c r="N29" s="41">
        <f t="shared" si="2"/>
        <v>0</v>
      </c>
      <c r="O29" s="43"/>
    </row>
    <row r="30" spans="2:15" ht="30" x14ac:dyDescent="0.25">
      <c r="B30" s="44">
        <v>8</v>
      </c>
      <c r="C30" s="60"/>
      <c r="D30" s="24" t="s">
        <v>65</v>
      </c>
      <c r="E30" s="40" t="s">
        <v>58</v>
      </c>
      <c r="F30" s="25" t="s">
        <v>66</v>
      </c>
      <c r="G30" s="41"/>
      <c r="H30" s="41"/>
      <c r="I30" s="25">
        <f>I25</f>
        <v>1171</v>
      </c>
      <c r="J30" s="25" t="s">
        <v>67</v>
      </c>
      <c r="K30" s="41">
        <f t="shared" si="0"/>
        <v>0</v>
      </c>
      <c r="L30" s="41"/>
      <c r="M30" s="41">
        <f t="shared" si="1"/>
        <v>0</v>
      </c>
      <c r="N30" s="41">
        <f t="shared" si="2"/>
        <v>0</v>
      </c>
      <c r="O30" s="43"/>
    </row>
    <row r="31" spans="2:15" ht="60" x14ac:dyDescent="0.25">
      <c r="B31" s="39">
        <v>9</v>
      </c>
      <c r="C31" s="45" t="s">
        <v>68</v>
      </c>
      <c r="D31" s="24" t="s">
        <v>69</v>
      </c>
      <c r="E31" s="40" t="s">
        <v>53</v>
      </c>
      <c r="F31" s="25" t="s">
        <v>70</v>
      </c>
      <c r="G31" s="41"/>
      <c r="H31" s="41"/>
      <c r="I31" s="25">
        <f>I25</f>
        <v>1171</v>
      </c>
      <c r="J31" s="25" t="s">
        <v>30</v>
      </c>
      <c r="K31" s="63">
        <f>J16</f>
        <v>0</v>
      </c>
      <c r="L31" s="41">
        <f>J16</f>
        <v>0</v>
      </c>
      <c r="M31" s="41">
        <f>N31</f>
        <v>0</v>
      </c>
      <c r="N31" s="41">
        <f t="shared" si="2"/>
        <v>0</v>
      </c>
      <c r="O31" s="43"/>
    </row>
    <row r="32" spans="2:15" ht="60" x14ac:dyDescent="0.25">
      <c r="B32" s="39">
        <v>11</v>
      </c>
      <c r="C32" s="46" t="s">
        <v>71</v>
      </c>
      <c r="D32" s="24" t="s">
        <v>72</v>
      </c>
      <c r="E32" s="47" t="s">
        <v>73</v>
      </c>
      <c r="F32" s="25" t="s">
        <v>74</v>
      </c>
      <c r="G32" s="41"/>
      <c r="H32" s="41"/>
      <c r="I32" s="25">
        <f>K15</f>
        <v>18</v>
      </c>
      <c r="J32" s="25" t="s">
        <v>30</v>
      </c>
      <c r="K32" s="41">
        <f t="shared" si="0"/>
        <v>0</v>
      </c>
      <c r="L32" s="41">
        <f>J15</f>
        <v>0</v>
      </c>
      <c r="M32" s="41">
        <f>ROUND(N32/1.22,2)</f>
        <v>0</v>
      </c>
      <c r="N32" s="41">
        <f t="shared" si="2"/>
        <v>0</v>
      </c>
      <c r="O32" s="43"/>
    </row>
    <row r="33" spans="2:15" ht="118.5" x14ac:dyDescent="0.25">
      <c r="B33" s="48">
        <v>12</v>
      </c>
      <c r="C33" s="49" t="s">
        <v>75</v>
      </c>
      <c r="D33" s="50" t="s">
        <v>76</v>
      </c>
      <c r="E33" s="51" t="s">
        <v>76</v>
      </c>
      <c r="F33" s="52" t="s">
        <v>76</v>
      </c>
      <c r="G33" s="53"/>
      <c r="H33" s="41"/>
      <c r="I33" s="25">
        <f>I25</f>
        <v>1171</v>
      </c>
      <c r="J33" s="52" t="s">
        <v>30</v>
      </c>
      <c r="K33" s="41">
        <f t="shared" si="0"/>
        <v>0</v>
      </c>
      <c r="L33" s="53"/>
      <c r="M33" s="41">
        <f>ROUND(N33/1.22,2)</f>
        <v>0</v>
      </c>
      <c r="N33" s="41">
        <f t="shared" si="2"/>
        <v>0</v>
      </c>
      <c r="O33" s="43"/>
    </row>
    <row r="34" spans="2:15" ht="15.75" customHeight="1" x14ac:dyDescent="0.25">
      <c r="B34" s="61" t="s">
        <v>77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54">
        <f>SUM(M23:M33)</f>
        <v>0</v>
      </c>
      <c r="N34" s="54">
        <f>SUM(N23:N33)</f>
        <v>0</v>
      </c>
      <c r="O34" s="55"/>
    </row>
    <row r="35" spans="2:15" x14ac:dyDescent="0.25">
      <c r="N35" s="43"/>
    </row>
    <row r="36" spans="2:15" hidden="1" x14ac:dyDescent="0.25"/>
    <row r="37" spans="2:15" hidden="1" x14ac:dyDescent="0.25"/>
    <row r="38" spans="2:15" hidden="1" x14ac:dyDescent="0.25"/>
    <row r="41" spans="2:15" ht="50.25" customHeight="1" x14ac:dyDescent="0.25">
      <c r="C41" s="62" t="s">
        <v>78</v>
      </c>
      <c r="D41" s="62"/>
      <c r="E41" s="56" t="s">
        <v>79</v>
      </c>
      <c r="G41" s="57"/>
    </row>
    <row r="42" spans="2:15" ht="26.25" x14ac:dyDescent="0.25">
      <c r="D42" s="56"/>
      <c r="E42" s="56"/>
      <c r="F42" s="57"/>
      <c r="G42" s="57"/>
    </row>
    <row r="43" spans="2:15" ht="26.25" x14ac:dyDescent="0.25">
      <c r="D43" s="56"/>
      <c r="E43" s="56" t="s">
        <v>80</v>
      </c>
      <c r="F43" s="57"/>
      <c r="G43" s="57"/>
      <c r="K43" s="58"/>
      <c r="M43" s="58"/>
      <c r="N43" s="59"/>
    </row>
    <row r="44" spans="2:15" x14ac:dyDescent="0.25">
      <c r="M44" s="59"/>
    </row>
    <row r="45" spans="2:15" x14ac:dyDescent="0.25">
      <c r="M45" s="59"/>
    </row>
  </sheetData>
  <mergeCells count="27">
    <mergeCell ref="C41:D41"/>
    <mergeCell ref="E18:L18"/>
    <mergeCell ref="M18:N18"/>
    <mergeCell ref="D21:I21"/>
    <mergeCell ref="C23:C30"/>
    <mergeCell ref="B34:L34"/>
    <mergeCell ref="C14:D14"/>
    <mergeCell ref="C15:D15"/>
    <mergeCell ref="C16:D16"/>
    <mergeCell ref="E17:L17"/>
    <mergeCell ref="M17:N17"/>
    <mergeCell ref="D9:N9"/>
    <mergeCell ref="C10:D10"/>
    <mergeCell ref="C11:D11"/>
    <mergeCell ref="C12:D12"/>
    <mergeCell ref="C13:D13"/>
    <mergeCell ref="C5:D5"/>
    <mergeCell ref="E5:F5"/>
    <mergeCell ref="C6:D6"/>
    <mergeCell ref="E6:F6"/>
    <mergeCell ref="K6:N6"/>
    <mergeCell ref="C2:D2"/>
    <mergeCell ref="E2:F2"/>
    <mergeCell ref="C3:D3"/>
    <mergeCell ref="E3:F3"/>
    <mergeCell ref="C4:D4"/>
    <mergeCell ref="E4:F4"/>
  </mergeCells>
  <pageMargins left="0.23611111111111099" right="0.23611111111111099" top="0" bottom="0" header="0.511811023622047" footer="0.511811023622047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ТКП</vt:lpstr>
      <vt:lpstr>ТКП!Область_печати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Караваев Александр Вячеславович</dc:creator>
  <dc:description/>
  <cp:lastModifiedBy>Вавилов Сергей Алексеевич</cp:lastModifiedBy>
  <cp:revision>7</cp:revision>
  <cp:lastPrinted>2025-09-19T11:08:58Z</cp:lastPrinted>
  <dcterms:created xsi:type="dcterms:W3CDTF">2025-08-19T10:45:40Z</dcterms:created>
  <dcterms:modified xsi:type="dcterms:W3CDTF">2026-03-02T04:56:19Z</dcterms:modified>
  <dc:language>ru-RU</dc:language>
</cp:coreProperties>
</file>