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Комм. предл. (Структура НМЦ)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<sst xmlns="http://schemas.openxmlformats.org/spreadsheetml/2006/main" count="234" uniqueCount="70">
  <si>
    <t xml:space="preserve">Приложение 1 к Письму о подаче оферты</t>
  </si>
  <si>
    <t xml:space="preserve">от «___» __________ 202__ г. № _____</t>
  </si>
  <si>
    <t xml:space="preserve">КОММЕРЧЕСКОЕ ПРЕДЛОЖЕНИЕ</t>
  </si>
  <si>
    <t xml:space="preserve">СТРУКТУРА НМЦ</t>
  </si>
  <si>
    <t xml:space="preserve">Наименование Участника:</t>
  </si>
  <si>
    <t xml:space="preserve">ИНН Участника:</t>
  </si>
  <si>
    <t xml:space="preserve">Предмет договора:</t>
  </si>
  <si>
    <t xml:space="preserve">№
п/п</t>
  </si>
  <si>
    <t xml:space="preserve">Наименование предлагаемой продукции (товары, работы, услуги)</t>
  </si>
  <si>
    <t xml:space="preserve">Страна происхождения предлагаемого товара /
страна регистрации лица выполняющего работу, оказывающего услугу</t>
  </si>
  <si>
    <t xml:space="preserve">Производитель продукции</t>
  </si>
  <si>
    <r>
      <rPr>
        <b val="true"/>
        <sz val="12"/>
        <color rgb="FF000000"/>
        <rFont val="Times New Roman"/>
        <family val="1"/>
        <charset val="1"/>
      </rPr>
      <t xml:space="preserve">Наименование реестра и номер реестровой записи
</t>
    </r>
    <r>
      <rPr>
        <b val="true"/>
        <i val="true"/>
        <sz val="12"/>
        <color rgb="FF000000"/>
        <rFont val="Times New Roman"/>
        <family val="1"/>
        <charset val="1"/>
      </rPr>
      <t xml:space="preserve">(если применимо)</t>
    </r>
  </si>
  <si>
    <t xml:space="preserve">Ед. изм.</t>
  </si>
  <si>
    <t xml:space="preserve">Применение понижающего коэффициента
(да / нет)</t>
  </si>
  <si>
    <r>
      <rPr>
        <b val="true"/>
        <sz val="12"/>
        <color rgb="FF000000"/>
        <rFont val="Times New Roman"/>
        <family val="1"/>
        <charset val="1"/>
      </rPr>
      <t xml:space="preserve">НМЦ единицы продукции </t>
    </r>
    <r>
      <rPr>
        <b val="true"/>
        <sz val="12"/>
        <color rgb="FF4472C4"/>
        <rFont val="Times New Roman"/>
        <family val="1"/>
        <charset val="1"/>
      </rPr>
      <t xml:space="preserve">(Nед)</t>
    </r>
    <r>
      <rPr>
        <b val="true"/>
        <sz val="12"/>
        <color rgb="FF000000"/>
        <rFont val="Times New Roman"/>
        <family val="1"/>
        <charset val="1"/>
      </rPr>
      <t xml:space="preserve">,
руб. без НДС</t>
    </r>
  </si>
  <si>
    <r>
      <rPr>
        <b val="true"/>
        <sz val="12"/>
        <color rgb="FF000000"/>
        <rFont val="Times New Roman"/>
        <family val="1"/>
        <charset val="1"/>
      </rPr>
      <t xml:space="preserve">Понижающий коэффициент </t>
    </r>
    <r>
      <rPr>
        <b val="true"/>
        <sz val="12"/>
        <color rgb="FF4472C4"/>
        <rFont val="Times New Roman"/>
        <family val="1"/>
        <charset val="1"/>
      </rPr>
      <t xml:space="preserve">(К)</t>
    </r>
  </si>
  <si>
    <t xml:space="preserve">Предлагаемая цена одной единицы продукции
(в т.ч. на основе понижающего коэффициента),
руб. без НДС</t>
  </si>
  <si>
    <t xml:space="preserve">Количество</t>
  </si>
  <si>
    <t xml:space="preserve">Итоговая стоимость позиции,
руб. без НДС</t>
  </si>
  <si>
    <t xml:space="preserve">Наименование продукции (товары / работы / услуги), являющейся предметом закупки</t>
  </si>
  <si>
    <t xml:space="preserve">Применение законодательства о национальном режиме</t>
  </si>
  <si>
    <t xml:space="preserve">Код ОКПД2</t>
  </si>
  <si>
    <t xml:space="preserve">НМЦ единицы продукции,
руб. без НДС</t>
  </si>
  <si>
    <t xml:space="preserve">НМЦ по позиции продукции,
руб. без НДС</t>
  </si>
  <si>
    <t xml:space="preserve">…</t>
  </si>
  <si>
    <t xml:space="preserve">Затвор ВСП №1</t>
  </si>
  <si>
    <t xml:space="preserve">Установлен режим преимущества российской продукции (когда национальный режим не предоставляется)</t>
  </si>
  <si>
    <t xml:space="preserve">25.11.23.114</t>
  </si>
  <si>
    <t xml:space="preserve">шт</t>
  </si>
  <si>
    <t xml:space="preserve">нет</t>
  </si>
  <si>
    <t xml:space="preserve">Затвор ВСП №3</t>
  </si>
  <si>
    <t xml:space="preserve">Решетка СУС №19</t>
  </si>
  <si>
    <t xml:space="preserve">Решетка СУС №20</t>
  </si>
  <si>
    <t xml:space="preserve">Затвор байпаса СК г/а ст. №4</t>
  </si>
  <si>
    <t xml:space="preserve">Затвор байпаса СК г/а ст. №9</t>
  </si>
  <si>
    <t xml:space="preserve">Затвор байпаса СК г/а ст. №14</t>
  </si>
  <si>
    <t xml:space="preserve">Сборка затвора ВСП №1</t>
  </si>
  <si>
    <t xml:space="preserve">Национальный режим предоставляется</t>
  </si>
  <si>
    <t xml:space="preserve">42.91.20.130</t>
  </si>
  <si>
    <t xml:space="preserve">усл. ед. </t>
  </si>
  <si>
    <t xml:space="preserve">да</t>
  </si>
  <si>
    <t xml:space="preserve">Монтаж затвора ВСП №1</t>
  </si>
  <si>
    <t xml:space="preserve">Сборка затвора ВСП №3</t>
  </si>
  <si>
    <t xml:space="preserve">Монтаж затвора ВСП №3</t>
  </si>
  <si>
    <t xml:space="preserve">Укрупненная сборка решетки СУС №19</t>
  </si>
  <si>
    <t xml:space="preserve">Замена решетки СУС №19</t>
  </si>
  <si>
    <t xml:space="preserve">Укрупненная сборка решетки СУС №20</t>
  </si>
  <si>
    <t xml:space="preserve">Замена решетки СУС №20</t>
  </si>
  <si>
    <t xml:space="preserve">Сборка и монтаж затвора байпаса СК г/а №4</t>
  </si>
  <si>
    <t xml:space="preserve">Сборка и монтаж затвора байпаса СК г/а №9</t>
  </si>
  <si>
    <t xml:space="preserve">Сборка и монтаж затвора байпаса СК г/а №14</t>
  </si>
  <si>
    <t xml:space="preserve">Демонтаж затвора ВСП №1</t>
  </si>
  <si>
    <t xml:space="preserve">Демонтаж затвора ВСП №3</t>
  </si>
  <si>
    <t xml:space="preserve">Демонтаж затвора байпаса СК г/а №4</t>
  </si>
  <si>
    <t xml:space="preserve">Демонтаж затвора байпаса СК г/а №9</t>
  </si>
  <si>
    <t xml:space="preserve">Демонтаж затвора байпаса СК г/а №14</t>
  </si>
  <si>
    <t xml:space="preserve">Непредвиденные работы и затраты 3%</t>
  </si>
  <si>
    <t xml:space="preserve">-</t>
  </si>
  <si>
    <r>
      <rPr>
        <b val="true"/>
        <sz val="12"/>
        <color rgb="FF000000"/>
        <rFont val="Times New Roman"/>
        <family val="1"/>
        <charset val="1"/>
      </rPr>
      <t xml:space="preserve">Понижающий коэффициент </t>
    </r>
    <r>
      <rPr>
        <b val="true"/>
        <sz val="12"/>
        <color rgb="FF4472C4"/>
        <rFont val="Times New Roman"/>
        <family val="1"/>
        <charset val="1"/>
      </rPr>
      <t xml:space="preserve">(К)</t>
    </r>
    <r>
      <rPr>
        <b val="true"/>
        <sz val="12"/>
        <color rgb="FF000000"/>
        <rFont val="Times New Roman"/>
        <family val="1"/>
        <charset val="1"/>
      </rPr>
      <t xml:space="preserve">:</t>
    </r>
  </si>
  <si>
    <t xml:space="preserve">Стоимость заявки (цена Договора) с учетом понижающего коэффициента:</t>
  </si>
  <si>
    <t xml:space="preserve">Итого без НДС :</t>
  </si>
  <si>
    <t xml:space="preserve">НМЦ:</t>
  </si>
  <si>
    <t xml:space="preserve">Итого без НДС:</t>
  </si>
  <si>
    <t xml:space="preserve">Кроме того, НДС:</t>
  </si>
  <si>
    <t xml:space="preserve">Итого с НДС:</t>
  </si>
  <si>
    <t xml:space="preserve">(должность подписавшего)</t>
  </si>
  <si>
    <t xml:space="preserve">(подпись)</t>
  </si>
  <si>
    <t xml:space="preserve">М.П.</t>
  </si>
  <si>
    <t xml:space="preserve">(И.О. Фамилия)</t>
  </si>
  <si>
    <r>
      <rPr>
        <i val="true"/>
        <sz val="12"/>
        <color rgb="FF000000"/>
        <rFont val="Times New Roman"/>
        <family val="1"/>
        <charset val="1"/>
      </rPr>
      <t xml:space="preserve">[Участник заполняет ячейки, подсвеченные </t>
    </r>
    <r>
      <rPr>
        <i val="true"/>
        <sz val="12"/>
        <color rgb="FF70AD47"/>
        <rFont val="Times New Roman"/>
        <family val="1"/>
        <charset val="1"/>
      </rPr>
      <t xml:space="preserve">светло-зеленым</t>
    </r>
    <r>
      <rPr>
        <i val="true"/>
        <sz val="12"/>
        <color rgb="FF000000"/>
        <rFont val="Times New Roman"/>
        <family val="1"/>
        <charset val="1"/>
      </rPr>
      <t xml:space="preserve"> цветом.
Страна происхождения предлагаемого товара / страна регистрации лица выполняющего работу, оказывающего услугу заполняется в соответствии с общероссийским классификатором стран мира.
Указываемый Участником понижающий коэффициент </t>
    </r>
    <r>
      <rPr>
        <i val="true"/>
        <sz val="12"/>
        <color rgb="FF4472C4"/>
        <rFont val="Times New Roman"/>
        <family val="1"/>
        <charset val="1"/>
      </rPr>
      <t xml:space="preserve">(К)</t>
    </r>
    <r>
      <rPr>
        <i val="true"/>
        <sz val="12"/>
        <color rgb="FF000000"/>
        <rFont val="Times New Roman"/>
        <family val="1"/>
        <charset val="1"/>
      </rPr>
      <t xml:space="preserve"> должен быть в диапазоне более 0,00 и до 1,00 (1,00 - означает, что Участник не снижает НМЦ позиции).
Заказчик по ряду позиций в Структуре НМЦ может отметить позиции (значение "нет" в соответствующей ячейки столбца "Применение понижающего коэффициента"),
к которой не применяется понижающий коэффициент </t>
    </r>
    <r>
      <rPr>
        <i val="true"/>
        <sz val="12"/>
        <color rgb="FF4472C4"/>
        <rFont val="Times New Roman"/>
        <family val="1"/>
        <charset val="1"/>
      </rPr>
      <t xml:space="preserve">(К)</t>
    </r>
    <r>
      <rPr>
        <i val="true"/>
        <sz val="12"/>
        <rFont val="Times New Roman"/>
        <family val="1"/>
        <charset val="1"/>
      </rPr>
      <t xml:space="preserve"> – по таким позициям Участник дает свое ценовое предложение.]</t>
    </r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</si>
</sst>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General"/>
    <numFmt numFmtId="166" formatCode="#,##0.00"/>
    <numFmt numFmtId="167" formatCode="#,##0.00000"/>
    <numFmt numFmtId="168" formatCode="#,##0"/>
    <numFmt numFmtId="169" formatCode="#,##0.0000000"/>
    <numFmt numFmtId="170" formatCode="0%"/>
  </numFmts>
  <fonts count="14">
    <font>
      <sz val="10"/>
      <color rgb="FF000000"/>
      <name val="PT Mono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Times New Roman"/>
      <family val="1"/>
      <charset val="1"/>
    </font>
    <font>
      <i val="true"/>
      <sz val="12"/>
      <color rgb="FF000000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b val="true"/>
      <i val="true"/>
      <sz val="12"/>
      <color rgb="FF000000"/>
      <name val="Times New Roman"/>
      <family val="1"/>
      <charset val="1"/>
    </font>
    <font>
      <b val="true"/>
      <sz val="12"/>
      <color rgb="FF4472C4"/>
      <name val="Times New Roman"/>
      <family val="1"/>
      <charset val="1"/>
    </font>
    <font>
      <sz val="14"/>
      <color rgb="FF000000"/>
      <name val="Calibri"/>
      <family val="2"/>
      <charset val="1"/>
    </font>
    <font>
      <i val="true"/>
      <sz val="10"/>
      <color rgb="FF000000"/>
      <name val="Times New Roman"/>
      <family val="1"/>
      <charset val="1"/>
    </font>
    <font>
      <i val="true"/>
      <sz val="12"/>
      <color rgb="FF70AD47"/>
      <name val="Times New Roman"/>
      <family val="1"/>
      <charset val="1"/>
    </font>
    <font>
      <i val="true"/>
      <sz val="12"/>
      <color rgb="FF4472C4"/>
      <name val="Times New Roman"/>
      <family val="1"/>
      <charset val="1"/>
    </font>
    <font>
      <i val="true"/>
      <sz val="12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rgb="FFE2F0D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rgb="FFD0CECE"/>
        <bgColor rgb="FFCCCCFF"/>
      </patternFill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medium">
        <color rgb="FF7F7F7F"/>
      </bottom>
      <diagonal/>
    </border>
    <border diagonalUp="false" diagonalDown="false">
      <left style="medium">
        <color rgb="FF7F7F7F"/>
      </left>
      <right/>
      <top style="medium">
        <color rgb="FF7F7F7F"/>
      </top>
      <bottom/>
      <diagonal/>
    </border>
    <border diagonalUp="false" diagonalDown="false">
      <left/>
      <right/>
      <top style="medium">
        <color rgb="FF7F7F7F"/>
      </top>
      <bottom/>
      <diagonal/>
    </border>
    <border diagonalUp="false" diagonalDown="false">
      <left/>
      <right style="medium">
        <color rgb="FF7F7F7F"/>
      </right>
      <top style="medium">
        <color rgb="FF7F7F7F"/>
      </top>
      <bottom/>
      <diagonal/>
    </border>
    <border diagonalUp="false" diagonalDown="false">
      <left style="medium">
        <color rgb="FF7F7F7F"/>
      </left>
      <right/>
      <top/>
      <bottom/>
      <diagonal/>
    </border>
    <border diagonalUp="false" diagonalDown="false">
      <left/>
      <right style="medium">
        <color rgb="FF7F7F7F"/>
      </right>
      <top/>
      <bottom/>
      <diagonal/>
    </border>
    <border diagonalUp="false" diagonalDown="false">
      <left/>
      <right/>
      <top/>
      <bottom style="thin">
        <color rgb="FF7F7F7F"/>
      </bottom>
      <diagonal/>
    </border>
    <border diagonalUp="false" diagonalDown="false">
      <left/>
      <right/>
      <top style="thin">
        <color rgb="FF7F7F7F"/>
      </top>
      <bottom style="thin">
        <color rgb="FF7F7F7F"/>
      </bottom>
      <diagonal/>
    </border>
    <border diagonalUp="false" diagonalDown="false"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 diagonalUp="false" diagonalDown="false">
      <left/>
      <right/>
      <top style="thin">
        <color rgb="FF7F7F7F"/>
      </top>
      <bottom/>
      <diagonal/>
    </border>
    <border diagonalUp="false" diagonalDown="false">
      <left style="medium">
        <color rgb="FF7F7F7F"/>
      </left>
      <right/>
      <top/>
      <bottom style="medium">
        <color rgb="FF7F7F7F"/>
      </bottom>
      <diagonal/>
    </border>
    <border diagonalUp="false" diagonalDown="false">
      <left/>
      <right style="medium">
        <color rgb="FF7F7F7F"/>
      </right>
      <top/>
      <bottom style="medium">
        <color rgb="FF7F7F7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4" fillId="0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5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2" borderId="8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9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4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4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4" fillId="0" borderId="9" xfId="0" applyFont="true" applyBorder="true" applyAlignment="true" applyProtection="true">
      <alignment horizontal="right" vertical="center" textRotation="0" wrapText="false" indent="0" shrinkToFit="false"/>
      <protection locked="false" hidden="true"/>
    </xf>
    <xf numFmtId="168" fontId="4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3" borderId="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9" fillId="3" borderId="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3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4" fillId="0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8" fontId="4" fillId="0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9" fontId="4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0" fontId="4" fillId="0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6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9" fontId="6" fillId="2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6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3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6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6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6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4" fillId="2" borderId="7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4" fontId="10" fillId="0" borderId="1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1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4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ill>
        <patternFill>
          <bgColor rgb="FFE2F0D9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AA57"/>
  <sheetViews>
    <sheetView showFormulas="false" showGridLines="false" showRowColHeaders="true" showZeros="true" rightToLeft="false" tabSelected="true" showOutlineSymbols="true" defaultGridColor="true" view="normal" topLeftCell="A1" colorId="64" zoomScale="70" zoomScaleNormal="70" zoomScalePageLayoutView="100" workbookViewId="0">
      <selection pane="topLeft" activeCell="W14" activeCellId="0" sqref="W14"/>
    </sheetView>
  </sheetViews>
  <sheetFormatPr defaultColWidth="18.5703125" defaultRowHeight="15.75" zeroHeight="false" outlineLevelRow="0" outlineLevelCol="0"/>
  <cols>
    <col collapsed="false" customWidth="true" hidden="false" outlineLevel="0" max="2" min="1" style="1" width="4.57"/>
    <col collapsed="false" customWidth="true" hidden="false" outlineLevel="0" max="3" min="3" style="1" width="6.57"/>
    <col collapsed="false" customWidth="true" hidden="false" outlineLevel="0" max="4" min="4" style="1" width="48.57"/>
    <col collapsed="false" customWidth="true" hidden="false" outlineLevel="0" max="5" min="5" style="1" width="25.14"/>
    <col collapsed="false" customWidth="false" hidden="false" outlineLevel="0" max="7" min="6" style="1" width="18.57"/>
    <col collapsed="false" customWidth="true" hidden="false" outlineLevel="0" max="8" min="8" style="1" width="8.57"/>
    <col collapsed="false" customWidth="false" hidden="false" outlineLevel="0" max="11" min="9" style="1" width="18.57"/>
    <col collapsed="false" customWidth="true" hidden="false" outlineLevel="0" max="12" min="12" style="1" width="23.14"/>
    <col collapsed="false" customWidth="true" hidden="false" outlineLevel="0" max="13" min="13" style="1" width="14.57"/>
    <col collapsed="false" customWidth="false" hidden="false" outlineLevel="0" max="14" min="14" style="1" width="18.57"/>
    <col collapsed="false" customWidth="true" hidden="false" outlineLevel="0" max="18" min="15" style="1" width="4.57"/>
    <col collapsed="false" customWidth="true" hidden="false" outlineLevel="0" max="19" min="19" style="1" width="6.57"/>
    <col collapsed="false" customWidth="true" hidden="false" outlineLevel="0" max="20" min="20" style="1" width="48.57"/>
    <col collapsed="false" customWidth="true" hidden="false" outlineLevel="0" max="21" min="21" style="1" width="35.42"/>
    <col collapsed="false" customWidth="true" hidden="false" outlineLevel="0" max="22" min="22" style="1" width="16.71"/>
    <col collapsed="false" customWidth="true" hidden="false" outlineLevel="0" max="23" min="23" style="1" width="8.57"/>
    <col collapsed="false" customWidth="false" hidden="false" outlineLevel="0" max="24" min="24" style="1" width="18.57"/>
    <col collapsed="false" customWidth="true" hidden="false" outlineLevel="0" max="25" min="25" style="1" width="21.43"/>
    <col collapsed="false" customWidth="true" hidden="false" outlineLevel="0" max="26" min="26" style="1" width="14.57"/>
    <col collapsed="false" customWidth="false" hidden="false" outlineLevel="0" max="27" min="27" style="1" width="18.57"/>
    <col collapsed="false" customWidth="true" hidden="false" outlineLevel="0" max="29" min="28" style="1" width="4.57"/>
    <col collapsed="false" customWidth="false" hidden="false" outlineLevel="0" max="16384" min="30" style="1" width="18.57"/>
  </cols>
  <sheetData>
    <row r="1" customFormat="false" ht="34.5" hidden="false" customHeight="true" outlineLevel="0" collapsed="false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customFormat="false" ht="15.75" hidden="false" customHeight="false" outlineLevel="0" collapsed="false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customFormat="false" ht="15.75" hidden="false" customHeight="false" outlineLevel="0" collapsed="false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6"/>
      <c r="S3" s="7"/>
      <c r="T3" s="7"/>
      <c r="U3" s="7"/>
      <c r="V3" s="7"/>
      <c r="W3" s="7"/>
      <c r="X3" s="7"/>
      <c r="Y3" s="7"/>
      <c r="Z3" s="7"/>
      <c r="AA3" s="7"/>
    </row>
    <row r="4" customFormat="false" ht="15.75" hidden="false" customHeight="true" outlineLevel="0" collapsed="false">
      <c r="B4" s="8"/>
      <c r="C4" s="9" t="s">
        <v>0</v>
      </c>
      <c r="D4" s="9"/>
      <c r="E4" s="9"/>
      <c r="F4" s="9"/>
      <c r="O4" s="10"/>
      <c r="S4" s="7"/>
      <c r="T4" s="7"/>
      <c r="U4" s="7"/>
      <c r="V4" s="7"/>
      <c r="W4" s="7"/>
      <c r="X4" s="7"/>
      <c r="Y4" s="7"/>
      <c r="Z4" s="7"/>
      <c r="AA4" s="7"/>
    </row>
    <row r="5" customFormat="false" ht="15.75" hidden="false" customHeight="true" outlineLevel="0" collapsed="false">
      <c r="B5" s="8"/>
      <c r="C5" s="11" t="s">
        <v>1</v>
      </c>
      <c r="D5" s="11"/>
      <c r="E5" s="9"/>
      <c r="F5" s="9"/>
      <c r="O5" s="10"/>
      <c r="S5" s="7"/>
      <c r="T5" s="7"/>
      <c r="U5" s="7"/>
      <c r="V5" s="7"/>
      <c r="W5" s="7"/>
      <c r="X5" s="7"/>
      <c r="Y5" s="7"/>
      <c r="Z5" s="7"/>
      <c r="AA5" s="7"/>
    </row>
    <row r="6" customFormat="false" ht="24" hidden="false" customHeight="true" outlineLevel="0" collapsed="false">
      <c r="B6" s="8"/>
      <c r="O6" s="10"/>
      <c r="S6" s="12"/>
      <c r="T6" s="12"/>
      <c r="U6" s="12"/>
      <c r="V6" s="12"/>
      <c r="W6" s="12"/>
      <c r="X6" s="12"/>
      <c r="Y6" s="12"/>
      <c r="Z6" s="12"/>
      <c r="AA6" s="12"/>
    </row>
    <row r="7" customFormat="false" ht="15.75" hidden="false" customHeight="false" outlineLevel="0" collapsed="false">
      <c r="B7" s="8"/>
      <c r="C7" s="13" t="s">
        <v>2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0"/>
      <c r="S7" s="14" t="s">
        <v>3</v>
      </c>
      <c r="T7" s="14"/>
      <c r="U7" s="14"/>
      <c r="V7" s="14"/>
      <c r="W7" s="14"/>
      <c r="X7" s="14"/>
      <c r="Y7" s="14"/>
      <c r="Z7" s="14"/>
      <c r="AA7" s="14"/>
    </row>
    <row r="8" customFormat="false" ht="24" hidden="false" customHeight="true" outlineLevel="0" collapsed="false">
      <c r="B8" s="8"/>
      <c r="O8" s="10"/>
      <c r="S8" s="12"/>
      <c r="T8" s="12"/>
      <c r="U8" s="12"/>
      <c r="V8" s="12"/>
      <c r="W8" s="12"/>
      <c r="X8" s="12"/>
      <c r="Y8" s="12"/>
      <c r="Z8" s="12"/>
      <c r="AA8" s="12"/>
    </row>
    <row r="9" customFormat="false" ht="24" hidden="false" customHeight="true" outlineLevel="0" collapsed="false">
      <c r="B9" s="8"/>
      <c r="C9" s="15" t="s">
        <v>4</v>
      </c>
      <c r="D9" s="15"/>
      <c r="E9" s="16"/>
      <c r="F9" s="16"/>
      <c r="G9" s="16"/>
      <c r="H9" s="16"/>
      <c r="I9" s="16"/>
      <c r="J9" s="16"/>
      <c r="K9" s="12"/>
      <c r="O9" s="10"/>
      <c r="S9" s="12"/>
      <c r="T9" s="12"/>
      <c r="U9" s="12"/>
      <c r="V9" s="12"/>
      <c r="W9" s="12"/>
      <c r="X9" s="12"/>
      <c r="Y9" s="12"/>
      <c r="Z9" s="12"/>
      <c r="AA9" s="12"/>
    </row>
    <row r="10" customFormat="false" ht="24" hidden="false" customHeight="true" outlineLevel="0" collapsed="false">
      <c r="B10" s="8"/>
      <c r="C10" s="15" t="s">
        <v>5</v>
      </c>
      <c r="D10" s="15"/>
      <c r="E10" s="17"/>
      <c r="F10" s="17"/>
      <c r="G10" s="17"/>
      <c r="H10" s="17"/>
      <c r="I10" s="17"/>
      <c r="J10" s="17"/>
      <c r="K10" s="12"/>
      <c r="O10" s="10"/>
      <c r="S10" s="12"/>
      <c r="T10" s="12"/>
      <c r="U10" s="12"/>
      <c r="V10" s="12"/>
      <c r="W10" s="12"/>
      <c r="X10" s="12"/>
      <c r="Y10" s="12"/>
      <c r="Z10" s="12"/>
      <c r="AA10" s="12"/>
    </row>
    <row r="11" customFormat="false" ht="24" hidden="false" customHeight="true" outlineLevel="0" collapsed="false">
      <c r="B11" s="8"/>
      <c r="C11" s="15" t="s">
        <v>6</v>
      </c>
      <c r="D11" s="15"/>
      <c r="E11" s="17"/>
      <c r="F11" s="17"/>
      <c r="G11" s="17"/>
      <c r="H11" s="17"/>
      <c r="I11" s="17"/>
      <c r="J11" s="17"/>
      <c r="K11" s="12"/>
      <c r="O11" s="10"/>
      <c r="S11" s="12"/>
      <c r="T11" s="12"/>
      <c r="U11" s="12"/>
      <c r="V11" s="12"/>
      <c r="W11" s="12"/>
      <c r="X11" s="12"/>
      <c r="Y11" s="12"/>
      <c r="Z11" s="12"/>
      <c r="AA11" s="12"/>
    </row>
    <row r="12" customFormat="false" ht="15.75" hidden="false" customHeight="false" outlineLevel="0" collapsed="false">
      <c r="B12" s="8"/>
      <c r="O12" s="10"/>
      <c r="S12" s="12"/>
      <c r="T12" s="12"/>
      <c r="U12" s="12"/>
      <c r="V12" s="12"/>
      <c r="W12" s="12"/>
      <c r="X12" s="12"/>
      <c r="Y12" s="12"/>
      <c r="Z12" s="12"/>
      <c r="AA12" s="12"/>
    </row>
    <row r="13" customFormat="false" ht="155.25" hidden="false" customHeight="true" outlineLevel="0" collapsed="false">
      <c r="B13" s="8"/>
      <c r="C13" s="18" t="s">
        <v>7</v>
      </c>
      <c r="D13" s="18" t="s">
        <v>8</v>
      </c>
      <c r="E13" s="18" t="s">
        <v>9</v>
      </c>
      <c r="F13" s="18" t="s">
        <v>10</v>
      </c>
      <c r="G13" s="18" t="s">
        <v>11</v>
      </c>
      <c r="H13" s="18" t="s">
        <v>12</v>
      </c>
      <c r="I13" s="18" t="s">
        <v>13</v>
      </c>
      <c r="J13" s="18" t="s">
        <v>14</v>
      </c>
      <c r="K13" s="18" t="s">
        <v>15</v>
      </c>
      <c r="L13" s="18" t="s">
        <v>16</v>
      </c>
      <c r="M13" s="18" t="s">
        <v>17</v>
      </c>
      <c r="N13" s="18" t="s">
        <v>18</v>
      </c>
      <c r="O13" s="10"/>
      <c r="S13" s="18" t="s">
        <v>7</v>
      </c>
      <c r="T13" s="18" t="s">
        <v>19</v>
      </c>
      <c r="U13" s="18" t="s">
        <v>20</v>
      </c>
      <c r="V13" s="18" t="s">
        <v>21</v>
      </c>
      <c r="W13" s="18" t="s">
        <v>12</v>
      </c>
      <c r="X13" s="18" t="s">
        <v>13</v>
      </c>
      <c r="Y13" s="18" t="s">
        <v>22</v>
      </c>
      <c r="Z13" s="18" t="s">
        <v>17</v>
      </c>
      <c r="AA13" s="18" t="s">
        <v>23</v>
      </c>
    </row>
    <row r="14" customFormat="false" ht="63" hidden="false" customHeight="false" outlineLevel="0" collapsed="false">
      <c r="B14" s="8"/>
      <c r="C14" s="19" t="n">
        <f aca="false">S14</f>
        <v>1</v>
      </c>
      <c r="D14" s="20" t="str">
        <f aca="false">T14</f>
        <v>Затвор ВСП №1</v>
      </c>
      <c r="E14" s="21" t="s">
        <v>24</v>
      </c>
      <c r="F14" s="21" t="s">
        <v>24</v>
      </c>
      <c r="G14" s="21" t="s">
        <v>24</v>
      </c>
      <c r="H14" s="19" t="str">
        <f aca="false">W14</f>
        <v>шт</v>
      </c>
      <c r="I14" s="19" t="str">
        <f aca="false">X14</f>
        <v>нет</v>
      </c>
      <c r="J14" s="22" t="n">
        <f aca="false">Y14</f>
        <v>107815916.67</v>
      </c>
      <c r="K14" s="23" t="str">
        <f aca="false">IF(I14="да",$N$38,"–")</f>
        <v>–</v>
      </c>
      <c r="L14" s="24" t="str">
        <f aca="false">IF(I14="да",J14*K14,"0,00")</f>
        <v>0,00</v>
      </c>
      <c r="M14" s="25" t="n">
        <f aca="false">Z14</f>
        <v>1</v>
      </c>
      <c r="N14" s="22" t="n">
        <f aca="false">L14*M14</f>
        <v>0</v>
      </c>
      <c r="O14" s="10"/>
      <c r="S14" s="26" t="n">
        <v>1</v>
      </c>
      <c r="T14" s="27" t="s">
        <v>25</v>
      </c>
      <c r="U14" s="28" t="s">
        <v>26</v>
      </c>
      <c r="V14" s="29" t="s">
        <v>27</v>
      </c>
      <c r="W14" s="30" t="s">
        <v>28</v>
      </c>
      <c r="X14" s="30" t="s">
        <v>29</v>
      </c>
      <c r="Y14" s="31" t="n">
        <v>107815916.67</v>
      </c>
      <c r="Z14" s="32" t="n">
        <v>1</v>
      </c>
      <c r="AA14" s="31" t="n">
        <f aca="false">Y14*Z14</f>
        <v>107815916.67</v>
      </c>
    </row>
    <row r="15" customFormat="false" ht="63" hidden="false" customHeight="false" outlineLevel="0" collapsed="false">
      <c r="B15" s="8"/>
      <c r="C15" s="19" t="n">
        <f aca="false">S15</f>
        <v>2</v>
      </c>
      <c r="D15" s="20" t="str">
        <f aca="false">T15</f>
        <v>Затвор ВСП №3</v>
      </c>
      <c r="E15" s="21" t="s">
        <v>24</v>
      </c>
      <c r="F15" s="21" t="s">
        <v>24</v>
      </c>
      <c r="G15" s="21" t="s">
        <v>24</v>
      </c>
      <c r="H15" s="19" t="str">
        <f aca="false">W15</f>
        <v>шт</v>
      </c>
      <c r="I15" s="19" t="str">
        <f aca="false">X15</f>
        <v>нет</v>
      </c>
      <c r="J15" s="22" t="n">
        <f aca="false">Y15</f>
        <v>107815916.67</v>
      </c>
      <c r="K15" s="23" t="str">
        <f aca="false">IF(I15="да",$N$38,"–")</f>
        <v>–</v>
      </c>
      <c r="L15" s="24" t="str">
        <f aca="false">IF(I15="да",J15*K15,"0,00")</f>
        <v>0,00</v>
      </c>
      <c r="M15" s="25" t="n">
        <f aca="false">Z15</f>
        <v>1</v>
      </c>
      <c r="N15" s="22" t="n">
        <f aca="false">L15*M15</f>
        <v>0</v>
      </c>
      <c r="O15" s="10"/>
      <c r="S15" s="26" t="n">
        <v>2</v>
      </c>
      <c r="T15" s="27" t="s">
        <v>30</v>
      </c>
      <c r="U15" s="28" t="s">
        <v>26</v>
      </c>
      <c r="V15" s="29" t="s">
        <v>27</v>
      </c>
      <c r="W15" s="30" t="s">
        <v>28</v>
      </c>
      <c r="X15" s="30" t="s">
        <v>29</v>
      </c>
      <c r="Y15" s="31" t="n">
        <v>107815916.67</v>
      </c>
      <c r="Z15" s="32" t="n">
        <v>1</v>
      </c>
      <c r="AA15" s="31" t="n">
        <f aca="false">Y15*Z15</f>
        <v>107815916.67</v>
      </c>
    </row>
    <row r="16" customFormat="false" ht="63" hidden="false" customHeight="false" outlineLevel="0" collapsed="false">
      <c r="B16" s="8"/>
      <c r="C16" s="19" t="n">
        <f aca="false">S16</f>
        <v>3</v>
      </c>
      <c r="D16" s="20" t="str">
        <f aca="false">T16</f>
        <v>Решетка СУС №19</v>
      </c>
      <c r="E16" s="21" t="s">
        <v>24</v>
      </c>
      <c r="F16" s="21" t="s">
        <v>24</v>
      </c>
      <c r="G16" s="21" t="s">
        <v>24</v>
      </c>
      <c r="H16" s="19" t="str">
        <f aca="false">W16</f>
        <v>шт</v>
      </c>
      <c r="I16" s="19" t="str">
        <f aca="false">X16</f>
        <v>нет</v>
      </c>
      <c r="J16" s="22" t="n">
        <f aca="false">Y16</f>
        <v>107578924.33</v>
      </c>
      <c r="K16" s="23" t="str">
        <f aca="false">IF(I16="да",$N$38,"–")</f>
        <v>–</v>
      </c>
      <c r="L16" s="24" t="str">
        <f aca="false">IF(I16="да",J16*K16,"0,00")</f>
        <v>0,00</v>
      </c>
      <c r="M16" s="25" t="n">
        <f aca="false">Z16</f>
        <v>1</v>
      </c>
      <c r="N16" s="22" t="n">
        <f aca="false">L16*M16</f>
        <v>0</v>
      </c>
      <c r="O16" s="10"/>
      <c r="S16" s="26" t="n">
        <v>3</v>
      </c>
      <c r="T16" s="27" t="s">
        <v>31</v>
      </c>
      <c r="U16" s="28" t="s">
        <v>26</v>
      </c>
      <c r="V16" s="29" t="s">
        <v>27</v>
      </c>
      <c r="W16" s="30" t="s">
        <v>28</v>
      </c>
      <c r="X16" s="30" t="s">
        <v>29</v>
      </c>
      <c r="Y16" s="31" t="n">
        <v>107578924.33</v>
      </c>
      <c r="Z16" s="32" t="n">
        <v>1</v>
      </c>
      <c r="AA16" s="31" t="n">
        <f aca="false">Y16*Z16</f>
        <v>107578924.33</v>
      </c>
    </row>
    <row r="17" customFormat="false" ht="63" hidden="false" customHeight="false" outlineLevel="0" collapsed="false">
      <c r="B17" s="8"/>
      <c r="C17" s="19" t="n">
        <f aca="false">S17</f>
        <v>4</v>
      </c>
      <c r="D17" s="20" t="str">
        <f aca="false">T17</f>
        <v>Решетка СУС №20</v>
      </c>
      <c r="E17" s="21" t="s">
        <v>24</v>
      </c>
      <c r="F17" s="21" t="s">
        <v>24</v>
      </c>
      <c r="G17" s="21" t="s">
        <v>24</v>
      </c>
      <c r="H17" s="19" t="str">
        <f aca="false">W17</f>
        <v>шт</v>
      </c>
      <c r="I17" s="19" t="str">
        <f aca="false">X17</f>
        <v>нет</v>
      </c>
      <c r="J17" s="22" t="n">
        <f aca="false">Y17</f>
        <v>107578924.33</v>
      </c>
      <c r="K17" s="23" t="str">
        <f aca="false">IF(I17="да",$N$38,"–")</f>
        <v>–</v>
      </c>
      <c r="L17" s="24" t="str">
        <f aca="false">IF(I17="да",J17*K17,"0,00")</f>
        <v>0,00</v>
      </c>
      <c r="M17" s="25" t="n">
        <f aca="false">Z17</f>
        <v>1</v>
      </c>
      <c r="N17" s="22" t="n">
        <f aca="false">L17*M17</f>
        <v>0</v>
      </c>
      <c r="O17" s="10"/>
      <c r="S17" s="26" t="n">
        <v>4</v>
      </c>
      <c r="T17" s="27" t="s">
        <v>32</v>
      </c>
      <c r="U17" s="28" t="s">
        <v>26</v>
      </c>
      <c r="V17" s="29" t="s">
        <v>27</v>
      </c>
      <c r="W17" s="30" t="s">
        <v>28</v>
      </c>
      <c r="X17" s="30" t="s">
        <v>29</v>
      </c>
      <c r="Y17" s="31" t="n">
        <v>107578924.33</v>
      </c>
      <c r="Z17" s="32" t="n">
        <v>1</v>
      </c>
      <c r="AA17" s="31" t="n">
        <f aca="false">Y17*Z17</f>
        <v>107578924.33</v>
      </c>
    </row>
    <row r="18" customFormat="false" ht="63" hidden="false" customHeight="false" outlineLevel="0" collapsed="false">
      <c r="B18" s="8"/>
      <c r="C18" s="19" t="n">
        <f aca="false">S18</f>
        <v>5</v>
      </c>
      <c r="D18" s="20" t="str">
        <f aca="false">T18</f>
        <v>Затвор байпаса СК г/а ст. №4</v>
      </c>
      <c r="E18" s="21" t="s">
        <v>24</v>
      </c>
      <c r="F18" s="21" t="s">
        <v>24</v>
      </c>
      <c r="G18" s="21" t="s">
        <v>24</v>
      </c>
      <c r="H18" s="19" t="str">
        <f aca="false">W18</f>
        <v>шт</v>
      </c>
      <c r="I18" s="19" t="str">
        <f aca="false">X18</f>
        <v>нет</v>
      </c>
      <c r="J18" s="22" t="n">
        <f aca="false">Y18</f>
        <v>1594152.67</v>
      </c>
      <c r="K18" s="23" t="str">
        <f aca="false">IF(I18="да",$N$38,"–")</f>
        <v>–</v>
      </c>
      <c r="L18" s="24" t="str">
        <f aca="false">IF(I18="да",J18*K18,"0,00")</f>
        <v>0,00</v>
      </c>
      <c r="M18" s="25" t="n">
        <f aca="false">Z18</f>
        <v>1</v>
      </c>
      <c r="N18" s="22" t="n">
        <f aca="false">L18*M18</f>
        <v>0</v>
      </c>
      <c r="O18" s="10"/>
      <c r="S18" s="26" t="n">
        <v>5</v>
      </c>
      <c r="T18" s="27" t="s">
        <v>33</v>
      </c>
      <c r="U18" s="28" t="s">
        <v>26</v>
      </c>
      <c r="V18" s="29" t="s">
        <v>27</v>
      </c>
      <c r="W18" s="30" t="s">
        <v>28</v>
      </c>
      <c r="X18" s="30" t="s">
        <v>29</v>
      </c>
      <c r="Y18" s="31" t="n">
        <v>1594152.67</v>
      </c>
      <c r="Z18" s="32" t="n">
        <v>1</v>
      </c>
      <c r="AA18" s="31" t="n">
        <f aca="false">Y18*Z18</f>
        <v>1594152.67</v>
      </c>
    </row>
    <row r="19" customFormat="false" ht="63" hidden="false" customHeight="false" outlineLevel="0" collapsed="false">
      <c r="B19" s="8"/>
      <c r="C19" s="19" t="n">
        <f aca="false">S19</f>
        <v>6</v>
      </c>
      <c r="D19" s="20" t="str">
        <f aca="false">T19</f>
        <v>Затвор байпаса СК г/а ст. №9</v>
      </c>
      <c r="E19" s="21" t="s">
        <v>24</v>
      </c>
      <c r="F19" s="21" t="s">
        <v>24</v>
      </c>
      <c r="G19" s="21" t="s">
        <v>24</v>
      </c>
      <c r="H19" s="19" t="str">
        <f aca="false">W19</f>
        <v>шт</v>
      </c>
      <c r="I19" s="19" t="str">
        <f aca="false">X19</f>
        <v>нет</v>
      </c>
      <c r="J19" s="22" t="n">
        <f aca="false">Y19</f>
        <v>1594152.67</v>
      </c>
      <c r="K19" s="23" t="str">
        <f aca="false">IF(I19="да",$N$38,"–")</f>
        <v>–</v>
      </c>
      <c r="L19" s="24" t="str">
        <f aca="false">IF(I19="да",J19*K19,"0,00")</f>
        <v>0,00</v>
      </c>
      <c r="M19" s="25" t="n">
        <f aca="false">Z19</f>
        <v>1</v>
      </c>
      <c r="N19" s="22" t="n">
        <f aca="false">L19*M19</f>
        <v>0</v>
      </c>
      <c r="O19" s="10"/>
      <c r="S19" s="26" t="n">
        <v>6</v>
      </c>
      <c r="T19" s="27" t="s">
        <v>34</v>
      </c>
      <c r="U19" s="28" t="s">
        <v>26</v>
      </c>
      <c r="V19" s="29" t="s">
        <v>27</v>
      </c>
      <c r="W19" s="30" t="s">
        <v>28</v>
      </c>
      <c r="X19" s="30" t="s">
        <v>29</v>
      </c>
      <c r="Y19" s="31" t="n">
        <v>1594152.67</v>
      </c>
      <c r="Z19" s="32" t="n">
        <v>1</v>
      </c>
      <c r="AA19" s="31" t="n">
        <f aca="false">Y19*Z19</f>
        <v>1594152.67</v>
      </c>
    </row>
    <row r="20" customFormat="false" ht="63" hidden="false" customHeight="false" outlineLevel="0" collapsed="false">
      <c r="B20" s="8"/>
      <c r="C20" s="19" t="n">
        <f aca="false">S20</f>
        <v>7</v>
      </c>
      <c r="D20" s="20" t="str">
        <f aca="false">T20</f>
        <v>Затвор байпаса СК г/а ст. №14</v>
      </c>
      <c r="E20" s="21" t="s">
        <v>24</v>
      </c>
      <c r="F20" s="21" t="s">
        <v>24</v>
      </c>
      <c r="G20" s="21" t="s">
        <v>24</v>
      </c>
      <c r="H20" s="19" t="str">
        <f aca="false">W20</f>
        <v>шт</v>
      </c>
      <c r="I20" s="19" t="str">
        <f aca="false">X20</f>
        <v>нет</v>
      </c>
      <c r="J20" s="22" t="n">
        <f aca="false">Y20</f>
        <v>1594152.67</v>
      </c>
      <c r="K20" s="23" t="str">
        <f aca="false">IF(I20="да",$N$38,"–")</f>
        <v>–</v>
      </c>
      <c r="L20" s="24" t="str">
        <f aca="false">IF(I20="да",J20*K20,"0,00")</f>
        <v>0,00</v>
      </c>
      <c r="M20" s="25" t="n">
        <f aca="false">Z20</f>
        <v>1</v>
      </c>
      <c r="N20" s="22" t="n">
        <f aca="false">L20*M20</f>
        <v>0</v>
      </c>
      <c r="O20" s="10"/>
      <c r="S20" s="26" t="n">
        <v>7</v>
      </c>
      <c r="T20" s="27" t="s">
        <v>35</v>
      </c>
      <c r="U20" s="28" t="s">
        <v>26</v>
      </c>
      <c r="V20" s="29" t="s">
        <v>27</v>
      </c>
      <c r="W20" s="30" t="s">
        <v>28</v>
      </c>
      <c r="X20" s="30" t="s">
        <v>29</v>
      </c>
      <c r="Y20" s="31" t="n">
        <v>1594152.67</v>
      </c>
      <c r="Z20" s="32" t="n">
        <v>1</v>
      </c>
      <c r="AA20" s="31" t="n">
        <f aca="false">Y20*Z20</f>
        <v>1594152.67</v>
      </c>
    </row>
    <row r="21" customFormat="false" ht="31.5" hidden="false" customHeight="false" outlineLevel="0" collapsed="false">
      <c r="B21" s="8"/>
      <c r="C21" s="19" t="n">
        <f aca="false">S21</f>
        <v>8</v>
      </c>
      <c r="D21" s="20" t="str">
        <f aca="false">T21</f>
        <v>Сборка затвора ВСП №1</v>
      </c>
      <c r="E21" s="21" t="s">
        <v>24</v>
      </c>
      <c r="F21" s="21" t="s">
        <v>24</v>
      </c>
      <c r="G21" s="21" t="s">
        <v>24</v>
      </c>
      <c r="H21" s="19" t="str">
        <f aca="false">W21</f>
        <v>усл. ед. </v>
      </c>
      <c r="I21" s="19" t="str">
        <f aca="false">X21</f>
        <v>да</v>
      </c>
      <c r="J21" s="22" t="n">
        <f aca="false">Y21</f>
        <v>7641812.83</v>
      </c>
      <c r="K21" s="33" t="n">
        <f aca="false">IF(I21="да",ROUND($N$38,7),"–")</f>
        <v>0</v>
      </c>
      <c r="L21" s="24" t="n">
        <f aca="false">IF(I21="да",J21*K21,"0,00")</f>
        <v>0</v>
      </c>
      <c r="M21" s="25" t="n">
        <f aca="false">Z21</f>
        <v>1</v>
      </c>
      <c r="N21" s="22" t="n">
        <f aca="false">L21*M21</f>
        <v>0</v>
      </c>
      <c r="O21" s="10"/>
      <c r="S21" s="26" t="n">
        <v>8</v>
      </c>
      <c r="T21" s="27" t="s">
        <v>36</v>
      </c>
      <c r="U21" s="28" t="s">
        <v>37</v>
      </c>
      <c r="V21" s="29" t="s">
        <v>38</v>
      </c>
      <c r="W21" s="30" t="s">
        <v>39</v>
      </c>
      <c r="X21" s="30" t="s">
        <v>40</v>
      </c>
      <c r="Y21" s="31" t="n">
        <v>7641812.83</v>
      </c>
      <c r="Z21" s="32" t="n">
        <v>1</v>
      </c>
      <c r="AA21" s="31" t="n">
        <f aca="false">Y21*Z21</f>
        <v>7641812.83</v>
      </c>
    </row>
    <row r="22" customFormat="false" ht="31.5" hidden="false" customHeight="false" outlineLevel="0" collapsed="false">
      <c r="B22" s="8"/>
      <c r="C22" s="19" t="n">
        <f aca="false">S22</f>
        <v>9</v>
      </c>
      <c r="D22" s="20" t="str">
        <f aca="false">T22</f>
        <v>Монтаж затвора ВСП №1</v>
      </c>
      <c r="E22" s="21" t="s">
        <v>24</v>
      </c>
      <c r="F22" s="21" t="s">
        <v>24</v>
      </c>
      <c r="G22" s="21" t="s">
        <v>24</v>
      </c>
      <c r="H22" s="19" t="str">
        <f aca="false">W22</f>
        <v>усл. ед. </v>
      </c>
      <c r="I22" s="19" t="str">
        <f aca="false">X22</f>
        <v>да</v>
      </c>
      <c r="J22" s="22" t="n">
        <f aca="false">Y22</f>
        <v>11385382.15</v>
      </c>
      <c r="K22" s="33" t="n">
        <f aca="false">IF(I22="да",ROUND($N$38,7),"–")</f>
        <v>0</v>
      </c>
      <c r="L22" s="24" t="n">
        <f aca="false">IF(I22="да",J22*K22,"0,00")</f>
        <v>0</v>
      </c>
      <c r="M22" s="25" t="n">
        <f aca="false">Z22</f>
        <v>1</v>
      </c>
      <c r="N22" s="22" t="n">
        <f aca="false">L22*M22</f>
        <v>0</v>
      </c>
      <c r="O22" s="10"/>
      <c r="S22" s="26" t="n">
        <v>9</v>
      </c>
      <c r="T22" s="27" t="s">
        <v>41</v>
      </c>
      <c r="U22" s="28" t="s">
        <v>37</v>
      </c>
      <c r="V22" s="29" t="s">
        <v>38</v>
      </c>
      <c r="W22" s="30" t="s">
        <v>39</v>
      </c>
      <c r="X22" s="30" t="s">
        <v>40</v>
      </c>
      <c r="Y22" s="31" t="n">
        <v>11385382.15</v>
      </c>
      <c r="Z22" s="32" t="n">
        <v>1</v>
      </c>
      <c r="AA22" s="31" t="n">
        <f aca="false">Y22*Z22</f>
        <v>11385382.15</v>
      </c>
    </row>
    <row r="23" customFormat="false" ht="31.5" hidden="false" customHeight="false" outlineLevel="0" collapsed="false">
      <c r="B23" s="8"/>
      <c r="C23" s="19" t="n">
        <f aca="false">S23</f>
        <v>10</v>
      </c>
      <c r="D23" s="20" t="str">
        <f aca="false">T23</f>
        <v>Сборка затвора ВСП №3</v>
      </c>
      <c r="E23" s="21" t="s">
        <v>24</v>
      </c>
      <c r="F23" s="21" t="s">
        <v>24</v>
      </c>
      <c r="G23" s="21" t="s">
        <v>24</v>
      </c>
      <c r="H23" s="19" t="str">
        <f aca="false">W23</f>
        <v>усл. ед. </v>
      </c>
      <c r="I23" s="19" t="str">
        <f aca="false">X23</f>
        <v>да</v>
      </c>
      <c r="J23" s="22" t="n">
        <f aca="false">Y23</f>
        <v>7730406.95</v>
      </c>
      <c r="K23" s="33" t="n">
        <f aca="false">IF(I23="да",ROUND($N$38,7),"–")</f>
        <v>0</v>
      </c>
      <c r="L23" s="24" t="n">
        <f aca="false">IF(I23="да",J23*K23,"0,00")</f>
        <v>0</v>
      </c>
      <c r="M23" s="25" t="n">
        <f aca="false">Z23</f>
        <v>1</v>
      </c>
      <c r="N23" s="22" t="n">
        <f aca="false">L23*M23</f>
        <v>0</v>
      </c>
      <c r="O23" s="10"/>
      <c r="S23" s="26" t="n">
        <v>10</v>
      </c>
      <c r="T23" s="27" t="s">
        <v>42</v>
      </c>
      <c r="U23" s="28" t="s">
        <v>37</v>
      </c>
      <c r="V23" s="29" t="s">
        <v>38</v>
      </c>
      <c r="W23" s="30" t="s">
        <v>39</v>
      </c>
      <c r="X23" s="30" t="s">
        <v>40</v>
      </c>
      <c r="Y23" s="31" t="n">
        <v>7730406.95</v>
      </c>
      <c r="Z23" s="32" t="n">
        <v>1</v>
      </c>
      <c r="AA23" s="31" t="n">
        <f aca="false">Y23*Z23</f>
        <v>7730406.95</v>
      </c>
    </row>
    <row r="24" customFormat="false" ht="31.5" hidden="false" customHeight="false" outlineLevel="0" collapsed="false">
      <c r="B24" s="8"/>
      <c r="C24" s="19" t="n">
        <f aca="false">S24</f>
        <v>11</v>
      </c>
      <c r="D24" s="20" t="str">
        <f aca="false">T24</f>
        <v>Монтаж затвора ВСП №3</v>
      </c>
      <c r="E24" s="21" t="s">
        <v>24</v>
      </c>
      <c r="F24" s="21" t="s">
        <v>24</v>
      </c>
      <c r="G24" s="21" t="s">
        <v>24</v>
      </c>
      <c r="H24" s="19" t="str">
        <f aca="false">W24</f>
        <v>усл. ед. </v>
      </c>
      <c r="I24" s="19" t="str">
        <f aca="false">X24</f>
        <v>да</v>
      </c>
      <c r="J24" s="22" t="n">
        <f aca="false">Y24</f>
        <v>11533282.7</v>
      </c>
      <c r="K24" s="33" t="n">
        <f aca="false">IF(I24="да",ROUND($N$38,7),"–")</f>
        <v>0</v>
      </c>
      <c r="L24" s="24" t="n">
        <f aca="false">IF(I24="да",J24*K24,"0,00")</f>
        <v>0</v>
      </c>
      <c r="M24" s="25" t="n">
        <f aca="false">Z24</f>
        <v>1</v>
      </c>
      <c r="N24" s="22" t="n">
        <f aca="false">L24*M24</f>
        <v>0</v>
      </c>
      <c r="O24" s="10"/>
      <c r="S24" s="26" t="n">
        <v>11</v>
      </c>
      <c r="T24" s="27" t="s">
        <v>43</v>
      </c>
      <c r="U24" s="28" t="s">
        <v>37</v>
      </c>
      <c r="V24" s="29" t="s">
        <v>38</v>
      </c>
      <c r="W24" s="30" t="s">
        <v>39</v>
      </c>
      <c r="X24" s="30" t="s">
        <v>40</v>
      </c>
      <c r="Y24" s="31" t="n">
        <v>11533282.7</v>
      </c>
      <c r="Z24" s="32" t="n">
        <v>1</v>
      </c>
      <c r="AA24" s="31" t="n">
        <f aca="false">Y24*Z24</f>
        <v>11533282.7</v>
      </c>
    </row>
    <row r="25" customFormat="false" ht="31.5" hidden="false" customHeight="false" outlineLevel="0" collapsed="false">
      <c r="B25" s="8"/>
      <c r="C25" s="19" t="n">
        <f aca="false">S25</f>
        <v>12</v>
      </c>
      <c r="D25" s="20" t="str">
        <f aca="false">T25</f>
        <v>Укрупненная сборка решетки СУС №19</v>
      </c>
      <c r="E25" s="21" t="s">
        <v>24</v>
      </c>
      <c r="F25" s="21" t="s">
        <v>24</v>
      </c>
      <c r="G25" s="21" t="s">
        <v>24</v>
      </c>
      <c r="H25" s="19" t="str">
        <f aca="false">W25</f>
        <v>усл. ед. </v>
      </c>
      <c r="I25" s="19" t="str">
        <f aca="false">X25</f>
        <v>да</v>
      </c>
      <c r="J25" s="22" t="n">
        <f aca="false">Y25</f>
        <v>1432091.19</v>
      </c>
      <c r="K25" s="33" t="n">
        <f aca="false">IF(I25="да",ROUND($N$38,7),"–")</f>
        <v>0</v>
      </c>
      <c r="L25" s="24" t="n">
        <f aca="false">IF(I25="да",J25*K25,"0,00")</f>
        <v>0</v>
      </c>
      <c r="M25" s="25" t="n">
        <f aca="false">Z25</f>
        <v>1</v>
      </c>
      <c r="N25" s="22" t="n">
        <f aca="false">L25*M25</f>
        <v>0</v>
      </c>
      <c r="O25" s="10"/>
      <c r="S25" s="26" t="n">
        <v>12</v>
      </c>
      <c r="T25" s="27" t="s">
        <v>44</v>
      </c>
      <c r="U25" s="28" t="s">
        <v>37</v>
      </c>
      <c r="V25" s="29" t="s">
        <v>38</v>
      </c>
      <c r="W25" s="30" t="s">
        <v>39</v>
      </c>
      <c r="X25" s="30" t="s">
        <v>40</v>
      </c>
      <c r="Y25" s="31" t="n">
        <v>1432091.19</v>
      </c>
      <c r="Z25" s="32" t="n">
        <v>1</v>
      </c>
      <c r="AA25" s="31" t="n">
        <f aca="false">Y25*Z25</f>
        <v>1432091.19</v>
      </c>
    </row>
    <row r="26" customFormat="false" ht="31.5" hidden="false" customHeight="false" outlineLevel="0" collapsed="false">
      <c r="B26" s="8"/>
      <c r="C26" s="19" t="n">
        <f aca="false">S26</f>
        <v>13</v>
      </c>
      <c r="D26" s="20" t="str">
        <f aca="false">T26</f>
        <v>Замена решетки СУС №19</v>
      </c>
      <c r="E26" s="21" t="s">
        <v>24</v>
      </c>
      <c r="F26" s="21" t="s">
        <v>24</v>
      </c>
      <c r="G26" s="21" t="s">
        <v>24</v>
      </c>
      <c r="H26" s="19" t="str">
        <f aca="false">W26</f>
        <v>усл. ед. </v>
      </c>
      <c r="I26" s="19" t="str">
        <f aca="false">X26</f>
        <v>да</v>
      </c>
      <c r="J26" s="22" t="n">
        <f aca="false">Y26</f>
        <v>1311388.24</v>
      </c>
      <c r="K26" s="33" t="n">
        <f aca="false">IF(I26="да",ROUND($N$38,7),"–")</f>
        <v>0</v>
      </c>
      <c r="L26" s="24" t="n">
        <f aca="false">IF(I26="да",J26*K26,"0,00")</f>
        <v>0</v>
      </c>
      <c r="M26" s="25" t="n">
        <f aca="false">Z26</f>
        <v>1</v>
      </c>
      <c r="N26" s="22" t="n">
        <f aca="false">L26*M26</f>
        <v>0</v>
      </c>
      <c r="O26" s="10"/>
      <c r="S26" s="26" t="n">
        <v>13</v>
      </c>
      <c r="T26" s="27" t="s">
        <v>45</v>
      </c>
      <c r="U26" s="28" t="s">
        <v>37</v>
      </c>
      <c r="V26" s="29" t="s">
        <v>38</v>
      </c>
      <c r="W26" s="30" t="s">
        <v>39</v>
      </c>
      <c r="X26" s="30" t="s">
        <v>40</v>
      </c>
      <c r="Y26" s="31" t="n">
        <v>1311388.24</v>
      </c>
      <c r="Z26" s="32" t="n">
        <v>1</v>
      </c>
      <c r="AA26" s="31" t="n">
        <f aca="false">Y26*Z26</f>
        <v>1311388.24</v>
      </c>
    </row>
    <row r="27" customFormat="false" ht="31.5" hidden="false" customHeight="false" outlineLevel="0" collapsed="false">
      <c r="B27" s="8"/>
      <c r="C27" s="19" t="n">
        <f aca="false">S27</f>
        <v>14</v>
      </c>
      <c r="D27" s="20" t="str">
        <f aca="false">T27</f>
        <v>Укрупненная сборка решетки СУС №20</v>
      </c>
      <c r="E27" s="21" t="s">
        <v>24</v>
      </c>
      <c r="F27" s="21" t="s">
        <v>24</v>
      </c>
      <c r="G27" s="21" t="s">
        <v>24</v>
      </c>
      <c r="H27" s="19" t="str">
        <f aca="false">W27</f>
        <v>усл. ед. </v>
      </c>
      <c r="I27" s="19" t="str">
        <f aca="false">X27</f>
        <v>да</v>
      </c>
      <c r="J27" s="22" t="n">
        <f aca="false">Y27</f>
        <v>1460634.11</v>
      </c>
      <c r="K27" s="33" t="n">
        <f aca="false">IF(I27="да",ROUND($N$38,7),"–")</f>
        <v>0</v>
      </c>
      <c r="L27" s="24" t="n">
        <f aca="false">IF(I27="да",J27*K27,"0,00")</f>
        <v>0</v>
      </c>
      <c r="M27" s="25" t="n">
        <f aca="false">Z27</f>
        <v>1</v>
      </c>
      <c r="N27" s="22" t="n">
        <f aca="false">L27*M27</f>
        <v>0</v>
      </c>
      <c r="O27" s="10"/>
      <c r="S27" s="26" t="n">
        <v>14</v>
      </c>
      <c r="T27" s="27" t="s">
        <v>46</v>
      </c>
      <c r="U27" s="28" t="s">
        <v>37</v>
      </c>
      <c r="V27" s="29" t="s">
        <v>38</v>
      </c>
      <c r="W27" s="30" t="s">
        <v>39</v>
      </c>
      <c r="X27" s="30" t="s">
        <v>40</v>
      </c>
      <c r="Y27" s="31" t="n">
        <v>1460634.11</v>
      </c>
      <c r="Z27" s="32" t="n">
        <v>1</v>
      </c>
      <c r="AA27" s="31" t="n">
        <f aca="false">Y27*Z27</f>
        <v>1460634.11</v>
      </c>
    </row>
    <row r="28" customFormat="false" ht="31.5" hidden="false" customHeight="false" outlineLevel="0" collapsed="false">
      <c r="B28" s="8"/>
      <c r="C28" s="19" t="n">
        <f aca="false">S28</f>
        <v>15</v>
      </c>
      <c r="D28" s="20" t="str">
        <f aca="false">T28</f>
        <v>Замена решетки СУС №20</v>
      </c>
      <c r="E28" s="21" t="s">
        <v>24</v>
      </c>
      <c r="F28" s="21" t="s">
        <v>24</v>
      </c>
      <c r="G28" s="21" t="s">
        <v>24</v>
      </c>
      <c r="H28" s="19" t="str">
        <f aca="false">W28</f>
        <v>усл. ед. </v>
      </c>
      <c r="I28" s="19" t="str">
        <f aca="false">X28</f>
        <v>да</v>
      </c>
      <c r="J28" s="22" t="n">
        <f aca="false">Y28</f>
        <v>1318777.8</v>
      </c>
      <c r="K28" s="33" t="n">
        <f aca="false">IF(I28="да",ROUND($N$38,7),"–")</f>
        <v>0</v>
      </c>
      <c r="L28" s="24" t="n">
        <f aca="false">IF(I28="да",J28*K28,"0,00")</f>
        <v>0</v>
      </c>
      <c r="M28" s="25" t="n">
        <f aca="false">Z28</f>
        <v>1</v>
      </c>
      <c r="N28" s="22" t="n">
        <f aca="false">L28*M28</f>
        <v>0</v>
      </c>
      <c r="O28" s="10"/>
      <c r="S28" s="26" t="n">
        <v>15</v>
      </c>
      <c r="T28" s="27" t="s">
        <v>47</v>
      </c>
      <c r="U28" s="28" t="s">
        <v>37</v>
      </c>
      <c r="V28" s="29" t="s">
        <v>38</v>
      </c>
      <c r="W28" s="30" t="s">
        <v>39</v>
      </c>
      <c r="X28" s="30" t="s">
        <v>40</v>
      </c>
      <c r="Y28" s="31" t="n">
        <v>1318777.8</v>
      </c>
      <c r="Z28" s="32" t="n">
        <v>1</v>
      </c>
      <c r="AA28" s="31" t="n">
        <f aca="false">Y28*Z28</f>
        <v>1318777.8</v>
      </c>
    </row>
    <row r="29" customFormat="false" ht="31.5" hidden="false" customHeight="false" outlineLevel="0" collapsed="false">
      <c r="B29" s="8"/>
      <c r="C29" s="19" t="n">
        <f aca="false">S29</f>
        <v>16</v>
      </c>
      <c r="D29" s="20" t="str">
        <f aca="false">T29</f>
        <v>Сборка и монтаж затвора байпаса СК г/а №4</v>
      </c>
      <c r="E29" s="21" t="s">
        <v>24</v>
      </c>
      <c r="F29" s="21" t="s">
        <v>24</v>
      </c>
      <c r="G29" s="21" t="s">
        <v>24</v>
      </c>
      <c r="H29" s="19" t="str">
        <f aca="false">W29</f>
        <v>усл. ед. </v>
      </c>
      <c r="I29" s="19" t="str">
        <f aca="false">X29</f>
        <v>да</v>
      </c>
      <c r="J29" s="22" t="n">
        <f aca="false">Y29</f>
        <v>575349.02</v>
      </c>
      <c r="K29" s="33" t="n">
        <f aca="false">IF(I29="да",ROUND($N$38,7),"–")</f>
        <v>0</v>
      </c>
      <c r="L29" s="24" t="n">
        <f aca="false">IF(I29="да",J29*K29,"0,00")</f>
        <v>0</v>
      </c>
      <c r="M29" s="25" t="n">
        <f aca="false">Z29</f>
        <v>1</v>
      </c>
      <c r="N29" s="22" t="n">
        <f aca="false">L29*M29</f>
        <v>0</v>
      </c>
      <c r="O29" s="10"/>
      <c r="S29" s="26" t="n">
        <v>16</v>
      </c>
      <c r="T29" s="27" t="s">
        <v>48</v>
      </c>
      <c r="U29" s="28" t="s">
        <v>37</v>
      </c>
      <c r="V29" s="29" t="s">
        <v>38</v>
      </c>
      <c r="W29" s="30" t="s">
        <v>39</v>
      </c>
      <c r="X29" s="30" t="s">
        <v>40</v>
      </c>
      <c r="Y29" s="31" t="n">
        <v>575349.02</v>
      </c>
      <c r="Z29" s="32" t="n">
        <v>1</v>
      </c>
      <c r="AA29" s="31" t="n">
        <f aca="false">Y29*Z29</f>
        <v>575349.02</v>
      </c>
    </row>
    <row r="30" customFormat="false" ht="31.5" hidden="false" customHeight="false" outlineLevel="0" collapsed="false">
      <c r="B30" s="8"/>
      <c r="C30" s="19" t="n">
        <f aca="false">S30</f>
        <v>17</v>
      </c>
      <c r="D30" s="20" t="str">
        <f aca="false">T30</f>
        <v>Сборка и монтаж затвора байпаса СК г/а №9</v>
      </c>
      <c r="E30" s="21" t="s">
        <v>24</v>
      </c>
      <c r="F30" s="21" t="s">
        <v>24</v>
      </c>
      <c r="G30" s="21" t="s">
        <v>24</v>
      </c>
      <c r="H30" s="19" t="str">
        <f aca="false">W30</f>
        <v>усл. ед. </v>
      </c>
      <c r="I30" s="19" t="str">
        <f aca="false">X30</f>
        <v>да</v>
      </c>
      <c r="J30" s="22" t="n">
        <f aca="false">Y30</f>
        <v>580725.01</v>
      </c>
      <c r="K30" s="33" t="n">
        <f aca="false">IF(I30="да",ROUND($N$38,7),"–")</f>
        <v>0</v>
      </c>
      <c r="L30" s="24" t="n">
        <f aca="false">IF(I30="да",J30*K30,"0,00")</f>
        <v>0</v>
      </c>
      <c r="M30" s="25" t="n">
        <f aca="false">Z30</f>
        <v>1</v>
      </c>
      <c r="N30" s="22" t="n">
        <f aca="false">L30*M30</f>
        <v>0</v>
      </c>
      <c r="O30" s="10"/>
      <c r="S30" s="26" t="n">
        <v>17</v>
      </c>
      <c r="T30" s="27" t="s">
        <v>49</v>
      </c>
      <c r="U30" s="28" t="s">
        <v>37</v>
      </c>
      <c r="V30" s="29" t="s">
        <v>38</v>
      </c>
      <c r="W30" s="30" t="s">
        <v>39</v>
      </c>
      <c r="X30" s="30" t="s">
        <v>40</v>
      </c>
      <c r="Y30" s="31" t="n">
        <v>580725.01</v>
      </c>
      <c r="Z30" s="32" t="n">
        <v>1</v>
      </c>
      <c r="AA30" s="31" t="n">
        <f aca="false">Y30*Z30</f>
        <v>580725.01</v>
      </c>
    </row>
    <row r="31" customFormat="false" ht="33.75" hidden="false" customHeight="true" outlineLevel="0" collapsed="false">
      <c r="B31" s="8"/>
      <c r="C31" s="19" t="n">
        <f aca="false">S31</f>
        <v>18</v>
      </c>
      <c r="D31" s="20" t="str">
        <f aca="false">T31</f>
        <v>Сборка и монтаж затвора байпаса СК г/а №14</v>
      </c>
      <c r="E31" s="21" t="s">
        <v>24</v>
      </c>
      <c r="F31" s="21" t="s">
        <v>24</v>
      </c>
      <c r="G31" s="21" t="s">
        <v>24</v>
      </c>
      <c r="H31" s="19" t="str">
        <f aca="false">W31</f>
        <v>усл. ед. </v>
      </c>
      <c r="I31" s="19" t="str">
        <f aca="false">X31</f>
        <v>да</v>
      </c>
      <c r="J31" s="22" t="n">
        <f aca="false">Y31</f>
        <v>579427.33</v>
      </c>
      <c r="K31" s="33" t="n">
        <f aca="false">IF(I31="да",ROUND($N$38,7),"–")</f>
        <v>0</v>
      </c>
      <c r="L31" s="24" t="n">
        <f aca="false">IF(I31="да",J31*K31,"0,00")</f>
        <v>0</v>
      </c>
      <c r="M31" s="25" t="n">
        <f aca="false">Z31</f>
        <v>1</v>
      </c>
      <c r="N31" s="22" t="n">
        <f aca="false">L31*M31</f>
        <v>0</v>
      </c>
      <c r="O31" s="10"/>
      <c r="S31" s="26" t="n">
        <v>18</v>
      </c>
      <c r="T31" s="27" t="s">
        <v>50</v>
      </c>
      <c r="U31" s="28" t="s">
        <v>37</v>
      </c>
      <c r="V31" s="29" t="s">
        <v>38</v>
      </c>
      <c r="W31" s="30" t="s">
        <v>39</v>
      </c>
      <c r="X31" s="30" t="s">
        <v>40</v>
      </c>
      <c r="Y31" s="31" t="n">
        <v>579427.33</v>
      </c>
      <c r="Z31" s="32" t="n">
        <v>1</v>
      </c>
      <c r="AA31" s="31" t="n">
        <f aca="false">Y31*Z31</f>
        <v>579427.33</v>
      </c>
    </row>
    <row r="32" customFormat="false" ht="33.75" hidden="false" customHeight="true" outlineLevel="0" collapsed="false">
      <c r="B32" s="8"/>
      <c r="C32" s="19" t="n">
        <f aca="false">S32</f>
        <v>19</v>
      </c>
      <c r="D32" s="20" t="str">
        <f aca="false">T32</f>
        <v>Демонтаж затвора ВСП №1</v>
      </c>
      <c r="E32" s="21" t="s">
        <v>24</v>
      </c>
      <c r="F32" s="21" t="s">
        <v>24</v>
      </c>
      <c r="G32" s="21" t="s">
        <v>24</v>
      </c>
      <c r="H32" s="19" t="str">
        <f aca="false">W32</f>
        <v>усл. ед. </v>
      </c>
      <c r="I32" s="19" t="str">
        <f aca="false">X32</f>
        <v>да</v>
      </c>
      <c r="J32" s="22" t="n">
        <f aca="false">Y32</f>
        <v>3040054.25</v>
      </c>
      <c r="K32" s="33" t="n">
        <f aca="false">IF(I32="да",ROUND($N$38,7),"–")</f>
        <v>0</v>
      </c>
      <c r="L32" s="24" t="n">
        <f aca="false">IF(I32="да",J32*K32,"0,00")</f>
        <v>0</v>
      </c>
      <c r="M32" s="25" t="n">
        <f aca="false">Z32</f>
        <v>1</v>
      </c>
      <c r="N32" s="22" t="n">
        <f aca="false">L32*M32</f>
        <v>0</v>
      </c>
      <c r="O32" s="10"/>
      <c r="S32" s="26" t="n">
        <v>19</v>
      </c>
      <c r="T32" s="27" t="s">
        <v>51</v>
      </c>
      <c r="U32" s="28" t="s">
        <v>37</v>
      </c>
      <c r="V32" s="29" t="s">
        <v>38</v>
      </c>
      <c r="W32" s="30" t="s">
        <v>39</v>
      </c>
      <c r="X32" s="30" t="s">
        <v>40</v>
      </c>
      <c r="Y32" s="31" t="n">
        <v>3040054.25</v>
      </c>
      <c r="Z32" s="32" t="n">
        <v>1</v>
      </c>
      <c r="AA32" s="31" t="n">
        <f aca="false">Y32*Z32</f>
        <v>3040054.25</v>
      </c>
    </row>
    <row r="33" customFormat="false" ht="31.5" hidden="false" customHeight="false" outlineLevel="0" collapsed="false">
      <c r="B33" s="8"/>
      <c r="C33" s="19" t="n">
        <f aca="false">S33</f>
        <v>20</v>
      </c>
      <c r="D33" s="20" t="str">
        <f aca="false">T33</f>
        <v>Демонтаж затвора ВСП №3</v>
      </c>
      <c r="E33" s="21" t="s">
        <v>24</v>
      </c>
      <c r="F33" s="21" t="s">
        <v>24</v>
      </c>
      <c r="G33" s="21" t="s">
        <v>24</v>
      </c>
      <c r="H33" s="19" t="str">
        <f aca="false">W33</f>
        <v>усл. ед. </v>
      </c>
      <c r="I33" s="19" t="str">
        <f aca="false">X33</f>
        <v>да</v>
      </c>
      <c r="J33" s="22" t="n">
        <f aca="false">Y33</f>
        <v>3068062.99</v>
      </c>
      <c r="K33" s="33" t="n">
        <f aca="false">IF(I33="да",ROUND($N$38,7),"–")</f>
        <v>0</v>
      </c>
      <c r="L33" s="24" t="n">
        <f aca="false">IF(I33="да",J33*K33,"0,00")</f>
        <v>0</v>
      </c>
      <c r="M33" s="25" t="n">
        <f aca="false">Z33</f>
        <v>1</v>
      </c>
      <c r="N33" s="22" t="n">
        <f aca="false">L33*M33</f>
        <v>0</v>
      </c>
      <c r="O33" s="10"/>
      <c r="S33" s="26" t="n">
        <v>20</v>
      </c>
      <c r="T33" s="27" t="s">
        <v>52</v>
      </c>
      <c r="U33" s="28" t="s">
        <v>37</v>
      </c>
      <c r="V33" s="29" t="s">
        <v>38</v>
      </c>
      <c r="W33" s="30" t="s">
        <v>39</v>
      </c>
      <c r="X33" s="30" t="s">
        <v>40</v>
      </c>
      <c r="Y33" s="31" t="n">
        <v>3068062.99</v>
      </c>
      <c r="Z33" s="32" t="n">
        <v>1</v>
      </c>
      <c r="AA33" s="31" t="n">
        <f aca="false">Y33*Z33</f>
        <v>3068062.99</v>
      </c>
    </row>
    <row r="34" customFormat="false" ht="31.5" hidden="false" customHeight="false" outlineLevel="0" collapsed="false">
      <c r="B34" s="8"/>
      <c r="C34" s="19" t="n">
        <f aca="false">S34</f>
        <v>21</v>
      </c>
      <c r="D34" s="20" t="str">
        <f aca="false">T34</f>
        <v>Демонтаж затвора байпаса СК г/а №4</v>
      </c>
      <c r="E34" s="21" t="s">
        <v>24</v>
      </c>
      <c r="F34" s="21" t="s">
        <v>24</v>
      </c>
      <c r="G34" s="21" t="s">
        <v>24</v>
      </c>
      <c r="H34" s="19" t="str">
        <f aca="false">W34</f>
        <v>усл. ед. </v>
      </c>
      <c r="I34" s="19" t="str">
        <f aca="false">X34</f>
        <v>да</v>
      </c>
      <c r="J34" s="22" t="n">
        <f aca="false">Y34</f>
        <v>198124.01</v>
      </c>
      <c r="K34" s="33" t="n">
        <f aca="false">IF(I34="да",ROUND($N$38,7),"–")</f>
        <v>0</v>
      </c>
      <c r="L34" s="24" t="n">
        <f aca="false">IF(I34="да",J34*K34,"0,00")</f>
        <v>0</v>
      </c>
      <c r="M34" s="25" t="n">
        <f aca="false">Z34</f>
        <v>1</v>
      </c>
      <c r="N34" s="22" t="n">
        <f aca="false">L34*M34</f>
        <v>0</v>
      </c>
      <c r="O34" s="10"/>
      <c r="S34" s="26" t="n">
        <v>21</v>
      </c>
      <c r="T34" s="27" t="s">
        <v>53</v>
      </c>
      <c r="U34" s="28" t="s">
        <v>37</v>
      </c>
      <c r="V34" s="29" t="s">
        <v>38</v>
      </c>
      <c r="W34" s="30" t="s">
        <v>39</v>
      </c>
      <c r="X34" s="30" t="s">
        <v>40</v>
      </c>
      <c r="Y34" s="31" t="n">
        <v>198124.01</v>
      </c>
      <c r="Z34" s="32" t="n">
        <v>1</v>
      </c>
      <c r="AA34" s="31" t="n">
        <f aca="false">Y34*Z34</f>
        <v>198124.01</v>
      </c>
    </row>
    <row r="35" customFormat="false" ht="31.5" hidden="false" customHeight="false" outlineLevel="0" collapsed="false">
      <c r="B35" s="8"/>
      <c r="C35" s="19" t="n">
        <f aca="false">S35</f>
        <v>22</v>
      </c>
      <c r="D35" s="20" t="str">
        <f aca="false">T35</f>
        <v>Демонтаж затвора байпаса СК г/а №9</v>
      </c>
      <c r="E35" s="21" t="s">
        <v>24</v>
      </c>
      <c r="F35" s="21" t="s">
        <v>24</v>
      </c>
      <c r="G35" s="21" t="s">
        <v>24</v>
      </c>
      <c r="H35" s="19" t="str">
        <f aca="false">W35</f>
        <v>усл. ед. </v>
      </c>
      <c r="I35" s="19" t="str">
        <f aca="false">X35</f>
        <v>да</v>
      </c>
      <c r="J35" s="22" t="n">
        <f aca="false">Y35</f>
        <v>199944.22</v>
      </c>
      <c r="K35" s="33" t="n">
        <f aca="false">IF(I35="да",ROUND($N$38,7),"–")</f>
        <v>0</v>
      </c>
      <c r="L35" s="24" t="n">
        <f aca="false">IF(I35="да",J35*K35,"0,00")</f>
        <v>0</v>
      </c>
      <c r="M35" s="25" t="n">
        <f aca="false">Z35</f>
        <v>1</v>
      </c>
      <c r="N35" s="22" t="n">
        <f aca="false">L35*M35</f>
        <v>0</v>
      </c>
      <c r="O35" s="10"/>
      <c r="S35" s="26" t="n">
        <v>22</v>
      </c>
      <c r="T35" s="27" t="s">
        <v>54</v>
      </c>
      <c r="U35" s="28" t="s">
        <v>37</v>
      </c>
      <c r="V35" s="29" t="s">
        <v>38</v>
      </c>
      <c r="W35" s="30" t="s">
        <v>39</v>
      </c>
      <c r="X35" s="30" t="s">
        <v>40</v>
      </c>
      <c r="Y35" s="31" t="n">
        <v>199944.22</v>
      </c>
      <c r="Z35" s="32" t="n">
        <v>1</v>
      </c>
      <c r="AA35" s="31" t="n">
        <f aca="false">Y35*Z35</f>
        <v>199944.22</v>
      </c>
    </row>
    <row r="36" customFormat="false" ht="31.5" hidden="false" customHeight="false" outlineLevel="0" collapsed="false">
      <c r="B36" s="8"/>
      <c r="C36" s="19" t="n">
        <f aca="false">S36</f>
        <v>23</v>
      </c>
      <c r="D36" s="20" t="str">
        <f aca="false">T36</f>
        <v>Демонтаж затвора байпаса СК г/а №14</v>
      </c>
      <c r="E36" s="21"/>
      <c r="F36" s="21" t="s">
        <v>24</v>
      </c>
      <c r="G36" s="21" t="s">
        <v>24</v>
      </c>
      <c r="H36" s="19" t="str">
        <f aca="false">W36</f>
        <v>усл. ед. </v>
      </c>
      <c r="I36" s="19" t="str">
        <f aca="false">X36</f>
        <v>да</v>
      </c>
      <c r="J36" s="22" t="n">
        <f aca="false">Y36</f>
        <v>194425.46</v>
      </c>
      <c r="K36" s="33" t="n">
        <f aca="false">IF(I36="да",ROUND($N$38,7),"–")</f>
        <v>0</v>
      </c>
      <c r="L36" s="24" t="n">
        <f aca="false">IF(I36="да",J36*K36,"0,00")</f>
        <v>0</v>
      </c>
      <c r="M36" s="25" t="n">
        <f aca="false">Z36</f>
        <v>1</v>
      </c>
      <c r="N36" s="22" t="n">
        <f aca="false">L36*M36</f>
        <v>0</v>
      </c>
      <c r="O36" s="10"/>
      <c r="S36" s="26" t="n">
        <v>23</v>
      </c>
      <c r="T36" s="27" t="s">
        <v>55</v>
      </c>
      <c r="U36" s="28" t="s">
        <v>37</v>
      </c>
      <c r="V36" s="29" t="s">
        <v>38</v>
      </c>
      <c r="W36" s="30" t="s">
        <v>39</v>
      </c>
      <c r="X36" s="30" t="s">
        <v>40</v>
      </c>
      <c r="Y36" s="31" t="n">
        <v>194425.46</v>
      </c>
      <c r="Z36" s="32" t="n">
        <v>1</v>
      </c>
      <c r="AA36" s="31" t="n">
        <f aca="false">Y36*Z36</f>
        <v>194425.46</v>
      </c>
    </row>
    <row r="37" customFormat="false" ht="36" hidden="false" customHeight="true" outlineLevel="0" collapsed="false">
      <c r="B37" s="8"/>
      <c r="C37" s="19" t="n">
        <f aca="false">S37</f>
        <v>24</v>
      </c>
      <c r="D37" s="20" t="str">
        <f aca="false">T37</f>
        <v>Непредвиденные работы и затраты 3%</v>
      </c>
      <c r="E37" s="27" t="s">
        <v>24</v>
      </c>
      <c r="F37" s="27" t="s">
        <v>24</v>
      </c>
      <c r="G37" s="27" t="s">
        <v>24</v>
      </c>
      <c r="H37" s="19" t="str">
        <f aca="false">W37</f>
        <v>усл. ед. </v>
      </c>
      <c r="I37" s="19" t="s">
        <v>29</v>
      </c>
      <c r="J37" s="22" t="n">
        <v>14634660.85</v>
      </c>
      <c r="K37" s="33" t="str">
        <f aca="false">IF(I37="да",ROUND($N$38,7),"–")</f>
        <v>–</v>
      </c>
      <c r="L37" s="24" t="n">
        <f aca="false">SUM(N14:N36)*3%</f>
        <v>0</v>
      </c>
      <c r="M37" s="25" t="n">
        <v>1</v>
      </c>
      <c r="N37" s="22" t="n">
        <f aca="false">L37*M37</f>
        <v>0</v>
      </c>
      <c r="O37" s="10"/>
      <c r="S37" s="26" t="n">
        <v>24</v>
      </c>
      <c r="T37" s="27" t="s">
        <v>56</v>
      </c>
      <c r="U37" s="28" t="s">
        <v>37</v>
      </c>
      <c r="V37" s="29" t="s">
        <v>57</v>
      </c>
      <c r="W37" s="30" t="s">
        <v>39</v>
      </c>
      <c r="X37" s="30" t="s">
        <v>29</v>
      </c>
      <c r="Y37" s="31" t="n">
        <v>14634660.85</v>
      </c>
      <c r="Z37" s="34" t="n">
        <v>0.03</v>
      </c>
      <c r="AA37" s="31" t="n">
        <f aca="false">Y37</f>
        <v>14634660.85</v>
      </c>
    </row>
    <row r="38" customFormat="false" ht="24" hidden="false" customHeight="true" outlineLevel="0" collapsed="false">
      <c r="B38" s="8"/>
      <c r="C38" s="35" t="s">
        <v>58</v>
      </c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6" t="n">
        <v>0</v>
      </c>
      <c r="O38" s="10"/>
      <c r="S38" s="37"/>
      <c r="T38" s="37"/>
      <c r="U38" s="37"/>
      <c r="V38" s="37"/>
      <c r="W38" s="37"/>
      <c r="X38" s="37"/>
      <c r="Y38" s="37"/>
      <c r="Z38" s="37"/>
      <c r="AA38" s="37"/>
    </row>
    <row r="39" customFormat="false" ht="24" hidden="false" customHeight="true" outlineLevel="0" collapsed="false">
      <c r="B39" s="8"/>
      <c r="C39" s="35" t="s">
        <v>59</v>
      </c>
      <c r="D39" s="35"/>
      <c r="E39" s="35"/>
      <c r="F39" s="35"/>
      <c r="G39" s="35"/>
      <c r="H39" s="35"/>
      <c r="I39" s="35"/>
      <c r="J39" s="35"/>
      <c r="K39" s="35"/>
      <c r="L39" s="38" t="s">
        <v>60</v>
      </c>
      <c r="M39" s="38"/>
      <c r="N39" s="39" t="n">
        <f aca="false">SUM(N14:N37)</f>
        <v>0</v>
      </c>
      <c r="O39" s="10"/>
      <c r="S39" s="35" t="s">
        <v>61</v>
      </c>
      <c r="T39" s="35"/>
      <c r="U39" s="35"/>
      <c r="V39" s="35"/>
      <c r="W39" s="35"/>
      <c r="X39" s="35"/>
      <c r="Y39" s="37" t="s">
        <v>62</v>
      </c>
      <c r="Z39" s="37"/>
      <c r="AA39" s="39" t="n">
        <f aca="false">SUM(AA14:AA37)</f>
        <v>502456689.12</v>
      </c>
    </row>
    <row r="40" customFormat="false" ht="24" hidden="false" customHeight="true" outlineLevel="0" collapsed="false">
      <c r="B40" s="8"/>
      <c r="C40" s="35"/>
      <c r="D40" s="35"/>
      <c r="E40" s="35"/>
      <c r="F40" s="35"/>
      <c r="G40" s="35"/>
      <c r="H40" s="35"/>
      <c r="I40" s="35"/>
      <c r="J40" s="35"/>
      <c r="K40" s="35"/>
      <c r="L40" s="40" t="s">
        <v>63</v>
      </c>
      <c r="M40" s="41" t="n">
        <f aca="false">Z40</f>
        <v>0.22</v>
      </c>
      <c r="N40" s="39" t="n">
        <f aca="false">M40*N39</f>
        <v>0</v>
      </c>
      <c r="O40" s="10"/>
      <c r="S40" s="35"/>
      <c r="T40" s="35"/>
      <c r="U40" s="35"/>
      <c r="V40" s="35"/>
      <c r="W40" s="35"/>
      <c r="X40" s="35"/>
      <c r="Y40" s="37" t="s">
        <v>63</v>
      </c>
      <c r="Z40" s="42" t="n">
        <v>0.22</v>
      </c>
      <c r="AA40" s="39" t="n">
        <f aca="false">Z40*AA39</f>
        <v>110540471.6064</v>
      </c>
    </row>
    <row r="41" customFormat="false" ht="24" hidden="false" customHeight="true" outlineLevel="0" collapsed="false">
      <c r="B41" s="8"/>
      <c r="C41" s="35"/>
      <c r="D41" s="35"/>
      <c r="E41" s="35"/>
      <c r="F41" s="35"/>
      <c r="G41" s="35"/>
      <c r="H41" s="35"/>
      <c r="I41" s="35"/>
      <c r="J41" s="35"/>
      <c r="K41" s="35"/>
      <c r="L41" s="37" t="s">
        <v>64</v>
      </c>
      <c r="M41" s="37"/>
      <c r="N41" s="39" t="n">
        <f aca="false">SUM(N39:N40)</f>
        <v>0</v>
      </c>
      <c r="O41" s="10"/>
      <c r="S41" s="35"/>
      <c r="T41" s="35"/>
      <c r="U41" s="35"/>
      <c r="V41" s="35"/>
      <c r="W41" s="35"/>
      <c r="X41" s="35"/>
      <c r="Y41" s="37" t="s">
        <v>64</v>
      </c>
      <c r="Z41" s="37"/>
      <c r="AA41" s="39" t="n">
        <f aca="false">SUM(AA39:AA40)</f>
        <v>612997160.7264</v>
      </c>
    </row>
    <row r="42" customFormat="false" ht="24" hidden="false" customHeight="true" outlineLevel="0" collapsed="false">
      <c r="B42" s="8"/>
      <c r="O42" s="10"/>
      <c r="S42" s="12"/>
      <c r="T42" s="12"/>
      <c r="U42" s="12"/>
      <c r="V42" s="12"/>
      <c r="W42" s="12"/>
      <c r="X42" s="12"/>
      <c r="Y42" s="12"/>
      <c r="Z42" s="12"/>
      <c r="AA42" s="12"/>
    </row>
    <row r="43" customFormat="false" ht="15.75" hidden="false" customHeight="true" outlineLevel="0" collapsed="false">
      <c r="B43" s="8"/>
      <c r="C43" s="16"/>
      <c r="D43" s="16"/>
      <c r="E43" s="16"/>
      <c r="F43" s="43"/>
      <c r="G43" s="44"/>
      <c r="H43" s="43"/>
      <c r="I43" s="43"/>
      <c r="J43" s="45"/>
      <c r="K43" s="45"/>
      <c r="L43" s="45"/>
      <c r="M43" s="45"/>
      <c r="N43" s="45"/>
      <c r="O43" s="10"/>
      <c r="S43" s="2"/>
      <c r="T43" s="2"/>
      <c r="U43" s="2"/>
      <c r="V43" s="2"/>
      <c r="W43" s="2"/>
      <c r="X43" s="2"/>
      <c r="Y43" s="2"/>
      <c r="Z43" s="2"/>
      <c r="AA43" s="2"/>
    </row>
    <row r="44" customFormat="false" ht="15.75" hidden="false" customHeight="false" outlineLevel="0" collapsed="false">
      <c r="B44" s="8"/>
      <c r="C44" s="46" t="s">
        <v>65</v>
      </c>
      <c r="D44" s="46"/>
      <c r="E44" s="46"/>
      <c r="F44" s="43"/>
      <c r="G44" s="47" t="s">
        <v>66</v>
      </c>
      <c r="H44" s="43" t="s">
        <v>67</v>
      </c>
      <c r="I44" s="43"/>
      <c r="J44" s="46" t="s">
        <v>68</v>
      </c>
      <c r="K44" s="46"/>
      <c r="L44" s="46"/>
      <c r="M44" s="46"/>
      <c r="N44" s="46"/>
      <c r="O44" s="10"/>
      <c r="S44" s="2"/>
      <c r="T44" s="2"/>
      <c r="U44" s="2"/>
      <c r="V44" s="2"/>
      <c r="W44" s="2"/>
      <c r="X44" s="2"/>
      <c r="Y44" s="2"/>
      <c r="Z44" s="2"/>
      <c r="AA44" s="2"/>
    </row>
    <row r="45" customFormat="false" ht="15.75" hidden="false" customHeight="false" outlineLevel="0" collapsed="false">
      <c r="B45" s="48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50"/>
      <c r="S45" s="12"/>
      <c r="T45" s="12"/>
      <c r="U45" s="12"/>
      <c r="V45" s="12"/>
      <c r="W45" s="12"/>
      <c r="X45" s="12"/>
      <c r="Y45" s="12"/>
      <c r="Z45" s="12"/>
      <c r="AA45" s="12"/>
    </row>
    <row r="46" customFormat="false" ht="15.75" hidden="false" customHeight="true" outlineLevel="0" collapsed="false">
      <c r="S46" s="2"/>
      <c r="T46" s="2"/>
      <c r="U46" s="2"/>
      <c r="V46" s="2"/>
      <c r="W46" s="2"/>
      <c r="X46" s="2"/>
      <c r="Y46" s="2"/>
      <c r="Z46" s="2"/>
      <c r="AA46" s="2"/>
    </row>
    <row r="47" customFormat="false" ht="15.75" hidden="false" customHeight="true" outlineLevel="0" collapsed="false">
      <c r="B47" s="51" t="s">
        <v>69</v>
      </c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S47" s="2"/>
      <c r="T47" s="2"/>
      <c r="U47" s="2"/>
      <c r="V47" s="2"/>
      <c r="W47" s="2"/>
      <c r="X47" s="2"/>
      <c r="Y47" s="2"/>
      <c r="Z47" s="2"/>
      <c r="AA47" s="2"/>
    </row>
    <row r="48" customFormat="false" ht="15.75" hidden="false" customHeight="false" outlineLevel="0" collapsed="false"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S48" s="2"/>
      <c r="T48" s="2"/>
      <c r="U48" s="2"/>
      <c r="V48" s="2"/>
      <c r="W48" s="2"/>
      <c r="X48" s="2"/>
      <c r="Y48" s="2"/>
      <c r="Z48" s="2"/>
      <c r="AA48" s="2"/>
    </row>
    <row r="49" customFormat="false" ht="15.75" hidden="false" customHeight="false" outlineLevel="0" collapsed="false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S49" s="2"/>
      <c r="T49" s="2"/>
      <c r="U49" s="2"/>
      <c r="V49" s="2"/>
      <c r="W49" s="2"/>
      <c r="X49" s="2"/>
      <c r="Y49" s="2"/>
      <c r="Z49" s="2"/>
      <c r="AA49" s="2"/>
    </row>
    <row r="50" customFormat="false" ht="15.75" hidden="false" customHeight="false" outlineLevel="0" collapsed="false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S50" s="2"/>
      <c r="T50" s="2"/>
      <c r="U50" s="2"/>
      <c r="V50" s="2"/>
      <c r="W50" s="2"/>
      <c r="X50" s="2"/>
      <c r="Y50" s="2"/>
      <c r="Z50" s="2"/>
      <c r="AA50" s="2"/>
    </row>
    <row r="51" customFormat="false" ht="15.75" hidden="false" customHeight="false" outlineLevel="0" collapsed="false"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S51" s="2"/>
      <c r="T51" s="2"/>
      <c r="U51" s="2"/>
      <c r="V51" s="2"/>
      <c r="W51" s="2"/>
      <c r="X51" s="2"/>
      <c r="Y51" s="2"/>
      <c r="Z51" s="2"/>
      <c r="AA51" s="2"/>
    </row>
    <row r="52" customFormat="false" ht="15.75" hidden="false" customHeight="false" outlineLevel="0" collapsed="false">
      <c r="S52" s="2"/>
      <c r="T52" s="2"/>
      <c r="U52" s="2"/>
      <c r="V52" s="2"/>
      <c r="W52" s="2"/>
      <c r="X52" s="2"/>
      <c r="Y52" s="2"/>
      <c r="Z52" s="2"/>
      <c r="AA52" s="2"/>
    </row>
    <row r="53" customFormat="false" ht="15.75" hidden="false" customHeight="false" outlineLevel="0" collapsed="false">
      <c r="S53" s="2"/>
      <c r="T53" s="2"/>
      <c r="U53" s="2"/>
      <c r="V53" s="2"/>
      <c r="W53" s="2"/>
      <c r="X53" s="2"/>
      <c r="Y53" s="2"/>
      <c r="Z53" s="2"/>
      <c r="AA53" s="2"/>
    </row>
    <row r="54" customFormat="false" ht="15.75" hidden="false" customHeight="false" outlineLevel="0" collapsed="false">
      <c r="S54" s="2"/>
      <c r="T54" s="2"/>
      <c r="U54" s="2"/>
      <c r="V54" s="2"/>
      <c r="W54" s="2"/>
      <c r="X54" s="2"/>
      <c r="Y54" s="2"/>
      <c r="Z54" s="2"/>
      <c r="AA54" s="2"/>
    </row>
    <row r="55" customFormat="false" ht="15.75" hidden="false" customHeight="false" outlineLevel="0" collapsed="false"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S55" s="2"/>
      <c r="T55" s="2"/>
      <c r="U55" s="2"/>
      <c r="V55" s="2"/>
      <c r="W55" s="2"/>
      <c r="X55" s="2"/>
      <c r="Y55" s="2"/>
      <c r="Z55" s="2"/>
      <c r="AA55" s="2"/>
    </row>
    <row r="56" customFormat="false" ht="15.75" hidden="false" customHeight="false" outlineLevel="0" collapsed="false"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S56" s="2"/>
      <c r="T56" s="2"/>
      <c r="U56" s="2"/>
      <c r="V56" s="2"/>
      <c r="W56" s="2"/>
      <c r="X56" s="2"/>
      <c r="Y56" s="2"/>
      <c r="Z56" s="2"/>
      <c r="AA56" s="2"/>
    </row>
    <row r="57" customFormat="false" ht="15.75" hidden="false" customHeight="false" outlineLevel="0" collapsed="false"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S57" s="2"/>
      <c r="T57" s="2"/>
      <c r="U57" s="2"/>
      <c r="V57" s="2"/>
      <c r="W57" s="2"/>
      <c r="X57" s="2"/>
      <c r="Y57" s="2"/>
      <c r="Z57" s="2"/>
      <c r="AA57" s="2"/>
    </row>
  </sheetData>
  <mergeCells count="25">
    <mergeCell ref="B1:AA1"/>
    <mergeCell ref="S3:AA5"/>
    <mergeCell ref="C7:N7"/>
    <mergeCell ref="S7:AA7"/>
    <mergeCell ref="C9:D9"/>
    <mergeCell ref="E9:J9"/>
    <mergeCell ref="C10:D10"/>
    <mergeCell ref="E10:J10"/>
    <mergeCell ref="C11:D11"/>
    <mergeCell ref="E11:J11"/>
    <mergeCell ref="C38:M38"/>
    <mergeCell ref="S38:AA38"/>
    <mergeCell ref="C39:K41"/>
    <mergeCell ref="L39:M39"/>
    <mergeCell ref="S39:X41"/>
    <mergeCell ref="Y39:Z39"/>
    <mergeCell ref="L41:M41"/>
    <mergeCell ref="Y41:Z41"/>
    <mergeCell ref="C43:E43"/>
    <mergeCell ref="J43:N43"/>
    <mergeCell ref="S43:AA44"/>
    <mergeCell ref="C44:E44"/>
    <mergeCell ref="J44:N44"/>
    <mergeCell ref="S46:AA57"/>
    <mergeCell ref="B47:O51"/>
  </mergeCells>
  <conditionalFormatting sqref="L14:L36">
    <cfRule type="expression" priority="2" aboveAverage="0" equalAverage="0" bottom="0" percent="0" rank="0" text="" dxfId="0">
      <formula>$I14="нет"</formula>
    </cfRule>
  </conditionalFormatting>
  <dataValidations count="2">
    <dataValidation allowBlank="true" errorStyle="stop" operator="between" showDropDown="false" showErrorMessage="true" showInputMessage="true" sqref="N38" type="decimal">
      <formula1>0</formula1>
      <formula2>1</formula2>
    </dataValidation>
    <dataValidation allowBlank="true" errorStyle="stop" operator="between" showDropDown="false" showErrorMessage="true" showInputMessage="true" sqref="X14:X37" type="list">
      <formula1>"да,нет"</formula1>
      <formula2>0</formula2>
    </dataValidation>
  </dataValidations>
  <printOptions headings="false" gridLines="false" gridLinesSet="true" horizontalCentered="false" verticalCentered="false"/>
  <pageMargins left="0.25" right="0.25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608</TotalTime>
  <Application>AlterOffice/2026.0.1.1$Linux_X86_64 LibreOffice_project/8ed090b92615492561dee3ed0fff427c76b62756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2023-05-26T08:17:29Z</dcterms:created>
  <dc:creator>Владимир Щербаков</dc:creator>
  <dc:description/>
  <dc:language>ru-RU</dc:language>
  <cp:lastModifiedBy>krylovaev@corp.gidroogk.com</cp:lastModifiedBy>
  <cp:lastPrinted>2023-06-06T05:29:13Z</cp:lastPrinted>
  <dcterms:modified xsi:type="dcterms:W3CDTF">2026-04-30T15:47:25Z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