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Ryklina\Desktop\2024\223-ФЗ\1. на публикацию\1. ИМУЩЕСТВО\1. Макропрограмма 2026\11. ЗД-26-21230-П БВК 171520, 171540 Тверь\Заявка на закупку\"/>
    </mc:Choice>
  </mc:AlternateContent>
  <bookViews>
    <workbookView xWindow="0" yWindow="0" windowWidth="28800" windowHeight="11535"/>
  </bookViews>
  <sheets>
    <sheet name="МЦ" sheetId="1" r:id="rId1"/>
  </sheets>
  <definedNames>
    <definedName name="_xlnm.Print_Area" localSheetId="0">МЦ!$A$1:$M$19</definedName>
  </definedNames>
  <calcPr calcId="162913"/>
</workbook>
</file>

<file path=xl/calcChain.xml><?xml version="1.0" encoding="utf-8"?>
<calcChain xmlns="http://schemas.openxmlformats.org/spreadsheetml/2006/main">
  <c r="M11" i="1" l="1"/>
  <c r="M8" i="1"/>
  <c r="H10" i="1" l="1"/>
  <c r="M14" i="1"/>
  <c r="M13" i="1"/>
  <c r="M12" i="1"/>
  <c r="M9" i="1"/>
  <c r="M10" i="1" l="1"/>
  <c r="M15" i="1"/>
  <c r="G15" i="1" l="1"/>
  <c r="H15" i="1"/>
  <c r="G10" i="1"/>
  <c r="G16" i="1" s="1"/>
  <c r="F15" i="1"/>
  <c r="F10" i="1"/>
  <c r="J15" i="1" l="1"/>
  <c r="F16" i="1"/>
  <c r="H16" i="1"/>
  <c r="H17" i="1" s="1"/>
  <c r="G17" i="1"/>
  <c r="K10" i="1"/>
  <c r="K11" i="1"/>
  <c r="K12" i="1"/>
  <c r="K13" i="1"/>
  <c r="L13" i="1" s="1"/>
  <c r="K14" i="1"/>
  <c r="K15" i="1"/>
  <c r="J10" i="1"/>
  <c r="J11" i="1"/>
  <c r="J12" i="1"/>
  <c r="J13" i="1"/>
  <c r="J14" i="1"/>
  <c r="F17" i="1" l="1"/>
  <c r="M16" i="1"/>
  <c r="M17" i="1" s="1"/>
  <c r="J16" i="1"/>
  <c r="K16" i="1"/>
  <c r="J17" i="1"/>
  <c r="K17" i="1"/>
  <c r="L14" i="1"/>
  <c r="L11" i="1"/>
  <c r="L10" i="1"/>
  <c r="L12" i="1"/>
  <c r="L16" i="1" l="1"/>
  <c r="L15" i="1"/>
  <c r="K9" i="1"/>
  <c r="L9" i="1" s="1"/>
  <c r="K8" i="1"/>
  <c r="L8" i="1" l="1"/>
  <c r="L17" i="1" l="1"/>
  <c r="J9" i="1"/>
  <c r="J8" i="1"/>
</calcChain>
</file>

<file path=xl/sharedStrings.xml><?xml version="1.0" encoding="utf-8"?>
<sst xmlns="http://schemas.openxmlformats.org/spreadsheetml/2006/main" count="33" uniqueCount="27">
  <si>
    <t>№ п/п</t>
  </si>
  <si>
    <t>ед.измер.</t>
  </si>
  <si>
    <t>Кол-во</t>
  </si>
  <si>
    <t>Коэффициент вариации</t>
  </si>
  <si>
    <t>Наименование товара</t>
  </si>
  <si>
    <t>Количество источников ценовой информации</t>
  </si>
  <si>
    <t>Цены поставщиков за единицу товара, рублей</t>
  </si>
  <si>
    <t>Источник №1</t>
  </si>
  <si>
    <t>Источник №2</t>
  </si>
  <si>
    <t>Источник №3</t>
  </si>
  <si>
    <t>средняя НМЦ за единицу товара, руб.</t>
  </si>
  <si>
    <r>
      <rPr>
        <b/>
        <sz val="11"/>
        <color indexed="8"/>
        <rFont val="Times New Roman"/>
        <family val="1"/>
        <charset val="204"/>
      </rPr>
      <t>Таблица для расчета начальной (максимальной) цены договора на оказание услуг методом сопоставимых рыночных цен (анализа рынка)</t>
    </r>
    <r>
      <rPr>
        <sz val="11"/>
        <color indexed="8"/>
        <rFont val="Times New Roman"/>
        <family val="1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</si>
  <si>
    <t>Источник №4</t>
  </si>
  <si>
    <t>Условная ед</t>
  </si>
  <si>
    <t>ИТОГО</t>
  </si>
  <si>
    <t>НМЦ минимальное КП</t>
  </si>
  <si>
    <t>Работы по подготовке Основания под МОПС на земельном участке</t>
  </si>
  <si>
    <t>Работы по инженерному обеспечению МОПС – устройство наружных сетей систем водоснабжения и водоотведения</t>
  </si>
  <si>
    <t>ИТОГО общая стоимость подготовки Площадки для монтажа МОПС:</t>
  </si>
  <si>
    <t>МОПС (в соответствии с комплектацией Товара)</t>
  </si>
  <si>
    <t>Работы по установке МОПС и монтажу всех внутренних систем и всех комплектующих МОПС</t>
  </si>
  <si>
    <t>Пусконаладочные работы</t>
  </si>
  <si>
    <t>Работы по наружному оформлению МОПС</t>
  </si>
  <si>
    <t>ИТОГО общая стоимость поставки и монтажа МОПС:</t>
  </si>
  <si>
    <t>Цена одного МОПС под ключ</t>
  </si>
  <si>
    <t>на Поставка и монтаж модульного отделения почтовой связи площадью 25,5 кв.м, изготовленного из блок-модулей ОПС: 171520, 171540 для нужд УФПС Тверской области</t>
  </si>
  <si>
    <t>НМЦ по минимальному общему итоговому предложению,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</si>
</sst>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9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11" fillId="0" borderId="0"/>
  </cellStyleXfs>
  <cellXfs count="54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4" fontId="1" fillId="2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2" fontId="7" fillId="0" borderId="2" xfId="0" applyNumberFormat="1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2" fontId="7" fillId="0" borderId="7" xfId="0" applyNumberFormat="1" applyFont="1" applyFill="1" applyBorder="1" applyAlignment="1" applyProtection="1">
      <alignment vertical="center" wrapText="1"/>
    </xf>
    <xf numFmtId="2" fontId="5" fillId="0" borderId="2" xfId="0" applyNumberFormat="1" applyFont="1" applyFill="1" applyBorder="1" applyAlignment="1" applyProtection="1">
      <alignment vertical="center" wrapText="1"/>
    </xf>
    <xf numFmtId="4" fontId="13" fillId="0" borderId="7" xfId="0" applyNumberFormat="1" applyFont="1" applyFill="1" applyBorder="1" applyAlignment="1" applyProtection="1">
      <alignment vertical="center" wrapText="1"/>
    </xf>
    <xf numFmtId="2" fontId="5" fillId="0" borderId="7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2" fontId="18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7"/>
  <sheetViews>
    <sheetView tabSelected="1" view="pageBreakPreview" topLeftCell="A16" zoomScale="115" zoomScaleSheetLayoutView="115" workbookViewId="0">
      <selection activeCell="A18" sqref="A18:XFD35"/>
    </sheetView>
  </sheetViews>
  <sheetFormatPr defaultColWidth="9.140625" defaultRowHeight="12.75" x14ac:dyDescent="0.2"/>
  <cols>
    <col min="1" max="1" width="4.28515625" style="7" customWidth="1"/>
    <col min="2" max="2" width="37" style="1" customWidth="1"/>
    <col min="3" max="3" width="6" style="2" customWidth="1"/>
    <col min="4" max="4" width="7.5703125" style="3" customWidth="1"/>
    <col min="5" max="5" width="10" style="3" customWidth="1"/>
    <col min="6" max="6" width="14.85546875" style="3" customWidth="1"/>
    <col min="7" max="7" width="13.7109375" style="3" customWidth="1"/>
    <col min="8" max="8" width="18.85546875" style="3" customWidth="1"/>
    <col min="9" max="9" width="9.42578125" style="3" hidden="1" customWidth="1"/>
    <col min="10" max="10" width="14.42578125" style="3" hidden="1" customWidth="1"/>
    <col min="11" max="11" width="15" style="12" hidden="1" customWidth="1"/>
    <col min="12" max="12" width="15.140625" style="3" customWidth="1"/>
    <col min="13" max="13" width="27.5703125" style="1" customWidth="1"/>
    <col min="14" max="16384" width="9.140625" style="1"/>
  </cols>
  <sheetData>
    <row r="1" spans="1:17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7" ht="19.5" customHeight="1" x14ac:dyDescent="0.2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7" ht="39.75" customHeight="1" x14ac:dyDescent="0.2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ht="21" customHeight="1" thickBot="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7" ht="57" customHeight="1" thickBot="1" x14ac:dyDescent="0.25">
      <c r="A5" s="48" t="s">
        <v>0</v>
      </c>
      <c r="B5" s="48" t="s">
        <v>4</v>
      </c>
      <c r="C5" s="48" t="s">
        <v>1</v>
      </c>
      <c r="D5" s="48" t="s">
        <v>2</v>
      </c>
      <c r="E5" s="48" t="s">
        <v>5</v>
      </c>
      <c r="F5" s="51" t="s">
        <v>6</v>
      </c>
      <c r="G5" s="52"/>
      <c r="H5" s="52"/>
      <c r="I5" s="53"/>
      <c r="J5" s="48" t="s">
        <v>10</v>
      </c>
      <c r="K5" s="45" t="s">
        <v>15</v>
      </c>
      <c r="L5" s="48" t="s">
        <v>3</v>
      </c>
      <c r="M5" s="48" t="s">
        <v>26</v>
      </c>
      <c r="Q5" s="10"/>
    </row>
    <row r="6" spans="1:17" ht="15" customHeight="1" x14ac:dyDescent="0.2">
      <c r="A6" s="49"/>
      <c r="B6" s="49"/>
      <c r="C6" s="49"/>
      <c r="D6" s="49"/>
      <c r="E6" s="49"/>
      <c r="F6" s="40" t="s">
        <v>7</v>
      </c>
      <c r="G6" s="40" t="s">
        <v>8</v>
      </c>
      <c r="H6" s="40" t="s">
        <v>9</v>
      </c>
      <c r="I6" s="40" t="s">
        <v>12</v>
      </c>
      <c r="J6" s="49"/>
      <c r="K6" s="46"/>
      <c r="L6" s="49"/>
      <c r="M6" s="49"/>
    </row>
    <row r="7" spans="1:17" ht="15.75" customHeight="1" thickBot="1" x14ac:dyDescent="0.25">
      <c r="A7" s="50"/>
      <c r="B7" s="50"/>
      <c r="C7" s="50"/>
      <c r="D7" s="50"/>
      <c r="E7" s="50"/>
      <c r="F7" s="41"/>
      <c r="G7" s="41"/>
      <c r="H7" s="41"/>
      <c r="I7" s="41"/>
      <c r="J7" s="50"/>
      <c r="K7" s="47"/>
      <c r="L7" s="50"/>
      <c r="M7" s="50"/>
    </row>
    <row r="8" spans="1:17" ht="64.5" customHeight="1" x14ac:dyDescent="0.2">
      <c r="A8" s="21"/>
      <c r="B8" s="25" t="s">
        <v>16</v>
      </c>
      <c r="C8" s="16" t="s">
        <v>13</v>
      </c>
      <c r="D8" s="17">
        <v>2</v>
      </c>
      <c r="E8" s="17">
        <v>3</v>
      </c>
      <c r="F8" s="27">
        <v>1100000</v>
      </c>
      <c r="G8" s="27">
        <v>100000</v>
      </c>
      <c r="H8" s="28">
        <v>210000</v>
      </c>
      <c r="I8" s="20"/>
      <c r="J8" s="19">
        <f>(G8+F8+H8)/3</f>
        <v>470000</v>
      </c>
      <c r="K8" s="26">
        <f>MIN(F8:H8)</f>
        <v>100000</v>
      </c>
      <c r="L8" s="17">
        <f>STDEV(F8:H8)/K8*100</f>
        <v>548.36119483420771</v>
      </c>
      <c r="M8" s="33">
        <f>H8*D8</f>
        <v>420000</v>
      </c>
    </row>
    <row r="9" spans="1:17" ht="64.5" customHeight="1" x14ac:dyDescent="0.2">
      <c r="A9" s="22"/>
      <c r="B9" s="25" t="s">
        <v>17</v>
      </c>
      <c r="C9" s="16" t="s">
        <v>13</v>
      </c>
      <c r="D9" s="17">
        <v>2</v>
      </c>
      <c r="E9" s="17">
        <v>3</v>
      </c>
      <c r="F9" s="27">
        <v>480000</v>
      </c>
      <c r="G9" s="27">
        <v>250000</v>
      </c>
      <c r="H9" s="28">
        <v>310000</v>
      </c>
      <c r="I9" s="20"/>
      <c r="J9" s="19">
        <f t="shared" ref="J9:J14" si="0">(G9+F9+H9)/3</f>
        <v>346666.66666666669</v>
      </c>
      <c r="K9" s="31">
        <f t="shared" ref="K9:K15" si="1">MIN(F9:H9)</f>
        <v>250000</v>
      </c>
      <c r="L9" s="17">
        <f>STDEV(F9:H9)/K9*100</f>
        <v>47.721413781795427</v>
      </c>
      <c r="M9" s="33">
        <f>H9*D9</f>
        <v>620000</v>
      </c>
    </row>
    <row r="10" spans="1:17" ht="64.5" customHeight="1" x14ac:dyDescent="0.2">
      <c r="A10" s="21"/>
      <c r="B10" s="35" t="s">
        <v>18</v>
      </c>
      <c r="C10" s="16"/>
      <c r="D10" s="15"/>
      <c r="E10" s="15"/>
      <c r="F10" s="37">
        <f>SUM(F8:F9)</f>
        <v>1580000</v>
      </c>
      <c r="G10" s="37">
        <f t="shared" ref="G10:H10" si="2">SUM(G8:G9)</f>
        <v>350000</v>
      </c>
      <c r="H10" s="37">
        <f t="shared" si="2"/>
        <v>520000</v>
      </c>
      <c r="I10" s="18"/>
      <c r="J10" s="19">
        <f t="shared" si="0"/>
        <v>816666.66666666663</v>
      </c>
      <c r="K10" s="32">
        <f t="shared" si="1"/>
        <v>350000</v>
      </c>
      <c r="L10" s="17">
        <f t="shared" ref="L10:L14" si="3">STDEV(F10:H10)/K10*100</f>
        <v>190.43094700765232</v>
      </c>
      <c r="M10" s="33">
        <f>SUM(M8:M9)</f>
        <v>1040000</v>
      </c>
    </row>
    <row r="11" spans="1:17" ht="64.5" customHeight="1" x14ac:dyDescent="0.2">
      <c r="A11" s="21"/>
      <c r="B11" s="34" t="s">
        <v>19</v>
      </c>
      <c r="C11" s="16" t="s">
        <v>13</v>
      </c>
      <c r="D11" s="17">
        <v>2</v>
      </c>
      <c r="E11" s="17">
        <v>3</v>
      </c>
      <c r="F11" s="29">
        <v>3705000</v>
      </c>
      <c r="G11" s="29">
        <v>4950000</v>
      </c>
      <c r="H11" s="30">
        <v>3175000</v>
      </c>
      <c r="I11" s="18"/>
      <c r="J11" s="19">
        <f t="shared" si="0"/>
        <v>3943333.3333333335</v>
      </c>
      <c r="K11" s="32">
        <f t="shared" si="1"/>
        <v>3175000</v>
      </c>
      <c r="L11" s="17">
        <f t="shared" si="3"/>
        <v>28.698744117164658</v>
      </c>
      <c r="M11" s="33">
        <f>H11*D11</f>
        <v>6350000</v>
      </c>
    </row>
    <row r="12" spans="1:17" ht="64.5" customHeight="1" x14ac:dyDescent="0.2">
      <c r="A12" s="21"/>
      <c r="B12" s="34" t="s">
        <v>20</v>
      </c>
      <c r="C12" s="16" t="s">
        <v>13</v>
      </c>
      <c r="D12" s="17">
        <v>2</v>
      </c>
      <c r="E12" s="17">
        <v>3</v>
      </c>
      <c r="F12" s="29">
        <v>1530000</v>
      </c>
      <c r="G12" s="29">
        <v>400000</v>
      </c>
      <c r="H12" s="30">
        <v>915000</v>
      </c>
      <c r="I12" s="18"/>
      <c r="J12" s="19">
        <f t="shared" si="0"/>
        <v>948333.33333333337</v>
      </c>
      <c r="K12" s="32">
        <f t="shared" si="1"/>
        <v>400000</v>
      </c>
      <c r="L12" s="17">
        <f t="shared" si="3"/>
        <v>141.43424561729501</v>
      </c>
      <c r="M12" s="33">
        <f t="shared" ref="M12:M14" si="4">H12*D12</f>
        <v>1830000</v>
      </c>
    </row>
    <row r="13" spans="1:17" ht="64.5" customHeight="1" x14ac:dyDescent="0.2">
      <c r="A13" s="21"/>
      <c r="B13" s="34" t="s">
        <v>21</v>
      </c>
      <c r="C13" s="16" t="s">
        <v>13</v>
      </c>
      <c r="D13" s="17">
        <v>2</v>
      </c>
      <c r="E13" s="17">
        <v>3</v>
      </c>
      <c r="F13" s="29">
        <v>220000</v>
      </c>
      <c r="G13" s="29">
        <v>100000</v>
      </c>
      <c r="H13" s="30">
        <v>150000</v>
      </c>
      <c r="I13" s="18"/>
      <c r="J13" s="19">
        <f t="shared" si="0"/>
        <v>156666.66666666666</v>
      </c>
      <c r="K13" s="32">
        <f t="shared" si="1"/>
        <v>100000</v>
      </c>
      <c r="L13" s="17">
        <f t="shared" si="3"/>
        <v>60.277137733417106</v>
      </c>
      <c r="M13" s="33">
        <f t="shared" si="4"/>
        <v>300000</v>
      </c>
    </row>
    <row r="14" spans="1:17" ht="76.5" customHeight="1" x14ac:dyDescent="0.2">
      <c r="A14" s="21"/>
      <c r="B14" s="34" t="s">
        <v>22</v>
      </c>
      <c r="C14" s="16" t="s">
        <v>13</v>
      </c>
      <c r="D14" s="15">
        <v>2</v>
      </c>
      <c r="E14" s="15">
        <v>3</v>
      </c>
      <c r="F14" s="29">
        <v>180000</v>
      </c>
      <c r="G14" s="29">
        <v>300000</v>
      </c>
      <c r="H14" s="30">
        <v>940000</v>
      </c>
      <c r="I14" s="18"/>
      <c r="J14" s="19">
        <f t="shared" si="0"/>
        <v>473333.33333333331</v>
      </c>
      <c r="K14" s="32">
        <f t="shared" si="1"/>
        <v>180000</v>
      </c>
      <c r="L14" s="17">
        <f t="shared" si="3"/>
        <v>226.98597697843798</v>
      </c>
      <c r="M14" s="33">
        <f t="shared" si="4"/>
        <v>1880000</v>
      </c>
    </row>
    <row r="15" spans="1:17" ht="76.5" customHeight="1" x14ac:dyDescent="0.2">
      <c r="A15" s="21"/>
      <c r="B15" s="36" t="s">
        <v>23</v>
      </c>
      <c r="C15" s="16"/>
      <c r="D15" s="15">
        <v>2</v>
      </c>
      <c r="E15" s="15">
        <v>3</v>
      </c>
      <c r="F15" s="38">
        <f>SUM(F11:F14)</f>
        <v>5635000</v>
      </c>
      <c r="G15" s="38">
        <f t="shared" ref="G15:H15" si="5">SUM(G11:G14)</f>
        <v>5750000</v>
      </c>
      <c r="H15" s="38">
        <f t="shared" si="5"/>
        <v>5180000</v>
      </c>
      <c r="I15" s="20"/>
      <c r="J15" s="19">
        <f>(G15+F15+H15)/3</f>
        <v>5521666.666666667</v>
      </c>
      <c r="K15" s="32">
        <f t="shared" si="1"/>
        <v>5180000</v>
      </c>
      <c r="L15" s="17">
        <f t="shared" ref="L15:L17" si="6">STDEV(F15:H15)/K15*100</f>
        <v>5.8190571603949399</v>
      </c>
      <c r="M15" s="33">
        <f>SUM(M11:M14)</f>
        <v>10360000</v>
      </c>
    </row>
    <row r="16" spans="1:17" ht="76.5" customHeight="1" x14ac:dyDescent="0.2">
      <c r="A16" s="21"/>
      <c r="B16" s="36" t="s">
        <v>24</v>
      </c>
      <c r="C16" s="16"/>
      <c r="D16" s="15"/>
      <c r="E16" s="15"/>
      <c r="F16" s="38">
        <f>F15+F10</f>
        <v>7215000</v>
      </c>
      <c r="G16" s="38">
        <f t="shared" ref="G16:H16" si="7">G15+G10</f>
        <v>6100000</v>
      </c>
      <c r="H16" s="38">
        <f t="shared" si="7"/>
        <v>5700000</v>
      </c>
      <c r="I16" s="20"/>
      <c r="J16" s="19">
        <f>(G16+F16+H16)/3</f>
        <v>6338333.333333333</v>
      </c>
      <c r="K16" s="32">
        <f t="shared" ref="K16" si="8">MIN(F16:H16)</f>
        <v>5700000</v>
      </c>
      <c r="L16" s="17">
        <f t="shared" ref="L16" si="9">STDEV(F16:H16)/K16*100</f>
        <v>13.773978318241944</v>
      </c>
      <c r="M16" s="33">
        <f>MIN(F16:H16)</f>
        <v>5700000</v>
      </c>
    </row>
    <row r="17" spans="1:13" ht="76.5" customHeight="1" x14ac:dyDescent="0.2">
      <c r="A17" s="21"/>
      <c r="B17" s="23" t="s">
        <v>14</v>
      </c>
      <c r="C17" s="16" t="s">
        <v>13</v>
      </c>
      <c r="D17" s="39">
        <v>2</v>
      </c>
      <c r="E17" s="17">
        <v>3</v>
      </c>
      <c r="F17" s="38">
        <f>D17*F16</f>
        <v>14430000</v>
      </c>
      <c r="G17" s="38">
        <f>D17*G16</f>
        <v>12200000</v>
      </c>
      <c r="H17" s="38">
        <f>D17*H16</f>
        <v>11400000</v>
      </c>
      <c r="I17" s="20"/>
      <c r="J17" s="19">
        <f>(G17+F17+H17)/3</f>
        <v>12676666.666666666</v>
      </c>
      <c r="K17" s="32">
        <f>MIN(F17:H17)</f>
        <v>11400000</v>
      </c>
      <c r="L17" s="17">
        <f t="shared" si="6"/>
        <v>13.773978318241944</v>
      </c>
      <c r="M17" s="24">
        <f>M16*D17</f>
        <v>11400000</v>
      </c>
    </row>
    <row r="18" spans="1:13" s="4" customFormat="1" ht="13.5" customHeight="1" x14ac:dyDescent="0.25">
      <c r="A18" s="6"/>
      <c r="B18" s="14"/>
      <c r="C18" s="8"/>
      <c r="D18" s="9"/>
      <c r="E18" s="9"/>
      <c r="F18" s="5"/>
      <c r="G18" s="5"/>
      <c r="H18" s="5"/>
      <c r="I18" s="5"/>
      <c r="J18" s="5"/>
      <c r="K18" s="5"/>
      <c r="L18" s="5"/>
    </row>
    <row r="19" spans="1:13" s="4" customFormat="1" ht="13.5" customHeight="1" x14ac:dyDescent="0.25">
      <c r="A19" s="6"/>
      <c r="B19" s="13"/>
      <c r="C19" s="8"/>
      <c r="D19" s="9"/>
      <c r="E19" s="9"/>
      <c r="F19" s="5"/>
      <c r="G19" s="5"/>
      <c r="H19" s="5"/>
      <c r="I19" s="5"/>
      <c r="J19" s="5"/>
      <c r="K19" s="5"/>
      <c r="L19" s="5"/>
    </row>
    <row r="20" spans="1:13" x14ac:dyDescent="0.2">
      <c r="A20" s="6"/>
    </row>
    <row r="21" spans="1:13" x14ac:dyDescent="0.2">
      <c r="A21" s="6"/>
    </row>
    <row r="22" spans="1:13" x14ac:dyDescent="0.2">
      <c r="A22" s="6"/>
    </row>
    <row r="23" spans="1:13" x14ac:dyDescent="0.2">
      <c r="A23" s="6"/>
    </row>
    <row r="24" spans="1:13" x14ac:dyDescent="0.2">
      <c r="A24" s="6"/>
    </row>
    <row r="25" spans="1:13" x14ac:dyDescent="0.2">
      <c r="A25" s="6"/>
    </row>
    <row r="26" spans="1:13" x14ac:dyDescent="0.2">
      <c r="A26" s="6"/>
    </row>
    <row r="27" spans="1:13" x14ac:dyDescent="0.2">
      <c r="A27" s="6"/>
    </row>
    <row r="28" spans="1:13" x14ac:dyDescent="0.2">
      <c r="A28" s="6"/>
    </row>
    <row r="29" spans="1:13" x14ac:dyDescent="0.2">
      <c r="A29" s="6"/>
    </row>
    <row r="30" spans="1:13" x14ac:dyDescent="0.2">
      <c r="A30" s="6"/>
    </row>
    <row r="31" spans="1:13" x14ac:dyDescent="0.2">
      <c r="A31" s="6"/>
    </row>
    <row r="32" spans="1:13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</sheetData>
  <sheetProtection formatCells="0" formatColumns="0" formatRows="0" insertColumns="0" insertRows="0" insertHyperlinks="0" deleteColumns="0" deleteRows="0" sort="0" autoFilter="0" pivotTables="0"/>
  <sortState ref="B1:G94">
    <sortCondition ref="B1"/>
  </sortState>
  <mergeCells count="17">
    <mergeCell ref="A2:M2"/>
    <mergeCell ref="A3:M3"/>
    <mergeCell ref="A4:M4"/>
    <mergeCell ref="K5:K7"/>
    <mergeCell ref="A5:A7"/>
    <mergeCell ref="B5:B7"/>
    <mergeCell ref="C5:C7"/>
    <mergeCell ref="D5:D7"/>
    <mergeCell ref="L5:L7"/>
    <mergeCell ref="M5:M7"/>
    <mergeCell ref="E5:E7"/>
    <mergeCell ref="F5:I5"/>
    <mergeCell ref="F6:F7"/>
    <mergeCell ref="G6:G7"/>
    <mergeCell ref="I6:I7"/>
    <mergeCell ref="J5:J7"/>
    <mergeCell ref="H6:H7"/>
  </mergeCells>
  <pageMargins left="0.7" right="0.7" top="0.75" bottom="0.75" header="0.3" footer="0.3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МЦ</vt:lpstr>
      <vt:lpstr>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Рыклина Александра Олеговна</cp:lastModifiedBy>
  <cp:lastPrinted>2020-10-26T12:52:26Z</cp:lastPrinted>
  <dcterms:created xsi:type="dcterms:W3CDTF">2014-07-28T08:40:21Z</dcterms:created>
  <dcterms:modified xsi:type="dcterms:W3CDTF">2026-06-30T11:26:13Z</dcterms:modified>
</cp:coreProperties>
</file>