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ЛиМТО\МТО\ДОГОВОРЫ\2026\Лоты\301Е Силовые трансформаторы до 20 кВ\Филиал\Расчёт НМЦ\"/>
    </mc:Choice>
  </mc:AlternateContent>
  <bookViews>
    <workbookView xWindow="0" yWindow="0" windowWidth="19440" windowHeight="9390"/>
  </bookViews>
  <sheets>
    <sheet name="Расчет НМЦ лота закупки" sheetId="1" r:id="rId1"/>
    <sheet name="Расчет НМЦ единицы_ Корректиров" sheetId="3" r:id="rId2"/>
  </sheets>
  <definedNames>
    <definedName name="_xlnm._FilterDatabase" localSheetId="1" hidden="1">'Расчет НМЦ единицы_ Корректиров'!$A$5:$N$7</definedName>
    <definedName name="_xlnm._FilterDatabase" localSheetId="0" hidden="1">'Расчет НМЦ лота закупки'!$A$5:$T$9</definedName>
    <definedName name="_xlnm.Print_Area" localSheetId="1">'Расчет НМЦ единицы_ Корректиров'!$A$1:$N$33</definedName>
    <definedName name="_xlnm.Print_Area" localSheetId="0">'Расчет НМЦ лота закупки'!$A$1:$T$29</definedName>
  </definedNames>
  <calcPr calcId="162913"/>
</workbook>
</file>

<file path=xl/calcChain.xml><?xml version="1.0" encoding="utf-8"?>
<calcChain xmlns="http://schemas.openxmlformats.org/spreadsheetml/2006/main">
  <c r="J8" i="1" l="1"/>
  <c r="S6" i="1" l="1"/>
  <c r="F9" i="3" l="1"/>
  <c r="F7" i="3"/>
  <c r="F8" i="3"/>
  <c r="F6" i="3"/>
  <c r="H7" i="3"/>
  <c r="H8" i="3"/>
  <c r="H9" i="3"/>
  <c r="H6" i="3"/>
  <c r="N6" i="3"/>
  <c r="N7" i="3"/>
  <c r="N8" i="3"/>
  <c r="J6" i="3"/>
  <c r="J7" i="3"/>
  <c r="J8" i="3"/>
  <c r="G6" i="1"/>
  <c r="P6" i="1"/>
  <c r="G7" i="1" l="1"/>
  <c r="M6" i="1"/>
  <c r="J6" i="1"/>
  <c r="G9" i="1" l="1"/>
  <c r="G8" i="1" s="1"/>
  <c r="K7" i="1"/>
  <c r="L9" i="3"/>
  <c r="J9" i="3"/>
  <c r="N9" i="3"/>
  <c r="J7" i="1" l="1"/>
  <c r="J9" i="1" s="1"/>
  <c r="L7" i="3"/>
  <c r="L8" i="3"/>
  <c r="L6" i="3"/>
  <c r="S7" i="1" l="1"/>
  <c r="S8" i="1" s="1"/>
  <c r="Q7" i="1"/>
  <c r="N7" i="1"/>
  <c r="H7" i="1"/>
  <c r="E7" i="1"/>
  <c r="S9" i="1" l="1"/>
  <c r="M7" i="1"/>
  <c r="M8" i="1" s="1"/>
  <c r="P7" i="1"/>
  <c r="P8" i="1" s="1"/>
  <c r="P9" i="1" l="1"/>
  <c r="M9" i="1"/>
</calcChain>
</file>

<file path=xl/sharedStrings.xml><?xml version="1.0" encoding="utf-8"?>
<sst xmlns="http://schemas.openxmlformats.org/spreadsheetml/2006/main" count="84" uniqueCount="55">
  <si>
    <t>Краткий текст материала</t>
  </si>
  <si>
    <t>ЕИ</t>
  </si>
  <si>
    <t>№</t>
  </si>
  <si>
    <t>ИТОГО с НДС</t>
  </si>
  <si>
    <t xml:space="preserve">Согласовано, </t>
  </si>
  <si>
    <t>Кол-во</t>
  </si>
  <si>
    <t>Цена, руб. без НДС</t>
  </si>
  <si>
    <t>Справочник цен</t>
  </si>
  <si>
    <t>Цена, руб. с НДС</t>
  </si>
  <si>
    <t>Отчет:</t>
  </si>
  <si>
    <t>Номер материала SAP</t>
  </si>
  <si>
    <t>Сумма, руб. без НДС</t>
  </si>
  <si>
    <t>2. В цене материалов/оборудования включены доставка и все дополнительные расходы.</t>
  </si>
  <si>
    <t>Итог</t>
  </si>
  <si>
    <t>1. Цена была определена как наименьшая среди представленных ТКП.</t>
  </si>
  <si>
    <t>ИТОГО без НДС</t>
  </si>
  <si>
    <t>НДС - 20%</t>
  </si>
  <si>
    <t>За плановую цену принять цену Поставщика №1</t>
  </si>
  <si>
    <t>1. Стоимость лота/закупки была определена как наименьшая среди представленных ТКП.</t>
  </si>
  <si>
    <t>2. В стоимости лота/заукпки материалов/оборудования включены доставка и все дополнительные расходы.</t>
  </si>
  <si>
    <t>Приложение №1</t>
  </si>
  <si>
    <t>И.о. руководителя Дирекции по логистике и МТО</t>
  </si>
  <si>
    <t>______________ /Солянин Р.В./</t>
  </si>
  <si>
    <t xml:space="preserve">Исполнитель: </t>
  </si>
  <si>
    <t>______________ /Курмаев А.В./</t>
  </si>
  <si>
    <t>Начальник управления МТО и логистики УЛиМТО филиала "Тулэнерго" ПАО "МРСК Центра и Приволжья"</t>
  </si>
  <si>
    <t>Справочник МТР</t>
  </si>
  <si>
    <t>Номер материала из Справочника МТР</t>
  </si>
  <si>
    <t>Начальник  УЛиМТО филиала  ПАО "Россети Центр и Приволжье" - "Тулэнерго"</t>
  </si>
  <si>
    <t xml:space="preserve">филиала ПАО «Россети Центр и Приволжье» - «Тулэнерго» </t>
  </si>
  <si>
    <t>Специалист отдела логистики филиала ПАО "Россети Центр и Приволжье"- "Тулэнерго"</t>
  </si>
  <si>
    <t>Приложение №2</t>
  </si>
  <si>
    <t>Поставщик №1</t>
  </si>
  <si>
    <t>Поставщик №2</t>
  </si>
  <si>
    <t>ТНИ НАЛИ-НТЗ-10-01 УХЛ2 10000/100 0,5</t>
  </si>
  <si>
    <t>ТНИ НАЛИ-НТЗ-6-01 УХЛ2 6000/100</t>
  </si>
  <si>
    <t>ТНИ НАЛИ-НТЗ-10-04 УХЛ2 10000/100 0,5</t>
  </si>
  <si>
    <t>Специалист 1-ой категории отдела логистики филиала ПАО "Россети Центр и Приволжье"- "Тулэнерго"</t>
  </si>
  <si>
    <t>______________ /Наместников А.А./</t>
  </si>
  <si>
    <t>Наместников А.А. специалист 1-ой категории отдела логистики</t>
  </si>
  <si>
    <t>E-mail: Namestnikov.AA@tl.mrsk-cp.ru</t>
  </si>
  <si>
    <t>Телефон: +7(4872) 47-87-17, вн. 27-17</t>
  </si>
  <si>
    <t xml:space="preserve">Поставщик №3  </t>
  </si>
  <si>
    <t>Расчет начальной максимальной цены единицы материалов/оборудования 301В от 05.03.2025(трансформаторы напряжения до 20кВ)</t>
  </si>
  <si>
    <t>Трансформатор ОСМ1-4,0 220/220</t>
  </si>
  <si>
    <t>шт.</t>
  </si>
  <si>
    <t>Начальник департамента логистики и МТО ПАО "Россети Центр"</t>
  </si>
  <si>
    <t>______________ /Бордунов А.Ю./</t>
  </si>
  <si>
    <t>______________/Горшкова Н.Е./</t>
  </si>
  <si>
    <t>Начальник отдела логистики филиала  ПАО "Россети Центр и Приволжье" - "Тулэнерго"</t>
  </si>
  <si>
    <t>За расчетную стоимость лота/закупки принять стоимоть из КП №1 от 02.06.2026</t>
  </si>
  <si>
    <t xml:space="preserve">КП №1 от 02.06.2026                        </t>
  </si>
  <si>
    <t xml:space="preserve">КП №2 от 02.06.2026  </t>
  </si>
  <si>
    <t>КП №3 от 02.06.2026</t>
  </si>
  <si>
    <t>Расчет начальной максимальной цены закупки однофазных сухих травнсформаторов малой мощности на 2026 год (лот 301Е Силовые трансформаторы до 20кВ )от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</si>
</sst>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3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Border="1"/>
    <xf numFmtId="4" fontId="3" fillId="0" borderId="0" xfId="0" applyNumberFormat="1" applyFont="1" applyFill="1" applyAlignment="1">
      <alignment vertical="center" wrapText="1"/>
    </xf>
    <xf numFmtId="4" fontId="3" fillId="0" borderId="1" xfId="0" applyNumberFormat="1" applyFont="1" applyFill="1" applyBorder="1"/>
    <xf numFmtId="0" fontId="2" fillId="0" borderId="0" xfId="0" applyFont="1" applyFill="1" applyAlignment="1">
      <alignment horizontal="left"/>
    </xf>
    <xf numFmtId="4" fontId="2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5" fontId="2" fillId="0" borderId="0" xfId="0" applyNumberFormat="1" applyFont="1" applyFill="1"/>
    <xf numFmtId="165" fontId="3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Alignment="1">
      <alignment vertical="center"/>
    </xf>
    <xf numFmtId="165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165" fontId="2" fillId="0" borderId="0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Border="1" applyAlignment="1">
      <alignment horizontal="left"/>
    </xf>
    <xf numFmtId="0" fontId="2" fillId="2" borderId="0" xfId="0" applyFont="1" applyFill="1" applyBorder="1"/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5" fontId="2" fillId="0" borderId="0" xfId="0" applyNumberFormat="1" applyFont="1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9" sqref="A9"/>
      <selection pane="bottomRight" activeCell="U17" sqref="U17"/>
    </sheetView>
  </sheetViews>
  <sheetFormatPr defaultColWidth="9.140625" defaultRowHeight="15" x14ac:dyDescent="0.25"/>
  <cols>
    <col min="1" max="1" width="4.28515625" style="25" customWidth="1"/>
    <col min="2" max="2" width="9.7109375" style="25" customWidth="1"/>
    <col min="3" max="3" width="32.140625" style="33" customWidth="1"/>
    <col min="4" max="4" width="5.5703125" style="25" customWidth="1"/>
    <col min="5" max="5" width="6.7109375" style="25" customWidth="1"/>
    <col min="6" max="6" width="12.140625" style="30" customWidth="1"/>
    <col min="7" max="7" width="13.85546875" style="30" customWidth="1"/>
    <col min="8" max="8" width="7" style="25" customWidth="1"/>
    <col min="9" max="9" width="13.140625" style="42" customWidth="1"/>
    <col min="10" max="10" width="17.5703125" style="25" customWidth="1"/>
    <col min="11" max="11" width="7.28515625" style="25" customWidth="1"/>
    <col min="12" max="12" width="12.42578125" style="25" customWidth="1"/>
    <col min="13" max="13" width="20" style="25" customWidth="1"/>
    <col min="14" max="14" width="7" style="25" customWidth="1"/>
    <col min="15" max="15" width="12.42578125" style="25" customWidth="1"/>
    <col min="16" max="16" width="17.140625" style="25" customWidth="1"/>
    <col min="17" max="17" width="7.7109375" style="25" customWidth="1"/>
    <col min="18" max="18" width="14.42578125" style="25" customWidth="1"/>
    <col min="19" max="19" width="17.5703125" style="25" bestFit="1" customWidth="1"/>
    <col min="20" max="20" width="0" style="25" hidden="1" customWidth="1"/>
    <col min="21" max="16384" width="9.140625" style="25"/>
  </cols>
  <sheetData>
    <row r="1" spans="1:20" x14ac:dyDescent="0.25">
      <c r="R1" s="93" t="s">
        <v>31</v>
      </c>
      <c r="S1" s="94"/>
    </row>
    <row r="2" spans="1:20" s="8" customFormat="1" ht="27.75" customHeight="1" x14ac:dyDescent="0.25">
      <c r="A2" s="96" t="s">
        <v>54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x14ac:dyDescent="0.25">
      <c r="B3" s="28"/>
      <c r="C3" s="29"/>
    </row>
    <row r="4" spans="1:20" ht="54.75" customHeight="1" x14ac:dyDescent="0.25">
      <c r="A4" s="98" t="s">
        <v>2</v>
      </c>
      <c r="B4" s="92" t="s">
        <v>27</v>
      </c>
      <c r="C4" s="92" t="s">
        <v>0</v>
      </c>
      <c r="D4" s="92" t="s">
        <v>1</v>
      </c>
      <c r="E4" s="92" t="s">
        <v>13</v>
      </c>
      <c r="F4" s="92"/>
      <c r="G4" s="92"/>
      <c r="H4" s="92" t="s">
        <v>26</v>
      </c>
      <c r="I4" s="92"/>
      <c r="J4" s="92"/>
      <c r="K4" s="92" t="s">
        <v>51</v>
      </c>
      <c r="L4" s="92"/>
      <c r="M4" s="92"/>
      <c r="N4" s="92" t="s">
        <v>52</v>
      </c>
      <c r="O4" s="92"/>
      <c r="P4" s="92"/>
      <c r="Q4" s="92" t="s">
        <v>53</v>
      </c>
      <c r="R4" s="92"/>
      <c r="S4" s="92"/>
    </row>
    <row r="5" spans="1:20" s="8" customFormat="1" ht="64.5" customHeight="1" x14ac:dyDescent="0.25">
      <c r="A5" s="98"/>
      <c r="B5" s="92"/>
      <c r="C5" s="92"/>
      <c r="D5" s="92"/>
      <c r="E5" s="64" t="s">
        <v>5</v>
      </c>
      <c r="F5" s="64" t="s">
        <v>6</v>
      </c>
      <c r="G5" s="64" t="s">
        <v>11</v>
      </c>
      <c r="H5" s="64" t="s">
        <v>5</v>
      </c>
      <c r="I5" s="66" t="s">
        <v>6</v>
      </c>
      <c r="J5" s="64" t="s">
        <v>11</v>
      </c>
      <c r="K5" s="64" t="s">
        <v>5</v>
      </c>
      <c r="L5" s="64" t="s">
        <v>6</v>
      </c>
      <c r="M5" s="64" t="s">
        <v>11</v>
      </c>
      <c r="N5" s="64" t="s">
        <v>5</v>
      </c>
      <c r="O5" s="64" t="s">
        <v>6</v>
      </c>
      <c r="P5" s="64" t="s">
        <v>11</v>
      </c>
      <c r="Q5" s="64" t="s">
        <v>5</v>
      </c>
      <c r="R5" s="64" t="s">
        <v>6</v>
      </c>
      <c r="S5" s="64" t="s">
        <v>11</v>
      </c>
    </row>
    <row r="6" spans="1:20" s="8" customFormat="1" ht="20.25" customHeight="1" x14ac:dyDescent="0.25">
      <c r="A6" s="81">
        <v>1</v>
      </c>
      <c r="B6" s="83">
        <v>2425661</v>
      </c>
      <c r="C6" s="84" t="s">
        <v>44</v>
      </c>
      <c r="D6" s="69" t="s">
        <v>45</v>
      </c>
      <c r="E6" s="62">
        <v>3</v>
      </c>
      <c r="F6" s="63">
        <v>57336.065569999999</v>
      </c>
      <c r="G6" s="47">
        <f>E6*F6</f>
        <v>172008.19670999999</v>
      </c>
      <c r="H6" s="62">
        <v>3</v>
      </c>
      <c r="I6" s="47">
        <v>48644.480000000003</v>
      </c>
      <c r="J6" s="47">
        <f>H6*I6</f>
        <v>145933.44</v>
      </c>
      <c r="K6" s="62">
        <v>3</v>
      </c>
      <c r="L6" s="63">
        <v>57336.065569999999</v>
      </c>
      <c r="M6" s="47">
        <f>K6*L6</f>
        <v>172008.19670999999</v>
      </c>
      <c r="N6" s="62">
        <v>3</v>
      </c>
      <c r="O6" s="56">
        <v>61475.409800000001</v>
      </c>
      <c r="P6" s="47">
        <f>N6*O6</f>
        <v>184426.22940000001</v>
      </c>
      <c r="Q6" s="62">
        <v>3</v>
      </c>
      <c r="R6" s="56">
        <v>65327.868799999997</v>
      </c>
      <c r="S6" s="56">
        <f>R6*Q6</f>
        <v>195983.60639999999</v>
      </c>
    </row>
    <row r="7" spans="1:20" s="31" customFormat="1" ht="14.25" customHeight="1" x14ac:dyDescent="0.25">
      <c r="A7" s="90" t="s">
        <v>15</v>
      </c>
      <c r="B7" s="90"/>
      <c r="C7" s="90"/>
      <c r="D7" s="80"/>
      <c r="E7" s="89">
        <f>SUM(E6:E6)</f>
        <v>3</v>
      </c>
      <c r="F7" s="60"/>
      <c r="G7" s="82">
        <f>SUM(G6:G6)</f>
        <v>172008.19670999999</v>
      </c>
      <c r="H7" s="80">
        <f>SUM(H6:H6)</f>
        <v>3</v>
      </c>
      <c r="I7" s="53"/>
      <c r="J7" s="60">
        <f>SUM(J6:J6)</f>
        <v>145933.44</v>
      </c>
      <c r="K7" s="60">
        <f>SUM(K6:K6)</f>
        <v>3</v>
      </c>
      <c r="L7" s="60"/>
      <c r="M7" s="60">
        <f>SUM(M6:M6)</f>
        <v>172008.19670999999</v>
      </c>
      <c r="N7" s="60">
        <f>SUM(N6:N6)</f>
        <v>3</v>
      </c>
      <c r="O7" s="60"/>
      <c r="P7" s="60">
        <f>SUM(P6:P6)</f>
        <v>184426.22940000001</v>
      </c>
      <c r="Q7" s="60">
        <f>SUM(Q6:Q6)</f>
        <v>3</v>
      </c>
      <c r="R7" s="53"/>
      <c r="S7" s="60">
        <f>SUM(S6:S6)</f>
        <v>195983.60639999999</v>
      </c>
    </row>
    <row r="8" spans="1:20" s="24" customFormat="1" ht="15" customHeight="1" x14ac:dyDescent="0.25">
      <c r="A8" s="90" t="s">
        <v>16</v>
      </c>
      <c r="B8" s="90"/>
      <c r="C8" s="90"/>
      <c r="D8" s="7"/>
      <c r="E8" s="7"/>
      <c r="F8" s="7"/>
      <c r="G8" s="12">
        <f>G9-G7</f>
        <v>37841.803276199993</v>
      </c>
      <c r="H8" s="12"/>
      <c r="I8" s="54"/>
      <c r="J8" s="60">
        <f>J7*0.22</f>
        <v>32105.356800000001</v>
      </c>
      <c r="K8" s="60"/>
      <c r="L8" s="60"/>
      <c r="M8" s="60">
        <f>M7*0.22</f>
        <v>37841.8032762</v>
      </c>
      <c r="N8" s="60"/>
      <c r="O8" s="60"/>
      <c r="P8" s="60">
        <f>P7*0.22</f>
        <v>40573.770468000002</v>
      </c>
      <c r="Q8" s="54"/>
      <c r="R8" s="54"/>
      <c r="S8" s="60">
        <f>S7*0.22</f>
        <v>43116.393407999996</v>
      </c>
      <c r="T8" s="31"/>
    </row>
    <row r="9" spans="1:20" s="24" customFormat="1" ht="15" customHeight="1" x14ac:dyDescent="0.25">
      <c r="A9" s="90" t="s">
        <v>3</v>
      </c>
      <c r="B9" s="90"/>
      <c r="C9" s="90"/>
      <c r="D9" s="12"/>
      <c r="E9" s="67"/>
      <c r="F9" s="79"/>
      <c r="G9" s="32">
        <f>G7*1.22</f>
        <v>209849.99998619998</v>
      </c>
      <c r="H9" s="32"/>
      <c r="I9" s="55"/>
      <c r="J9" s="61">
        <f>SUM(J7:J8)</f>
        <v>178038.79680000001</v>
      </c>
      <c r="K9" s="61"/>
      <c r="L9" s="61"/>
      <c r="M9" s="61">
        <f>SUM(M7:M8)</f>
        <v>209849.99998619998</v>
      </c>
      <c r="N9" s="61"/>
      <c r="O9" s="61"/>
      <c r="P9" s="61">
        <f>SUM(P7:P8)</f>
        <v>224999.99986800001</v>
      </c>
      <c r="Q9" s="55"/>
      <c r="R9" s="55"/>
      <c r="S9" s="60">
        <f>SUM(S7:S8)</f>
        <v>239099.99980799999</v>
      </c>
      <c r="T9" s="31"/>
    </row>
    <row r="10" spans="1:20" x14ac:dyDescent="0.25">
      <c r="E10" s="30"/>
      <c r="G10" s="85"/>
      <c r="J10" s="34"/>
      <c r="K10" s="34"/>
      <c r="L10" s="34"/>
      <c r="M10" s="34"/>
      <c r="N10" s="34"/>
      <c r="O10" s="34"/>
      <c r="P10" s="34"/>
    </row>
    <row r="11" spans="1:20" x14ac:dyDescent="0.25">
      <c r="B11" s="97" t="s">
        <v>9</v>
      </c>
      <c r="C11" s="97"/>
      <c r="D11" s="97"/>
      <c r="E11" s="97"/>
      <c r="F11" s="97"/>
      <c r="G11" s="97"/>
      <c r="H11" s="97"/>
      <c r="I11" s="97"/>
      <c r="J11" s="97"/>
      <c r="K11" s="35"/>
      <c r="L11" s="35"/>
      <c r="M11" s="35"/>
      <c r="N11" s="48"/>
      <c r="O11" s="48"/>
      <c r="P11" s="48"/>
    </row>
    <row r="12" spans="1:20" x14ac:dyDescent="0.25">
      <c r="B12" s="35" t="s">
        <v>50</v>
      </c>
      <c r="C12" s="35"/>
      <c r="D12" s="35"/>
      <c r="E12" s="35"/>
      <c r="F12" s="35"/>
      <c r="G12" s="35"/>
      <c r="H12" s="35"/>
      <c r="I12" s="43"/>
      <c r="J12" s="35"/>
      <c r="K12" s="35"/>
      <c r="L12" s="35"/>
      <c r="M12" s="35"/>
      <c r="N12" s="48"/>
      <c r="O12" s="48"/>
      <c r="P12" s="48"/>
    </row>
    <row r="13" spans="1:20" ht="15" customHeight="1" x14ac:dyDescent="0.25">
      <c r="B13" s="91" t="s">
        <v>18</v>
      </c>
      <c r="C13" s="91"/>
      <c r="D13" s="91"/>
      <c r="E13" s="91"/>
      <c r="F13" s="91"/>
      <c r="G13" s="91"/>
      <c r="H13" s="91"/>
      <c r="I13" s="91"/>
      <c r="J13" s="91"/>
      <c r="K13" s="27"/>
      <c r="L13" s="27"/>
      <c r="M13" s="27"/>
      <c r="N13" s="49"/>
      <c r="O13" s="49"/>
      <c r="P13" s="49"/>
    </row>
    <row r="14" spans="1:20" ht="15" customHeight="1" x14ac:dyDescent="0.25">
      <c r="B14" s="25" t="s">
        <v>19</v>
      </c>
      <c r="C14" s="25"/>
      <c r="E14" s="36"/>
      <c r="F14" s="36"/>
      <c r="G14" s="25"/>
    </row>
    <row r="15" spans="1:20" x14ac:dyDescent="0.25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spans="1:20" ht="30.75" customHeight="1" x14ac:dyDescent="0.25">
      <c r="B16" s="91" t="s">
        <v>37</v>
      </c>
      <c r="C16" s="95"/>
      <c r="D16" s="95"/>
      <c r="E16" s="95"/>
      <c r="F16" s="95"/>
      <c r="G16" s="57"/>
      <c r="I16" s="57"/>
      <c r="J16" s="25" t="s">
        <v>38</v>
      </c>
      <c r="K16" s="57"/>
      <c r="L16" s="57"/>
      <c r="M16" s="57"/>
      <c r="N16" s="57"/>
      <c r="O16" s="57"/>
      <c r="P16" s="57"/>
      <c r="Q16" s="57"/>
      <c r="R16" s="57"/>
    </row>
    <row r="17" spans="1:19" x14ac:dyDescent="0.25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x14ac:dyDescent="0.25"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</row>
    <row r="19" spans="1:19" x14ac:dyDescent="0.25">
      <c r="B19" s="88" t="s">
        <v>49</v>
      </c>
      <c r="C19" s="87"/>
      <c r="D19" s="87"/>
      <c r="E19" s="87"/>
      <c r="F19" s="87"/>
      <c r="G19" s="87"/>
      <c r="H19" s="87"/>
      <c r="I19" s="87"/>
      <c r="J19" s="25" t="s">
        <v>48</v>
      </c>
      <c r="K19" s="87"/>
      <c r="L19" s="87"/>
      <c r="M19" s="87"/>
      <c r="N19" s="87"/>
      <c r="O19" s="87"/>
      <c r="P19" s="87"/>
      <c r="Q19" s="87"/>
      <c r="R19" s="87"/>
      <c r="S19" s="87"/>
    </row>
    <row r="20" spans="1:19" x14ac:dyDescent="0.25">
      <c r="B20" s="88"/>
      <c r="C20" s="87"/>
      <c r="D20" s="87"/>
      <c r="E20" s="87"/>
      <c r="F20" s="87"/>
      <c r="G20" s="87"/>
      <c r="H20" s="87"/>
      <c r="I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1:19" s="26" customFormat="1" x14ac:dyDescent="0.25">
      <c r="A21" s="25"/>
      <c r="B21" s="25"/>
      <c r="C21" s="25"/>
      <c r="D21" s="25"/>
      <c r="E21" s="36"/>
      <c r="F21" s="36"/>
      <c r="G21" s="25"/>
      <c r="H21" s="25"/>
      <c r="I21" s="42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s="26" customFormat="1" x14ac:dyDescent="0.25">
      <c r="B22" s="26" t="s">
        <v>28</v>
      </c>
      <c r="D22" s="37"/>
      <c r="E22" s="38"/>
      <c r="F22" s="39"/>
      <c r="I22" s="44"/>
      <c r="J22" s="25" t="s">
        <v>24</v>
      </c>
      <c r="M22" s="50"/>
      <c r="N22" s="50"/>
      <c r="O22" s="50"/>
      <c r="P22" s="50"/>
      <c r="Q22" s="50"/>
    </row>
    <row r="23" spans="1:19" s="26" customFormat="1" x14ac:dyDescent="0.25">
      <c r="B23" s="37"/>
      <c r="C23" s="40"/>
      <c r="D23" s="37"/>
      <c r="E23" s="38"/>
      <c r="F23" s="39"/>
      <c r="I23" s="44"/>
      <c r="M23" s="51"/>
      <c r="N23" s="51"/>
      <c r="O23" s="51"/>
      <c r="P23" s="51"/>
      <c r="Q23" s="52"/>
      <c r="R23" s="44"/>
    </row>
    <row r="24" spans="1:19" s="26" customFormat="1" x14ac:dyDescent="0.25">
      <c r="B24" s="41" t="s">
        <v>4</v>
      </c>
      <c r="C24" s="41"/>
      <c r="D24" s="41"/>
      <c r="E24" s="41"/>
      <c r="F24" s="41"/>
      <c r="I24" s="44"/>
      <c r="M24" s="51"/>
      <c r="N24" s="51"/>
      <c r="O24" s="51"/>
      <c r="P24" s="51"/>
      <c r="Q24" s="52"/>
      <c r="R24" s="44"/>
    </row>
    <row r="25" spans="1:19" x14ac:dyDescent="0.25">
      <c r="B25" s="28" t="s">
        <v>46</v>
      </c>
      <c r="C25" s="29"/>
      <c r="D25" s="28"/>
      <c r="E25" s="28"/>
      <c r="F25" s="28"/>
      <c r="I25" s="45"/>
      <c r="J25" s="28" t="s">
        <v>47</v>
      </c>
      <c r="K25" s="28"/>
      <c r="L25" s="28"/>
      <c r="M25" s="51"/>
      <c r="N25" s="51"/>
      <c r="O25" s="51"/>
      <c r="P25" s="51"/>
      <c r="Q25" s="52"/>
      <c r="R25" s="44"/>
    </row>
    <row r="26" spans="1:19" x14ac:dyDescent="0.25">
      <c r="M26" s="51"/>
      <c r="N26" s="51"/>
      <c r="O26" s="51"/>
      <c r="P26" s="51"/>
      <c r="Q26" s="52"/>
      <c r="R26" s="44"/>
    </row>
    <row r="27" spans="1:19" x14ac:dyDescent="0.25">
      <c r="B27" s="58" t="s">
        <v>23</v>
      </c>
      <c r="C27" s="59"/>
      <c r="M27" s="51"/>
      <c r="N27" s="51"/>
      <c r="O27" s="51"/>
      <c r="P27" s="51"/>
      <c r="Q27" s="52"/>
      <c r="R27" s="44"/>
    </row>
    <row r="28" spans="1:19" x14ac:dyDescent="0.25">
      <c r="B28" s="58" t="s">
        <v>39</v>
      </c>
      <c r="C28" s="59"/>
    </row>
    <row r="29" spans="1:19" x14ac:dyDescent="0.25">
      <c r="B29" s="58" t="s">
        <v>29</v>
      </c>
      <c r="C29" s="59"/>
    </row>
    <row r="30" spans="1:19" x14ac:dyDescent="0.25">
      <c r="B30" s="58" t="s">
        <v>41</v>
      </c>
      <c r="C30" s="59"/>
    </row>
    <row r="31" spans="1:19" x14ac:dyDescent="0.25">
      <c r="B31" s="58" t="s">
        <v>40</v>
      </c>
      <c r="C31" s="59"/>
    </row>
  </sheetData>
  <autoFilter ref="A5:T9"/>
  <sortState ref="A7:T10">
    <sortCondition ref="D7"/>
  </sortState>
  <mergeCells count="18">
    <mergeCell ref="B16:F16"/>
    <mergeCell ref="K4:M4"/>
    <mergeCell ref="A2:S2"/>
    <mergeCell ref="B11:J11"/>
    <mergeCell ref="A4:A5"/>
    <mergeCell ref="B15:S15"/>
    <mergeCell ref="Q4:S4"/>
    <mergeCell ref="H4:J4"/>
    <mergeCell ref="E4:G4"/>
    <mergeCell ref="D4:D5"/>
    <mergeCell ref="C4:C5"/>
    <mergeCell ref="B4:B5"/>
    <mergeCell ref="A7:C7"/>
    <mergeCell ref="A9:C9"/>
    <mergeCell ref="A8:C8"/>
    <mergeCell ref="B13:J13"/>
    <mergeCell ref="N4:P4"/>
    <mergeCell ref="R1:S1"/>
  </mergeCells>
  <printOptions horizontalCentered="1"/>
  <pageMargins left="0" right="0" top="0.78740157480314965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="90" zoomScaleNormal="90" zoomScaleSheetLayoutView="80" workbookViewId="0">
      <selection activeCell="R13" sqref="R13"/>
    </sheetView>
  </sheetViews>
  <sheetFormatPr defaultColWidth="9.140625" defaultRowHeight="15" x14ac:dyDescent="0.25"/>
  <cols>
    <col min="1" max="1" width="3.85546875" style="1" customWidth="1"/>
    <col min="2" max="2" width="12.7109375" style="25" customWidth="1"/>
    <col min="3" max="3" width="48.85546875" style="4" customWidth="1"/>
    <col min="4" max="4" width="5" style="1" customWidth="1"/>
    <col min="5" max="5" width="14.85546875" style="2" bestFit="1" customWidth="1"/>
    <col min="6" max="6" width="12.42578125" style="2" customWidth="1"/>
    <col min="7" max="7" width="15" style="1" bestFit="1" customWidth="1"/>
    <col min="8" max="8" width="11.42578125" style="1" customWidth="1"/>
    <col min="9" max="9" width="15" style="1" bestFit="1" customWidth="1"/>
    <col min="10" max="10" width="12.28515625" style="1" customWidth="1"/>
    <col min="11" max="11" width="12.85546875" style="10" bestFit="1" customWidth="1"/>
    <col min="12" max="12" width="12.42578125" style="10" customWidth="1"/>
    <col min="13" max="13" width="16.42578125" style="10" bestFit="1" customWidth="1"/>
    <col min="14" max="14" width="14" style="10" customWidth="1"/>
    <col min="15" max="16384" width="9.140625" style="1"/>
  </cols>
  <sheetData>
    <row r="1" spans="1:14" x14ac:dyDescent="0.25">
      <c r="N1" s="20" t="s">
        <v>20</v>
      </c>
    </row>
    <row r="2" spans="1:14" s="3" customFormat="1" ht="27.75" customHeight="1" x14ac:dyDescent="0.25">
      <c r="A2" s="101" t="s">
        <v>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x14ac:dyDescent="0.25">
      <c r="B3" s="28"/>
      <c r="C3" s="6"/>
    </row>
    <row r="4" spans="1:14" ht="58.5" customHeight="1" x14ac:dyDescent="0.25">
      <c r="A4" s="102" t="s">
        <v>2</v>
      </c>
      <c r="B4" s="92" t="s">
        <v>10</v>
      </c>
      <c r="C4" s="92" t="s">
        <v>0</v>
      </c>
      <c r="D4" s="92" t="s">
        <v>1</v>
      </c>
      <c r="E4" s="92" t="s">
        <v>13</v>
      </c>
      <c r="F4" s="92"/>
      <c r="G4" s="92" t="s">
        <v>7</v>
      </c>
      <c r="H4" s="92"/>
      <c r="I4" s="92" t="s">
        <v>32</v>
      </c>
      <c r="J4" s="92"/>
      <c r="K4" s="92" t="s">
        <v>33</v>
      </c>
      <c r="L4" s="92"/>
      <c r="M4" s="92" t="s">
        <v>42</v>
      </c>
      <c r="N4" s="92"/>
    </row>
    <row r="5" spans="1:14" s="3" customFormat="1" ht="64.5" customHeight="1" x14ac:dyDescent="0.25">
      <c r="A5" s="102"/>
      <c r="B5" s="92"/>
      <c r="C5" s="92"/>
      <c r="D5" s="92"/>
      <c r="E5" s="64" t="s">
        <v>6</v>
      </c>
      <c r="F5" s="64" t="s">
        <v>8</v>
      </c>
      <c r="G5" s="64" t="s">
        <v>6</v>
      </c>
      <c r="H5" s="64" t="s">
        <v>8</v>
      </c>
      <c r="I5" s="64" t="s">
        <v>6</v>
      </c>
      <c r="J5" s="64" t="s">
        <v>8</v>
      </c>
      <c r="K5" s="64" t="s">
        <v>6</v>
      </c>
      <c r="L5" s="64" t="s">
        <v>8</v>
      </c>
      <c r="M5" s="64" t="s">
        <v>6</v>
      </c>
      <c r="N5" s="64" t="s">
        <v>8</v>
      </c>
    </row>
    <row r="6" spans="1:14" s="3" customFormat="1" ht="18.75" customHeight="1" x14ac:dyDescent="0.25">
      <c r="A6" s="65">
        <v>1</v>
      </c>
      <c r="B6" s="68">
        <v>2412481</v>
      </c>
      <c r="C6" s="69" t="s">
        <v>35</v>
      </c>
      <c r="D6" s="69"/>
      <c r="E6" s="63">
        <v>145500</v>
      </c>
      <c r="F6" s="47">
        <f>E6*1.2</f>
        <v>174600</v>
      </c>
      <c r="G6" s="86">
        <v>0</v>
      </c>
      <c r="H6" s="47">
        <f>G6*1.2</f>
        <v>0</v>
      </c>
      <c r="I6" s="63">
        <v>145500</v>
      </c>
      <c r="J6" s="75">
        <f t="shared" ref="J6:J8" si="0">I6*1.2</f>
        <v>174600</v>
      </c>
      <c r="K6" s="47">
        <v>156333.3333</v>
      </c>
      <c r="L6" s="47">
        <f>K6*1.2</f>
        <v>187599.99995999999</v>
      </c>
      <c r="M6" s="56">
        <v>164150</v>
      </c>
      <c r="N6" s="76">
        <f t="shared" ref="N6:N8" si="1">M6*1.2</f>
        <v>196980</v>
      </c>
    </row>
    <row r="7" spans="1:14" s="3" customFormat="1" ht="18.75" customHeight="1" x14ac:dyDescent="0.25">
      <c r="A7" s="65">
        <v>2</v>
      </c>
      <c r="B7" s="68">
        <v>2375513</v>
      </c>
      <c r="C7" s="69" t="s">
        <v>34</v>
      </c>
      <c r="D7" s="69"/>
      <c r="E7" s="63">
        <v>147262.5</v>
      </c>
      <c r="F7" s="47">
        <f t="shared" ref="F7:F8" si="2">E7*1.2</f>
        <v>176715</v>
      </c>
      <c r="G7" s="86">
        <v>0</v>
      </c>
      <c r="H7" s="47">
        <f t="shared" ref="H7:H9" si="3">G7*1.2</f>
        <v>0</v>
      </c>
      <c r="I7" s="63">
        <v>147262.5</v>
      </c>
      <c r="J7" s="75">
        <f t="shared" si="0"/>
        <v>176715</v>
      </c>
      <c r="K7" s="47">
        <v>158633.3333</v>
      </c>
      <c r="L7" s="47">
        <f>K7*1.2</f>
        <v>190359.99995999999</v>
      </c>
      <c r="M7" s="56">
        <v>166565</v>
      </c>
      <c r="N7" s="76">
        <f t="shared" si="1"/>
        <v>199878</v>
      </c>
    </row>
    <row r="8" spans="1:14" s="3" customFormat="1" ht="18.75" customHeight="1" x14ac:dyDescent="0.25">
      <c r="A8" s="65">
        <v>3</v>
      </c>
      <c r="B8" s="68">
        <v>2414635</v>
      </c>
      <c r="C8" s="69" t="s">
        <v>36</v>
      </c>
      <c r="D8" s="69"/>
      <c r="E8" s="63">
        <v>147262.5</v>
      </c>
      <c r="F8" s="47">
        <f t="shared" si="2"/>
        <v>176715</v>
      </c>
      <c r="G8" s="86">
        <v>0</v>
      </c>
      <c r="H8" s="47">
        <f t="shared" si="3"/>
        <v>0</v>
      </c>
      <c r="I8" s="63">
        <v>147262.5</v>
      </c>
      <c r="J8" s="75">
        <f t="shared" si="0"/>
        <v>176715</v>
      </c>
      <c r="K8" s="47">
        <v>158633.3333</v>
      </c>
      <c r="L8" s="47">
        <f>K8*1.2</f>
        <v>190359.99995999999</v>
      </c>
      <c r="M8" s="56">
        <v>166565</v>
      </c>
      <c r="N8" s="76">
        <f t="shared" si="1"/>
        <v>199878</v>
      </c>
    </row>
    <row r="9" spans="1:14" ht="19.5" customHeight="1" x14ac:dyDescent="0.25">
      <c r="A9" s="65">
        <v>4</v>
      </c>
      <c r="B9" s="77"/>
      <c r="C9" s="78"/>
      <c r="D9" s="78"/>
      <c r="E9" s="74"/>
      <c r="F9" s="47">
        <f>E9*1.2</f>
        <v>0</v>
      </c>
      <c r="G9" s="86">
        <v>0</v>
      </c>
      <c r="H9" s="47">
        <f t="shared" si="3"/>
        <v>0</v>
      </c>
      <c r="I9" s="75"/>
      <c r="J9" s="75">
        <f>I9*1.2</f>
        <v>0</v>
      </c>
      <c r="K9" s="76"/>
      <c r="L9" s="76">
        <f>K9*1.2</f>
        <v>0</v>
      </c>
      <c r="M9" s="76"/>
      <c r="N9" s="76">
        <f>M9*1.2</f>
        <v>0</v>
      </c>
    </row>
    <row r="10" spans="1:14" x14ac:dyDescent="0.25">
      <c r="A10" s="70"/>
      <c r="B10" s="71"/>
      <c r="C10" s="72"/>
      <c r="D10" s="2"/>
      <c r="E10" s="30"/>
      <c r="G10" s="2"/>
      <c r="H10" s="2"/>
      <c r="I10" s="2"/>
      <c r="J10" s="2"/>
      <c r="K10" s="73"/>
      <c r="L10" s="73"/>
      <c r="M10" s="73"/>
      <c r="N10" s="73"/>
    </row>
    <row r="11" spans="1:14" x14ac:dyDescent="0.25">
      <c r="A11" s="23"/>
      <c r="B11" s="99" t="s">
        <v>9</v>
      </c>
      <c r="C11" s="99"/>
      <c r="D11" s="99"/>
      <c r="E11" s="99"/>
      <c r="F11" s="99"/>
      <c r="G11" s="99"/>
      <c r="H11" s="99"/>
      <c r="I11" s="99"/>
      <c r="J11" s="99"/>
    </row>
    <row r="12" spans="1:14" x14ac:dyDescent="0.25">
      <c r="A12" s="23"/>
      <c r="B12" s="46" t="s">
        <v>17</v>
      </c>
      <c r="C12" s="22"/>
      <c r="D12" s="22"/>
      <c r="E12" s="22"/>
      <c r="F12" s="22"/>
      <c r="G12" s="22"/>
      <c r="H12" s="22"/>
      <c r="I12" s="22"/>
      <c r="J12" s="22"/>
    </row>
    <row r="13" spans="1:14" x14ac:dyDescent="0.25">
      <c r="A13" s="23"/>
      <c r="B13" s="100" t="s">
        <v>14</v>
      </c>
      <c r="C13" s="100"/>
      <c r="D13" s="100"/>
      <c r="E13" s="100"/>
      <c r="F13" s="100"/>
      <c r="G13" s="100"/>
      <c r="H13" s="100"/>
      <c r="I13" s="100"/>
      <c r="J13" s="100"/>
    </row>
    <row r="14" spans="1:14" x14ac:dyDescent="0.25">
      <c r="A14" s="23"/>
      <c r="B14" s="25" t="s">
        <v>12</v>
      </c>
      <c r="C14" s="1"/>
      <c r="E14" s="16"/>
      <c r="F14" s="16"/>
    </row>
    <row r="15" spans="1:14" x14ac:dyDescent="0.25">
      <c r="C15" s="1"/>
      <c r="E15" s="16"/>
      <c r="F15" s="16"/>
    </row>
    <row r="16" spans="1:14" x14ac:dyDescent="0.25">
      <c r="B16" s="25" t="s">
        <v>30</v>
      </c>
      <c r="C16" s="1"/>
      <c r="E16" s="16"/>
      <c r="F16" s="16"/>
      <c r="H16" s="1" t="s">
        <v>38</v>
      </c>
      <c r="I16" s="10"/>
      <c r="J16" s="10"/>
      <c r="K16" s="1"/>
      <c r="L16" s="1"/>
    </row>
    <row r="17" spans="1:14" x14ac:dyDescent="0.25">
      <c r="C17" s="1"/>
      <c r="E17" s="16"/>
      <c r="F17" s="16"/>
    </row>
    <row r="18" spans="1:14" s="9" customFormat="1" ht="15" customHeight="1" x14ac:dyDescent="0.25">
      <c r="A18" s="1"/>
      <c r="B18" s="25"/>
      <c r="C18" s="1"/>
      <c r="D18" s="1"/>
      <c r="E18" s="16"/>
      <c r="F18" s="16"/>
      <c r="G18" s="1"/>
      <c r="H18" s="1"/>
      <c r="I18" s="1"/>
      <c r="J18" s="1"/>
      <c r="K18" s="10"/>
      <c r="L18" s="10"/>
      <c r="M18" s="10"/>
      <c r="N18" s="10"/>
    </row>
    <row r="19" spans="1:14" s="26" customFormat="1" ht="15" customHeight="1" x14ac:dyDescent="0.25">
      <c r="A19" s="25"/>
      <c r="B19" s="91" t="s">
        <v>25</v>
      </c>
      <c r="C19" s="91"/>
      <c r="D19" s="91"/>
      <c r="E19" s="91"/>
      <c r="F19" s="91"/>
      <c r="G19" s="91"/>
      <c r="H19" s="25" t="s">
        <v>24</v>
      </c>
    </row>
    <row r="20" spans="1:14" s="9" customFormat="1" x14ac:dyDescent="0.25">
      <c r="A20" s="1"/>
      <c r="B20" s="37"/>
      <c r="C20" s="17"/>
      <c r="D20" s="13"/>
      <c r="E20" s="14"/>
      <c r="F20" s="15"/>
      <c r="K20" s="11"/>
      <c r="L20" s="11"/>
      <c r="M20" s="11"/>
      <c r="N20" s="11"/>
    </row>
    <row r="21" spans="1:14" s="9" customFormat="1" x14ac:dyDescent="0.25">
      <c r="A21" s="1"/>
      <c r="B21" s="41" t="s">
        <v>4</v>
      </c>
      <c r="C21" s="18"/>
      <c r="D21" s="18"/>
      <c r="E21" s="19"/>
      <c r="F21" s="19"/>
      <c r="K21" s="11"/>
      <c r="L21" s="11"/>
      <c r="M21" s="11"/>
      <c r="N21" s="11"/>
    </row>
    <row r="22" spans="1:14" x14ac:dyDescent="0.25">
      <c r="B22" s="28" t="s">
        <v>21</v>
      </c>
      <c r="C22" s="6"/>
      <c r="D22" s="5"/>
      <c r="E22" s="5"/>
      <c r="F22" s="5"/>
      <c r="H22" s="5" t="s">
        <v>22</v>
      </c>
      <c r="I22" s="5"/>
      <c r="J22" s="21"/>
    </row>
    <row r="23" spans="1:14" x14ac:dyDescent="0.25">
      <c r="E23" s="1"/>
      <c r="G23" s="2"/>
      <c r="K23" s="1"/>
      <c r="L23" s="1"/>
      <c r="M23" s="1"/>
      <c r="N23" s="1"/>
    </row>
    <row r="24" spans="1:14" x14ac:dyDescent="0.25">
      <c r="A24" s="9"/>
      <c r="C24" s="1"/>
      <c r="E24" s="16"/>
      <c r="F24" s="16"/>
    </row>
    <row r="25" spans="1:14" s="9" customFormat="1" x14ac:dyDescent="0.25">
      <c r="B25" s="25"/>
      <c r="D25" s="13"/>
      <c r="E25" s="14"/>
      <c r="F25" s="15"/>
      <c r="H25" s="1"/>
      <c r="K25" s="11"/>
      <c r="L25" s="11"/>
      <c r="M25" s="11"/>
      <c r="N25" s="11"/>
    </row>
    <row r="26" spans="1:14" s="9" customFormat="1" x14ac:dyDescent="0.25">
      <c r="B26" s="26"/>
      <c r="C26" s="17"/>
      <c r="D26" s="13"/>
      <c r="E26" s="14"/>
      <c r="F26" s="15"/>
      <c r="H26" s="1"/>
      <c r="K26" s="11"/>
      <c r="L26" s="11"/>
      <c r="M26" s="11"/>
      <c r="N26" s="11"/>
    </row>
    <row r="27" spans="1:14" s="9" customFormat="1" x14ac:dyDescent="0.25">
      <c r="A27" s="1"/>
      <c r="B27" s="37"/>
      <c r="C27" s="18"/>
      <c r="D27" s="18"/>
      <c r="E27" s="19"/>
      <c r="F27" s="19"/>
      <c r="K27" s="11"/>
      <c r="L27" s="11"/>
      <c r="M27" s="11"/>
      <c r="N27" s="11"/>
    </row>
    <row r="28" spans="1:14" s="9" customFormat="1" x14ac:dyDescent="0.25">
      <c r="A28" s="1"/>
      <c r="B28" s="41"/>
      <c r="C28" s="18"/>
      <c r="D28" s="18"/>
      <c r="E28" s="19"/>
      <c r="F28" s="19"/>
      <c r="K28" s="11"/>
      <c r="L28" s="11"/>
      <c r="M28" s="11"/>
      <c r="N28" s="11"/>
    </row>
    <row r="29" spans="1:14" x14ac:dyDescent="0.25">
      <c r="B29" s="41"/>
    </row>
    <row r="30" spans="1:14" x14ac:dyDescent="0.25">
      <c r="A30" s="9"/>
    </row>
    <row r="31" spans="1:14" x14ac:dyDescent="0.25">
      <c r="A31" s="9"/>
    </row>
    <row r="32" spans="1:14" x14ac:dyDescent="0.25">
      <c r="A32" s="9"/>
    </row>
    <row r="33" spans="1:1" x14ac:dyDescent="0.25">
      <c r="A33" s="9"/>
    </row>
  </sheetData>
  <autoFilter ref="A5:N7"/>
  <mergeCells count="13">
    <mergeCell ref="B19:G19"/>
    <mergeCell ref="B11:J11"/>
    <mergeCell ref="B13:J13"/>
    <mergeCell ref="A2:N2"/>
    <mergeCell ref="A4:A5"/>
    <mergeCell ref="B4:B5"/>
    <mergeCell ref="C4:C5"/>
    <mergeCell ref="D4:D5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НМЦ лота закупки</vt:lpstr>
      <vt:lpstr>Расчет НМЦ единицы_ Корректиров</vt:lpstr>
      <vt:lpstr>'Расчет НМЦ единицы_ Корректиров'!Область_печати</vt:lpstr>
      <vt:lpstr>'Расчет НМЦ лота закупки'!Область_печати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Солянин Роман Валерьевич</dc:creator>
  <cp:lastModifiedBy>Наместников Андрей Александрович</cp:lastModifiedBy>
  <cp:lastPrinted>2026-06-02T11:40:25Z</cp:lastPrinted>
  <dcterms:created xsi:type="dcterms:W3CDTF">2014-06-26T05:52:50Z</dcterms:created>
  <dcterms:modified xsi:type="dcterms:W3CDTF">2026-06-02T12:15:40Z</dcterms:modified>
</cp:coreProperties>
</file>