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КОНТРАКТНЫЙ ОТДЕЛ\223-ФЗ (2026 год)\ЗАКУПКИ\СЦО\Кемерово\ЗП-26-000000021140_поставка угля для Новокузнецкого почтамта\"/>
    </mc:Choice>
  </mc:AlternateContent>
  <bookViews>
    <workbookView xWindow="0" yWindow="0" windowWidth="20490" windowHeight="7620"/>
  </bookViews>
  <sheets>
    <sheet name="НМЦ к дог" sheetId="1" r:id="rId1"/>
    <sheet name="вариация более 33" sheetId="2" r:id="rId2"/>
  </sheets>
  <definedNames>
    <definedName name="_xlnm.Print_Area" localSheetId="0">'НМЦ к дог'!$A$1:$L$15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J5" i="1" s="1"/>
  <c r="K5" i="1" l="1"/>
  <c r="L6" i="1" l="1"/>
  <c r="L6" i="2"/>
  <c r="L5" i="2"/>
  <c r="J7" i="2"/>
  <c r="D7" i="2" l="1"/>
  <c r="I7" i="2"/>
  <c r="I6" i="2"/>
  <c r="I5" i="2"/>
  <c r="F7" i="2"/>
  <c r="G7" i="2"/>
  <c r="E7" i="2"/>
  <c r="L7" i="2" l="1"/>
  <c r="K7" i="2"/>
  <c r="H7" i="2"/>
</calcChain>
</file>

<file path=xl/sharedStrings.xml><?xml version="1.0" encoding="utf-8"?>
<sst xmlns="http://schemas.openxmlformats.org/spreadsheetml/2006/main" count="57" uniqueCount="39">
  <si>
    <t>№</t>
  </si>
  <si>
    <t>Наименование объекта закупки</t>
  </si>
  <si>
    <t>Единица измерения</t>
  </si>
  <si>
    <t>Количество</t>
  </si>
  <si>
    <t>Источник информации о цене</t>
  </si>
  <si>
    <t>Однородность совокупности значений</t>
  </si>
  <si>
    <t>Среднее квадратичное отклонение</t>
  </si>
  <si>
    <t>Номер ценового предложения, указанный в таблице</t>
  </si>
  <si>
    <t>Дата сбора данных</t>
  </si>
  <si>
    <t>Срок действия ценового предложения</t>
  </si>
  <si>
    <t>____________</t>
  </si>
  <si>
    <t xml:space="preserve">Руководитель ОКСиЭ
</t>
  </si>
  <si>
    <t>Панин Д.Е.</t>
  </si>
  <si>
    <t>Итого, расчет НМЦ</t>
  </si>
  <si>
    <t>Минимальная арифметическая  цена</t>
  </si>
  <si>
    <t>Средняя  арифметическая (для расчета коэффициента вариации)</t>
  </si>
  <si>
    <r>
      <t>Коэффициент вариации цен V(%) (</t>
    </r>
    <r>
      <rPr>
        <i/>
        <sz val="10"/>
        <color theme="1"/>
        <rFont val="Times New Roman"/>
        <family val="1"/>
        <charset val="204"/>
      </rPr>
      <t>не должен превышать 33%</t>
    </r>
    <r>
      <rPr>
        <sz val="10"/>
        <color theme="1"/>
        <rFont val="Times New Roman"/>
        <family val="1"/>
        <charset val="204"/>
      </rPr>
      <t>)</t>
    </r>
  </si>
  <si>
    <t>усл. единицы</t>
  </si>
  <si>
    <t>Источник 1 (ООО_____)</t>
  </si>
  <si>
    <t xml:space="preserve">Источник 2 (ООО______) </t>
  </si>
  <si>
    <t xml:space="preserve">Источник 3 (ООО______) </t>
  </si>
  <si>
    <t>Итого</t>
  </si>
  <si>
    <t>Строительно-монтажные работы</t>
  </si>
  <si>
    <t>Проектирование</t>
  </si>
  <si>
    <t>Источник 1 (OOO_________)</t>
  </si>
  <si>
    <t>Источник 2 (OOO_________)</t>
  </si>
  <si>
    <t>Источник 3  (OOO_________)</t>
  </si>
  <si>
    <r>
      <t xml:space="preserve">ТАБЛИЦА РАСЧЕТА НАЧАЛЬНОЙ (МАКСИМАЛЬНОЙ) ЦЕНЫ КОНТРАКТА (ДОГОВОРА) на Комплексный ремонт отделений почтовой связи формата «Сельское ОПС» УФПС Новосибирской области </t>
    </r>
    <r>
      <rPr>
        <sz val="12"/>
        <color rgb="FFFF0000"/>
        <rFont val="Times New Roman"/>
        <family val="1"/>
        <charset val="204"/>
      </rPr>
      <t xml:space="preserve">(ОПС 633430) </t>
    </r>
  </si>
  <si>
    <t xml:space="preserve">Источник 1 </t>
  </si>
  <si>
    <t xml:space="preserve">Источник 2 </t>
  </si>
  <si>
    <t xml:space="preserve">Источник 3 </t>
  </si>
  <si>
    <t>Источник 1</t>
  </si>
  <si>
    <t>т.</t>
  </si>
  <si>
    <t>Уголь</t>
  </si>
  <si>
    <t>вх.Ф42-01/1571 от 17.06.2026</t>
  </si>
  <si>
    <t>вх. Ф42-01/1422 от 29.05.2026</t>
  </si>
  <si>
    <t>вх. Ф42-01/1619 от 22.06.2026</t>
  </si>
  <si>
    <t>ТАБЛИЦА РАСЧЕТА НАЧАЛЬНОЙ (МАКСИМАЛЬНОЙ) ЦЕНЫ КОНТРАКТА (ДОГОВОРА) на поставку угля для нужд Новокузнецкого почтамта  УФПС Кемеровской области (лот № 1)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</si>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</sst>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>
      <alignment horizontal="left"/>
    </xf>
    <xf numFmtId="0" fontId="19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3" fillId="0" borderId="0" xfId="1" applyFont="1" applyAlignment="1" applyProtection="1">
      <alignment horizontal="justify" vertical="center" wrapText="1"/>
      <protection locked="0"/>
    </xf>
    <xf numFmtId="164" fontId="4" fillId="0" borderId="0" xfId="1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4" fontId="3" fillId="0" borderId="0" xfId="1" applyFont="1" applyAlignment="1" applyProtection="1">
      <alignment vertical="center"/>
      <protection locked="0"/>
    </xf>
    <xf numFmtId="164" fontId="4" fillId="0" borderId="0" xfId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9" fillId="0" borderId="0" xfId="1" applyFont="1" applyAlignment="1" applyProtection="1">
      <alignment vertical="center"/>
      <protection locked="0"/>
    </xf>
    <xf numFmtId="164" fontId="10" fillId="0" borderId="0" xfId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1" applyFont="1" applyAlignment="1" applyProtection="1">
      <alignment horizontal="justify" vertical="center"/>
      <protection locked="0"/>
    </xf>
    <xf numFmtId="164" fontId="4" fillId="0" borderId="0" xfId="1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64" fontId="11" fillId="0" borderId="0" xfId="1" applyFont="1" applyAlignment="1" applyProtection="1">
      <alignment horizontal="justify" vertical="center" wrapText="1"/>
      <protection locked="0"/>
    </xf>
    <xf numFmtId="164" fontId="12" fillId="0" borderId="0" xfId="1" applyFont="1" applyAlignment="1" applyProtection="1">
      <alignment horizontal="justify" vertical="center" wrapText="1"/>
      <protection locked="0"/>
    </xf>
    <xf numFmtId="164" fontId="12" fillId="0" borderId="0" xfId="1" applyFont="1" applyBorder="1" applyAlignment="1" applyProtection="1">
      <alignment horizontal="center" vertical="center" wrapText="1"/>
      <protection locked="0"/>
    </xf>
    <xf numFmtId="164" fontId="12" fillId="0" borderId="0" xfId="1" applyFont="1" applyBorder="1" applyAlignment="1" applyProtection="1">
      <alignment horizontal="justify" vertical="center" wrapText="1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164" fontId="11" fillId="0" borderId="0" xfId="1" applyFont="1" applyAlignment="1" applyProtection="1">
      <alignment vertical="center"/>
      <protection locked="0"/>
    </xf>
    <xf numFmtId="164" fontId="13" fillId="0" borderId="0" xfId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7" fillId="0" borderId="0" xfId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164" fontId="7" fillId="0" borderId="0" xfId="1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6" fillId="0" borderId="0" xfId="1" applyFont="1" applyBorder="1" applyAlignment="1" applyProtection="1">
      <alignment horizontal="center" vertical="center" wrapText="1"/>
      <protection locked="0"/>
    </xf>
    <xf numFmtId="164" fontId="7" fillId="0" borderId="0" xfId="1" applyFont="1" applyBorder="1" applyAlignment="1" applyProtection="1">
      <alignment horizontal="center" vertical="center" wrapText="1"/>
      <protection locked="0"/>
    </xf>
    <xf numFmtId="164" fontId="14" fillId="0" borderId="1" xfId="1" applyFont="1" applyFill="1" applyBorder="1" applyAlignment="1" applyProtection="1">
      <alignment horizontal="center" vertical="top" wrapText="1"/>
      <protection locked="0"/>
    </xf>
    <xf numFmtId="164" fontId="6" fillId="0" borderId="1" xfId="1" applyFont="1" applyBorder="1" applyAlignment="1" applyProtection="1">
      <alignment horizontal="center" vertical="top" wrapText="1"/>
      <protection locked="0"/>
    </xf>
    <xf numFmtId="164" fontId="11" fillId="0" borderId="1" xfId="1" applyFont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justify" vertical="center" wrapText="1"/>
      <protection locked="0"/>
    </xf>
    <xf numFmtId="164" fontId="6" fillId="0" borderId="1" xfId="0" applyNumberFormat="1" applyFont="1" applyFill="1" applyBorder="1" applyAlignment="1" applyProtection="1">
      <alignment horizontal="justify" vertical="center" wrapText="1"/>
      <protection locked="0"/>
    </xf>
    <xf numFmtId="164" fontId="14" fillId="0" borderId="1" xfId="1" applyFont="1" applyFill="1" applyBorder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" fontId="6" fillId="3" borderId="1" xfId="2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 applyProtection="1">
      <alignment horizontal="center" vertical="top" wrapText="1"/>
      <protection locked="0"/>
    </xf>
    <xf numFmtId="0" fontId="20" fillId="3" borderId="1" xfId="3" applyFont="1" applyFill="1" applyBorder="1" applyAlignment="1">
      <alignment vertical="center" wrapText="1"/>
    </xf>
    <xf numFmtId="164" fontId="6" fillId="2" borderId="1" xfId="1" applyFont="1" applyFill="1" applyBorder="1" applyAlignment="1" applyProtection="1">
      <alignment horizontal="center" vertical="center" wrapText="1"/>
      <protection locked="0"/>
    </xf>
    <xf numFmtId="164" fontId="6" fillId="2" borderId="1" xfId="1" applyFont="1" applyFill="1" applyBorder="1" applyAlignment="1" applyProtection="1">
      <alignment horizontal="center" vertical="top" wrapText="1"/>
      <protection locked="0"/>
    </xf>
    <xf numFmtId="164" fontId="14" fillId="2" borderId="1" xfId="1" applyFont="1" applyFill="1" applyBorder="1" applyAlignment="1" applyProtection="1">
      <alignment horizontal="center" vertical="top" wrapText="1"/>
      <protection locked="0"/>
    </xf>
    <xf numFmtId="164" fontId="11" fillId="2" borderId="1" xfId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3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164" fontId="6" fillId="2" borderId="1" xfId="1" applyFont="1" applyFill="1" applyBorder="1" applyAlignment="1" applyProtection="1">
      <alignment horizontal="justify" vertical="center" wrapText="1"/>
      <protection locked="0"/>
    </xf>
    <xf numFmtId="16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164" fontId="14" fillId="2" borderId="1" xfId="1" applyFont="1" applyFill="1" applyBorder="1" applyAlignment="1" applyProtection="1">
      <alignment horizontal="justify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horizontal="left" vertical="center" wrapText="1"/>
    </xf>
    <xf numFmtId="4" fontId="16" fillId="2" borderId="0" xfId="2" applyNumberFormat="1" applyFont="1" applyFill="1" applyBorder="1" applyAlignment="1">
      <alignment horizontal="center" vertical="center"/>
    </xf>
    <xf numFmtId="164" fontId="17" fillId="2" borderId="0" xfId="1" applyFont="1" applyFill="1" applyBorder="1" applyAlignment="1" applyProtection="1">
      <alignment horizontal="justify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164" fontId="18" fillId="2" borderId="0" xfId="1" applyFont="1" applyFill="1" applyAlignment="1" applyProtection="1">
      <alignment horizontal="justify" vertical="center"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164" fontId="12" fillId="2" borderId="0" xfId="1" applyFont="1" applyFill="1" applyAlignment="1" applyProtection="1">
      <alignment horizontal="justify" vertical="center" wrapText="1"/>
      <protection locked="0"/>
    </xf>
    <xf numFmtId="164" fontId="12" fillId="2" borderId="0" xfId="1" applyFont="1" applyFill="1" applyBorder="1" applyAlignment="1" applyProtection="1">
      <alignment horizontal="center" vertical="center" wrapText="1"/>
      <protection locked="0"/>
    </xf>
    <xf numFmtId="164" fontId="12" fillId="2" borderId="0" xfId="1" applyFont="1" applyFill="1" applyBorder="1" applyAlignment="1" applyProtection="1">
      <alignment horizontal="justify" vertical="center" wrapText="1"/>
      <protection locked="0"/>
    </xf>
    <xf numFmtId="164" fontId="6" fillId="2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justify" vertical="center" wrapText="1"/>
      <protection locked="0"/>
    </xf>
    <xf numFmtId="164" fontId="7" fillId="2" borderId="0" xfId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164" fontId="11" fillId="2" borderId="0" xfId="1" applyFont="1" applyFill="1" applyAlignment="1" applyProtection="1">
      <alignment vertical="center"/>
      <protection locked="0"/>
    </xf>
    <xf numFmtId="164" fontId="13" fillId="2" borderId="0" xfId="1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top"/>
      <protection locked="0"/>
    </xf>
    <xf numFmtId="164" fontId="7" fillId="2" borderId="0" xfId="1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center"/>
      <protection locked="0"/>
    </xf>
    <xf numFmtId="164" fontId="7" fillId="2" borderId="0" xfId="1" applyFont="1" applyFill="1" applyAlignment="1" applyProtection="1">
      <alignment vertical="center"/>
      <protection locked="0"/>
    </xf>
    <xf numFmtId="164" fontId="10" fillId="2" borderId="0" xfId="1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6" fillId="2" borderId="2" xfId="1" applyFont="1" applyFill="1" applyBorder="1" applyAlignment="1" applyProtection="1">
      <alignment horizontal="center" vertical="center" wrapText="1"/>
      <protection locked="0"/>
    </xf>
    <xf numFmtId="164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164" fontId="14" fillId="2" borderId="10" xfId="1" applyFont="1" applyFill="1" applyBorder="1" applyAlignment="1" applyProtection="1">
      <alignment horizontal="center" vertical="center" wrapText="1"/>
      <protection locked="0"/>
    </xf>
    <xf numFmtId="164" fontId="14" fillId="2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14" fillId="2" borderId="1" xfId="1" applyFont="1" applyFill="1" applyBorder="1" applyAlignment="1" applyProtection="1">
      <alignment horizontal="center" vertical="center" wrapText="1"/>
      <protection locked="0"/>
    </xf>
    <xf numFmtId="164" fontId="6" fillId="2" borderId="1" xfId="1" applyFont="1" applyFill="1" applyBorder="1" applyAlignment="1" applyProtection="1">
      <alignment horizontal="center" vertical="center" wrapText="1"/>
      <protection locked="0"/>
    </xf>
    <xf numFmtId="164" fontId="14" fillId="2" borderId="8" xfId="1" applyFont="1" applyFill="1" applyBorder="1" applyAlignment="1" applyProtection="1">
      <alignment horizontal="center" vertical="center" wrapText="1"/>
      <protection locked="0"/>
    </xf>
    <xf numFmtId="164" fontId="14" fillId="2" borderId="9" xfId="1" applyFont="1" applyFill="1" applyBorder="1" applyAlignment="1" applyProtection="1">
      <alignment horizontal="center" vertical="center" wrapText="1"/>
      <protection locked="0"/>
    </xf>
    <xf numFmtId="164" fontId="14" fillId="2" borderId="6" xfId="1" applyFont="1" applyFill="1" applyBorder="1" applyAlignment="1" applyProtection="1">
      <alignment horizontal="center" vertical="center" wrapText="1"/>
      <protection locked="0"/>
    </xf>
    <xf numFmtId="164" fontId="14" fillId="2" borderId="7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4" fontId="6" fillId="0" borderId="2" xfId="1" applyFont="1" applyBorder="1" applyAlignment="1" applyProtection="1">
      <alignment horizontal="center" vertical="center" wrapText="1"/>
      <protection locked="0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 wrapText="1"/>
      <protection locked="0"/>
    </xf>
    <xf numFmtId="164" fontId="14" fillId="0" borderId="1" xfId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4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Гиперссылка" xfId="3" builtinId="8"/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view="pageBreakPreview" zoomScaleNormal="85" zoomScaleSheetLayoutView="100" workbookViewId="0">
      <selection activeCell="L5" sqref="L5"/>
    </sheetView>
  </sheetViews>
  <sheetFormatPr defaultColWidth="9.140625" defaultRowHeight="12.75" x14ac:dyDescent="0.25"/>
  <cols>
    <col min="1" max="1" width="6.140625" style="4" customWidth="1"/>
    <col min="2" max="2" width="35.85546875" style="4" customWidth="1"/>
    <col min="3" max="4" width="12.42578125" style="4" customWidth="1"/>
    <col min="5" max="5" width="16.5703125" style="5" customWidth="1"/>
    <col min="6" max="6" width="17.28515625" style="5" customWidth="1"/>
    <col min="7" max="7" width="14.5703125" style="5" customWidth="1"/>
    <col min="8" max="8" width="18.5703125" style="5" customWidth="1"/>
    <col min="9" max="9" width="18.28515625" style="6" customWidth="1"/>
    <col min="10" max="10" width="16.140625" style="6" customWidth="1"/>
    <col min="11" max="11" width="14.85546875" style="7" customWidth="1"/>
    <col min="12" max="12" width="17.28515625" style="6" bestFit="1" customWidth="1"/>
    <col min="13" max="16384" width="9.140625" style="2"/>
  </cols>
  <sheetData>
    <row r="1" spans="1:12" s="1" customFormat="1" ht="46.5" customHeight="1" x14ac:dyDescent="0.25">
      <c r="A1" s="108" t="s">
        <v>37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1" customFormat="1" ht="14.25" customHeight="1" x14ac:dyDescent="0.25">
      <c r="A2" s="32"/>
      <c r="B2" s="38"/>
      <c r="C2" s="32"/>
      <c r="D2" s="32"/>
      <c r="E2" s="32"/>
      <c r="F2" s="32"/>
      <c r="G2" s="35"/>
      <c r="H2" s="39"/>
      <c r="I2" s="32"/>
      <c r="J2" s="32"/>
      <c r="K2" s="32"/>
      <c r="L2" s="32"/>
    </row>
    <row r="3" spans="1:12" ht="15.75" customHeight="1" x14ac:dyDescent="0.25">
      <c r="A3" s="109" t="s">
        <v>0</v>
      </c>
      <c r="B3" s="109" t="s">
        <v>1</v>
      </c>
      <c r="C3" s="109" t="s">
        <v>2</v>
      </c>
      <c r="D3" s="109" t="s">
        <v>3</v>
      </c>
      <c r="E3" s="111" t="s">
        <v>4</v>
      </c>
      <c r="F3" s="111"/>
      <c r="G3" s="111"/>
      <c r="H3" s="57"/>
      <c r="I3" s="110" t="s">
        <v>5</v>
      </c>
      <c r="J3" s="110"/>
      <c r="K3" s="110"/>
      <c r="L3" s="110" t="s">
        <v>13</v>
      </c>
    </row>
    <row r="4" spans="1:12" s="3" customFormat="1" ht="78.75" x14ac:dyDescent="0.25">
      <c r="A4" s="109"/>
      <c r="B4" s="109"/>
      <c r="C4" s="109"/>
      <c r="D4" s="109"/>
      <c r="E4" s="58" t="s">
        <v>31</v>
      </c>
      <c r="F4" s="58" t="s">
        <v>29</v>
      </c>
      <c r="G4" s="58" t="s">
        <v>30</v>
      </c>
      <c r="H4" s="59" t="s">
        <v>14</v>
      </c>
      <c r="I4" s="58" t="s">
        <v>15</v>
      </c>
      <c r="J4" s="58" t="s">
        <v>6</v>
      </c>
      <c r="K4" s="60" t="s">
        <v>16</v>
      </c>
      <c r="L4" s="110"/>
    </row>
    <row r="5" spans="1:12" ht="45" customHeight="1" x14ac:dyDescent="0.25">
      <c r="A5" s="61">
        <v>1</v>
      </c>
      <c r="B5" s="62" t="s">
        <v>33</v>
      </c>
      <c r="C5" s="63" t="s">
        <v>32</v>
      </c>
      <c r="D5" s="63">
        <v>75</v>
      </c>
      <c r="E5" s="64">
        <v>300000</v>
      </c>
      <c r="F5" s="65">
        <v>337500</v>
      </c>
      <c r="G5" s="65">
        <v>337500</v>
      </c>
      <c r="H5" s="66">
        <v>300000</v>
      </c>
      <c r="I5" s="67">
        <f>AVERAGE(E5:G5)</f>
        <v>325000</v>
      </c>
      <c r="J5" s="67">
        <f>SQRT(((SUM((POWER(E5-I5,2)),(POWER(F5-I5,2)),(POWER(G5-I5,2))))/(COLUMNS(E5:G5)-1)))</f>
        <v>21650.635094610967</v>
      </c>
      <c r="K5" s="68">
        <f>J5/I5*100</f>
        <v>6.6617338752649138</v>
      </c>
      <c r="L5" s="69">
        <v>300000</v>
      </c>
    </row>
    <row r="6" spans="1:12" ht="15.75" x14ac:dyDescent="0.25">
      <c r="A6" s="70"/>
      <c r="B6" s="71"/>
      <c r="C6" s="36"/>
      <c r="D6" s="36"/>
      <c r="E6" s="72"/>
      <c r="F6" s="72"/>
      <c r="G6" s="72"/>
      <c r="H6" s="72"/>
      <c r="I6" s="73"/>
      <c r="J6" s="112" t="s">
        <v>38</v>
      </c>
      <c r="K6" s="113"/>
      <c r="L6" s="106">
        <f>SUM(L5:L5)</f>
        <v>300000</v>
      </c>
    </row>
    <row r="7" spans="1:12" x14ac:dyDescent="0.25">
      <c r="A7" s="74"/>
      <c r="B7" s="75"/>
      <c r="C7" s="75"/>
      <c r="D7" s="75"/>
      <c r="E7" s="76"/>
      <c r="F7" s="76"/>
      <c r="G7" s="76"/>
      <c r="H7" s="76"/>
      <c r="I7" s="76"/>
      <c r="J7" s="114"/>
      <c r="K7" s="115"/>
      <c r="L7" s="107"/>
    </row>
    <row r="8" spans="1:12" ht="27.75" customHeight="1" x14ac:dyDescent="0.25">
      <c r="A8" s="94"/>
      <c r="B8" s="94"/>
      <c r="C8" s="94"/>
      <c r="D8" s="94"/>
      <c r="E8" s="94"/>
      <c r="F8" s="94"/>
      <c r="G8" s="94"/>
      <c r="H8" s="77"/>
      <c r="I8" s="78"/>
      <c r="J8" s="79"/>
      <c r="K8" s="79"/>
      <c r="L8" s="80"/>
    </row>
    <row r="9" spans="1:12" ht="28.5" customHeight="1" x14ac:dyDescent="0.25">
      <c r="A9" s="95" t="s">
        <v>7</v>
      </c>
      <c r="B9" s="96"/>
      <c r="C9" s="97"/>
      <c r="D9" s="98" t="s">
        <v>8</v>
      </c>
      <c r="E9" s="99"/>
      <c r="F9" s="98" t="s">
        <v>9</v>
      </c>
      <c r="G9" s="99"/>
      <c r="H9" s="81"/>
      <c r="I9" s="78"/>
      <c r="J9" s="78"/>
      <c r="K9" s="82"/>
      <c r="L9" s="78"/>
    </row>
    <row r="10" spans="1:12" ht="33" customHeight="1" x14ac:dyDescent="0.25">
      <c r="A10" s="100" t="s">
        <v>28</v>
      </c>
      <c r="B10" s="101"/>
      <c r="C10" s="102"/>
      <c r="D10" s="103" t="s">
        <v>34</v>
      </c>
      <c r="E10" s="104"/>
      <c r="F10" s="103">
        <v>46251</v>
      </c>
      <c r="G10" s="104"/>
      <c r="H10" s="83"/>
      <c r="I10" s="78"/>
      <c r="J10" s="78"/>
      <c r="K10" s="82"/>
      <c r="L10" s="78"/>
    </row>
    <row r="11" spans="1:12" ht="33.75" customHeight="1" x14ac:dyDescent="0.25">
      <c r="A11" s="100" t="s">
        <v>29</v>
      </c>
      <c r="B11" s="101"/>
      <c r="C11" s="102"/>
      <c r="D11" s="103" t="s">
        <v>36</v>
      </c>
      <c r="E11" s="104"/>
      <c r="F11" s="103">
        <v>46287</v>
      </c>
      <c r="G11" s="104"/>
      <c r="H11" s="83"/>
      <c r="I11" s="78"/>
      <c r="J11" s="78"/>
      <c r="K11" s="82"/>
      <c r="L11" s="78"/>
    </row>
    <row r="12" spans="1:12" ht="33.75" customHeight="1" x14ac:dyDescent="0.25">
      <c r="A12" s="100" t="s">
        <v>30</v>
      </c>
      <c r="B12" s="101"/>
      <c r="C12" s="102"/>
      <c r="D12" s="103" t="s">
        <v>35</v>
      </c>
      <c r="E12" s="104"/>
      <c r="F12" s="103">
        <v>46263</v>
      </c>
      <c r="G12" s="104"/>
      <c r="H12" s="83"/>
      <c r="I12" s="78"/>
      <c r="J12" s="78"/>
      <c r="K12" s="82"/>
      <c r="L12" s="78"/>
    </row>
    <row r="13" spans="1:12" x14ac:dyDescent="0.25">
      <c r="A13" s="84"/>
      <c r="B13" s="84"/>
      <c r="C13" s="84"/>
      <c r="D13" s="84"/>
      <c r="E13" s="85"/>
      <c r="F13" s="85"/>
      <c r="G13" s="85"/>
      <c r="H13" s="85"/>
      <c r="I13" s="86"/>
      <c r="J13" s="86"/>
      <c r="K13" s="87"/>
      <c r="L13" s="86"/>
    </row>
    <row r="14" spans="1:12" ht="15.75" x14ac:dyDescent="0.25">
      <c r="A14" s="105"/>
      <c r="B14" s="105"/>
      <c r="C14" s="105"/>
      <c r="D14" s="88"/>
      <c r="E14" s="89"/>
      <c r="F14" s="89"/>
      <c r="G14" s="89"/>
      <c r="H14" s="89"/>
      <c r="I14" s="86"/>
      <c r="J14" s="86"/>
      <c r="K14" s="87"/>
      <c r="L14" s="86"/>
    </row>
    <row r="15" spans="1:12" ht="15.75" x14ac:dyDescent="0.25">
      <c r="A15" s="90"/>
      <c r="B15" s="90"/>
      <c r="C15" s="90"/>
      <c r="D15" s="90"/>
      <c r="E15" s="91"/>
      <c r="F15" s="91"/>
      <c r="G15" s="91"/>
      <c r="H15" s="91"/>
      <c r="I15" s="92"/>
      <c r="J15" s="92"/>
      <c r="K15" s="93"/>
      <c r="L15" s="92"/>
    </row>
    <row r="16" spans="1:12" x14ac:dyDescent="0.25">
      <c r="A16" s="12"/>
      <c r="B16" s="12"/>
      <c r="C16" s="12"/>
      <c r="D16" s="12"/>
      <c r="E16" s="13"/>
      <c r="F16" s="13"/>
      <c r="G16" s="13"/>
      <c r="H16" s="13"/>
      <c r="I16" s="14"/>
      <c r="J16" s="14"/>
      <c r="K16" s="15"/>
      <c r="L16" s="14"/>
    </row>
    <row r="17" spans="1:12" x14ac:dyDescent="0.25">
      <c r="A17" s="12"/>
      <c r="B17" s="12"/>
      <c r="C17" s="12"/>
      <c r="D17" s="12"/>
      <c r="E17" s="13"/>
      <c r="F17" s="13"/>
      <c r="G17" s="13"/>
      <c r="H17" s="13"/>
      <c r="I17" s="10"/>
      <c r="J17" s="10"/>
      <c r="K17" s="11"/>
      <c r="L17" s="10"/>
    </row>
    <row r="18" spans="1:12" x14ac:dyDescent="0.25">
      <c r="A18" s="8"/>
      <c r="B18" s="8"/>
      <c r="C18" s="8"/>
      <c r="D18" s="8"/>
      <c r="E18" s="9"/>
      <c r="F18" s="9"/>
      <c r="G18" s="9"/>
      <c r="H18" s="9"/>
      <c r="I18" s="18"/>
      <c r="J18" s="18"/>
      <c r="K18" s="19"/>
      <c r="L18" s="18"/>
    </row>
    <row r="19" spans="1:12" x14ac:dyDescent="0.25">
      <c r="A19" s="16"/>
      <c r="B19" s="16"/>
      <c r="C19" s="16"/>
      <c r="D19" s="16"/>
      <c r="E19" s="17"/>
      <c r="F19" s="17"/>
      <c r="G19" s="17"/>
      <c r="H19" s="17"/>
    </row>
  </sheetData>
  <mergeCells count="24">
    <mergeCell ref="L6:L7"/>
    <mergeCell ref="A1:L1"/>
    <mergeCell ref="A3:A4"/>
    <mergeCell ref="C3:C4"/>
    <mergeCell ref="D3:D4"/>
    <mergeCell ref="I3:K3"/>
    <mergeCell ref="L3:L4"/>
    <mergeCell ref="B3:B4"/>
    <mergeCell ref="E3:G3"/>
    <mergeCell ref="J6:K7"/>
    <mergeCell ref="A14:C14"/>
    <mergeCell ref="A11:C11"/>
    <mergeCell ref="D11:E11"/>
    <mergeCell ref="F11:G11"/>
    <mergeCell ref="A12:C12"/>
    <mergeCell ref="D12:E12"/>
    <mergeCell ref="F12:G12"/>
    <mergeCell ref="A8:G8"/>
    <mergeCell ref="A9:C9"/>
    <mergeCell ref="D9:E9"/>
    <mergeCell ref="F9:G9"/>
    <mergeCell ref="A10:C10"/>
    <mergeCell ref="D10:E10"/>
    <mergeCell ref="F10:G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view="pageBreakPreview" zoomScale="90" zoomScaleNormal="85" zoomScaleSheetLayoutView="90" workbookViewId="0">
      <selection activeCell="E25" sqref="E25"/>
    </sheetView>
  </sheetViews>
  <sheetFormatPr defaultColWidth="9.140625" defaultRowHeight="12.75" x14ac:dyDescent="0.25"/>
  <cols>
    <col min="1" max="1" width="6.42578125" style="4" customWidth="1"/>
    <col min="2" max="2" width="35.85546875" style="4" customWidth="1"/>
    <col min="3" max="4" width="12.42578125" style="4" customWidth="1"/>
    <col min="5" max="6" width="14.7109375" style="5" bestFit="1" customWidth="1"/>
    <col min="7" max="7" width="14.5703125" style="5" customWidth="1"/>
    <col min="8" max="8" width="18.5703125" style="5" customWidth="1"/>
    <col min="9" max="9" width="18.28515625" style="6" customWidth="1"/>
    <col min="10" max="10" width="16.140625" style="6" customWidth="1"/>
    <col min="11" max="11" width="14.85546875" style="7" customWidth="1"/>
    <col min="12" max="12" width="17.28515625" style="6" bestFit="1" customWidth="1"/>
    <col min="13" max="16384" width="9.140625" style="2"/>
  </cols>
  <sheetData>
    <row r="1" spans="1:12" s="1" customFormat="1" ht="46.5" customHeight="1" x14ac:dyDescent="0.25">
      <c r="A1" s="108" t="s">
        <v>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1" customFormat="1" ht="14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75" customHeight="1" x14ac:dyDescent="0.25">
      <c r="A3" s="122" t="s">
        <v>0</v>
      </c>
      <c r="B3" s="122" t="s">
        <v>1</v>
      </c>
      <c r="C3" s="122" t="s">
        <v>2</v>
      </c>
      <c r="D3" s="122" t="s">
        <v>3</v>
      </c>
      <c r="E3" s="123" t="s">
        <v>4</v>
      </c>
      <c r="F3" s="123"/>
      <c r="G3" s="123"/>
      <c r="H3" s="50"/>
      <c r="I3" s="124" t="s">
        <v>5</v>
      </c>
      <c r="J3" s="124"/>
      <c r="K3" s="124"/>
      <c r="L3" s="124" t="s">
        <v>13</v>
      </c>
    </row>
    <row r="4" spans="1:12" s="3" customFormat="1" ht="78.75" x14ac:dyDescent="0.25">
      <c r="A4" s="122"/>
      <c r="B4" s="122"/>
      <c r="C4" s="122"/>
      <c r="D4" s="122"/>
      <c r="E4" s="55" t="s">
        <v>18</v>
      </c>
      <c r="F4" s="55" t="s">
        <v>19</v>
      </c>
      <c r="G4" s="55" t="s">
        <v>20</v>
      </c>
      <c r="H4" s="42" t="s">
        <v>14</v>
      </c>
      <c r="I4" s="43" t="s">
        <v>15</v>
      </c>
      <c r="J4" s="43" t="s">
        <v>6</v>
      </c>
      <c r="K4" s="44" t="s">
        <v>16</v>
      </c>
      <c r="L4" s="124"/>
    </row>
    <row r="5" spans="1:12" ht="45" customHeight="1" x14ac:dyDescent="0.25">
      <c r="A5" s="37">
        <v>1</v>
      </c>
      <c r="B5" s="56" t="s">
        <v>23</v>
      </c>
      <c r="C5" s="45" t="s">
        <v>17</v>
      </c>
      <c r="D5" s="45">
        <v>1</v>
      </c>
      <c r="E5" s="52">
        <v>600000</v>
      </c>
      <c r="F5" s="53">
        <v>500000</v>
      </c>
      <c r="G5" s="53">
        <v>300000</v>
      </c>
      <c r="H5" s="54">
        <v>300000</v>
      </c>
      <c r="I5" s="46">
        <f>AVERAGE(E5:G5)</f>
        <v>466666.66666666669</v>
      </c>
      <c r="J5" s="46"/>
      <c r="K5" s="47"/>
      <c r="L5" s="48">
        <f>I5*D5</f>
        <v>466666.66666666669</v>
      </c>
    </row>
    <row r="6" spans="1:12" ht="45" customHeight="1" x14ac:dyDescent="0.25">
      <c r="A6" s="37">
        <v>2</v>
      </c>
      <c r="B6" s="56" t="s">
        <v>22</v>
      </c>
      <c r="C6" s="45" t="s">
        <v>17</v>
      </c>
      <c r="D6" s="45">
        <v>1</v>
      </c>
      <c r="E6" s="52">
        <v>6000000</v>
      </c>
      <c r="F6" s="52">
        <v>7000000</v>
      </c>
      <c r="G6" s="52">
        <v>8000000</v>
      </c>
      <c r="H6" s="54">
        <v>6000000</v>
      </c>
      <c r="I6" s="46">
        <f>AVERAGE(E6:G6)</f>
        <v>7000000</v>
      </c>
      <c r="J6" s="46"/>
      <c r="K6" s="47"/>
      <c r="L6" s="48">
        <f>I6*D6</f>
        <v>7000000</v>
      </c>
    </row>
    <row r="7" spans="1:12" ht="45" customHeight="1" x14ac:dyDescent="0.25">
      <c r="A7" s="37"/>
      <c r="B7" s="56" t="s">
        <v>21</v>
      </c>
      <c r="C7" s="45" t="s">
        <v>17</v>
      </c>
      <c r="D7" s="45">
        <f>D5+D6</f>
        <v>2</v>
      </c>
      <c r="E7" s="52">
        <f>E5+E6</f>
        <v>6600000</v>
      </c>
      <c r="F7" s="52">
        <f t="shared" ref="F7:G7" si="0">F5+F6</f>
        <v>7500000</v>
      </c>
      <c r="G7" s="52">
        <f t="shared" si="0"/>
        <v>8300000</v>
      </c>
      <c r="H7" s="54">
        <f>E7</f>
        <v>6600000</v>
      </c>
      <c r="I7" s="46">
        <f>AVERAGE(E7:G7)</f>
        <v>7466666.666666667</v>
      </c>
      <c r="J7" s="46">
        <f>SQRT(((SUM((POWER(E7-I7,2)),(POWER(F7-I7,2)),(POWER(G7-I7,2))))/(COLUMNS(E7:G7)-1)))</f>
        <v>850490.05481153831</v>
      </c>
      <c r="K7" s="47">
        <f>J7/I7*100</f>
        <v>11.390491805511674</v>
      </c>
      <c r="L7" s="48">
        <f>L5+L6</f>
        <v>7466666.666666667</v>
      </c>
    </row>
    <row r="8" spans="1:12" ht="15.75" x14ac:dyDescent="0.25">
      <c r="A8" s="20"/>
      <c r="B8" s="20"/>
      <c r="C8" s="116"/>
      <c r="D8" s="116"/>
      <c r="E8" s="116"/>
      <c r="F8" s="116"/>
      <c r="G8" s="51"/>
      <c r="H8" s="51"/>
      <c r="I8" s="22"/>
      <c r="J8" s="23"/>
      <c r="K8" s="23"/>
      <c r="L8" s="24"/>
    </row>
    <row r="9" spans="1:12" x14ac:dyDescent="0.25">
      <c r="A9" s="20"/>
      <c r="B9" s="20"/>
      <c r="C9" s="20"/>
      <c r="D9" s="20"/>
      <c r="E9" s="21"/>
      <c r="F9" s="21"/>
      <c r="G9" s="21"/>
      <c r="H9" s="21"/>
      <c r="I9" s="22"/>
      <c r="J9" s="23"/>
      <c r="K9" s="23"/>
      <c r="L9" s="24"/>
    </row>
    <row r="10" spans="1:12" ht="15.75" x14ac:dyDescent="0.25">
      <c r="A10" s="117" t="s">
        <v>7</v>
      </c>
      <c r="B10" s="118"/>
      <c r="C10" s="119"/>
      <c r="D10" s="120" t="s">
        <v>8</v>
      </c>
      <c r="E10" s="121"/>
      <c r="F10" s="120" t="s">
        <v>9</v>
      </c>
      <c r="G10" s="121"/>
      <c r="H10" s="40"/>
      <c r="I10" s="22"/>
      <c r="J10" s="22"/>
      <c r="K10" s="25"/>
      <c r="L10" s="22"/>
    </row>
    <row r="11" spans="1:12" ht="15.75" customHeight="1" x14ac:dyDescent="0.25">
      <c r="A11" s="126" t="s">
        <v>24</v>
      </c>
      <c r="B11" s="127"/>
      <c r="C11" s="128"/>
      <c r="D11" s="129">
        <v>45002</v>
      </c>
      <c r="E11" s="130"/>
      <c r="F11" s="129">
        <v>45107</v>
      </c>
      <c r="G11" s="130"/>
      <c r="H11" s="41"/>
      <c r="I11" s="22"/>
      <c r="J11" s="22"/>
      <c r="K11" s="25"/>
      <c r="L11" s="22"/>
    </row>
    <row r="12" spans="1:12" ht="15.75" customHeight="1" x14ac:dyDescent="0.25">
      <c r="A12" s="126" t="s">
        <v>25</v>
      </c>
      <c r="B12" s="127"/>
      <c r="C12" s="128"/>
      <c r="D12" s="129">
        <v>45002</v>
      </c>
      <c r="E12" s="130"/>
      <c r="F12" s="129">
        <v>45107</v>
      </c>
      <c r="G12" s="130"/>
      <c r="H12" s="41"/>
      <c r="I12" s="22"/>
      <c r="J12" s="22"/>
      <c r="K12" s="25"/>
      <c r="L12" s="22"/>
    </row>
    <row r="13" spans="1:12" ht="15.75" customHeight="1" x14ac:dyDescent="0.25">
      <c r="A13" s="126" t="s">
        <v>26</v>
      </c>
      <c r="B13" s="127"/>
      <c r="C13" s="128"/>
      <c r="D13" s="129">
        <v>45002</v>
      </c>
      <c r="E13" s="130"/>
      <c r="F13" s="129">
        <v>45107</v>
      </c>
      <c r="G13" s="130"/>
      <c r="H13" s="41"/>
      <c r="I13" s="22"/>
      <c r="J13" s="22"/>
      <c r="K13" s="25"/>
      <c r="L13" s="22"/>
    </row>
    <row r="14" spans="1:12" x14ac:dyDescent="0.25">
      <c r="A14" s="26"/>
      <c r="B14" s="26"/>
      <c r="C14" s="26"/>
      <c r="D14" s="26"/>
      <c r="E14" s="27"/>
      <c r="F14" s="27"/>
      <c r="G14" s="27"/>
      <c r="H14" s="27"/>
      <c r="I14" s="28"/>
      <c r="J14" s="28"/>
      <c r="K14" s="29"/>
      <c r="L14" s="28"/>
    </row>
    <row r="15" spans="1:12" ht="15.75" x14ac:dyDescent="0.25">
      <c r="A15" s="125" t="s">
        <v>11</v>
      </c>
      <c r="B15" s="125"/>
      <c r="C15" s="125"/>
      <c r="D15" s="33"/>
      <c r="E15" s="34" t="s">
        <v>10</v>
      </c>
      <c r="F15" s="34" t="s">
        <v>12</v>
      </c>
      <c r="G15" s="34"/>
      <c r="H15" s="34"/>
      <c r="I15" s="28"/>
      <c r="J15" s="28"/>
      <c r="K15" s="29"/>
      <c r="L15" s="28"/>
    </row>
    <row r="16" spans="1:12" ht="15.75" x14ac:dyDescent="0.25">
      <c r="A16" s="30"/>
      <c r="B16" s="30"/>
      <c r="C16" s="30"/>
      <c r="D16" s="30"/>
      <c r="E16" s="31"/>
      <c r="F16" s="31"/>
      <c r="G16" s="31"/>
      <c r="H16" s="31"/>
      <c r="I16" s="14"/>
      <c r="J16" s="14"/>
      <c r="K16" s="15"/>
      <c r="L16" s="14"/>
    </row>
    <row r="17" spans="1:12" x14ac:dyDescent="0.25">
      <c r="A17" s="12"/>
      <c r="B17" s="12"/>
      <c r="C17" s="12"/>
      <c r="D17" s="12"/>
      <c r="E17" s="13"/>
      <c r="F17" s="13"/>
      <c r="G17" s="13"/>
      <c r="H17" s="13"/>
      <c r="I17" s="14"/>
      <c r="J17" s="14"/>
      <c r="K17" s="15"/>
      <c r="L17" s="14"/>
    </row>
    <row r="18" spans="1:12" x14ac:dyDescent="0.25">
      <c r="A18" s="12"/>
      <c r="B18" s="12"/>
      <c r="C18" s="12"/>
      <c r="D18" s="12"/>
      <c r="E18" s="13"/>
      <c r="F18" s="13"/>
      <c r="G18" s="13"/>
      <c r="H18" s="13"/>
      <c r="I18" s="10"/>
      <c r="J18" s="10"/>
      <c r="K18" s="11"/>
      <c r="L18" s="10"/>
    </row>
    <row r="19" spans="1:12" x14ac:dyDescent="0.25">
      <c r="A19" s="8"/>
      <c r="B19" s="8"/>
      <c r="C19" s="8"/>
      <c r="D19" s="8"/>
      <c r="E19" s="9"/>
      <c r="F19" s="9"/>
      <c r="G19" s="9"/>
      <c r="H19" s="9"/>
      <c r="I19" s="18"/>
      <c r="J19" s="18"/>
      <c r="K19" s="19"/>
      <c r="L19" s="18"/>
    </row>
    <row r="20" spans="1:12" x14ac:dyDescent="0.25">
      <c r="A20" s="16"/>
      <c r="B20" s="16"/>
      <c r="C20" s="16"/>
      <c r="D20" s="16"/>
      <c r="E20" s="17"/>
      <c r="F20" s="17"/>
      <c r="G20" s="17"/>
      <c r="H20" s="17"/>
    </row>
  </sheetData>
  <mergeCells count="22">
    <mergeCell ref="A15:C15"/>
    <mergeCell ref="A13:C13"/>
    <mergeCell ref="D13:E13"/>
    <mergeCell ref="F13:G13"/>
    <mergeCell ref="A11:C11"/>
    <mergeCell ref="D11:E11"/>
    <mergeCell ref="F11:G11"/>
    <mergeCell ref="A12:C12"/>
    <mergeCell ref="D12:E12"/>
    <mergeCell ref="F12:G12"/>
    <mergeCell ref="C8:F8"/>
    <mergeCell ref="A10:C10"/>
    <mergeCell ref="D10:E10"/>
    <mergeCell ref="F10:G10"/>
    <mergeCell ref="A1:L1"/>
    <mergeCell ref="A3:A4"/>
    <mergeCell ref="B3:B4"/>
    <mergeCell ref="C3:C4"/>
    <mergeCell ref="D3:D4"/>
    <mergeCell ref="E3:G3"/>
    <mergeCell ref="I3:K3"/>
    <mergeCell ref="L3:L4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 к дог</vt:lpstr>
      <vt:lpstr>вариация более 33</vt:lpstr>
      <vt:lpstr>'НМЦ к дог'!Область_печати</vt:lpstr>
    </vt:vector>
  </TitlesOfParts>
  <Company>ФГУП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Подойников Андрей Васильевич</dc:creator>
  <cp:lastModifiedBy>Савченко Елена Ивановна</cp:lastModifiedBy>
  <cp:lastPrinted>2026-06-22T08:42:28Z</cp:lastPrinted>
  <dcterms:created xsi:type="dcterms:W3CDTF">2017-07-17T02:52:26Z</dcterms:created>
  <dcterms:modified xsi:type="dcterms:W3CDTF">2026-07-07T03:58:10Z</dcterms:modified>
</cp:coreProperties>
</file>