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LD_D\Сорокина\work\Мои документы закупки\Отчеты\2026\Макропрограмма\ЗД июль 2026\ЗП-26-000000022231       Поставка модульн отделен 1 блок мод дерев 11.9 Ульяновск\"/>
    </mc:Choice>
  </mc:AlternateContent>
  <bookViews>
    <workbookView xWindow="0" yWindow="0" windowWidth="28800" windowHeight="11340"/>
  </bookViews>
  <sheets>
    <sheet name="Лист2" sheetId="2" r:id="rId1"/>
    <sheet name="Лист1" sheetId="3" r:id="rId2"/>
  </sheets>
  <definedNames>
    <definedName name="_xlnm.Print_Area" localSheetId="0">Лист2!$B$2:$N$36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" l="1"/>
  <c r="I19" i="2"/>
  <c r="G19" i="2"/>
  <c r="L15" i="2"/>
  <c r="K15" i="2"/>
  <c r="N15" i="2" s="1"/>
  <c r="J15" i="2"/>
  <c r="M15" i="2" s="1"/>
  <c r="H13" i="2" l="1"/>
  <c r="H20" i="2" s="1"/>
  <c r="I13" i="2"/>
  <c r="I20" i="2" s="1"/>
  <c r="G13" i="2"/>
  <c r="G20" i="2" s="1"/>
  <c r="K20" i="2" l="1"/>
  <c r="N20" i="2" s="1"/>
  <c r="L20" i="2"/>
  <c r="J20" i="2"/>
  <c r="M20" i="2" s="1"/>
  <c r="L11" i="2"/>
  <c r="K9" i="2"/>
  <c r="N9" i="2" s="1"/>
  <c r="J9" i="2"/>
  <c r="M9" i="2" s="1"/>
  <c r="L9" i="2"/>
  <c r="J10" i="2"/>
  <c r="M10" i="2" s="1"/>
  <c r="K10" i="2"/>
  <c r="N10" i="2" s="1"/>
  <c r="L10" i="2"/>
  <c r="J11" i="2"/>
  <c r="M11" i="2" s="1"/>
  <c r="K11" i="2"/>
  <c r="N11" i="2" s="1"/>
  <c r="J12" i="2"/>
  <c r="K12" i="2"/>
  <c r="L12" i="2"/>
  <c r="L13" i="2"/>
  <c r="J14" i="2"/>
  <c r="M14" i="2" s="1"/>
  <c r="K14" i="2"/>
  <c r="N14" i="2" s="1"/>
  <c r="L14" i="2"/>
  <c r="J16" i="2"/>
  <c r="M16" i="2" s="1"/>
  <c r="K16" i="2"/>
  <c r="N16" i="2" s="1"/>
  <c r="L16" i="2"/>
  <c r="J17" i="2"/>
  <c r="M17" i="2" s="1"/>
  <c r="K17" i="2"/>
  <c r="N17" i="2" s="1"/>
  <c r="L17" i="2"/>
  <c r="J18" i="2"/>
  <c r="K18" i="2"/>
  <c r="L18" i="2"/>
  <c r="L19" i="2"/>
  <c r="M18" i="2" l="1"/>
  <c r="J19" i="2"/>
  <c r="M19" i="2" s="1"/>
  <c r="N18" i="2"/>
  <c r="K19" i="2"/>
  <c r="N19" i="2" s="1"/>
  <c r="M12" i="2"/>
  <c r="M13" i="2" s="1"/>
  <c r="J13" i="2"/>
  <c r="N12" i="2"/>
  <c r="N13" i="2" s="1"/>
  <c r="K13" i="2"/>
  <c r="J8" i="2"/>
  <c r="L8" i="2"/>
  <c r="K8" i="2" l="1"/>
  <c r="N8" i="2" s="1"/>
  <c r="M8" i="2"/>
</calcChain>
</file>

<file path=xl/sharedStrings.xml><?xml version="1.0" encoding="utf-8"?>
<sst xmlns="http://schemas.openxmlformats.org/spreadsheetml/2006/main" count="59" uniqueCount="47">
  <si>
    <t>№</t>
  </si>
  <si>
    <t>Наименование товара,технические характеристики</t>
  </si>
  <si>
    <t>Единица измерения</t>
  </si>
  <si>
    <t>Количество ед. товара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</si>
  <si>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</si>
  <si>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</si>
  <si>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Коэффициент вариации цен V (%)</t>
  </si>
  <si>
    <t>ТАБЛИЦА РАСЧЕТА НАЧАЛЬНОЙ (МАКСИМАЛЬНОЙ) ЦЕНЫ ДОГОВОРА</t>
  </si>
  <si>
    <t>Источник 2</t>
  </si>
  <si>
    <t xml:space="preserve">Источник 1 </t>
  </si>
  <si>
    <t>Источник 3</t>
  </si>
  <si>
    <t>Срок действия</t>
  </si>
  <si>
    <t>Источник №1</t>
  </si>
  <si>
    <t>Источник №2</t>
  </si>
  <si>
    <t>Минимальное значение НМЦ товаров, работ, услуг, руб.</t>
  </si>
  <si>
    <t>Источник №3</t>
  </si>
  <si>
    <t>Минимальное значение за единицу</t>
  </si>
  <si>
    <t>НМЦ сред. значение  за единицу товара,
 работы,
 услуги, (руб.</t>
  </si>
  <si>
    <t>Среднее значение начальной (максимальной) цены , руб.</t>
  </si>
  <si>
    <r>
      <t>1.</t>
    </r>
    <r>
      <rPr>
        <sz val="7"/>
        <color theme="1"/>
        <rFont val="Times New Roman"/>
        <family val="1"/>
        <charset val="204"/>
      </rPr>
      <t xml:space="preserve">   </t>
    </r>
    <r>
      <rPr>
        <sz val="12"/>
        <color theme="1"/>
        <rFont val="Times New Roman"/>
        <family val="1"/>
        <charset val="204"/>
      </rPr>
      <t>Поставка модульного отделения почтовой связи</t>
    </r>
  </si>
  <si>
    <r>
      <t>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Монтаж модульного отделения почтовой связи в т.ч.:</t>
    </r>
  </si>
  <si>
    <r>
      <t>2.1.</t>
    </r>
    <r>
      <rPr>
        <sz val="7"/>
        <color theme="1"/>
        <rFont val="Times New Roman"/>
        <family val="1"/>
        <charset val="204"/>
      </rPr>
      <t xml:space="preserve">           </t>
    </r>
    <r>
      <rPr>
        <sz val="12"/>
        <color theme="1"/>
        <rFont val="Times New Roman"/>
        <family val="1"/>
        <charset val="204"/>
      </rPr>
      <t xml:space="preserve"> подготовка Площадки для монтажа Товара;</t>
    </r>
  </si>
  <si>
    <t xml:space="preserve">2.3. работы по наружному оформлению МОПС (в том числе подведение необходимых инженерных коммуникаций от централизованных сетей либо исполнение локальных решений) </t>
  </si>
  <si>
    <r>
      <t>2.2.</t>
    </r>
    <r>
      <rPr>
        <sz val="7"/>
        <color theme="1"/>
        <rFont val="Times New Roman"/>
        <family val="1"/>
        <charset val="204"/>
      </rPr>
      <t xml:space="preserve">           </t>
    </r>
    <r>
      <rPr>
        <sz val="12"/>
        <color theme="1"/>
        <rFont val="Times New Roman"/>
        <family val="1"/>
        <charset val="204"/>
      </rPr>
      <t xml:space="preserve"> установка Товара на подготовленную Площадку с монтажом всех внутренних систем и комплектующих в соответствии с приложением № 3 к ТЗ;</t>
    </r>
  </si>
  <si>
    <r>
      <t>2.4.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 xml:space="preserve">пусконаладочные работы / пусконаладочные мероприятия инженерного оборудования, инженерных систем, сетей и средств обеспечения пожарной безопасности и пожаротушения, включая </t>
    </r>
    <r>
      <rPr>
        <sz val="12"/>
        <color rgb="FF000000"/>
        <rFont val="Times New Roman"/>
        <family val="1"/>
        <charset val="204"/>
      </rPr>
      <t>специальные выносные устройства</t>
    </r>
    <r>
      <rPr>
        <sz val="12"/>
        <color theme="1"/>
        <rFont val="Times New Roman"/>
        <family val="1"/>
        <charset val="204"/>
      </rPr>
      <t xml:space="preserve"> (СПС и СОУЭ) согласно комплектации Товара, указанной в приложениях № 2, 3 к ТЗ, в том числе подключение к внешним сетям.</t>
    </r>
  </si>
  <si>
    <t>усл.ед.</t>
  </si>
  <si>
    <t>ИТОГО НМЦ, руб. с НДС:</t>
  </si>
  <si>
    <r>
      <t xml:space="preserve">                            Используемый метод:  </t>
    </r>
    <r>
      <rPr>
        <sz val="13"/>
        <rFont val="Times New Roman"/>
        <family val="1"/>
        <charset val="204"/>
      </rPr>
      <t xml:space="preserve">метод сопоставимых рыночных цен (анализ рынка)     </t>
    </r>
  </si>
  <si>
    <t>Источники ценовой информации:</t>
  </si>
  <si>
    <t xml:space="preserve">Реквизиты коммерческого предложения / отчета независимого оценщика (дата, исх. номер) / ссылка на страницу с ценовой информацией в сети Интернет / ссылка на источник ценовой информации   </t>
  </si>
  <si>
    <t>Поставка модульного отделения почтовой связи (ОПС 433735)</t>
  </si>
  <si>
    <t>Монтаж модульного отделения почтовой связи (ОПС 433735)
 -  подготовка Площадки для монтажа Товара</t>
  </si>
  <si>
    <t>Монтаж модульного отделения почтовой связи (ОПС 433735)
- установка Товара на подготовленную Площадку с монтажом всех внутренних систем и комплектующих в соответствии с приложением № 3 к ТЗ;</t>
  </si>
  <si>
    <t xml:space="preserve">Монтаж модульного отделения почтовой связи (ОПС 433735)
- работы по наружному оформлению МОПС (в том числе подведение необходимых инженерных коммуникаций от централизованных сетей либо исполнение локальных решений) </t>
  </si>
  <si>
    <t>Монтаж модульного отделения почтовой связи (ОПС 433735)
- пусконаладочные работы / пусконаладочные мероприятия инженерного оборудования, инженерных систем, сетей и средств обеспечения пожарной безопасности и пожаротушения, включая специальные выносные устройства (СПС и СОУЭ) согласно комплектации Товара, указанной в приложениях № 2, 3 к ТЗ, в том числе подключение к внешним сетям.</t>
  </si>
  <si>
    <t>Итого Монтаж модульного отделения почтовой связи (ОПС 433735)</t>
  </si>
  <si>
    <t>Поставка модульного отделения почтовой связи (ОПС 433261)</t>
  </si>
  <si>
    <t>Монтаж модульного отделения почтовой связи (ОПС  433261)
 -  подготовка Площадки для монтажа Товара</t>
  </si>
  <si>
    <t>Монтаж модульного отделения почтовой связи (ОПС 433261)
- установка Товара на подготовленную Площадку с монтажом всех внутренних систем и комплектующих в соответствии с приложением № 3 к ТЗ;</t>
  </si>
  <si>
    <t xml:space="preserve">Монтаж модульного отделения почтовой связи (ОПС 433261)
- работы по наружному оформлению МОПС (в том числе подведение необходимых инженерных коммуникаций от централизованных сетей либо исполнение локальных решений) </t>
  </si>
  <si>
    <t>Монтаж модульного отделения почтовой связи (ОПС 433261)
- пусконаладочные работы / пусконаладочные мероприятия инженерного оборудования, инженерных систем, сетей и средств обеспечения пожарной безопасности и пожаротушения, включая специальные выносные устройства (СПС и СОУЭ) согласно комплектации Товара, указанной в приложениях № 2, 3 к ТЗ, в том числе подключение к внешним сетям.</t>
  </si>
  <si>
    <t>Итого Монтаж модульного отделения почтовой связи (ОПС 433261)</t>
  </si>
  <si>
    <t>МР63-16/4135 от 30.06.2026</t>
  </si>
  <si>
    <t>МР63-16/4151 от 30.06.2026</t>
  </si>
  <si>
    <t>МР63-16/4136 от 30.06.2026</t>
  </si>
  <si>
    <t>Поставка и монтаж модульных отделений почтовой связи площадью 11,9 кв. м, изготовленных из одного блок-модуля по технологии каркасного деревянного домостроения, для нужд УФПС Ульяновской области АО «Почта России»</t>
  </si>
  <si>
    <t>Приложение № 1 к части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</si>
</sst>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Arial"/>
      <family val="2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justify" vertical="top" wrapText="1"/>
    </xf>
    <xf numFmtId="0" fontId="3" fillId="0" borderId="8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Alignment="1"/>
    <xf numFmtId="164" fontId="6" fillId="0" borderId="0" xfId="0" applyNumberFormat="1" applyFont="1"/>
    <xf numFmtId="164" fontId="7" fillId="0" borderId="0" xfId="0" applyNumberFormat="1" applyFont="1" applyFill="1" applyAlignment="1"/>
    <xf numFmtId="164" fontId="6" fillId="2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9" fillId="0" borderId="0" xfId="0" applyFont="1" applyBorder="1" applyAlignment="1">
      <alignment wrapText="1"/>
    </xf>
    <xf numFmtId="1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8" fillId="0" borderId="1" xfId="1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6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indent="1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5"/>
  <sheetViews>
    <sheetView tabSelected="1" zoomScale="70" zoomScaleNormal="70" workbookViewId="0">
      <selection activeCell="L1" sqref="L1:N1"/>
    </sheetView>
  </sheetViews>
  <sheetFormatPr defaultRowHeight="16.5" x14ac:dyDescent="0.25"/>
  <cols>
    <col min="1" max="1" width="2.42578125" style="6" customWidth="1"/>
    <col min="2" max="2" width="7.7109375" style="6" customWidth="1"/>
    <col min="3" max="3" width="54.5703125" style="6" customWidth="1"/>
    <col min="4" max="4" width="11.7109375" style="6" customWidth="1"/>
    <col min="5" max="5" width="12.140625" style="6" customWidth="1"/>
    <col min="6" max="6" width="14.28515625" style="6" customWidth="1"/>
    <col min="7" max="7" width="20" style="8" bestFit="1" customWidth="1"/>
    <col min="8" max="9" width="20.140625" style="8" customWidth="1"/>
    <col min="10" max="11" width="20.140625" style="6" customWidth="1"/>
    <col min="12" max="12" width="10.7109375" style="6" customWidth="1"/>
    <col min="13" max="13" width="22.42578125" style="6" customWidth="1"/>
    <col min="14" max="14" width="20.28515625" style="6" customWidth="1"/>
    <col min="15" max="16384" width="9.140625" style="6"/>
  </cols>
  <sheetData>
    <row r="1" spans="2:14" x14ac:dyDescent="0.25">
      <c r="L1" s="64" t="s">
        <v>46</v>
      </c>
      <c r="M1" s="64"/>
      <c r="N1" s="64"/>
    </row>
    <row r="2" spans="2:14" x14ac:dyDescent="0.25">
      <c r="D2" s="54" t="s">
        <v>7</v>
      </c>
      <c r="E2" s="55"/>
      <c r="F2" s="55"/>
      <c r="G2" s="55"/>
      <c r="H2" s="55"/>
      <c r="I2" s="55"/>
      <c r="J2" s="55"/>
      <c r="K2" s="55"/>
      <c r="L2" s="55"/>
      <c r="M2" s="55"/>
      <c r="N2" s="7"/>
    </row>
    <row r="4" spans="2:14" ht="42" customHeight="1" x14ac:dyDescent="0.25">
      <c r="B4" s="60" t="s">
        <v>45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2:14" x14ac:dyDescent="0.25">
      <c r="C5" s="9" t="s">
        <v>27</v>
      </c>
      <c r="H5" s="9"/>
      <c r="I5" s="9"/>
    </row>
    <row r="6" spans="2:14" ht="75.75" customHeight="1" x14ac:dyDescent="0.25">
      <c r="B6" s="56" t="s">
        <v>0</v>
      </c>
      <c r="C6" s="57" t="s">
        <v>1</v>
      </c>
      <c r="D6" s="57" t="s">
        <v>2</v>
      </c>
      <c r="E6" s="57" t="s">
        <v>3</v>
      </c>
      <c r="F6" s="57" t="s">
        <v>4</v>
      </c>
      <c r="G6" s="59" t="s">
        <v>5</v>
      </c>
      <c r="H6" s="59"/>
      <c r="I6" s="59"/>
      <c r="J6" s="57" t="s">
        <v>17</v>
      </c>
      <c r="K6" s="62" t="s">
        <v>16</v>
      </c>
      <c r="L6" s="57" t="s">
        <v>6</v>
      </c>
      <c r="M6" s="58" t="s">
        <v>18</v>
      </c>
      <c r="N6" s="58" t="s">
        <v>14</v>
      </c>
    </row>
    <row r="7" spans="2:14" x14ac:dyDescent="0.25">
      <c r="B7" s="56"/>
      <c r="C7" s="57"/>
      <c r="D7" s="57"/>
      <c r="E7" s="57"/>
      <c r="F7" s="57"/>
      <c r="G7" s="10" t="s">
        <v>9</v>
      </c>
      <c r="H7" s="10" t="s">
        <v>8</v>
      </c>
      <c r="I7" s="10" t="s">
        <v>10</v>
      </c>
      <c r="J7" s="57"/>
      <c r="K7" s="63"/>
      <c r="L7" s="57"/>
      <c r="M7" s="58"/>
      <c r="N7" s="58"/>
    </row>
    <row r="8" spans="2:14" ht="33" x14ac:dyDescent="0.25">
      <c r="B8" s="11">
        <v>1</v>
      </c>
      <c r="C8" s="12" t="s">
        <v>30</v>
      </c>
      <c r="D8" s="13" t="s">
        <v>25</v>
      </c>
      <c r="E8" s="14">
        <v>1</v>
      </c>
      <c r="F8" s="14">
        <v>3</v>
      </c>
      <c r="G8" s="15">
        <v>2725969.46</v>
      </c>
      <c r="H8" s="15">
        <v>2625969.46</v>
      </c>
      <c r="I8" s="15">
        <v>2525969.46</v>
      </c>
      <c r="J8" s="16">
        <f t="shared" ref="J8:J18" si="0">ROUND(SUM(G8:I8)/3,2)</f>
        <v>2625969.46</v>
      </c>
      <c r="K8" s="16">
        <f t="shared" ref="K8:K20" si="1">MIN(G8:I8)</f>
        <v>2525969.46</v>
      </c>
      <c r="L8" s="17">
        <f t="shared" ref="L8:L20" si="2">STDEV(G8:I8)/AVERAGE(G8:I8)*100</f>
        <v>3.808117402858143</v>
      </c>
      <c r="M8" s="18">
        <f t="shared" ref="M8:M20" si="3">ROUND(J8*E8,2)</f>
        <v>2625969.46</v>
      </c>
      <c r="N8" s="18">
        <f t="shared" ref="N8:N20" si="4">E8*K8</f>
        <v>2525969.46</v>
      </c>
    </row>
    <row r="9" spans="2:14" ht="49.5" x14ac:dyDescent="0.25">
      <c r="B9" s="49">
        <v>2</v>
      </c>
      <c r="C9" s="19" t="s">
        <v>31</v>
      </c>
      <c r="D9" s="20" t="s">
        <v>25</v>
      </c>
      <c r="E9" s="21">
        <v>1</v>
      </c>
      <c r="F9" s="21">
        <v>3</v>
      </c>
      <c r="G9" s="22">
        <v>150000</v>
      </c>
      <c r="H9" s="22">
        <v>150000</v>
      </c>
      <c r="I9" s="22">
        <v>150000</v>
      </c>
      <c r="J9" s="23">
        <f t="shared" si="0"/>
        <v>150000</v>
      </c>
      <c r="K9" s="23">
        <f t="shared" si="1"/>
        <v>150000</v>
      </c>
      <c r="L9" s="24">
        <f t="shared" si="2"/>
        <v>0</v>
      </c>
      <c r="M9" s="25">
        <f t="shared" si="3"/>
        <v>150000</v>
      </c>
      <c r="N9" s="25">
        <f t="shared" si="4"/>
        <v>150000</v>
      </c>
    </row>
    <row r="10" spans="2:14" ht="99" x14ac:dyDescent="0.25">
      <c r="B10" s="49"/>
      <c r="C10" s="19" t="s">
        <v>32</v>
      </c>
      <c r="D10" s="20" t="s">
        <v>25</v>
      </c>
      <c r="E10" s="21">
        <v>1</v>
      </c>
      <c r="F10" s="21">
        <v>3</v>
      </c>
      <c r="G10" s="22">
        <v>250000</v>
      </c>
      <c r="H10" s="22">
        <v>250000</v>
      </c>
      <c r="I10" s="22">
        <v>250000</v>
      </c>
      <c r="J10" s="23">
        <f t="shared" si="0"/>
        <v>250000</v>
      </c>
      <c r="K10" s="23">
        <f t="shared" si="1"/>
        <v>250000</v>
      </c>
      <c r="L10" s="24">
        <f t="shared" si="2"/>
        <v>0</v>
      </c>
      <c r="M10" s="25">
        <f t="shared" si="3"/>
        <v>250000</v>
      </c>
      <c r="N10" s="25">
        <f t="shared" si="4"/>
        <v>250000</v>
      </c>
    </row>
    <row r="11" spans="2:14" ht="138" customHeight="1" x14ac:dyDescent="0.25">
      <c r="B11" s="49"/>
      <c r="C11" s="19" t="s">
        <v>33</v>
      </c>
      <c r="D11" s="20" t="s">
        <v>25</v>
      </c>
      <c r="E11" s="21">
        <v>1</v>
      </c>
      <c r="F11" s="21">
        <v>3</v>
      </c>
      <c r="G11" s="22">
        <v>400000</v>
      </c>
      <c r="H11" s="22">
        <v>400000</v>
      </c>
      <c r="I11" s="22">
        <v>400000</v>
      </c>
      <c r="J11" s="23">
        <f t="shared" si="0"/>
        <v>400000</v>
      </c>
      <c r="K11" s="23">
        <f t="shared" si="1"/>
        <v>400000</v>
      </c>
      <c r="L11" s="24">
        <f t="shared" si="2"/>
        <v>0</v>
      </c>
      <c r="M11" s="25">
        <f t="shared" si="3"/>
        <v>400000</v>
      </c>
      <c r="N11" s="25">
        <f t="shared" si="4"/>
        <v>400000</v>
      </c>
    </row>
    <row r="12" spans="2:14" ht="165" x14ac:dyDescent="0.25">
      <c r="B12" s="49"/>
      <c r="C12" s="19" t="s">
        <v>34</v>
      </c>
      <c r="D12" s="20" t="s">
        <v>25</v>
      </c>
      <c r="E12" s="21">
        <v>1</v>
      </c>
      <c r="F12" s="21">
        <v>3</v>
      </c>
      <c r="G12" s="22">
        <v>150000</v>
      </c>
      <c r="H12" s="22">
        <v>150000</v>
      </c>
      <c r="I12" s="22">
        <v>150000</v>
      </c>
      <c r="J12" s="23">
        <f t="shared" si="0"/>
        <v>150000</v>
      </c>
      <c r="K12" s="23">
        <f t="shared" si="1"/>
        <v>150000</v>
      </c>
      <c r="L12" s="24">
        <f t="shared" si="2"/>
        <v>0</v>
      </c>
      <c r="M12" s="25">
        <f t="shared" si="3"/>
        <v>150000</v>
      </c>
      <c r="N12" s="25">
        <f t="shared" si="4"/>
        <v>150000</v>
      </c>
    </row>
    <row r="13" spans="2:14" ht="33" x14ac:dyDescent="0.25">
      <c r="B13" s="50"/>
      <c r="C13" s="12" t="s">
        <v>35</v>
      </c>
      <c r="D13" s="13" t="s">
        <v>25</v>
      </c>
      <c r="E13" s="14">
        <v>1</v>
      </c>
      <c r="F13" s="14">
        <v>3</v>
      </c>
      <c r="G13" s="15">
        <f>G12+G11+G10+G9</f>
        <v>950000</v>
      </c>
      <c r="H13" s="15">
        <f t="shared" ref="H13:K13" si="5">H12+H11+H10+H9</f>
        <v>950000</v>
      </c>
      <c r="I13" s="15">
        <f t="shared" si="5"/>
        <v>950000</v>
      </c>
      <c r="J13" s="15">
        <f t="shared" si="5"/>
        <v>950000</v>
      </c>
      <c r="K13" s="15">
        <f t="shared" si="5"/>
        <v>950000</v>
      </c>
      <c r="L13" s="17">
        <f t="shared" si="2"/>
        <v>0</v>
      </c>
      <c r="M13" s="18">
        <f>M12+M11+M10+M9</f>
        <v>950000</v>
      </c>
      <c r="N13" s="18">
        <f>N12+N11+N10+N9</f>
        <v>950000</v>
      </c>
    </row>
    <row r="14" spans="2:14" ht="33" x14ac:dyDescent="0.25">
      <c r="B14" s="26">
        <v>3</v>
      </c>
      <c r="C14" s="12" t="s">
        <v>36</v>
      </c>
      <c r="D14" s="13" t="s">
        <v>25</v>
      </c>
      <c r="E14" s="14">
        <v>1</v>
      </c>
      <c r="F14" s="14">
        <v>3</v>
      </c>
      <c r="G14" s="15">
        <v>2725969.46</v>
      </c>
      <c r="H14" s="15">
        <v>2625969.46</v>
      </c>
      <c r="I14" s="15">
        <v>2525969.46</v>
      </c>
      <c r="J14" s="16">
        <f t="shared" si="0"/>
        <v>2625969.46</v>
      </c>
      <c r="K14" s="16">
        <f t="shared" si="1"/>
        <v>2525969.46</v>
      </c>
      <c r="L14" s="17">
        <f t="shared" si="2"/>
        <v>3.808117402858143</v>
      </c>
      <c r="M14" s="18">
        <f t="shared" si="3"/>
        <v>2625969.46</v>
      </c>
      <c r="N14" s="18">
        <f t="shared" si="4"/>
        <v>2525969.46</v>
      </c>
    </row>
    <row r="15" spans="2:14" ht="49.5" x14ac:dyDescent="0.25">
      <c r="B15" s="48">
        <v>4</v>
      </c>
      <c r="C15" s="19" t="s">
        <v>37</v>
      </c>
      <c r="D15" s="20" t="s">
        <v>25</v>
      </c>
      <c r="E15" s="21">
        <v>1</v>
      </c>
      <c r="F15" s="21">
        <v>3</v>
      </c>
      <c r="G15" s="22">
        <v>150000</v>
      </c>
      <c r="H15" s="22">
        <v>150000</v>
      </c>
      <c r="I15" s="22">
        <v>150000</v>
      </c>
      <c r="J15" s="23">
        <f t="shared" ref="J15" si="6">ROUND(SUM(G15:I15)/3,2)</f>
        <v>150000</v>
      </c>
      <c r="K15" s="23">
        <f t="shared" ref="K15" si="7">MIN(G15:I15)</f>
        <v>150000</v>
      </c>
      <c r="L15" s="24">
        <f t="shared" ref="L15" si="8">STDEV(G15:I15)/AVERAGE(G15:I15)*100</f>
        <v>0</v>
      </c>
      <c r="M15" s="25">
        <f t="shared" ref="M15" si="9">ROUND(J15*E15,2)</f>
        <v>150000</v>
      </c>
      <c r="N15" s="25">
        <f t="shared" ref="N15" si="10">E15*K15</f>
        <v>150000</v>
      </c>
    </row>
    <row r="16" spans="2:14" ht="99" x14ac:dyDescent="0.25">
      <c r="B16" s="49"/>
      <c r="C16" s="19" t="s">
        <v>38</v>
      </c>
      <c r="D16" s="20" t="s">
        <v>25</v>
      </c>
      <c r="E16" s="21">
        <v>1</v>
      </c>
      <c r="F16" s="21">
        <v>3</v>
      </c>
      <c r="G16" s="22">
        <v>250000</v>
      </c>
      <c r="H16" s="22">
        <v>250000</v>
      </c>
      <c r="I16" s="22">
        <v>250000</v>
      </c>
      <c r="J16" s="23">
        <f t="shared" si="0"/>
        <v>250000</v>
      </c>
      <c r="K16" s="23">
        <f t="shared" si="1"/>
        <v>250000</v>
      </c>
      <c r="L16" s="24">
        <f t="shared" si="2"/>
        <v>0</v>
      </c>
      <c r="M16" s="25">
        <f t="shared" si="3"/>
        <v>250000</v>
      </c>
      <c r="N16" s="25">
        <f t="shared" si="4"/>
        <v>250000</v>
      </c>
    </row>
    <row r="17" spans="2:14" ht="99" x14ac:dyDescent="0.25">
      <c r="B17" s="49"/>
      <c r="C17" s="19" t="s">
        <v>39</v>
      </c>
      <c r="D17" s="20" t="s">
        <v>25</v>
      </c>
      <c r="E17" s="21">
        <v>1</v>
      </c>
      <c r="F17" s="21">
        <v>3</v>
      </c>
      <c r="G17" s="22">
        <v>400000</v>
      </c>
      <c r="H17" s="22">
        <v>400000</v>
      </c>
      <c r="I17" s="22">
        <v>400000</v>
      </c>
      <c r="J17" s="23">
        <f t="shared" si="0"/>
        <v>400000</v>
      </c>
      <c r="K17" s="23">
        <f t="shared" si="1"/>
        <v>400000</v>
      </c>
      <c r="L17" s="24">
        <f t="shared" si="2"/>
        <v>0</v>
      </c>
      <c r="M17" s="25">
        <f t="shared" si="3"/>
        <v>400000</v>
      </c>
      <c r="N17" s="25">
        <f t="shared" si="4"/>
        <v>400000</v>
      </c>
    </row>
    <row r="18" spans="2:14" ht="165" x14ac:dyDescent="0.25">
      <c r="B18" s="49"/>
      <c r="C18" s="19" t="s">
        <v>40</v>
      </c>
      <c r="D18" s="20" t="s">
        <v>25</v>
      </c>
      <c r="E18" s="21">
        <v>1</v>
      </c>
      <c r="F18" s="21">
        <v>3</v>
      </c>
      <c r="G18" s="22">
        <v>150000</v>
      </c>
      <c r="H18" s="22">
        <v>150000</v>
      </c>
      <c r="I18" s="22">
        <v>150000</v>
      </c>
      <c r="J18" s="23">
        <f t="shared" si="0"/>
        <v>150000</v>
      </c>
      <c r="K18" s="23">
        <f t="shared" si="1"/>
        <v>150000</v>
      </c>
      <c r="L18" s="24">
        <f t="shared" si="2"/>
        <v>0</v>
      </c>
      <c r="M18" s="25">
        <f t="shared" si="3"/>
        <v>150000</v>
      </c>
      <c r="N18" s="25">
        <f t="shared" si="4"/>
        <v>150000</v>
      </c>
    </row>
    <row r="19" spans="2:14" ht="33" x14ac:dyDescent="0.25">
      <c r="B19" s="50"/>
      <c r="C19" s="12" t="s">
        <v>41</v>
      </c>
      <c r="D19" s="13" t="s">
        <v>25</v>
      </c>
      <c r="E19" s="14">
        <v>1</v>
      </c>
      <c r="F19" s="14">
        <v>3</v>
      </c>
      <c r="G19" s="15">
        <f>G18+G17+G16+G15</f>
        <v>950000</v>
      </c>
      <c r="H19" s="15">
        <f t="shared" ref="H19:K19" si="11">H18+H17+H16+H15</f>
        <v>950000</v>
      </c>
      <c r="I19" s="15">
        <f t="shared" si="11"/>
        <v>950000</v>
      </c>
      <c r="J19" s="15">
        <f t="shared" si="11"/>
        <v>950000</v>
      </c>
      <c r="K19" s="15">
        <f t="shared" si="11"/>
        <v>950000</v>
      </c>
      <c r="L19" s="17">
        <f t="shared" si="2"/>
        <v>0</v>
      </c>
      <c r="M19" s="18">
        <f t="shared" si="3"/>
        <v>950000</v>
      </c>
      <c r="N19" s="18">
        <f t="shared" si="4"/>
        <v>950000</v>
      </c>
    </row>
    <row r="20" spans="2:14" s="27" customFormat="1" ht="31.5" customHeight="1" x14ac:dyDescent="0.25">
      <c r="B20" s="28"/>
      <c r="C20" s="29" t="s">
        <v>26</v>
      </c>
      <c r="D20" s="13" t="s">
        <v>25</v>
      </c>
      <c r="E20" s="30">
        <v>1</v>
      </c>
      <c r="F20" s="29"/>
      <c r="G20" s="41">
        <f>G19+G14+G13+G8</f>
        <v>7351938.9199999999</v>
      </c>
      <c r="H20" s="41">
        <f t="shared" ref="H20:I20" si="12">H19+H14+H13+H8</f>
        <v>7151938.9199999999</v>
      </c>
      <c r="I20" s="41">
        <f t="shared" si="12"/>
        <v>6951938.9199999999</v>
      </c>
      <c r="J20" s="16">
        <f t="shared" ref="J20" si="13">ROUND(SUM(G20:I20)/3,2)</f>
        <v>7151938.9199999999</v>
      </c>
      <c r="K20" s="16">
        <f t="shared" si="1"/>
        <v>6951938.9199999999</v>
      </c>
      <c r="L20" s="17">
        <f t="shared" si="2"/>
        <v>2.7964444640419277</v>
      </c>
      <c r="M20" s="18">
        <f t="shared" si="3"/>
        <v>7151938.9199999999</v>
      </c>
      <c r="N20" s="18">
        <f t="shared" si="4"/>
        <v>6951938.9199999999</v>
      </c>
    </row>
    <row r="22" spans="2:14" s="39" customFormat="1" ht="29.25" customHeight="1" x14ac:dyDescent="0.25">
      <c r="C22" s="39" t="s">
        <v>28</v>
      </c>
    </row>
    <row r="23" spans="2:14" s="31" customFormat="1" ht="66" customHeight="1" x14ac:dyDescent="0.25">
      <c r="C23" s="32"/>
      <c r="D23" s="43" t="s">
        <v>29</v>
      </c>
      <c r="E23" s="44"/>
      <c r="F23" s="44"/>
      <c r="G23" s="44"/>
      <c r="H23" s="44"/>
      <c r="I23" s="45"/>
      <c r="J23" s="14" t="s">
        <v>11</v>
      </c>
      <c r="K23" s="33"/>
    </row>
    <row r="24" spans="2:14" ht="26.25" customHeight="1" x14ac:dyDescent="0.25">
      <c r="C24" s="34">
        <v>1</v>
      </c>
      <c r="D24" s="52" t="s">
        <v>12</v>
      </c>
      <c r="E24" s="53"/>
      <c r="F24" s="51" t="s">
        <v>42</v>
      </c>
      <c r="G24" s="51"/>
      <c r="H24" s="51"/>
      <c r="I24" s="51"/>
      <c r="J24" s="35">
        <v>46563</v>
      </c>
      <c r="K24" s="36"/>
    </row>
    <row r="25" spans="2:14" ht="26.25" customHeight="1" x14ac:dyDescent="0.25">
      <c r="C25" s="34">
        <v>2</v>
      </c>
      <c r="D25" s="52" t="s">
        <v>13</v>
      </c>
      <c r="E25" s="53"/>
      <c r="F25" s="51" t="s">
        <v>44</v>
      </c>
      <c r="G25" s="51"/>
      <c r="H25" s="51"/>
      <c r="I25" s="51"/>
      <c r="J25" s="35">
        <v>46563</v>
      </c>
      <c r="K25" s="36"/>
    </row>
    <row r="26" spans="2:14" ht="26.25" customHeight="1" x14ac:dyDescent="0.25">
      <c r="C26" s="34">
        <v>3</v>
      </c>
      <c r="D26" s="52" t="s">
        <v>15</v>
      </c>
      <c r="E26" s="53"/>
      <c r="F26" s="51" t="s">
        <v>43</v>
      </c>
      <c r="G26" s="51"/>
      <c r="H26" s="51"/>
      <c r="I26" s="51"/>
      <c r="J26" s="35">
        <v>46563</v>
      </c>
      <c r="K26" s="36"/>
    </row>
    <row r="29" spans="2:14" x14ac:dyDescent="0.25">
      <c r="B29" s="47"/>
      <c r="C29" s="47"/>
      <c r="G29" s="6"/>
      <c r="H29" s="6"/>
      <c r="I29" s="46"/>
      <c r="J29" s="46"/>
    </row>
    <row r="30" spans="2:14" x14ac:dyDescent="0.25">
      <c r="B30" s="40"/>
      <c r="C30" s="40"/>
      <c r="G30" s="6"/>
      <c r="H30" s="6"/>
      <c r="I30" s="38"/>
      <c r="J30" s="38"/>
    </row>
    <row r="31" spans="2:14" x14ac:dyDescent="0.25">
      <c r="B31" s="40"/>
      <c r="C31" s="37"/>
      <c r="G31" s="6"/>
      <c r="H31" s="6"/>
      <c r="I31" s="37"/>
      <c r="J31" s="37"/>
    </row>
    <row r="32" spans="2:14" x14ac:dyDescent="0.25">
      <c r="B32" s="38"/>
      <c r="C32" s="38"/>
      <c r="G32" s="6"/>
      <c r="H32" s="6"/>
      <c r="I32" s="37"/>
      <c r="J32" s="38"/>
    </row>
    <row r="33" spans="2:10" ht="22.5" customHeight="1" x14ac:dyDescent="0.25">
      <c r="B33" s="46"/>
      <c r="C33" s="46"/>
      <c r="G33" s="6"/>
      <c r="H33" s="6"/>
      <c r="I33" s="46"/>
      <c r="J33" s="46"/>
    </row>
    <row r="34" spans="2:10" x14ac:dyDescent="0.25">
      <c r="G34" s="6"/>
      <c r="H34" s="6"/>
      <c r="I34" s="6"/>
    </row>
    <row r="35" spans="2:10" x14ac:dyDescent="0.25">
      <c r="B35" s="42"/>
      <c r="C35" s="42"/>
      <c r="G35" s="6"/>
      <c r="H35" s="6"/>
      <c r="I35" s="6"/>
    </row>
  </sheetData>
  <mergeCells count="28">
    <mergeCell ref="L1:N1"/>
    <mergeCell ref="B9:B13"/>
    <mergeCell ref="D2:M2"/>
    <mergeCell ref="B6:B7"/>
    <mergeCell ref="D6:D7"/>
    <mergeCell ref="E6:E7"/>
    <mergeCell ref="F6:F7"/>
    <mergeCell ref="C6:C7"/>
    <mergeCell ref="M6:M7"/>
    <mergeCell ref="G6:I6"/>
    <mergeCell ref="J6:J7"/>
    <mergeCell ref="L6:L7"/>
    <mergeCell ref="B4:N4"/>
    <mergeCell ref="K6:K7"/>
    <mergeCell ref="N6:N7"/>
    <mergeCell ref="B15:B19"/>
    <mergeCell ref="F24:I24"/>
    <mergeCell ref="D26:E26"/>
    <mergeCell ref="F26:I26"/>
    <mergeCell ref="D24:E24"/>
    <mergeCell ref="D25:E25"/>
    <mergeCell ref="F25:I25"/>
    <mergeCell ref="B35:C35"/>
    <mergeCell ref="D23:I23"/>
    <mergeCell ref="I29:J29"/>
    <mergeCell ref="I33:J33"/>
    <mergeCell ref="B33:C33"/>
    <mergeCell ref="B29:C29"/>
  </mergeCells>
  <pageMargins left="0.19685039370078741" right="0.19685039370078741" top="0.19685039370078741" bottom="0.19685039370078741" header="0" footer="0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defaultRowHeight="15" x14ac:dyDescent="0.25"/>
  <cols>
    <col min="1" max="1" width="115.28515625" customWidth="1"/>
  </cols>
  <sheetData>
    <row r="1" spans="1:1" ht="16.5" thickBot="1" x14ac:dyDescent="0.3">
      <c r="A1" s="1" t="s">
        <v>19</v>
      </c>
    </row>
    <row r="2" spans="1:1" ht="16.5" thickBot="1" x14ac:dyDescent="0.3">
      <c r="A2" s="2" t="s">
        <v>20</v>
      </c>
    </row>
    <row r="3" spans="1:1" ht="16.5" thickBot="1" x14ac:dyDescent="0.3">
      <c r="A3" s="3" t="s">
        <v>21</v>
      </c>
    </row>
    <row r="4" spans="1:1" ht="31.5" x14ac:dyDescent="0.25">
      <c r="A4" s="4" t="s">
        <v>23</v>
      </c>
    </row>
    <row r="5" spans="1:1" ht="32.25" thickBot="1" x14ac:dyDescent="0.3">
      <c r="A5" s="3" t="s">
        <v>22</v>
      </c>
    </row>
    <row r="6" spans="1:1" ht="63" x14ac:dyDescent="0.25">
      <c r="A6" s="5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 Александр Викторович</dc:creator>
  <cp:lastModifiedBy>Сорокина Наталия Валерьевна</cp:lastModifiedBy>
  <cp:lastPrinted>2026-07-01T14:15:32Z</cp:lastPrinted>
  <dcterms:created xsi:type="dcterms:W3CDTF">2019-06-04T05:05:16Z</dcterms:created>
  <dcterms:modified xsi:type="dcterms:W3CDTF">2026-07-14T06:38:06Z</dcterms:modified>
</cp:coreProperties>
</file>