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358"/>
  </bookViews>
  <sheets>
    <sheet name="Ответ " sheetId="5" r:id="rId1"/>
  </sheets>
  <externalReferences>
    <externalReference r:id="rId2"/>
  </externalReferences>
  <definedNames>
    <definedName name="_xlnm.Print_Area" localSheetId="0">'Ответ '!$A$1:$Q$54</definedName>
    <definedName name="роботисход" localSheetId="0">'Ответ '!$C$43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1" i="5" l="1"/>
  <c r="I40" i="5"/>
  <c r="I39" i="5"/>
  <c r="I37" i="5"/>
  <c r="I35" i="5"/>
  <c r="I33" i="5"/>
  <c r="I18" i="5"/>
  <c r="I15" i="5"/>
  <c r="I48" i="5" s="1"/>
  <c r="I14" i="5"/>
  <c r="I45" i="5"/>
  <c r="I43" i="5"/>
  <c r="I38" i="5"/>
  <c r="I31" i="5"/>
  <c r="I29" i="5"/>
  <c r="I20" i="5"/>
  <c r="I22" i="5" l="1"/>
  <c r="I10" i="5"/>
  <c r="I47" i="5" s="1"/>
</calcChain>
</file>

<file path=xl/sharedStrings.xml><?xml version="1.0" encoding="utf-8"?>
<sst xmlns="http://schemas.openxmlformats.org/spreadsheetml/2006/main" count="168" uniqueCount="81">
  <si>
    <t>Итого:</t>
  </si>
  <si>
    <t>Стоимость,
руб. с НДС</t>
  </si>
  <si>
    <t>час</t>
  </si>
  <si>
    <t>Услуга</t>
  </si>
  <si>
    <t>Вид ТРУ</t>
  </si>
  <si>
    <t>КПЭ определяются отдельно для каждой кампании</t>
  </si>
  <si>
    <t>Доля исполненных обещаний ПДЗ=60%</t>
  </si>
  <si>
    <t>№ п/п</t>
  </si>
  <si>
    <t>Наименование Услуг</t>
  </si>
  <si>
    <t xml:space="preserve">
1</t>
  </si>
  <si>
    <t>Требования к доступности (SL не ниже)</t>
  </si>
  <si>
    <t>SL 80/20 сек</t>
  </si>
  <si>
    <t>Обработка выделенным специалистом исходящих звонков</t>
  </si>
  <si>
    <t>Единица измерения объема</t>
  </si>
  <si>
    <t>Заполняется поставщиком</t>
  </si>
  <si>
    <t>SL 90/10 сек</t>
  </si>
  <si>
    <t xml:space="preserve"> -</t>
  </si>
  <si>
    <t>Звонок</t>
  </si>
  <si>
    <t>Минута</t>
  </si>
  <si>
    <t>Диалог</t>
  </si>
  <si>
    <t xml:space="preserve">SL90/15 мин </t>
  </si>
  <si>
    <t>Обработка входящих звонков системой IVR ASR в т.ч</t>
  </si>
  <si>
    <t xml:space="preserve">Обработка выделенным специалистом входящих неголосовых обращений в т.ч </t>
  </si>
  <si>
    <t>Обработка специалистом Клиентских запросов, в т.ч.:</t>
  </si>
  <si>
    <t xml:space="preserve">
5</t>
  </si>
  <si>
    <t>SL 100%/24 часа</t>
  </si>
  <si>
    <t>НДС</t>
  </si>
  <si>
    <t>Стоимость руб, без НДС</t>
  </si>
  <si>
    <t>Запрос</t>
  </si>
  <si>
    <t>SL80/20 сек</t>
  </si>
  <si>
    <t>не предусмотрены</t>
  </si>
  <si>
    <t>Осуществление интеграции с системами заказчика или сторонними системами по поручению Заказчика, в т.ч.</t>
  </si>
  <si>
    <t>Использование системы автоматизированного контроля качества для анализа записей телефонных звонков и проверки соответствия качества общения операторов требованиям Заказчика, в т.ч..</t>
  </si>
  <si>
    <t>Работа административно-управленческого персонала</t>
  </si>
  <si>
    <t>Объемы определяются Исполнителем на основании требований к ресурсному обеспечения оказания услуг п.5.8 Технического задания</t>
  </si>
  <si>
    <t>Обработка специалистом входящих звонков, в т.ч.:</t>
  </si>
  <si>
    <t>Совершение исходящих звонков системой IVR ASR</t>
  </si>
  <si>
    <t xml:space="preserve">Обработка выделенным специалистом входящих звонков, в т.ч.
</t>
  </si>
  <si>
    <t>Обработка входящих неголосовых обращений ботом, в т.ч.</t>
  </si>
  <si>
    <t>Обработка специалистом исходящих звонков, в т.ч.</t>
  </si>
  <si>
    <t>Обработка звонков и обращений выделенным специалистом в режиме блендинга, в т.ч.</t>
  </si>
  <si>
    <t>№ пункта из таблицы 1 пункта 5.3 Технического задания</t>
  </si>
  <si>
    <t>Час</t>
  </si>
  <si>
    <t>Звонок/диалог</t>
  </si>
  <si>
    <t>услуга</t>
  </si>
  <si>
    <t xml:space="preserve">КПЭ по услугам, согласно п 5.3 Технического задания </t>
  </si>
  <si>
    <t>Единица тарификации услугии</t>
  </si>
  <si>
    <t>Обработка специалистом входящих звонков согласно описанию п. 1.1. ТАБЛИЦЫ №1 П 5.3 Технического задания</t>
  </si>
  <si>
    <t>Обработка специалистом входящих звонков согласно описанию п. 1.2. ТАБЛИЦЫ №1 П 5.3 Технического задания</t>
  </si>
  <si>
    <t>Обработка специалистом входящих звонков согласно описанию п. 1.3. ТАБЛИЦЫ №1 П 5.3 Технического задания</t>
  </si>
  <si>
    <t>Обработка специалистом входящих звонков согласно описанию п. 8.2. ТАБЛИЦЫ №1 П 5.3 Технического задания</t>
  </si>
  <si>
    <t>Средняя длительность обработки звонка/Диалога/Клиентского запроса в минутах</t>
  </si>
  <si>
    <t>не применимо</t>
  </si>
  <si>
    <t xml:space="preserve">АНТ(Целевая  средняя длительность диалога) </t>
  </si>
  <si>
    <t>Обработка входящих звонков системой IVR ASR согласно описанию п. 1.5. ТАБЛИЦЫ №1 П 5.3 Технического задания</t>
  </si>
  <si>
    <t>Обработка входящих звонков системой IVR ASR согласно описанию п. 1.6. ТАБЛИЦЫ №1 П 5.3 Технического задания</t>
  </si>
  <si>
    <t>Обработка выделенным специалистом исходящих звонков согласно описанию п. 1.4. ТАБЛИЦЫ №1 П 5.3 Технического задания</t>
  </si>
  <si>
    <t>Обработка выделенным специалистом входящих неголосовых обращений согласно описанию п. 2.1. ТАБЛИЦЫ №1 П 5.3 Технического задания</t>
  </si>
  <si>
    <t>Обработка специалистом Клиентских запросов согласно описанию п. 2.2. ТАБЛИЦЫ №1 П 5.3 Технического задания</t>
  </si>
  <si>
    <t>Обработка специалистом Клиентских запросов согласно описанию п. 2.3. ТАБЛИЦЫ №1 П 5.3 Технического задания</t>
  </si>
  <si>
    <t>Обработка специалистом Клиентских запросов согласно описанию п. 3.4. ТАБЛИЦЫ №1 П 5.3 Технического задания</t>
  </si>
  <si>
    <t>Обработка специалистом Клиентских запросов согласно описанию п. 4.1. ТАБЛИЦЫ №1 П 5.3 Технического задания</t>
  </si>
  <si>
    <t>Обработка специалистом Клиентских запросов согласно описанию п. 4.2. ТАБЛИЦЫ №1 П 5.3 Технического задания</t>
  </si>
  <si>
    <t>Обработка специалистом Клиентских запросов согласно описанию п. 5.1. ТАБЛИЦЫ №1 П 5.3 Технического задания</t>
  </si>
  <si>
    <t>Обработка входящих неголосовых обращений ботом согласно описанию п. 2.4. ТАБЛИЦЫ №1 П 5.3 Технического задания</t>
  </si>
  <si>
    <t>Обработка выделенным специалистом входящих звонков согласно описанию п. 3.1. ТАБЛИЦЫ №1 П 5.3 Технического задания</t>
  </si>
  <si>
    <t>Обработка выделенным специалистом входящих звонков согласно описанию п. 3.2. ТАБЛИЦЫ №1 П 5.3 Технического задания</t>
  </si>
  <si>
    <t>Обработка выделенным специалистом входящих звонков согласно описанию п. 3.3. ТАБЛИЦЫ №1 П 5.3 Технического задания</t>
  </si>
  <si>
    <t>Обработка специалистом исходящих звонков согласно описанию п. 6.1. ТАБЛИЦЫ №1 П 5.3 Технического задания</t>
  </si>
  <si>
    <t>Обработка специалистом исходящих звонков согласно описанию п. 8.1. ТАБЛИЦЫ №1 П 5.3 Технического задания</t>
  </si>
  <si>
    <t>Обработка звонков и обращений выделенным специалистом в режиме блендинга согласно описанию п. 9.1. ТАБЛИЦЫ №1 П 5.3 Технического задания</t>
  </si>
  <si>
    <t>Обработка звонков и обращений выделенным специалистом в режиме блендинга согласно описанию п. 9.2. ТАБЛИЦЫ №1 П 5.3 Технического задания</t>
  </si>
  <si>
    <t>Обработка звонков и обращений выделенным специалистом в режиме блендинга согласно описанию п. 9.3. ТАБЛИЦЫ №1 П 5.3 Технического задания</t>
  </si>
  <si>
    <t>Обработка звонков и обращений выделенным специалистом в режиме блендинга согласно описанию п. 10.1. ТАБЛИЦЫ №1 П 5.3 Технического задания</t>
  </si>
  <si>
    <t>Совершение исходящих звонков системой IVR ASR согласно описанию п. 7.1. ТАБЛИЦЫ №1 П 5.3 Технического задания</t>
  </si>
  <si>
    <t>Обеспечение интеграционного взаимодействия согласно описанию п. 11.1. ТАБЛИЦЫ №1 П 5.3 Технического задания</t>
  </si>
  <si>
    <t>Использование системы автоматизированного контроля качества для анализа записей телефонных звонков и проверки соответствия качества общения операторов требованиям Заказчика согласно описанию пп. 12.1-12.2 ТАБЛИЦЫ №1 П 5.3 Технического задания</t>
  </si>
  <si>
    <t xml:space="preserve">Форма предложения </t>
  </si>
  <si>
    <t xml:space="preserve"> Прогноз объема в единицах измерения объема, в соответствии с таблицей №1 п. 5.3 Технического задания</t>
  </si>
  <si>
    <r>
      <t xml:space="preserve"> Расчет объемов услуг  </t>
    </r>
    <r>
      <rPr>
        <b/>
        <sz val="11"/>
        <rFont val="Times New Roman"/>
        <family val="1"/>
        <charset val="204"/>
      </rPr>
      <t>в единицах тарификации</t>
    </r>
  </si>
  <si>
    <r>
      <t>Цена поставщика (исполнителя, подрядчика)</t>
    </r>
    <r>
      <rPr>
        <b/>
        <sz val="11"/>
        <rFont val="Times New Roman"/>
        <family val="1"/>
        <charset val="204"/>
      </rPr>
      <t xml:space="preserve"> за единицу тарифа за услугу , руб.</t>
    </r>
    <r>
      <rPr>
        <sz val="11"/>
        <color theme="1"/>
        <rFont val="Times New Roman"/>
        <family val="1"/>
        <charset val="204"/>
      </rPr>
      <t xml:space="preserve"> с НДС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</si>
</sst>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3" fontId="2" fillId="0" borderId="0" xfId="0" applyNumberFormat="1" applyFont="1" applyFill="1" applyAlignment="1">
      <alignment horizontal="center" vertical="center" wrapText="1"/>
    </xf>
    <xf numFmtId="3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4" fillId="0" borderId="1" xfId="0" applyNumberFormat="1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" fontId="4" fillId="0" borderId="12" xfId="0" applyNumberFormat="1" applyFont="1" applyBorder="1" applyAlignment="1">
      <alignment horizontal="center" vertical="center" wrapText="1"/>
    </xf>
    <xf numFmtId="164" fontId="4" fillId="0" borderId="12" xfId="0" applyNumberFormat="1" applyFont="1" applyFill="1" applyBorder="1" applyAlignment="1">
      <alignment vertical="center"/>
    </xf>
    <xf numFmtId="3" fontId="4" fillId="0" borderId="16" xfId="0" applyNumberFormat="1" applyFont="1" applyFill="1" applyBorder="1" applyAlignment="1">
      <alignment horizontal="center" vertical="center" wrapText="1"/>
    </xf>
    <xf numFmtId="3" fontId="5" fillId="0" borderId="15" xfId="0" applyNumberFormat="1" applyFont="1" applyFill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4" fontId="4" fillId="0" borderId="13" xfId="0" applyNumberFormat="1" applyFont="1" applyBorder="1" applyAlignment="1">
      <alignment horizontal="center" vertical="center" wrapText="1"/>
    </xf>
    <xf numFmtId="3" fontId="4" fillId="0" borderId="15" xfId="0" applyNumberFormat="1" applyFont="1" applyFill="1" applyBorder="1" applyAlignment="1">
      <alignment horizontal="center" vertical="center" wrapText="1"/>
    </xf>
    <xf numFmtId="164" fontId="4" fillId="0" borderId="9" xfId="0" applyNumberFormat="1" applyFont="1" applyFill="1" applyBorder="1" applyAlignment="1">
      <alignment vertical="center"/>
    </xf>
    <xf numFmtId="164" fontId="4" fillId="0" borderId="13" xfId="0" applyNumberFormat="1" applyFont="1" applyFill="1" applyBorder="1" applyAlignment="1">
      <alignment vertical="center"/>
    </xf>
    <xf numFmtId="164" fontId="4" fillId="0" borderId="6" xfId="0" applyNumberFormat="1" applyFont="1" applyFill="1" applyBorder="1" applyAlignment="1">
      <alignment vertical="center"/>
    </xf>
    <xf numFmtId="164" fontId="4" fillId="0" borderId="7" xfId="0" applyNumberFormat="1" applyFont="1" applyFill="1" applyBorder="1" applyAlignment="1">
      <alignment vertical="center"/>
    </xf>
    <xf numFmtId="3" fontId="4" fillId="0" borderId="1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Fill="1" applyAlignment="1">
      <alignment horizontal="center" vertical="top" wrapText="1"/>
    </xf>
    <xf numFmtId="3" fontId="2" fillId="0" borderId="0" xfId="0" applyNumberFormat="1" applyFont="1" applyFill="1" applyAlignment="1">
      <alignment horizontal="center" vertical="top" wrapText="1"/>
    </xf>
    <xf numFmtId="3" fontId="1" fillId="0" borderId="0" xfId="0" applyNumberFormat="1" applyFont="1" applyFill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4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3" fontId="1" fillId="0" borderId="10" xfId="0" applyNumberFormat="1" applyFont="1" applyFill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center" vertical="center" wrapText="1"/>
    </xf>
    <xf numFmtId="3" fontId="1" fillId="0" borderId="14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right" vertical="center" wrapText="1"/>
    </xf>
    <xf numFmtId="0" fontId="2" fillId="0" borderId="10" xfId="0" applyFont="1" applyFill="1" applyBorder="1" applyAlignment="1">
      <alignment horizontal="center" vertical="center" wrapText="1"/>
    </xf>
    <xf numFmtId="3" fontId="2" fillId="0" borderId="10" xfId="0" applyNumberFormat="1" applyFont="1" applyFill="1" applyBorder="1" applyAlignment="1">
      <alignment horizontal="center" vertical="center" wrapText="1"/>
    </xf>
    <xf numFmtId="3" fontId="2" fillId="0" borderId="11" xfId="0" applyNumberFormat="1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3" fontId="4" fillId="0" borderId="21" xfId="0" applyNumberFormat="1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3" fontId="4" fillId="0" borderId="7" xfId="0" applyNumberFormat="1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3" fontId="4" fillId="0" borderId="17" xfId="0" applyNumberFormat="1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3" fontId="4" fillId="0" borderId="20" xfId="0" applyNumberFormat="1" applyFont="1" applyFill="1" applyBorder="1" applyAlignment="1">
      <alignment horizontal="center" vertical="center" wrapText="1"/>
    </xf>
    <xf numFmtId="164" fontId="4" fillId="0" borderId="21" xfId="0" applyNumberFormat="1" applyFont="1" applyFill="1" applyBorder="1" applyAlignment="1">
      <alignment vertical="center"/>
    </xf>
    <xf numFmtId="164" fontId="4" fillId="0" borderId="22" xfId="0" applyNumberFormat="1" applyFont="1" applyFill="1" applyBorder="1" applyAlignment="1">
      <alignment vertical="center"/>
    </xf>
    <xf numFmtId="0" fontId="2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3" fontId="5" fillId="0" borderId="6" xfId="0" applyNumberFormat="1" applyFont="1" applyFill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3" fontId="4" fillId="0" borderId="6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3" fontId="4" fillId="0" borderId="9" xfId="0" applyNumberFormat="1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3" fontId="7" fillId="0" borderId="15" xfId="0" applyNumberFormat="1" applyFont="1" applyFill="1" applyBorder="1" applyAlignment="1">
      <alignment horizontal="center" vertical="center" wrapText="1"/>
    </xf>
    <xf numFmtId="3" fontId="7" fillId="0" borderId="6" xfId="0" applyNumberFormat="1" applyFont="1" applyFill="1" applyBorder="1" applyAlignment="1">
      <alignment horizontal="center" vertical="center" wrapText="1"/>
    </xf>
    <xf numFmtId="3" fontId="7" fillId="0" borderId="7" xfId="0" applyNumberFormat="1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3" fontId="5" fillId="0" borderId="6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5" fillId="0" borderId="9" xfId="0" applyNumberFormat="1" applyFont="1" applyFill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3" fontId="4" fillId="0" borderId="6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3" fontId="4" fillId="0" borderId="9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wrapText="1"/>
    </xf>
    <xf numFmtId="164" fontId="4" fillId="0" borderId="6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9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1;&#1102;&#1076;&#1078;&#1077;&#1090;%202027_2030_05022026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ет 2025 с оптимизацией (2)"/>
      <sheetName val="Лист1 (2)"/>
      <sheetName val="Бюджет 27_30"/>
      <sheetName val="Бюджет 2025 с оптимизацией  (3"/>
      <sheetName val="Бюджет 2025 с оптимизацией"/>
      <sheetName val="Свод"/>
      <sheetName val="Объемы сети"/>
      <sheetName val="ПР вход"/>
      <sheetName val="ЕМС вход"/>
      <sheetName val="Чат"/>
      <sheetName val="расчет автоматизации"/>
      <sheetName val="Оптимизация ПР вход"/>
      <sheetName val="Оптимизация ЕМС"/>
      <sheetName val="ИСО"/>
      <sheetName val="Исходящие обзвоны"/>
      <sheetName val="Реестр"/>
      <sheetName val="Прод фабр"/>
      <sheetName val="Лист1"/>
      <sheetName val="ПДЗ"/>
      <sheetName val="HR"/>
    </sheetNames>
    <sheetDataSet>
      <sheetData sheetId="0"/>
      <sheetData sheetId="1"/>
      <sheetData sheetId="2">
        <row r="15">
          <cell r="MM15">
            <v>89000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5"/>
  <sheetViews>
    <sheetView tabSelected="1" topLeftCell="E1" zoomScale="60" zoomScaleNormal="60" zoomScaleSheetLayoutView="50" workbookViewId="0">
      <selection activeCell="L14" sqref="L14"/>
    </sheetView>
  </sheetViews>
  <sheetFormatPr defaultColWidth="9.140625" defaultRowHeight="18.75" x14ac:dyDescent="0.25"/>
  <cols>
    <col min="1" max="2" width="9.140625" style="24"/>
    <col min="3" max="3" width="15.5703125" style="1" customWidth="1"/>
    <col min="4" max="4" width="62.42578125" style="1" customWidth="1"/>
    <col min="5" max="5" width="36.5703125" style="1" customWidth="1"/>
    <col min="6" max="6" width="11.85546875" style="1" customWidth="1"/>
    <col min="7" max="7" width="10.7109375" style="1" customWidth="1"/>
    <col min="8" max="8" width="17.140625" style="9" customWidth="1"/>
    <col min="9" max="9" width="28.85546875" style="10" customWidth="1"/>
    <col min="10" max="10" width="23.85546875" style="10" customWidth="1"/>
    <col min="11" max="11" width="15" style="10" customWidth="1"/>
    <col min="12" max="13" width="35.42578125" style="11" customWidth="1"/>
    <col min="14" max="16" width="21.85546875" style="1" customWidth="1"/>
    <col min="17" max="17" width="19.140625" style="1" customWidth="1"/>
    <col min="18" max="16384" width="9.140625" style="1"/>
  </cols>
  <sheetData>
    <row r="2" spans="1:17" x14ac:dyDescent="0.25">
      <c r="D2" s="38"/>
    </row>
    <row r="3" spans="1:17" s="40" customFormat="1" x14ac:dyDescent="0.25">
      <c r="A3" s="39"/>
      <c r="B3" s="39"/>
      <c r="D3" s="41"/>
      <c r="E3" s="42"/>
      <c r="H3" s="43"/>
      <c r="I3" s="44"/>
      <c r="J3" s="44"/>
      <c r="K3" s="44"/>
      <c r="L3" s="45"/>
      <c r="M3" s="45"/>
    </row>
    <row r="4" spans="1:17" s="40" customFormat="1" x14ac:dyDescent="0.25">
      <c r="A4" s="39"/>
      <c r="B4" s="39"/>
      <c r="E4" s="46"/>
      <c r="H4" s="43"/>
      <c r="I4" s="44"/>
      <c r="J4" s="44"/>
      <c r="K4" s="44"/>
      <c r="L4" s="45"/>
      <c r="M4" s="45"/>
    </row>
    <row r="5" spans="1:17" x14ac:dyDescent="0.25">
      <c r="E5" s="37"/>
    </row>
    <row r="6" spans="1:17" x14ac:dyDescent="0.3">
      <c r="E6" s="92" t="s">
        <v>77</v>
      </c>
      <c r="F6" s="92"/>
      <c r="G6" s="92"/>
      <c r="H6" s="92"/>
      <c r="I6" s="92"/>
      <c r="J6" s="92"/>
      <c r="K6" s="92"/>
      <c r="L6" s="92"/>
      <c r="M6" s="92"/>
    </row>
    <row r="7" spans="1:17" ht="28.5" customHeight="1" thickBot="1" x14ac:dyDescent="0.3"/>
    <row r="8" spans="1:17" ht="81.75" customHeight="1" x14ac:dyDescent="0.25">
      <c r="A8" s="93" t="s">
        <v>7</v>
      </c>
      <c r="B8" s="95" t="s">
        <v>4</v>
      </c>
      <c r="C8" s="97" t="s">
        <v>41</v>
      </c>
      <c r="D8" s="95" t="s">
        <v>8</v>
      </c>
      <c r="E8" s="99"/>
      <c r="F8" s="101" t="s">
        <v>45</v>
      </c>
      <c r="G8" s="102"/>
      <c r="H8" s="103" t="s">
        <v>13</v>
      </c>
      <c r="I8" s="105" t="s">
        <v>78</v>
      </c>
      <c r="J8" s="107" t="s">
        <v>51</v>
      </c>
      <c r="K8" s="102" t="s">
        <v>46</v>
      </c>
      <c r="L8" s="110" t="s">
        <v>14</v>
      </c>
      <c r="M8" s="111"/>
      <c r="N8" s="111"/>
      <c r="O8" s="111"/>
      <c r="P8" s="112"/>
    </row>
    <row r="9" spans="1:17" ht="81" customHeight="1" thickBot="1" x14ac:dyDescent="0.3">
      <c r="A9" s="94"/>
      <c r="B9" s="96"/>
      <c r="C9" s="98"/>
      <c r="D9" s="96"/>
      <c r="E9" s="100"/>
      <c r="F9" s="67" t="s">
        <v>10</v>
      </c>
      <c r="G9" s="83" t="s">
        <v>53</v>
      </c>
      <c r="H9" s="104"/>
      <c r="I9" s="106"/>
      <c r="J9" s="108"/>
      <c r="K9" s="109"/>
      <c r="L9" s="68" t="s">
        <v>79</v>
      </c>
      <c r="M9" s="69" t="s">
        <v>80</v>
      </c>
      <c r="N9" s="73" t="s">
        <v>26</v>
      </c>
      <c r="O9" s="73" t="s">
        <v>27</v>
      </c>
      <c r="P9" s="77" t="s">
        <v>1</v>
      </c>
      <c r="Q9" s="8"/>
    </row>
    <row r="10" spans="1:17" s="16" customFormat="1" ht="42" customHeight="1" x14ac:dyDescent="0.25">
      <c r="A10" s="113" t="s">
        <v>9</v>
      </c>
      <c r="B10" s="116" t="s">
        <v>35</v>
      </c>
      <c r="C10" s="116"/>
      <c r="D10" s="116"/>
      <c r="E10" s="116"/>
      <c r="F10" s="116"/>
      <c r="G10" s="116"/>
      <c r="H10" s="74" t="s">
        <v>17</v>
      </c>
      <c r="I10" s="78">
        <f>SUM(I11:I14)</f>
        <v>6590000</v>
      </c>
      <c r="J10" s="78"/>
      <c r="K10" s="47" t="s">
        <v>18</v>
      </c>
      <c r="L10" s="28"/>
      <c r="M10" s="117"/>
      <c r="N10" s="120"/>
      <c r="O10" s="79"/>
      <c r="P10" s="29"/>
      <c r="Q10" s="15"/>
    </row>
    <row r="11" spans="1:17" s="16" customFormat="1" ht="42" customHeight="1" x14ac:dyDescent="0.25">
      <c r="A11" s="114"/>
      <c r="B11" s="123" t="s">
        <v>3</v>
      </c>
      <c r="C11" s="123" t="s">
        <v>47</v>
      </c>
      <c r="D11" s="123"/>
      <c r="E11" s="123"/>
      <c r="F11" s="82" t="s">
        <v>11</v>
      </c>
      <c r="G11" s="82">
        <v>230</v>
      </c>
      <c r="H11" s="123" t="s">
        <v>17</v>
      </c>
      <c r="I11" s="86">
        <v>5150000</v>
      </c>
      <c r="J11" s="89">
        <v>6</v>
      </c>
      <c r="K11" s="124" t="s">
        <v>18</v>
      </c>
      <c r="L11" s="27"/>
      <c r="M11" s="118"/>
      <c r="N11" s="121"/>
      <c r="O11" s="80"/>
      <c r="P11" s="25"/>
      <c r="Q11" s="15"/>
    </row>
    <row r="12" spans="1:17" s="16" customFormat="1" ht="42" customHeight="1" x14ac:dyDescent="0.25">
      <c r="A12" s="114"/>
      <c r="B12" s="123"/>
      <c r="C12" s="123" t="s">
        <v>48</v>
      </c>
      <c r="D12" s="123"/>
      <c r="E12" s="123"/>
      <c r="F12" s="82" t="s">
        <v>11</v>
      </c>
      <c r="G12" s="82">
        <v>230</v>
      </c>
      <c r="H12" s="123"/>
      <c r="I12" s="86">
        <v>1350000</v>
      </c>
      <c r="J12" s="89">
        <v>5</v>
      </c>
      <c r="K12" s="124"/>
      <c r="L12" s="27"/>
      <c r="M12" s="118"/>
      <c r="N12" s="121"/>
      <c r="O12" s="80"/>
      <c r="P12" s="25"/>
      <c r="Q12" s="15"/>
    </row>
    <row r="13" spans="1:17" s="16" customFormat="1" ht="42" customHeight="1" x14ac:dyDescent="0.25">
      <c r="A13" s="114"/>
      <c r="B13" s="123"/>
      <c r="C13" s="123" t="s">
        <v>49</v>
      </c>
      <c r="D13" s="123"/>
      <c r="E13" s="123"/>
      <c r="F13" s="82" t="s">
        <v>11</v>
      </c>
      <c r="G13" s="82">
        <v>150</v>
      </c>
      <c r="H13" s="123"/>
      <c r="I13" s="86">
        <v>4000</v>
      </c>
      <c r="J13" s="89">
        <v>3</v>
      </c>
      <c r="K13" s="124"/>
      <c r="L13" s="27"/>
      <c r="M13" s="118"/>
      <c r="N13" s="121"/>
      <c r="O13" s="80"/>
      <c r="P13" s="25"/>
      <c r="Q13" s="15"/>
    </row>
    <row r="14" spans="1:17" s="16" customFormat="1" ht="42" customHeight="1" thickBot="1" x14ac:dyDescent="0.3">
      <c r="A14" s="115"/>
      <c r="B14" s="106"/>
      <c r="C14" s="106" t="s">
        <v>50</v>
      </c>
      <c r="D14" s="106"/>
      <c r="E14" s="106"/>
      <c r="F14" s="75" t="s">
        <v>15</v>
      </c>
      <c r="G14" s="75">
        <v>600</v>
      </c>
      <c r="H14" s="106"/>
      <c r="I14" s="87">
        <f>129000/36*24</f>
        <v>86000</v>
      </c>
      <c r="J14" s="76">
        <v>10</v>
      </c>
      <c r="K14" s="125"/>
      <c r="L14" s="36"/>
      <c r="M14" s="119"/>
      <c r="N14" s="122"/>
      <c r="O14" s="81"/>
      <c r="P14" s="30"/>
      <c r="Q14" s="15"/>
    </row>
    <row r="15" spans="1:17" s="16" customFormat="1" ht="42" customHeight="1" x14ac:dyDescent="0.25">
      <c r="A15" s="113">
        <v>2</v>
      </c>
      <c r="B15" s="126" t="s">
        <v>21</v>
      </c>
      <c r="C15" s="126"/>
      <c r="D15" s="126"/>
      <c r="E15" s="126"/>
      <c r="F15" s="126"/>
      <c r="G15" s="126"/>
      <c r="H15" s="74" t="s">
        <v>17</v>
      </c>
      <c r="I15" s="78">
        <f>SUM(I16:I17)</f>
        <v>20200000</v>
      </c>
      <c r="J15" s="78"/>
      <c r="K15" s="47" t="s">
        <v>18</v>
      </c>
      <c r="L15" s="31"/>
      <c r="M15" s="127"/>
      <c r="N15" s="120"/>
      <c r="O15" s="79"/>
      <c r="P15" s="29"/>
      <c r="Q15" s="15"/>
    </row>
    <row r="16" spans="1:17" s="16" customFormat="1" ht="42" customHeight="1" x14ac:dyDescent="0.25">
      <c r="A16" s="114"/>
      <c r="B16" s="130" t="s">
        <v>44</v>
      </c>
      <c r="C16" s="123" t="s">
        <v>54</v>
      </c>
      <c r="D16" s="123"/>
      <c r="E16" s="123"/>
      <c r="F16" s="82" t="s">
        <v>16</v>
      </c>
      <c r="G16" s="82">
        <v>90</v>
      </c>
      <c r="H16" s="123" t="s">
        <v>17</v>
      </c>
      <c r="I16" s="86">
        <v>19100000</v>
      </c>
      <c r="J16" s="89">
        <v>2</v>
      </c>
      <c r="K16" s="124" t="s">
        <v>18</v>
      </c>
      <c r="L16" s="27"/>
      <c r="M16" s="128"/>
      <c r="N16" s="121"/>
      <c r="O16" s="80"/>
      <c r="P16" s="25"/>
      <c r="Q16" s="15"/>
    </row>
    <row r="17" spans="1:17" s="16" customFormat="1" ht="42" customHeight="1" thickBot="1" x14ac:dyDescent="0.3">
      <c r="A17" s="115"/>
      <c r="B17" s="131"/>
      <c r="C17" s="106" t="s">
        <v>55</v>
      </c>
      <c r="D17" s="106"/>
      <c r="E17" s="106"/>
      <c r="F17" s="75" t="s">
        <v>16</v>
      </c>
      <c r="G17" s="75">
        <v>90</v>
      </c>
      <c r="H17" s="106"/>
      <c r="I17" s="87">
        <v>1100000</v>
      </c>
      <c r="J17" s="76">
        <v>2</v>
      </c>
      <c r="K17" s="125"/>
      <c r="L17" s="36"/>
      <c r="M17" s="129"/>
      <c r="N17" s="122"/>
      <c r="O17" s="81"/>
      <c r="P17" s="30"/>
      <c r="Q17" s="15"/>
    </row>
    <row r="18" spans="1:17" s="16" customFormat="1" ht="42" customHeight="1" x14ac:dyDescent="0.25">
      <c r="A18" s="113">
        <v>3</v>
      </c>
      <c r="B18" s="65"/>
      <c r="C18" s="126" t="s">
        <v>12</v>
      </c>
      <c r="D18" s="126"/>
      <c r="E18" s="126"/>
      <c r="F18" s="126"/>
      <c r="G18" s="126"/>
      <c r="H18" s="74" t="s">
        <v>17</v>
      </c>
      <c r="I18" s="85">
        <f>I19</f>
        <v>0</v>
      </c>
      <c r="J18" s="85"/>
      <c r="K18" s="66" t="s">
        <v>42</v>
      </c>
      <c r="L18" s="31"/>
      <c r="M18" s="127"/>
      <c r="N18" s="120"/>
      <c r="O18" s="79"/>
      <c r="P18" s="29"/>
      <c r="Q18" s="15"/>
    </row>
    <row r="19" spans="1:17" s="16" customFormat="1" ht="42" customHeight="1" thickBot="1" x14ac:dyDescent="0.3">
      <c r="A19" s="115"/>
      <c r="B19" s="88" t="s">
        <v>44</v>
      </c>
      <c r="C19" s="106" t="s">
        <v>56</v>
      </c>
      <c r="D19" s="106"/>
      <c r="E19" s="106"/>
      <c r="F19" s="75" t="s">
        <v>16</v>
      </c>
      <c r="G19" s="75">
        <v>150</v>
      </c>
      <c r="H19" s="75" t="s">
        <v>17</v>
      </c>
      <c r="I19" s="87">
        <v>0</v>
      </c>
      <c r="J19" s="76">
        <v>3</v>
      </c>
      <c r="K19" s="83" t="s">
        <v>42</v>
      </c>
      <c r="L19" s="36"/>
      <c r="M19" s="129"/>
      <c r="N19" s="122"/>
      <c r="O19" s="81"/>
      <c r="P19" s="30"/>
      <c r="Q19" s="15"/>
    </row>
    <row r="20" spans="1:17" s="16" customFormat="1" ht="42" customHeight="1" x14ac:dyDescent="0.25">
      <c r="A20" s="113">
        <v>4</v>
      </c>
      <c r="B20" s="65"/>
      <c r="C20" s="126" t="s">
        <v>22</v>
      </c>
      <c r="D20" s="126"/>
      <c r="E20" s="126"/>
      <c r="F20" s="126"/>
      <c r="G20" s="126"/>
      <c r="H20" s="84" t="s">
        <v>19</v>
      </c>
      <c r="I20" s="85">
        <f>SUM(I21)</f>
        <v>1050000</v>
      </c>
      <c r="J20" s="85"/>
      <c r="K20" s="66" t="s">
        <v>42</v>
      </c>
      <c r="L20" s="31"/>
      <c r="M20" s="127"/>
      <c r="N20" s="120"/>
      <c r="O20" s="79"/>
      <c r="P20" s="29"/>
      <c r="Q20" s="15"/>
    </row>
    <row r="21" spans="1:17" s="16" customFormat="1" ht="42" customHeight="1" thickBot="1" x14ac:dyDescent="0.3">
      <c r="A21" s="115"/>
      <c r="B21" s="88" t="s">
        <v>44</v>
      </c>
      <c r="C21" s="106" t="s">
        <v>57</v>
      </c>
      <c r="D21" s="106"/>
      <c r="E21" s="106"/>
      <c r="F21" s="75" t="s">
        <v>20</v>
      </c>
      <c r="G21" s="75">
        <v>420</v>
      </c>
      <c r="H21" s="75" t="s">
        <v>19</v>
      </c>
      <c r="I21" s="87">
        <v>1050000</v>
      </c>
      <c r="J21" s="76">
        <v>7</v>
      </c>
      <c r="K21" s="83" t="s">
        <v>42</v>
      </c>
      <c r="L21" s="36"/>
      <c r="M21" s="129"/>
      <c r="N21" s="122"/>
      <c r="O21" s="81"/>
      <c r="P21" s="30"/>
      <c r="Q21" s="15"/>
    </row>
    <row r="22" spans="1:17" s="18" customFormat="1" ht="42" customHeight="1" x14ac:dyDescent="0.25">
      <c r="A22" s="113" t="s">
        <v>24</v>
      </c>
      <c r="B22" s="65"/>
      <c r="C22" s="126" t="s">
        <v>23</v>
      </c>
      <c r="D22" s="126"/>
      <c r="E22" s="126"/>
      <c r="F22" s="126"/>
      <c r="G22" s="126"/>
      <c r="H22" s="84" t="s">
        <v>28</v>
      </c>
      <c r="I22" s="85">
        <f>SUM(I23:I28)</f>
        <v>120000</v>
      </c>
      <c r="J22" s="85"/>
      <c r="K22" s="66" t="s">
        <v>28</v>
      </c>
      <c r="L22" s="31"/>
      <c r="M22" s="127"/>
      <c r="N22" s="120"/>
      <c r="O22" s="79"/>
      <c r="P22" s="29"/>
      <c r="Q22" s="17"/>
    </row>
    <row r="23" spans="1:17" s="16" customFormat="1" ht="42" customHeight="1" x14ac:dyDescent="0.25">
      <c r="A23" s="114"/>
      <c r="B23" s="130" t="s">
        <v>44</v>
      </c>
      <c r="C23" s="123" t="s">
        <v>58</v>
      </c>
      <c r="D23" s="123"/>
      <c r="E23" s="123"/>
      <c r="F23" s="82" t="s">
        <v>25</v>
      </c>
      <c r="G23" s="82">
        <v>600</v>
      </c>
      <c r="H23" s="123" t="s">
        <v>28</v>
      </c>
      <c r="I23" s="86">
        <v>0</v>
      </c>
      <c r="J23" s="89">
        <v>10</v>
      </c>
      <c r="K23" s="124" t="s">
        <v>28</v>
      </c>
      <c r="L23" s="27"/>
      <c r="M23" s="128"/>
      <c r="N23" s="121"/>
      <c r="O23" s="80"/>
      <c r="P23" s="25"/>
      <c r="Q23" s="15"/>
    </row>
    <row r="24" spans="1:17" s="16" customFormat="1" ht="42" customHeight="1" x14ac:dyDescent="0.25">
      <c r="A24" s="114"/>
      <c r="B24" s="130"/>
      <c r="C24" s="123" t="s">
        <v>59</v>
      </c>
      <c r="D24" s="123"/>
      <c r="E24" s="123"/>
      <c r="F24" s="82" t="s">
        <v>25</v>
      </c>
      <c r="G24" s="82">
        <v>900</v>
      </c>
      <c r="H24" s="123"/>
      <c r="I24" s="86">
        <v>0</v>
      </c>
      <c r="J24" s="89">
        <v>15</v>
      </c>
      <c r="K24" s="124"/>
      <c r="L24" s="27"/>
      <c r="M24" s="128"/>
      <c r="N24" s="121"/>
      <c r="O24" s="80"/>
      <c r="P24" s="25"/>
      <c r="Q24" s="15"/>
    </row>
    <row r="25" spans="1:17" s="16" customFormat="1" ht="42" customHeight="1" x14ac:dyDescent="0.25">
      <c r="A25" s="114"/>
      <c r="B25" s="130"/>
      <c r="C25" s="123" t="s">
        <v>60</v>
      </c>
      <c r="D25" s="123"/>
      <c r="E25" s="123"/>
      <c r="F25" s="82" t="s">
        <v>25</v>
      </c>
      <c r="G25" s="82">
        <v>780</v>
      </c>
      <c r="H25" s="123"/>
      <c r="I25" s="86">
        <v>0</v>
      </c>
      <c r="J25" s="89">
        <v>13</v>
      </c>
      <c r="K25" s="124"/>
      <c r="L25" s="27"/>
      <c r="M25" s="128"/>
      <c r="N25" s="121"/>
      <c r="O25" s="80"/>
      <c r="P25" s="25"/>
      <c r="Q25" s="15"/>
    </row>
    <row r="26" spans="1:17" s="16" customFormat="1" ht="42" customHeight="1" x14ac:dyDescent="0.25">
      <c r="A26" s="114"/>
      <c r="B26" s="130"/>
      <c r="C26" s="123" t="s">
        <v>61</v>
      </c>
      <c r="D26" s="123"/>
      <c r="E26" s="123"/>
      <c r="F26" s="82" t="s">
        <v>25</v>
      </c>
      <c r="G26" s="82">
        <v>900</v>
      </c>
      <c r="H26" s="123"/>
      <c r="I26" s="86">
        <v>115000</v>
      </c>
      <c r="J26" s="89">
        <v>15</v>
      </c>
      <c r="K26" s="124"/>
      <c r="L26" s="27"/>
      <c r="M26" s="128"/>
      <c r="N26" s="121"/>
      <c r="O26" s="80"/>
      <c r="P26" s="25"/>
      <c r="Q26" s="15"/>
    </row>
    <row r="27" spans="1:17" s="16" customFormat="1" ht="42" customHeight="1" x14ac:dyDescent="0.25">
      <c r="A27" s="114"/>
      <c r="B27" s="130"/>
      <c r="C27" s="123" t="s">
        <v>62</v>
      </c>
      <c r="D27" s="123"/>
      <c r="E27" s="123"/>
      <c r="F27" s="82" t="s">
        <v>25</v>
      </c>
      <c r="G27" s="82">
        <v>1800</v>
      </c>
      <c r="H27" s="123"/>
      <c r="I27" s="86">
        <v>0</v>
      </c>
      <c r="J27" s="89">
        <v>30</v>
      </c>
      <c r="K27" s="124"/>
      <c r="L27" s="27"/>
      <c r="M27" s="128"/>
      <c r="N27" s="121"/>
      <c r="O27" s="80"/>
      <c r="P27" s="25"/>
      <c r="Q27" s="15"/>
    </row>
    <row r="28" spans="1:17" s="16" customFormat="1" ht="42" customHeight="1" thickBot="1" x14ac:dyDescent="0.3">
      <c r="A28" s="115"/>
      <c r="B28" s="131"/>
      <c r="C28" s="106" t="s">
        <v>63</v>
      </c>
      <c r="D28" s="106"/>
      <c r="E28" s="106"/>
      <c r="F28" s="75" t="s">
        <v>25</v>
      </c>
      <c r="G28" s="75">
        <v>900</v>
      </c>
      <c r="H28" s="106"/>
      <c r="I28" s="87">
        <v>5000</v>
      </c>
      <c r="J28" s="76">
        <v>15</v>
      </c>
      <c r="K28" s="125"/>
      <c r="L28" s="36"/>
      <c r="M28" s="129"/>
      <c r="N28" s="122"/>
      <c r="O28" s="81"/>
      <c r="P28" s="30"/>
      <c r="Q28" s="15"/>
    </row>
    <row r="29" spans="1:17" s="16" customFormat="1" ht="42" customHeight="1" x14ac:dyDescent="0.25">
      <c r="A29" s="113">
        <v>6</v>
      </c>
      <c r="B29" s="65"/>
      <c r="C29" s="126" t="s">
        <v>38</v>
      </c>
      <c r="D29" s="126"/>
      <c r="E29" s="126"/>
      <c r="F29" s="126"/>
      <c r="G29" s="126"/>
      <c r="H29" s="84" t="s">
        <v>19</v>
      </c>
      <c r="I29" s="85">
        <f>SUM(I30)</f>
        <v>0</v>
      </c>
      <c r="J29" s="85"/>
      <c r="K29" s="66" t="s">
        <v>19</v>
      </c>
      <c r="L29" s="31"/>
      <c r="M29" s="127"/>
      <c r="N29" s="120"/>
      <c r="O29" s="79"/>
      <c r="P29" s="29"/>
      <c r="Q29" s="15"/>
    </row>
    <row r="30" spans="1:17" s="16" customFormat="1" ht="42" customHeight="1" thickBot="1" x14ac:dyDescent="0.3">
      <c r="A30" s="115"/>
      <c r="B30" s="88" t="s">
        <v>44</v>
      </c>
      <c r="C30" s="106" t="s">
        <v>64</v>
      </c>
      <c r="D30" s="106"/>
      <c r="E30" s="106"/>
      <c r="F30" s="75" t="s">
        <v>16</v>
      </c>
      <c r="G30" s="75" t="s">
        <v>16</v>
      </c>
      <c r="H30" s="75" t="s">
        <v>19</v>
      </c>
      <c r="I30" s="87">
        <v>0</v>
      </c>
      <c r="J30" s="76">
        <v>2</v>
      </c>
      <c r="K30" s="83" t="s">
        <v>19</v>
      </c>
      <c r="L30" s="36"/>
      <c r="M30" s="129"/>
      <c r="N30" s="122"/>
      <c r="O30" s="81"/>
      <c r="P30" s="30"/>
      <c r="Q30" s="15"/>
    </row>
    <row r="31" spans="1:17" s="16" customFormat="1" ht="42" customHeight="1" x14ac:dyDescent="0.2">
      <c r="A31" s="113">
        <v>7</v>
      </c>
      <c r="B31" s="65"/>
      <c r="C31" s="132" t="s">
        <v>37</v>
      </c>
      <c r="D31" s="132"/>
      <c r="E31" s="132"/>
      <c r="F31" s="132"/>
      <c r="G31" s="132"/>
      <c r="H31" s="84" t="s">
        <v>17</v>
      </c>
      <c r="I31" s="85">
        <f>SUM(I32:I34)</f>
        <v>140300</v>
      </c>
      <c r="J31" s="85"/>
      <c r="K31" s="66" t="s">
        <v>42</v>
      </c>
      <c r="L31" s="31"/>
      <c r="M31" s="127"/>
      <c r="N31" s="120"/>
      <c r="O31" s="79"/>
      <c r="P31" s="29"/>
      <c r="Q31" s="15"/>
    </row>
    <row r="32" spans="1:17" s="16" customFormat="1" ht="42" customHeight="1" x14ac:dyDescent="0.25">
      <c r="A32" s="114"/>
      <c r="B32" s="130" t="s">
        <v>44</v>
      </c>
      <c r="C32" s="123" t="s">
        <v>65</v>
      </c>
      <c r="D32" s="123"/>
      <c r="E32" s="123"/>
      <c r="F32" s="82" t="s">
        <v>11</v>
      </c>
      <c r="G32" s="82">
        <v>100</v>
      </c>
      <c r="H32" s="123" t="s">
        <v>17</v>
      </c>
      <c r="I32" s="86">
        <v>4300</v>
      </c>
      <c r="J32" s="89">
        <v>2</v>
      </c>
      <c r="K32" s="124" t="s">
        <v>42</v>
      </c>
      <c r="L32" s="27"/>
      <c r="M32" s="128"/>
      <c r="N32" s="121"/>
      <c r="O32" s="80"/>
      <c r="P32" s="25"/>
      <c r="Q32" s="15"/>
    </row>
    <row r="33" spans="1:17" s="18" customFormat="1" ht="42" customHeight="1" x14ac:dyDescent="0.25">
      <c r="A33" s="114"/>
      <c r="B33" s="130"/>
      <c r="C33" s="123" t="s">
        <v>66</v>
      </c>
      <c r="D33" s="123"/>
      <c r="E33" s="123"/>
      <c r="F33" s="82" t="s">
        <v>11</v>
      </c>
      <c r="G33" s="82">
        <v>90</v>
      </c>
      <c r="H33" s="123"/>
      <c r="I33" s="86">
        <f>'[1]Бюджет 27_30'!$MM$15</f>
        <v>89000</v>
      </c>
      <c r="J33" s="89">
        <v>2</v>
      </c>
      <c r="K33" s="124"/>
      <c r="L33" s="27"/>
      <c r="M33" s="128"/>
      <c r="N33" s="121"/>
      <c r="O33" s="19"/>
      <c r="P33" s="26"/>
      <c r="Q33" s="17"/>
    </row>
    <row r="34" spans="1:17" s="18" customFormat="1" ht="42" customHeight="1" thickBot="1" x14ac:dyDescent="0.3">
      <c r="A34" s="115"/>
      <c r="B34" s="131"/>
      <c r="C34" s="106" t="s">
        <v>67</v>
      </c>
      <c r="D34" s="106"/>
      <c r="E34" s="106"/>
      <c r="F34" s="75" t="s">
        <v>11</v>
      </c>
      <c r="G34" s="75">
        <v>200</v>
      </c>
      <c r="H34" s="106"/>
      <c r="I34" s="87">
        <v>47000</v>
      </c>
      <c r="J34" s="76">
        <v>4</v>
      </c>
      <c r="K34" s="125"/>
      <c r="L34" s="36"/>
      <c r="M34" s="129"/>
      <c r="N34" s="122"/>
      <c r="O34" s="32"/>
      <c r="P34" s="33"/>
      <c r="Q34" s="17"/>
    </row>
    <row r="35" spans="1:17" s="18" customFormat="1" ht="42" customHeight="1" x14ac:dyDescent="0.25">
      <c r="A35" s="113">
        <v>8</v>
      </c>
      <c r="B35" s="65"/>
      <c r="C35" s="126" t="s">
        <v>39</v>
      </c>
      <c r="D35" s="126"/>
      <c r="E35" s="126"/>
      <c r="F35" s="126"/>
      <c r="G35" s="126"/>
      <c r="H35" s="84" t="s">
        <v>17</v>
      </c>
      <c r="I35" s="85">
        <f>SUM(I36:I37)</f>
        <v>1240000</v>
      </c>
      <c r="J35" s="85"/>
      <c r="K35" s="66" t="s">
        <v>18</v>
      </c>
      <c r="L35" s="31"/>
      <c r="M35" s="127"/>
      <c r="N35" s="133"/>
      <c r="O35" s="34"/>
      <c r="P35" s="35"/>
      <c r="Q35" s="17"/>
    </row>
    <row r="36" spans="1:17" s="21" customFormat="1" ht="42" customHeight="1" x14ac:dyDescent="0.25">
      <c r="A36" s="114"/>
      <c r="B36" s="130" t="s">
        <v>44</v>
      </c>
      <c r="C36" s="123" t="s">
        <v>68</v>
      </c>
      <c r="D36" s="123"/>
      <c r="E36" s="123"/>
      <c r="F36" s="82" t="s">
        <v>5</v>
      </c>
      <c r="G36" s="82" t="s">
        <v>16</v>
      </c>
      <c r="H36" s="123" t="s">
        <v>17</v>
      </c>
      <c r="I36" s="86">
        <v>1200000</v>
      </c>
      <c r="J36" s="136" t="s">
        <v>52</v>
      </c>
      <c r="K36" s="124" t="s">
        <v>18</v>
      </c>
      <c r="L36" s="27"/>
      <c r="M36" s="128"/>
      <c r="N36" s="134"/>
      <c r="O36" s="19"/>
      <c r="P36" s="26"/>
      <c r="Q36" s="20"/>
    </row>
    <row r="37" spans="1:17" s="18" customFormat="1" ht="42" customHeight="1" thickBot="1" x14ac:dyDescent="0.3">
      <c r="A37" s="115"/>
      <c r="B37" s="131"/>
      <c r="C37" s="106" t="s">
        <v>69</v>
      </c>
      <c r="D37" s="106"/>
      <c r="E37" s="106"/>
      <c r="F37" s="75" t="s">
        <v>5</v>
      </c>
      <c r="G37" s="75" t="s">
        <v>16</v>
      </c>
      <c r="H37" s="106"/>
      <c r="I37" s="87">
        <f>60000/36*24</f>
        <v>40000</v>
      </c>
      <c r="J37" s="108"/>
      <c r="K37" s="125"/>
      <c r="L37" s="36"/>
      <c r="M37" s="129"/>
      <c r="N37" s="135"/>
      <c r="O37" s="32"/>
      <c r="P37" s="33"/>
      <c r="Q37" s="17"/>
    </row>
    <row r="38" spans="1:17" s="18" customFormat="1" ht="42" customHeight="1" x14ac:dyDescent="0.2">
      <c r="A38" s="113">
        <v>9</v>
      </c>
      <c r="B38" s="65"/>
      <c r="C38" s="132" t="s">
        <v>40</v>
      </c>
      <c r="D38" s="132"/>
      <c r="E38" s="132"/>
      <c r="F38" s="132"/>
      <c r="G38" s="132"/>
      <c r="H38" s="74" t="s">
        <v>17</v>
      </c>
      <c r="I38" s="85">
        <f>SUM(I39:I42)</f>
        <v>2097000</v>
      </c>
      <c r="J38" s="85"/>
      <c r="K38" s="66" t="s">
        <v>42</v>
      </c>
      <c r="L38" s="31"/>
      <c r="M38" s="127"/>
      <c r="N38" s="133"/>
      <c r="O38" s="34"/>
      <c r="P38" s="35"/>
      <c r="Q38" s="17"/>
    </row>
    <row r="39" spans="1:17" s="16" customFormat="1" ht="42" customHeight="1" x14ac:dyDescent="0.25">
      <c r="A39" s="114"/>
      <c r="B39" s="130" t="s">
        <v>44</v>
      </c>
      <c r="C39" s="123" t="s">
        <v>70</v>
      </c>
      <c r="D39" s="123"/>
      <c r="E39" s="123"/>
      <c r="F39" s="82" t="s">
        <v>29</v>
      </c>
      <c r="G39" s="82">
        <v>150</v>
      </c>
      <c r="H39" s="137" t="s">
        <v>17</v>
      </c>
      <c r="I39" s="86">
        <f>180000/36*24</f>
        <v>120000</v>
      </c>
      <c r="J39" s="89">
        <v>4</v>
      </c>
      <c r="K39" s="124" t="s">
        <v>42</v>
      </c>
      <c r="L39" s="27"/>
      <c r="M39" s="128"/>
      <c r="N39" s="134"/>
      <c r="O39" s="80"/>
      <c r="P39" s="25"/>
      <c r="Q39" s="15"/>
    </row>
    <row r="40" spans="1:17" s="16" customFormat="1" ht="42" customHeight="1" x14ac:dyDescent="0.25">
      <c r="A40" s="114"/>
      <c r="B40" s="130"/>
      <c r="C40" s="123" t="s">
        <v>71</v>
      </c>
      <c r="D40" s="123"/>
      <c r="E40" s="123"/>
      <c r="F40" s="82" t="s">
        <v>5</v>
      </c>
      <c r="G40" s="82" t="s">
        <v>16</v>
      </c>
      <c r="H40" s="138"/>
      <c r="I40" s="86">
        <f>189000/36*24</f>
        <v>126000</v>
      </c>
      <c r="J40" s="136" t="s">
        <v>52</v>
      </c>
      <c r="K40" s="124"/>
      <c r="L40" s="27"/>
      <c r="M40" s="128"/>
      <c r="N40" s="134"/>
      <c r="O40" s="80"/>
      <c r="P40" s="25"/>
      <c r="Q40" s="15"/>
    </row>
    <row r="41" spans="1:17" s="18" customFormat="1" ht="42" customHeight="1" x14ac:dyDescent="0.25">
      <c r="A41" s="114"/>
      <c r="B41" s="130"/>
      <c r="C41" s="123" t="s">
        <v>72</v>
      </c>
      <c r="D41" s="123"/>
      <c r="E41" s="123"/>
      <c r="F41" s="82" t="s">
        <v>5</v>
      </c>
      <c r="G41" s="82" t="s">
        <v>16</v>
      </c>
      <c r="H41" s="138"/>
      <c r="I41" s="86">
        <f>720000/36*24</f>
        <v>480000</v>
      </c>
      <c r="J41" s="136"/>
      <c r="K41" s="124"/>
      <c r="L41" s="27"/>
      <c r="M41" s="128"/>
      <c r="N41" s="134"/>
      <c r="O41" s="19"/>
      <c r="P41" s="26"/>
      <c r="Q41" s="17"/>
    </row>
    <row r="42" spans="1:17" s="18" customFormat="1" ht="42" customHeight="1" thickBot="1" x14ac:dyDescent="0.3">
      <c r="A42" s="115"/>
      <c r="B42" s="131"/>
      <c r="C42" s="106" t="s">
        <v>73</v>
      </c>
      <c r="D42" s="106"/>
      <c r="E42" s="106"/>
      <c r="F42" s="75" t="s">
        <v>6</v>
      </c>
      <c r="G42" s="75" t="s">
        <v>16</v>
      </c>
      <c r="H42" s="139"/>
      <c r="I42" s="87">
        <v>1371000</v>
      </c>
      <c r="J42" s="76">
        <v>10</v>
      </c>
      <c r="K42" s="125"/>
      <c r="L42" s="36"/>
      <c r="M42" s="129"/>
      <c r="N42" s="135"/>
      <c r="O42" s="32"/>
      <c r="P42" s="33"/>
      <c r="Q42" s="17"/>
    </row>
    <row r="43" spans="1:17" s="18" customFormat="1" ht="42" customHeight="1" x14ac:dyDescent="0.25">
      <c r="A43" s="113">
        <v>10</v>
      </c>
      <c r="B43" s="65"/>
      <c r="C43" s="126" t="s">
        <v>36</v>
      </c>
      <c r="D43" s="126"/>
      <c r="E43" s="126"/>
      <c r="F43" s="126"/>
      <c r="G43" s="126"/>
      <c r="H43" s="84" t="s">
        <v>17</v>
      </c>
      <c r="I43" s="85">
        <f>SUM(I44)</f>
        <v>9200000</v>
      </c>
      <c r="J43" s="85"/>
      <c r="K43" s="66" t="s">
        <v>18</v>
      </c>
      <c r="L43" s="31"/>
      <c r="M43" s="127"/>
      <c r="N43" s="133"/>
      <c r="O43" s="34"/>
      <c r="P43" s="35"/>
      <c r="Q43" s="17"/>
    </row>
    <row r="44" spans="1:17" s="18" customFormat="1" ht="42" customHeight="1" thickBot="1" x14ac:dyDescent="0.3">
      <c r="A44" s="115"/>
      <c r="B44" s="88" t="s">
        <v>44</v>
      </c>
      <c r="C44" s="106" t="s">
        <v>74</v>
      </c>
      <c r="D44" s="106"/>
      <c r="E44" s="106"/>
      <c r="F44" s="75" t="s">
        <v>5</v>
      </c>
      <c r="G44" s="75" t="s">
        <v>16</v>
      </c>
      <c r="H44" s="75" t="s">
        <v>17</v>
      </c>
      <c r="I44" s="87">
        <v>9200000</v>
      </c>
      <c r="J44" s="76">
        <v>2</v>
      </c>
      <c r="K44" s="83" t="s">
        <v>18</v>
      </c>
      <c r="L44" s="36"/>
      <c r="M44" s="129"/>
      <c r="N44" s="135"/>
      <c r="O44" s="32"/>
      <c r="P44" s="33"/>
      <c r="Q44" s="17"/>
    </row>
    <row r="45" spans="1:17" s="18" customFormat="1" ht="42" customHeight="1" x14ac:dyDescent="0.25">
      <c r="A45" s="113">
        <v>11</v>
      </c>
      <c r="B45" s="65"/>
      <c r="C45" s="126" t="s">
        <v>31</v>
      </c>
      <c r="D45" s="126"/>
      <c r="E45" s="126"/>
      <c r="F45" s="126"/>
      <c r="G45" s="126"/>
      <c r="H45" s="84" t="s">
        <v>42</v>
      </c>
      <c r="I45" s="85">
        <f>SUM(I46)</f>
        <v>2900</v>
      </c>
      <c r="J45" s="85"/>
      <c r="K45" s="66" t="s">
        <v>42</v>
      </c>
      <c r="L45" s="31"/>
      <c r="M45" s="127"/>
      <c r="N45" s="133"/>
      <c r="O45" s="34"/>
      <c r="P45" s="35"/>
      <c r="Q45" s="17"/>
    </row>
    <row r="46" spans="1:17" s="18" customFormat="1" ht="42" customHeight="1" thickBot="1" x14ac:dyDescent="0.3">
      <c r="A46" s="115"/>
      <c r="B46" s="88" t="s">
        <v>44</v>
      </c>
      <c r="C46" s="106" t="s">
        <v>75</v>
      </c>
      <c r="D46" s="106"/>
      <c r="E46" s="106"/>
      <c r="F46" s="75" t="s">
        <v>30</v>
      </c>
      <c r="G46" s="75" t="s">
        <v>16</v>
      </c>
      <c r="H46" s="75" t="s">
        <v>42</v>
      </c>
      <c r="I46" s="87">
        <v>2900</v>
      </c>
      <c r="J46" s="87" t="s">
        <v>52</v>
      </c>
      <c r="K46" s="83" t="s">
        <v>42</v>
      </c>
      <c r="L46" s="36"/>
      <c r="M46" s="129"/>
      <c r="N46" s="135"/>
      <c r="O46" s="32"/>
      <c r="P46" s="33"/>
      <c r="Q46" s="17"/>
    </row>
    <row r="47" spans="1:17" s="21" customFormat="1" ht="42" customHeight="1" x14ac:dyDescent="0.25">
      <c r="A47" s="141">
        <v>12</v>
      </c>
      <c r="B47" s="62"/>
      <c r="C47" s="143" t="s">
        <v>32</v>
      </c>
      <c r="D47" s="143"/>
      <c r="E47" s="143"/>
      <c r="F47" s="143"/>
      <c r="G47" s="143"/>
      <c r="H47" s="91" t="s">
        <v>43</v>
      </c>
      <c r="I47" s="85">
        <f>SUM(I48)</f>
        <v>2020000</v>
      </c>
      <c r="J47" s="74"/>
      <c r="K47" s="47" t="s">
        <v>2</v>
      </c>
      <c r="L47" s="31"/>
      <c r="M47" s="127"/>
      <c r="N47" s="133"/>
      <c r="O47" s="34"/>
      <c r="P47" s="35"/>
      <c r="Q47" s="22"/>
    </row>
    <row r="48" spans="1:17" s="21" customFormat="1" ht="42" customHeight="1" thickBot="1" x14ac:dyDescent="0.3">
      <c r="A48" s="142"/>
      <c r="B48" s="63" t="s">
        <v>44</v>
      </c>
      <c r="C48" s="106" t="s">
        <v>76</v>
      </c>
      <c r="D48" s="106"/>
      <c r="E48" s="106"/>
      <c r="F48" s="75" t="s">
        <v>30</v>
      </c>
      <c r="G48" s="75" t="s">
        <v>16</v>
      </c>
      <c r="H48" s="76" t="s">
        <v>43</v>
      </c>
      <c r="I48" s="64">
        <f>0.1*I15</f>
        <v>2020000</v>
      </c>
      <c r="J48" s="64" t="s">
        <v>52</v>
      </c>
      <c r="K48" s="83" t="s">
        <v>2</v>
      </c>
      <c r="L48" s="36"/>
      <c r="M48" s="129"/>
      <c r="N48" s="135"/>
      <c r="O48" s="32"/>
      <c r="P48" s="33"/>
      <c r="Q48" s="22"/>
    </row>
    <row r="49" spans="1:17" s="23" customFormat="1" ht="90" customHeight="1" thickBot="1" x14ac:dyDescent="0.3">
      <c r="A49" s="58">
        <v>13</v>
      </c>
      <c r="B49" s="59" t="s">
        <v>44</v>
      </c>
      <c r="C49" s="140" t="s">
        <v>33</v>
      </c>
      <c r="D49" s="140"/>
      <c r="E49" s="140"/>
      <c r="F49" s="90" t="s">
        <v>30</v>
      </c>
      <c r="G49" s="90" t="s">
        <v>16</v>
      </c>
      <c r="H49" s="90" t="s">
        <v>42</v>
      </c>
      <c r="I49" s="60" t="s">
        <v>34</v>
      </c>
      <c r="J49" s="60" t="s">
        <v>52</v>
      </c>
      <c r="K49" s="61" t="s">
        <v>42</v>
      </c>
      <c r="L49" s="70"/>
      <c r="M49" s="60"/>
      <c r="N49" s="71"/>
      <c r="O49" s="71"/>
      <c r="P49" s="72"/>
      <c r="Q49" s="22"/>
    </row>
    <row r="50" spans="1:17" ht="19.5" thickBot="1" x14ac:dyDescent="0.3">
      <c r="C50" s="53"/>
      <c r="D50" s="54" t="s">
        <v>0</v>
      </c>
      <c r="E50" s="48"/>
      <c r="F50" s="48"/>
      <c r="G50" s="48"/>
      <c r="H50" s="55"/>
      <c r="I50" s="56"/>
      <c r="J50" s="56"/>
      <c r="K50" s="57"/>
      <c r="L50" s="52"/>
      <c r="M50" s="49"/>
      <c r="N50" s="50"/>
      <c r="O50" s="50"/>
      <c r="P50" s="51"/>
      <c r="Q50" s="6"/>
    </row>
    <row r="51" spans="1:17" x14ac:dyDescent="0.25">
      <c r="D51" s="4"/>
      <c r="E51" s="7"/>
      <c r="F51" s="2"/>
      <c r="G51" s="2"/>
      <c r="H51" s="12"/>
      <c r="I51" s="13"/>
      <c r="J51" s="13"/>
      <c r="K51" s="13"/>
      <c r="L51" s="14"/>
      <c r="M51" s="14"/>
      <c r="N51" s="5"/>
      <c r="O51" s="5"/>
      <c r="P51" s="5"/>
      <c r="Q51" s="5"/>
    </row>
    <row r="52" spans="1:17" x14ac:dyDescent="0.25">
      <c r="N52" s="3"/>
      <c r="O52" s="3"/>
      <c r="P52" s="3"/>
      <c r="Q52" s="3"/>
    </row>
    <row r="53" spans="1:17" x14ac:dyDescent="0.25">
      <c r="N53" s="3"/>
      <c r="O53" s="3"/>
      <c r="P53" s="3"/>
      <c r="Q53" s="3"/>
    </row>
    <row r="54" spans="1:17" x14ac:dyDescent="0.25">
      <c r="N54" s="3"/>
      <c r="O54" s="3"/>
      <c r="P54" s="3"/>
      <c r="Q54" s="3"/>
    </row>
    <row r="55" spans="1:17" x14ac:dyDescent="0.25">
      <c r="N55" s="3"/>
      <c r="O55" s="3"/>
      <c r="P55" s="3"/>
      <c r="Q55" s="3"/>
    </row>
  </sheetData>
  <mergeCells count="107">
    <mergeCell ref="C49:E49"/>
    <mergeCell ref="A45:A46"/>
    <mergeCell ref="C45:G45"/>
    <mergeCell ref="M45:M46"/>
    <mergeCell ref="N45:N46"/>
    <mergeCell ref="C46:E46"/>
    <mergeCell ref="A47:A48"/>
    <mergeCell ref="C47:G47"/>
    <mergeCell ref="M47:M48"/>
    <mergeCell ref="N47:N48"/>
    <mergeCell ref="C48:E48"/>
    <mergeCell ref="C34:E34"/>
    <mergeCell ref="C41:E41"/>
    <mergeCell ref="C42:E42"/>
    <mergeCell ref="A43:A44"/>
    <mergeCell ref="C43:G43"/>
    <mergeCell ref="M43:M44"/>
    <mergeCell ref="N43:N44"/>
    <mergeCell ref="C44:E44"/>
    <mergeCell ref="A38:A42"/>
    <mergeCell ref="C38:G38"/>
    <mergeCell ref="M38:M42"/>
    <mergeCell ref="N38:N42"/>
    <mergeCell ref="B39:B42"/>
    <mergeCell ref="C39:E39"/>
    <mergeCell ref="H39:H42"/>
    <mergeCell ref="K39:K42"/>
    <mergeCell ref="C40:E40"/>
    <mergeCell ref="J40:J41"/>
    <mergeCell ref="A35:A37"/>
    <mergeCell ref="C35:G35"/>
    <mergeCell ref="A29:A30"/>
    <mergeCell ref="C29:G29"/>
    <mergeCell ref="M29:M30"/>
    <mergeCell ref="N29:N30"/>
    <mergeCell ref="C30:E30"/>
    <mergeCell ref="A31:A34"/>
    <mergeCell ref="C31:G31"/>
    <mergeCell ref="M31:M34"/>
    <mergeCell ref="N31:N34"/>
    <mergeCell ref="B32:B34"/>
    <mergeCell ref="M35:M37"/>
    <mergeCell ref="N35:N37"/>
    <mergeCell ref="B36:B37"/>
    <mergeCell ref="C36:E36"/>
    <mergeCell ref="H36:H37"/>
    <mergeCell ref="J36:J37"/>
    <mergeCell ref="K36:K37"/>
    <mergeCell ref="C37:E37"/>
    <mergeCell ref="C32:E32"/>
    <mergeCell ref="H32:H34"/>
    <mergeCell ref="K32:K34"/>
    <mergeCell ref="C33:E33"/>
    <mergeCell ref="A22:A28"/>
    <mergeCell ref="C22:G22"/>
    <mergeCell ref="M22:M28"/>
    <mergeCell ref="N22:N28"/>
    <mergeCell ref="B23:B28"/>
    <mergeCell ref="C17:E17"/>
    <mergeCell ref="A18:A19"/>
    <mergeCell ref="C18:G18"/>
    <mergeCell ref="M18:M19"/>
    <mergeCell ref="N18:N19"/>
    <mergeCell ref="C19:E19"/>
    <mergeCell ref="C23:E23"/>
    <mergeCell ref="H23:H28"/>
    <mergeCell ref="K23:K28"/>
    <mergeCell ref="C24:E24"/>
    <mergeCell ref="C25:E25"/>
    <mergeCell ref="C26:E26"/>
    <mergeCell ref="C27:E27"/>
    <mergeCell ref="C28:E28"/>
    <mergeCell ref="A20:A21"/>
    <mergeCell ref="C20:G20"/>
    <mergeCell ref="A15:A17"/>
    <mergeCell ref="B15:G15"/>
    <mergeCell ref="M15:M17"/>
    <mergeCell ref="N15:N17"/>
    <mergeCell ref="B16:B17"/>
    <mergeCell ref="C16:E16"/>
    <mergeCell ref="H16:H17"/>
    <mergeCell ref="K16:K17"/>
    <mergeCell ref="M20:M21"/>
    <mergeCell ref="N20:N21"/>
    <mergeCell ref="C21:E21"/>
    <mergeCell ref="A10:A14"/>
    <mergeCell ref="B10:G10"/>
    <mergeCell ref="M10:M14"/>
    <mergeCell ref="N10:N14"/>
    <mergeCell ref="B11:B14"/>
    <mergeCell ref="C11:E11"/>
    <mergeCell ref="H11:H14"/>
    <mergeCell ref="K11:K14"/>
    <mergeCell ref="C12:E12"/>
    <mergeCell ref="C13:E13"/>
    <mergeCell ref="C14:E14"/>
    <mergeCell ref="E6:M6"/>
    <mergeCell ref="A8:A9"/>
    <mergeCell ref="B8:B9"/>
    <mergeCell ref="C8:C9"/>
    <mergeCell ref="D8:E9"/>
    <mergeCell ref="F8:G8"/>
    <mergeCell ref="H8:H9"/>
    <mergeCell ref="I8:I9"/>
    <mergeCell ref="J8:J9"/>
    <mergeCell ref="K8:K9"/>
    <mergeCell ref="L8:P8"/>
  </mergeCells>
  <pageMargins left="0.7" right="0.7" top="0.75" bottom="0.75" header="0.3" footer="0.3"/>
  <pageSetup paperSize="9" scale="21" orientation="portrait" r:id="rId1"/>
  <rowBreaks count="1" manualBreakCount="1">
    <brk id="42" max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Ответ </vt:lpstr>
      <vt:lpstr>'Ответ '!Область_печати</vt:lpstr>
      <vt:lpstr>'Ответ '!роботисход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2026-07-10T13:24:37Z</dcterms:modified>
</cp:coreProperties>
</file>