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liya.V.Chernyshova\Desktop\ДОКУМЕНТАЦИИ 2026\МАКРОПРОГРАММА\24122\"/>
    </mc:Choice>
  </mc:AlternateContent>
  <bookViews>
    <workbookView xWindow="0" yWindow="0" windowWidth="2160" windowHeight="0"/>
  </bookViews>
  <sheets>
    <sheet name="Лист1" sheetId="2" r:id="rId1"/>
  </sheets>
  <definedNames>
    <definedName name="_xlnm.Print_Area" localSheetId="0">Лист1!$A$1:$L$27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L11" i="2"/>
  <c r="L10" i="2"/>
  <c r="L9" i="2"/>
  <c r="L7" i="2"/>
  <c r="L14" i="2" l="1"/>
  <c r="H13" i="2"/>
  <c r="F13" i="2" l="1"/>
  <c r="I12" i="2"/>
  <c r="J12" i="2" s="1"/>
  <c r="K12" i="2" s="1"/>
  <c r="I11" i="2"/>
  <c r="J11" i="2" s="1"/>
  <c r="K11" i="2" s="1"/>
  <c r="I10" i="2"/>
  <c r="J10" i="2" s="1"/>
  <c r="K10" i="2" s="1"/>
  <c r="I9" i="2"/>
  <c r="J9" i="2" s="1"/>
  <c r="K9" i="2" s="1"/>
  <c r="I7" i="2"/>
  <c r="J7" i="2" s="1"/>
  <c r="K7" i="2" s="1"/>
  <c r="G13" i="2" l="1"/>
</calcChain>
</file>

<file path=xl/sharedStrings.xml><?xml version="1.0" encoding="utf-8"?>
<sst xmlns="http://schemas.openxmlformats.org/spreadsheetml/2006/main" count="43" uniqueCount="40">
  <si>
    <t>Цены поставщиков (исполнителей, подрядчиков) за единицу товара (работы, услуги), рублей</t>
  </si>
  <si>
    <t>Среднее квадратичное отклонение</t>
  </si>
  <si>
    <t>Номер источника ценовой информации</t>
  </si>
  <si>
    <t>№ п/п</t>
  </si>
  <si>
    <t>Срок действия ценового предложения</t>
  </si>
  <si>
    <t>Количество</t>
  </si>
  <si>
    <t xml:space="preserve">Источник № 1 
</t>
  </si>
  <si>
    <t xml:space="preserve">Источник № 2 
</t>
  </si>
  <si>
    <t xml:space="preserve">Источник № 3 </t>
  </si>
  <si>
    <t>№ 1</t>
  </si>
  <si>
    <t>№ 2</t>
  </si>
  <si>
    <t>№ 3</t>
  </si>
  <si>
    <t>усл. ед</t>
  </si>
  <si>
    <t>Итого НМЦ, руб.</t>
  </si>
  <si>
    <t>Начальная (максимальная) цена, руб.</t>
  </si>
  <si>
    <t>комплект</t>
  </si>
  <si>
    <t>Товар</t>
  </si>
  <si>
    <t>1.1.</t>
  </si>
  <si>
    <t>2.1.</t>
  </si>
  <si>
    <t>2.2.</t>
  </si>
  <si>
    <t>2.3.</t>
  </si>
  <si>
    <t>2.4.</t>
  </si>
  <si>
    <t xml:space="preserve">Подготовка Площадки для монтажа Товара </t>
  </si>
  <si>
    <t>Работы по наружному оформлению МОПС в объеме, установленном Техническим заданием</t>
  </si>
  <si>
    <t>Монтаж Товара</t>
  </si>
  <si>
    <t xml:space="preserve">Установка Товара на подготовленную Площадку с монтажом всех внутренних систем и комплектующих в соответствии с приложением № 3 к Техническому заданию
</t>
  </si>
  <si>
    <t>Кол-во источников цены</t>
  </si>
  <si>
    <t>Наименование ТРУ</t>
  </si>
  <si>
    <t>Единица измерения</t>
  </si>
  <si>
    <t>Коэффициент вариации, %</t>
  </si>
  <si>
    <t>Реквизиты ценового предложения/отчета независимого оценщика (дата, исх. номер)/ссылка на страницу с ценовой информацией в сети Интернет</t>
  </si>
  <si>
    <t>Расчет  начальной (максимальной) цены договора, цены договора, заключаемого с единственным поставщиком (подрядчиком, исполнителем) на поставку товаров, работ, услуг методом сопоставимых рыночных цен (анализ рынка)</t>
  </si>
  <si>
    <t>Итого начальная (максимальная) цена договора, руб.</t>
  </si>
  <si>
    <t xml:space="preserve">Пусконаладочные работы / пусконаладочные мероприятия инженерного оборудования, инженерных систем, сетей и средств обеспечения пожарной безопасности и пожаротушения, включая специальные выносные устройства (СПС и СОУЭ) согласно комплектации Товара, указанной в приложениях
№ 2, 3 к  техническому заданию, в том числе подключение к внешним сетям: электроснабжения
</t>
  </si>
  <si>
    <t>МОПС 01П2 (S=25,4 М2) (Модульное отделение почтовой связи) в комплектации, указанной в приложениях № 2 и № 3 к Техническому заданию, с учетом его доставки до места монтажа, указанного в Техническом задании</t>
  </si>
  <si>
    <t>Поставка и монтаж модульного отделения почтовой связи 356890 площадью 25,4 кв. м, изготовленного из двух блок-модулей по технологии из металлических быстровозводимых конструкций, для нужд УФПС Ставропольского края АО «Почта России»</t>
  </si>
  <si>
    <t>Средняя цена за единицу ТРУ, руб.</t>
  </si>
  <si>
    <t>1 от 20.07.2026</t>
  </si>
  <si>
    <t>6969 от 16.07.2026</t>
  </si>
  <si>
    <t>12781278 от 15.07.2026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</si>
</sst>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43">
    <xf numFmtId="0" fontId="0" fillId="0" borderId="0" xfId="0"/>
    <xf numFmtId="0" fontId="1" fillId="0" borderId="0" xfId="0" applyFont="1"/>
    <xf numFmtId="0" fontId="5" fillId="3" borderId="0" xfId="0" applyFont="1" applyFill="1"/>
    <xf numFmtId="0" fontId="5" fillId="0" borderId="0" xfId="0" applyFont="1"/>
    <xf numFmtId="0" fontId="3" fillId="0" borderId="0" xfId="0" applyFont="1"/>
    <xf numFmtId="0" fontId="3" fillId="3" borderId="0" xfId="0" applyFont="1" applyFill="1"/>
    <xf numFmtId="0" fontId="8" fillId="0" borderId="0" xfId="0" applyFont="1"/>
    <xf numFmtId="0" fontId="8" fillId="3" borderId="0" xfId="0" applyFont="1" applyFill="1"/>
    <xf numFmtId="0" fontId="5" fillId="0" borderId="0" xfId="0" applyFont="1" applyFill="1"/>
    <xf numFmtId="4" fontId="0" fillId="0" borderId="0" xfId="0" applyNumberFormat="1"/>
    <xf numFmtId="4" fontId="1" fillId="0" borderId="0" xfId="0" applyNumberFormat="1" applyFont="1"/>
    <xf numFmtId="1" fontId="5" fillId="0" borderId="0" xfId="0" applyNumberFormat="1" applyFont="1" applyFill="1"/>
    <xf numFmtId="1" fontId="8" fillId="0" borderId="0" xfId="0" applyNumberFormat="1" applyFont="1"/>
    <xf numFmtId="1" fontId="5" fillId="0" borderId="0" xfId="0" applyNumberFormat="1" applyFont="1"/>
    <xf numFmtId="4" fontId="5" fillId="0" borderId="0" xfId="0" applyNumberFormat="1" applyFont="1" applyFill="1"/>
    <xf numFmtId="4" fontId="8" fillId="3" borderId="0" xfId="0" applyNumberFormat="1" applyFont="1" applyFill="1"/>
    <xf numFmtId="4" fontId="5" fillId="3" borderId="0" xfId="0" applyNumberFormat="1" applyFont="1" applyFill="1"/>
    <xf numFmtId="4" fontId="8" fillId="0" borderId="0" xfId="0" applyNumberFormat="1" applyFont="1" applyFill="1"/>
    <xf numFmtId="0" fontId="11" fillId="0" borderId="1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" fontId="12" fillId="3" borderId="22" xfId="0" applyNumberFormat="1" applyFont="1" applyFill="1" applyBorder="1" applyAlignment="1">
      <alignment horizontal="center" vertical="center"/>
    </xf>
    <xf numFmtId="4" fontId="12" fillId="3" borderId="1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3" borderId="3" xfId="0" applyFont="1" applyFill="1" applyBorder="1"/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0" borderId="0" xfId="0" applyBorder="1" applyAlignment="1"/>
    <xf numFmtId="0" fontId="16" fillId="3" borderId="0" xfId="0" applyFont="1" applyFill="1"/>
    <xf numFmtId="0" fontId="17" fillId="0" borderId="0" xfId="0" applyFont="1"/>
    <xf numFmtId="4" fontId="17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18" fillId="3" borderId="0" xfId="0" applyFont="1" applyFill="1"/>
    <xf numFmtId="0" fontId="8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vertical="top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1" fontId="15" fillId="2" borderId="4" xfId="1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top"/>
    </xf>
    <xf numFmtId="0" fontId="19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4" fontId="14" fillId="0" borderId="3" xfId="0" applyNumberFormat="1" applyFont="1" applyFill="1" applyBorder="1" applyAlignment="1">
      <alignment horizontal="center" vertical="top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1" fontId="22" fillId="2" borderId="22" xfId="1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 wrapText="1"/>
    </xf>
    <xf numFmtId="4" fontId="13" fillId="3" borderId="22" xfId="0" applyNumberFormat="1" applyFont="1" applyFill="1" applyBorder="1" applyAlignment="1">
      <alignment horizontal="right" vertical="center" wrapText="1"/>
    </xf>
    <xf numFmtId="0" fontId="23" fillId="3" borderId="0" xfId="0" applyFont="1" applyFill="1"/>
    <xf numFmtId="0" fontId="24" fillId="0" borderId="0" xfId="0" applyFont="1"/>
    <xf numFmtId="4" fontId="24" fillId="0" borderId="0" xfId="0" applyNumberFormat="1" applyFont="1"/>
    <xf numFmtId="0" fontId="13" fillId="0" borderId="18" xfId="0" applyFont="1" applyBorder="1" applyAlignment="1" applyProtection="1">
      <alignment horizontal="center" vertical="center" wrapText="1"/>
      <protection locked="0"/>
    </xf>
    <xf numFmtId="1" fontId="22" fillId="2" borderId="18" xfId="1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/>
    <xf numFmtId="0" fontId="25" fillId="0" borderId="0" xfId="0" applyFont="1"/>
    <xf numFmtId="1" fontId="13" fillId="0" borderId="0" xfId="0" applyNumberFormat="1" applyFont="1"/>
    <xf numFmtId="0" fontId="13" fillId="0" borderId="0" xfId="0" applyFont="1"/>
    <xf numFmtId="4" fontId="13" fillId="3" borderId="0" xfId="0" applyNumberFormat="1" applyFont="1" applyFill="1"/>
    <xf numFmtId="0" fontId="13" fillId="3" borderId="0" xfId="0" applyFont="1" applyFill="1"/>
    <xf numFmtId="0" fontId="25" fillId="3" borderId="0" xfId="0" applyFont="1" applyFill="1"/>
    <xf numFmtId="0" fontId="13" fillId="0" borderId="34" xfId="0" applyFont="1" applyFill="1" applyBorder="1" applyAlignment="1">
      <alignment horizontal="center" vertical="center" wrapText="1"/>
    </xf>
    <xf numFmtId="0" fontId="23" fillId="3" borderId="30" xfId="0" applyFont="1" applyFill="1" applyBorder="1"/>
    <xf numFmtId="0" fontId="8" fillId="0" borderId="35" xfId="0" applyFont="1" applyFill="1" applyBorder="1" applyAlignment="1">
      <alignment horizontal="center" vertical="top" wrapText="1"/>
    </xf>
    <xf numFmtId="0" fontId="9" fillId="0" borderId="36" xfId="0" applyFont="1" applyFill="1" applyBorder="1" applyAlignment="1">
      <alignment vertical="top" wrapText="1"/>
    </xf>
    <xf numFmtId="0" fontId="8" fillId="0" borderId="37" xfId="0" applyFont="1" applyBorder="1" applyAlignment="1" applyProtection="1">
      <alignment horizontal="center" vertical="center" wrapText="1"/>
      <protection locked="0"/>
    </xf>
    <xf numFmtId="4" fontId="8" fillId="3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right" vertical="center" wrapText="1"/>
    </xf>
    <xf numFmtId="4" fontId="13" fillId="3" borderId="28" xfId="0" applyNumberFormat="1" applyFont="1" applyFill="1" applyBorder="1"/>
    <xf numFmtId="49" fontId="13" fillId="3" borderId="31" xfId="0" applyNumberFormat="1" applyFont="1" applyFill="1" applyBorder="1" applyAlignment="1">
      <alignment horizontal="center" vertical="center"/>
    </xf>
    <xf numFmtId="49" fontId="13" fillId="3" borderId="32" xfId="0" applyNumberFormat="1" applyFont="1" applyFill="1" applyBorder="1" applyAlignment="1">
      <alignment horizontal="center" vertical="center"/>
    </xf>
    <xf numFmtId="4" fontId="13" fillId="3" borderId="33" xfId="0" applyNumberFormat="1" applyFont="1" applyFill="1" applyBorder="1" applyAlignment="1">
      <alignment horizontal="right" vertical="center" wrapText="1"/>
    </xf>
    <xf numFmtId="49" fontId="13" fillId="3" borderId="38" xfId="0" applyNumberFormat="1" applyFont="1" applyFill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1" fontId="22" fillId="2" borderId="39" xfId="1" applyNumberFormat="1" applyFont="1" applyFill="1" applyBorder="1" applyAlignment="1">
      <alignment horizontal="center" vertical="center"/>
    </xf>
    <xf numFmtId="3" fontId="13" fillId="0" borderId="39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4" fontId="12" fillId="3" borderId="39" xfId="0" applyNumberFormat="1" applyFont="1" applyFill="1" applyBorder="1" applyAlignment="1">
      <alignment horizontal="center" vertical="center"/>
    </xf>
    <xf numFmtId="4" fontId="13" fillId="3" borderId="5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center" vertical="top" wrapText="1"/>
    </xf>
    <xf numFmtId="0" fontId="20" fillId="0" borderId="0" xfId="0" applyFont="1" applyAlignment="1"/>
    <xf numFmtId="0" fontId="21" fillId="0" borderId="0" xfId="0" applyFont="1" applyAlignment="1"/>
    <xf numFmtId="4" fontId="20" fillId="0" borderId="0" xfId="0" applyNumberFormat="1" applyFont="1" applyAlignment="1"/>
    <xf numFmtId="4" fontId="8" fillId="3" borderId="22" xfId="0" applyNumberFormat="1" applyFont="1" applyFill="1" applyBorder="1" applyAlignment="1">
      <alignment horizontal="right" vertical="center" wrapText="1"/>
    </xf>
    <xf numFmtId="4" fontId="8" fillId="3" borderId="18" xfId="0" applyNumberFormat="1" applyFont="1" applyFill="1" applyBorder="1" applyAlignment="1">
      <alignment horizontal="right" vertical="center" wrapText="1"/>
    </xf>
    <xf numFmtId="4" fontId="8" fillId="3" borderId="39" xfId="0" applyNumberFormat="1" applyFont="1" applyFill="1" applyBorder="1" applyAlignment="1">
      <alignment horizontal="right" vertical="center" wrapText="1"/>
    </xf>
    <xf numFmtId="0" fontId="9" fillId="0" borderId="22" xfId="0" applyFont="1" applyBorder="1" applyAlignment="1">
      <alignment vertical="top" wrapText="1"/>
    </xf>
    <xf numFmtId="0" fontId="9" fillId="0" borderId="22" xfId="0" applyFont="1" applyBorder="1" applyAlignment="1">
      <alignment vertical="center" wrapText="1"/>
    </xf>
    <xf numFmtId="0" fontId="9" fillId="0" borderId="18" xfId="0" applyFont="1" applyBorder="1" applyAlignment="1">
      <alignment vertical="top" wrapText="1"/>
    </xf>
    <xf numFmtId="0" fontId="9" fillId="0" borderId="39" xfId="0" applyFont="1" applyBorder="1" applyAlignment="1">
      <alignment vertical="top" wrapText="1"/>
    </xf>
    <xf numFmtId="4" fontId="13" fillId="3" borderId="25" xfId="0" applyNumberFormat="1" applyFont="1" applyFill="1" applyBorder="1" applyAlignment="1">
      <alignment horizontal="right" vertical="center" wrapText="1"/>
    </xf>
    <xf numFmtId="4" fontId="13" fillId="3" borderId="40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4" fontId="14" fillId="0" borderId="27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2" fontId="14" fillId="0" borderId="25" xfId="0" applyNumberFormat="1" applyFont="1" applyFill="1" applyBorder="1" applyAlignment="1">
      <alignment horizontal="center" vertical="center" wrapText="1"/>
    </xf>
    <xf numFmtId="2" fontId="14" fillId="0" borderId="26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2" fontId="14" fillId="0" borderId="15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4" fontId="13" fillId="3" borderId="17" xfId="0" applyNumberFormat="1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4" fontId="14" fillId="0" borderId="23" xfId="0" applyNumberFormat="1" applyFont="1" applyFill="1" applyBorder="1" applyAlignment="1">
      <alignment horizontal="center" vertical="top" wrapText="1"/>
    </xf>
    <xf numFmtId="4" fontId="14" fillId="0" borderId="21" xfId="0" applyNumberFormat="1" applyFont="1" applyFill="1" applyBorder="1" applyAlignment="1">
      <alignment horizontal="center" vertical="top" wrapText="1"/>
    </xf>
    <xf numFmtId="4" fontId="13" fillId="0" borderId="0" xfId="0" applyNumberFormat="1" applyFont="1" applyFill="1" applyAlignment="1">
      <alignment wrapText="1"/>
    </xf>
    <xf numFmtId="0" fontId="21" fillId="0" borderId="0" xfId="0" applyFont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0" fillId="0" borderId="1" xfId="0" applyFont="1" applyBorder="1" applyAlignment="1"/>
    <xf numFmtId="14" fontId="12" fillId="3" borderId="2" xfId="0" applyNumberFormat="1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</cellXfs>
  <cellStyles count="2">
    <cellStyle name="Обычный" xfId="0" builtinId="0"/>
    <cellStyle name="Обычный_Расчет НМЦ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view="pageBreakPreview" topLeftCell="A13" zoomScaleNormal="100" zoomScaleSheetLayoutView="100" workbookViewId="0">
      <selection activeCell="B20" sqref="B20:I25"/>
    </sheetView>
  </sheetViews>
  <sheetFormatPr defaultRowHeight="15" x14ac:dyDescent="0.25"/>
  <cols>
    <col min="1" max="1" width="9" style="3" customWidth="1"/>
    <col min="2" max="2" width="48.85546875" style="3" customWidth="1"/>
    <col min="3" max="3" width="10.5703125" style="3" customWidth="1"/>
    <col min="4" max="4" width="10.28515625" style="13" customWidth="1"/>
    <col min="5" max="5" width="9.85546875" style="3" customWidth="1"/>
    <col min="6" max="6" width="13.140625" style="16" customWidth="1"/>
    <col min="7" max="7" width="13.28515625" style="14" customWidth="1"/>
    <col min="8" max="8" width="13.28515625" style="16" customWidth="1"/>
    <col min="9" max="9" width="14.42578125" style="2" customWidth="1"/>
    <col min="10" max="11" width="14.5703125" style="2" customWidth="1"/>
    <col min="12" max="12" width="20.140625" style="2" customWidth="1"/>
    <col min="13" max="13" width="11.42578125" bestFit="1" customWidth="1"/>
    <col min="14" max="14" width="12.28515625" style="9" customWidth="1"/>
    <col min="15" max="15" width="15.42578125" style="9" customWidth="1"/>
    <col min="16" max="16" width="14" style="9" customWidth="1"/>
    <col min="17" max="17" width="12.7109375" style="9" customWidth="1"/>
    <col min="18" max="18" width="14.5703125" customWidth="1"/>
    <col min="19" max="19" width="14.42578125" customWidth="1"/>
    <col min="20" max="20" width="16.28515625" customWidth="1"/>
  </cols>
  <sheetData>
    <row r="1" spans="1:18" x14ac:dyDescent="0.25">
      <c r="A1" s="8"/>
      <c r="B1" s="8"/>
      <c r="C1" s="8"/>
      <c r="D1" s="11"/>
      <c r="E1" s="8"/>
      <c r="F1" s="14"/>
      <c r="H1" s="14"/>
      <c r="I1" s="8"/>
      <c r="J1" s="8"/>
      <c r="K1" s="8"/>
    </row>
    <row r="2" spans="1:18" ht="33.75" customHeight="1" x14ac:dyDescent="0.25">
      <c r="A2" s="97" t="s">
        <v>31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8" ht="37.5" customHeight="1" thickBot="1" x14ac:dyDescent="0.3">
      <c r="A3" s="98" t="s">
        <v>35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8" s="42" customFormat="1" ht="27.75" customHeight="1" thickBot="1" x14ac:dyDescent="0.3">
      <c r="A4" s="99" t="s">
        <v>3</v>
      </c>
      <c r="B4" s="101" t="s">
        <v>27</v>
      </c>
      <c r="C4" s="103" t="s">
        <v>28</v>
      </c>
      <c r="D4" s="105" t="s">
        <v>5</v>
      </c>
      <c r="E4" s="107" t="s">
        <v>26</v>
      </c>
      <c r="F4" s="130" t="s">
        <v>0</v>
      </c>
      <c r="G4" s="131"/>
      <c r="H4" s="131"/>
      <c r="I4" s="109" t="s">
        <v>36</v>
      </c>
      <c r="J4" s="111" t="s">
        <v>1</v>
      </c>
      <c r="K4" s="113" t="s">
        <v>29</v>
      </c>
      <c r="L4" s="101" t="s">
        <v>14</v>
      </c>
      <c r="M4" s="41"/>
      <c r="O4" s="43"/>
      <c r="P4" s="43"/>
      <c r="Q4" s="43"/>
      <c r="R4" s="43"/>
    </row>
    <row r="5" spans="1:18" s="30" customFormat="1" ht="21" customHeight="1" thickBot="1" x14ac:dyDescent="0.25">
      <c r="A5" s="100"/>
      <c r="B5" s="102"/>
      <c r="C5" s="104"/>
      <c r="D5" s="106"/>
      <c r="E5" s="108"/>
      <c r="F5" s="44" t="s">
        <v>6</v>
      </c>
      <c r="G5" s="45" t="s">
        <v>7</v>
      </c>
      <c r="H5" s="84" t="s">
        <v>8</v>
      </c>
      <c r="I5" s="110"/>
      <c r="J5" s="112"/>
      <c r="K5" s="114"/>
      <c r="L5" s="102"/>
      <c r="M5" s="32"/>
      <c r="O5" s="31"/>
      <c r="P5" s="31"/>
      <c r="Q5" s="31"/>
      <c r="R5" s="31"/>
    </row>
    <row r="6" spans="1:18" s="1" customFormat="1" ht="15.75" customHeight="1" thickBot="1" x14ac:dyDescent="0.25">
      <c r="A6" s="22">
        <v>1</v>
      </c>
      <c r="B6" s="115" t="s">
        <v>16</v>
      </c>
      <c r="C6" s="116"/>
      <c r="D6" s="116"/>
      <c r="E6" s="116"/>
      <c r="F6" s="116"/>
      <c r="G6" s="116"/>
      <c r="H6" s="116"/>
      <c r="I6" s="116"/>
      <c r="J6" s="116"/>
      <c r="K6" s="117"/>
      <c r="L6" s="23"/>
      <c r="N6" s="10"/>
      <c r="O6" s="10"/>
      <c r="P6" s="10"/>
      <c r="Q6" s="10"/>
    </row>
    <row r="7" spans="1:18" s="53" customFormat="1" ht="96" customHeight="1" x14ac:dyDescent="0.25">
      <c r="A7" s="47" t="s">
        <v>17</v>
      </c>
      <c r="B7" s="91" t="s">
        <v>34</v>
      </c>
      <c r="C7" s="48" t="s">
        <v>15</v>
      </c>
      <c r="D7" s="49">
        <v>1</v>
      </c>
      <c r="E7" s="50">
        <v>3</v>
      </c>
      <c r="F7" s="88">
        <v>4400000</v>
      </c>
      <c r="G7" s="88">
        <v>4700000</v>
      </c>
      <c r="H7" s="88">
        <v>4800000</v>
      </c>
      <c r="I7" s="19">
        <f>ROUND(SUM(F7:H7)/3, 2)</f>
        <v>4633333.33</v>
      </c>
      <c r="J7" s="20">
        <f t="shared" ref="J7" si="0">SQRT(((SUM((POWER(F7-I7,2)),(POWER(G7-I7,2)),(POWER(H7-I7,2)))/(COLUMNS(F7:H7)-1))))</f>
        <v>208166.6</v>
      </c>
      <c r="K7" s="20">
        <f>J7/I7*100</f>
        <v>4.49</v>
      </c>
      <c r="L7" s="51">
        <f>F7</f>
        <v>4400000</v>
      </c>
      <c r="M7" s="52"/>
      <c r="O7" s="54"/>
      <c r="P7" s="54"/>
      <c r="Q7" s="54"/>
      <c r="R7" s="54"/>
    </row>
    <row r="8" spans="1:18" s="53" customFormat="1" ht="16.5" customHeight="1" thickBot="1" x14ac:dyDescent="0.3">
      <c r="A8" s="66">
        <v>2</v>
      </c>
      <c r="B8" s="118" t="s">
        <v>24</v>
      </c>
      <c r="C8" s="119"/>
      <c r="D8" s="119"/>
      <c r="E8" s="119"/>
      <c r="F8" s="119"/>
      <c r="G8" s="119"/>
      <c r="H8" s="119"/>
      <c r="I8" s="119"/>
      <c r="J8" s="119"/>
      <c r="K8" s="120"/>
      <c r="L8" s="67"/>
      <c r="N8" s="54"/>
      <c r="O8" s="54"/>
      <c r="P8" s="54"/>
      <c r="Q8" s="54"/>
    </row>
    <row r="9" spans="1:18" s="53" customFormat="1" ht="27" customHeight="1" x14ac:dyDescent="0.25">
      <c r="A9" s="74" t="s">
        <v>18</v>
      </c>
      <c r="B9" s="92" t="s">
        <v>22</v>
      </c>
      <c r="C9" s="48" t="s">
        <v>12</v>
      </c>
      <c r="D9" s="49">
        <v>1</v>
      </c>
      <c r="E9" s="50">
        <v>3</v>
      </c>
      <c r="F9" s="88">
        <v>250000</v>
      </c>
      <c r="G9" s="88">
        <v>320000</v>
      </c>
      <c r="H9" s="88">
        <v>280000</v>
      </c>
      <c r="I9" s="19">
        <f t="shared" ref="I9:I12" si="1">ROUND(SUM(F9:H9)/3, 2)</f>
        <v>283333.33</v>
      </c>
      <c r="J9" s="20">
        <f t="shared" ref="J9:J12" si="2">SQRT(((SUM((POWER(F9-I9,2)),(POWER(G9-I9,2)),(POWER(H9-I9,2)))/(COLUMNS(F9:H9)-1))))</f>
        <v>35118.85</v>
      </c>
      <c r="K9" s="20">
        <f t="shared" ref="K9:K12" si="3">J9/I9*100</f>
        <v>12.39</v>
      </c>
      <c r="L9" s="95">
        <f>F9</f>
        <v>250000</v>
      </c>
      <c r="M9" s="52"/>
      <c r="O9" s="54"/>
      <c r="P9" s="54"/>
      <c r="Q9" s="54"/>
      <c r="R9" s="54"/>
    </row>
    <row r="10" spans="1:18" s="53" customFormat="1" ht="66.75" customHeight="1" x14ac:dyDescent="0.25">
      <c r="A10" s="75" t="s">
        <v>19</v>
      </c>
      <c r="B10" s="93" t="s">
        <v>25</v>
      </c>
      <c r="C10" s="55" t="s">
        <v>12</v>
      </c>
      <c r="D10" s="56">
        <v>1</v>
      </c>
      <c r="E10" s="57">
        <v>3</v>
      </c>
      <c r="F10" s="89">
        <v>150000</v>
      </c>
      <c r="G10" s="89">
        <v>230000</v>
      </c>
      <c r="H10" s="89">
        <v>220000</v>
      </c>
      <c r="I10" s="18">
        <f t="shared" si="1"/>
        <v>200000</v>
      </c>
      <c r="J10" s="21">
        <f t="shared" si="2"/>
        <v>43588.99</v>
      </c>
      <c r="K10" s="21">
        <f t="shared" si="3"/>
        <v>21.79</v>
      </c>
      <c r="L10" s="76">
        <f>F10</f>
        <v>150000</v>
      </c>
      <c r="M10" s="52"/>
      <c r="O10" s="54"/>
      <c r="P10" s="54"/>
      <c r="Q10" s="54"/>
      <c r="R10" s="54"/>
    </row>
    <row r="11" spans="1:18" s="53" customFormat="1" ht="46.5" customHeight="1" x14ac:dyDescent="0.25">
      <c r="A11" s="75" t="s">
        <v>20</v>
      </c>
      <c r="B11" s="93" t="s">
        <v>23</v>
      </c>
      <c r="C11" s="55" t="s">
        <v>12</v>
      </c>
      <c r="D11" s="56">
        <v>1</v>
      </c>
      <c r="E11" s="57">
        <v>3</v>
      </c>
      <c r="F11" s="89">
        <v>350000</v>
      </c>
      <c r="G11" s="89">
        <v>390000</v>
      </c>
      <c r="H11" s="89">
        <v>390000</v>
      </c>
      <c r="I11" s="18">
        <f t="shared" si="1"/>
        <v>376666.67</v>
      </c>
      <c r="J11" s="21">
        <f t="shared" si="2"/>
        <v>23094.01</v>
      </c>
      <c r="K11" s="21">
        <f t="shared" si="3"/>
        <v>6.13</v>
      </c>
      <c r="L11" s="76">
        <f>F11</f>
        <v>350000</v>
      </c>
      <c r="M11" s="52"/>
      <c r="O11" s="54"/>
      <c r="P11" s="54"/>
      <c r="Q11" s="54"/>
      <c r="R11" s="54"/>
    </row>
    <row r="12" spans="1:18" s="53" customFormat="1" ht="161.25" customHeight="1" thickBot="1" x14ac:dyDescent="0.3">
      <c r="A12" s="77" t="s">
        <v>21</v>
      </c>
      <c r="B12" s="94" t="s">
        <v>33</v>
      </c>
      <c r="C12" s="78" t="s">
        <v>12</v>
      </c>
      <c r="D12" s="79">
        <v>1</v>
      </c>
      <c r="E12" s="80">
        <v>3</v>
      </c>
      <c r="F12" s="90">
        <v>150000</v>
      </c>
      <c r="G12" s="90">
        <v>220000</v>
      </c>
      <c r="H12" s="90">
        <v>200000</v>
      </c>
      <c r="I12" s="81">
        <f t="shared" si="1"/>
        <v>190000</v>
      </c>
      <c r="J12" s="82">
        <f t="shared" si="2"/>
        <v>36055.51</v>
      </c>
      <c r="K12" s="82">
        <f t="shared" si="3"/>
        <v>18.98</v>
      </c>
      <c r="L12" s="96">
        <f>F12</f>
        <v>150000</v>
      </c>
      <c r="M12" s="52"/>
      <c r="O12" s="54"/>
      <c r="P12" s="54"/>
      <c r="Q12" s="54"/>
      <c r="R12" s="54"/>
    </row>
    <row r="13" spans="1:18" s="28" customFormat="1" ht="26.25" customHeight="1" thickBot="1" x14ac:dyDescent="0.3">
      <c r="A13" s="33"/>
      <c r="B13" s="34" t="s">
        <v>13</v>
      </c>
      <c r="C13" s="35"/>
      <c r="D13" s="36"/>
      <c r="E13" s="37"/>
      <c r="F13" s="38">
        <f>F7+F9+F10+F11+F12</f>
        <v>5300000</v>
      </c>
      <c r="G13" s="38">
        <f t="shared" ref="G13" si="4">G7+G9+G10+G11+G12</f>
        <v>5860000</v>
      </c>
      <c r="H13" s="38">
        <f>H7+H9+H10+H11+H12</f>
        <v>5890000</v>
      </c>
      <c r="I13" s="39"/>
      <c r="J13" s="40"/>
      <c r="K13" s="40"/>
      <c r="L13" s="83"/>
      <c r="M13" s="27"/>
      <c r="N13" s="29"/>
      <c r="O13" s="29"/>
      <c r="P13" s="29"/>
      <c r="Q13" s="29"/>
      <c r="R13" s="29"/>
    </row>
    <row r="14" spans="1:18" s="28" customFormat="1" ht="21.75" customHeight="1" thickBot="1" x14ac:dyDescent="0.3">
      <c r="A14" s="68"/>
      <c r="B14" s="69"/>
      <c r="C14" s="70"/>
      <c r="D14" s="121" t="s">
        <v>32</v>
      </c>
      <c r="E14" s="121"/>
      <c r="F14" s="121"/>
      <c r="G14" s="121"/>
      <c r="H14" s="122"/>
      <c r="I14" s="71"/>
      <c r="J14" s="71"/>
      <c r="K14" s="72"/>
      <c r="L14" s="73">
        <f>L7+L9+L10+L11+L12</f>
        <v>5300000</v>
      </c>
      <c r="N14" s="29"/>
      <c r="O14" s="29"/>
      <c r="P14" s="29"/>
      <c r="Q14" s="29"/>
    </row>
    <row r="15" spans="1:18" s="58" customFormat="1" ht="40.5" customHeight="1" x14ac:dyDescent="0.25">
      <c r="A15" s="123" t="s">
        <v>2</v>
      </c>
      <c r="B15" s="124"/>
      <c r="C15" s="125" t="s">
        <v>30</v>
      </c>
      <c r="D15" s="126"/>
      <c r="E15" s="126"/>
      <c r="F15" s="126"/>
      <c r="G15" s="126"/>
      <c r="H15" s="127"/>
      <c r="I15" s="128" t="s">
        <v>4</v>
      </c>
      <c r="J15" s="128"/>
      <c r="K15" s="128"/>
      <c r="L15" s="129"/>
      <c r="N15" s="59"/>
      <c r="O15" s="59"/>
      <c r="P15" s="59"/>
      <c r="Q15" s="59"/>
    </row>
    <row r="16" spans="1:18" s="58" customFormat="1" ht="30" customHeight="1" x14ac:dyDescent="0.25">
      <c r="A16" s="134" t="s">
        <v>9</v>
      </c>
      <c r="B16" s="135"/>
      <c r="C16" s="136" t="s">
        <v>37</v>
      </c>
      <c r="D16" s="136"/>
      <c r="E16" s="136"/>
      <c r="F16" s="136"/>
      <c r="G16" s="136"/>
      <c r="H16" s="136"/>
      <c r="I16" s="140">
        <v>46407</v>
      </c>
      <c r="J16" s="141"/>
      <c r="K16" s="141"/>
      <c r="L16" s="142"/>
      <c r="N16" s="59"/>
      <c r="O16" s="59"/>
      <c r="P16" s="59"/>
      <c r="Q16" s="59"/>
    </row>
    <row r="17" spans="1:17" s="58" customFormat="1" ht="32.25" customHeight="1" x14ac:dyDescent="0.25">
      <c r="A17" s="134" t="s">
        <v>10</v>
      </c>
      <c r="B17" s="135"/>
      <c r="C17" s="136" t="s">
        <v>38</v>
      </c>
      <c r="D17" s="136"/>
      <c r="E17" s="136"/>
      <c r="F17" s="136"/>
      <c r="G17" s="136"/>
      <c r="H17" s="136"/>
      <c r="I17" s="140">
        <v>46401</v>
      </c>
      <c r="J17" s="141"/>
      <c r="K17" s="141"/>
      <c r="L17" s="142"/>
      <c r="N17" s="59"/>
      <c r="O17" s="59"/>
      <c r="P17" s="59"/>
      <c r="Q17" s="59"/>
    </row>
    <row r="18" spans="1:17" s="58" customFormat="1" ht="30.75" customHeight="1" x14ac:dyDescent="0.25">
      <c r="A18" s="134" t="s">
        <v>11</v>
      </c>
      <c r="B18" s="135"/>
      <c r="C18" s="136" t="s">
        <v>39</v>
      </c>
      <c r="D18" s="136"/>
      <c r="E18" s="136"/>
      <c r="F18" s="136"/>
      <c r="G18" s="136"/>
      <c r="H18" s="136"/>
      <c r="I18" s="137">
        <v>46371</v>
      </c>
      <c r="J18" s="138"/>
      <c r="K18" s="138"/>
      <c r="L18" s="139"/>
      <c r="N18" s="59"/>
      <c r="O18" s="59"/>
      <c r="P18" s="59"/>
      <c r="Q18" s="59"/>
    </row>
    <row r="19" spans="1:17" ht="15" customHeight="1" x14ac:dyDescent="0.25">
      <c r="A19" s="24"/>
      <c r="B19" s="24"/>
      <c r="C19" s="46"/>
      <c r="D19" s="46"/>
      <c r="E19" s="46"/>
      <c r="F19" s="46"/>
      <c r="G19" s="46"/>
      <c r="H19" s="46"/>
      <c r="I19" s="25"/>
      <c r="J19" s="25"/>
      <c r="K19" s="25"/>
      <c r="L19" s="26"/>
    </row>
    <row r="20" spans="1:17" ht="15" customHeight="1" x14ac:dyDescent="0.25">
      <c r="A20" s="24"/>
      <c r="B20" s="85"/>
      <c r="C20" s="86"/>
      <c r="D20" s="61"/>
      <c r="E20" s="62"/>
      <c r="F20" s="63"/>
      <c r="G20" s="87"/>
      <c r="H20" s="86"/>
      <c r="I20" s="86"/>
      <c r="J20" s="86"/>
      <c r="K20" s="25"/>
      <c r="L20" s="26"/>
    </row>
    <row r="21" spans="1:17" ht="12.75" customHeight="1" x14ac:dyDescent="0.25">
      <c r="A21" s="4"/>
      <c r="B21" s="85"/>
      <c r="C21" s="86"/>
      <c r="D21" s="61"/>
      <c r="E21" s="62"/>
      <c r="F21" s="63"/>
      <c r="G21" s="87"/>
      <c r="H21" s="86"/>
      <c r="I21" s="86"/>
      <c r="J21" s="86"/>
      <c r="K21" s="5"/>
    </row>
    <row r="22" spans="1:17" s="58" customFormat="1" ht="15.75" x14ac:dyDescent="0.25">
      <c r="A22" s="60"/>
      <c r="B22" s="62"/>
      <c r="C22" s="62"/>
      <c r="D22" s="61"/>
      <c r="E22" s="62"/>
      <c r="F22" s="63"/>
      <c r="G22" s="132"/>
      <c r="H22" s="133"/>
      <c r="I22" s="133"/>
      <c r="J22" s="64"/>
      <c r="K22" s="64"/>
      <c r="L22" s="65"/>
      <c r="N22" s="59"/>
      <c r="O22" s="59"/>
      <c r="P22" s="59"/>
      <c r="Q22" s="59"/>
    </row>
    <row r="23" spans="1:17" s="58" customFormat="1" ht="15.75" x14ac:dyDescent="0.25">
      <c r="A23" s="60"/>
      <c r="K23" s="64"/>
      <c r="L23" s="65"/>
      <c r="N23" s="59"/>
      <c r="O23" s="59"/>
      <c r="P23" s="59"/>
      <c r="Q23" s="59"/>
    </row>
    <row r="24" spans="1:17" s="58" customFormat="1" ht="15.75" x14ac:dyDescent="0.25">
      <c r="A24" s="60"/>
      <c r="K24" s="64"/>
      <c r="L24" s="65"/>
      <c r="N24" s="59"/>
      <c r="O24" s="59"/>
      <c r="P24" s="59"/>
      <c r="Q24" s="59"/>
    </row>
    <row r="25" spans="1:17" ht="15.75" x14ac:dyDescent="0.25">
      <c r="B25" s="6"/>
      <c r="C25" s="6"/>
      <c r="D25" s="12"/>
      <c r="E25" s="6"/>
      <c r="F25" s="15"/>
      <c r="G25" s="17"/>
      <c r="H25" s="15"/>
      <c r="I25" s="7"/>
      <c r="J25" s="7"/>
      <c r="K25" s="7"/>
    </row>
    <row r="26" spans="1:17" ht="15.75" x14ac:dyDescent="0.25">
      <c r="B26" s="6"/>
      <c r="C26" s="6"/>
      <c r="D26" s="12"/>
      <c r="E26" s="6"/>
      <c r="F26" s="15"/>
      <c r="G26" s="17"/>
      <c r="H26" s="15"/>
      <c r="I26" s="7"/>
      <c r="J26" s="7"/>
      <c r="K26" s="7"/>
    </row>
    <row r="27" spans="1:17" x14ac:dyDescent="0.25">
      <c r="B27" s="4"/>
    </row>
  </sheetData>
  <mergeCells count="28">
    <mergeCell ref="G22:I22"/>
    <mergeCell ref="A18:B18"/>
    <mergeCell ref="C18:H18"/>
    <mergeCell ref="I18:L18"/>
    <mergeCell ref="A16:B16"/>
    <mergeCell ref="C16:H16"/>
    <mergeCell ref="A17:B17"/>
    <mergeCell ref="C17:H17"/>
    <mergeCell ref="I16:L16"/>
    <mergeCell ref="I17:L17"/>
    <mergeCell ref="L4:L5"/>
    <mergeCell ref="B6:K6"/>
    <mergeCell ref="B8:K8"/>
    <mergeCell ref="D14:H14"/>
    <mergeCell ref="A15:B15"/>
    <mergeCell ref="C15:H15"/>
    <mergeCell ref="I15:L15"/>
    <mergeCell ref="F4:H4"/>
    <mergeCell ref="A2:K2"/>
    <mergeCell ref="A3:K3"/>
    <mergeCell ref="A4:A5"/>
    <mergeCell ref="B4:B5"/>
    <mergeCell ref="C4:C5"/>
    <mergeCell ref="D4:D5"/>
    <mergeCell ref="E4:E5"/>
    <mergeCell ref="I4:I5"/>
    <mergeCell ref="J4:J5"/>
    <mergeCell ref="K4:K5"/>
  </mergeCells>
  <pageMargins left="0.51181102362204722" right="0.51181102362204722" top="0.55118110236220474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Полтавцева Татьяна Александровна</dc:creator>
  <cp:lastModifiedBy>Болотина Юлия Васильевна</cp:lastModifiedBy>
  <cp:lastPrinted>2026-07-06T06:29:47Z</cp:lastPrinted>
  <dcterms:created xsi:type="dcterms:W3CDTF">2018-09-28T08:58:46Z</dcterms:created>
  <dcterms:modified xsi:type="dcterms:W3CDTF">2026-07-21T16:50:07Z</dcterms:modified>
</cp:coreProperties>
</file>