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1E5A09E8-BCC4-4809-9E4C-3FC03D2DA1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1" l="1"/>
  <c r="K6" i="1" s="1"/>
  <c r="I6" i="1"/>
  <c r="I7" i="1" l="1"/>
  <c r="H7" i="1"/>
  <c r="G7" i="1"/>
  <c r="F7" i="1"/>
  <c r="L6" i="1" l="1"/>
  <c r="L8" i="1" l="1"/>
  <c r="Q7" i="1"/>
  <c r="O6" i="1"/>
  <c r="Q6" i="1" s="1"/>
</calcChain>
</file>

<file path=xl/sharedStrings.xml><?xml version="1.0" encoding="utf-8"?>
<sst xmlns="http://schemas.openxmlformats.org/spreadsheetml/2006/main" count="39" uniqueCount="36">
  <si>
    <t>Приложение №1</t>
  </si>
  <si>
    <t>к обоснованию НМЦ</t>
  </si>
  <si>
    <t>№ п/п</t>
  </si>
  <si>
    <t>Наименование товара, работы, услуги</t>
  </si>
  <si>
    <t>Единица измерения</t>
  </si>
  <si>
    <t>Количество</t>
  </si>
  <si>
    <t>Количество источников ценовой информации</t>
  </si>
  <si>
    <t xml:space="preserve"> Итого начальная (максимальная) цена, евро. в т.ч. НДС</t>
  </si>
  <si>
    <t xml:space="preserve"> Итого начальная (максимальная) цена, руб. в т.ч. НДС*</t>
  </si>
  <si>
    <t>Источник № 1</t>
  </si>
  <si>
    <t>Источник № 2</t>
  </si>
  <si>
    <t>Источник № 3</t>
  </si>
  <si>
    <t>ИТОГО НМЦ за единицу ТРУ, руб. в т.ч. НДС</t>
  </si>
  <si>
    <t>ИТОГО НМЦ договора, руб. в т.ч. НДС</t>
  </si>
  <si>
    <t>752 245 331,28</t>
  </si>
  <si>
    <t>Номер источника ценовой информации</t>
  </si>
  <si>
    <t>Реквизиты коммерческого предложения/отчета независимого оценщика (дата, исх. номер)/ссылка на страницу с ценовой информацией в сети Интернет</t>
  </si>
  <si>
    <t>Срок действия ценового предложения</t>
  </si>
  <si>
    <t>/Лихачева А.В./</t>
  </si>
  <si>
    <t>1</t>
  </si>
  <si>
    <t>Цены поставщиков (исполнителей, подрядчиков) за единицу товара (работы, услуги), руб.</t>
  </si>
  <si>
    <t>Коэффициент вариации, %</t>
  </si>
  <si>
    <t>к Обоснованию НМЦ</t>
  </si>
  <si>
    <t>Источник № 3
(запрос коммерческого предложения)</t>
  </si>
  <si>
    <t>Среднее значение  цены за единицу ТРУ, руб.</t>
  </si>
  <si>
    <t>Минимальное значение цены  за единицу товара (работы, услуги), руб.</t>
  </si>
  <si>
    <t>Рымарь Н.В.</t>
  </si>
  <si>
    <t>Таблица для расчета начальной (максимальной) цены Договора на Оказание услуг по ремонту и техническому обслуживанию почтообрабатывающего оборудования и средств механизации 
для нужд УФПС Республики Хакасия  на основании метода сопоставимых рыночных цен</t>
  </si>
  <si>
    <t>Услуги по ремонту и техническому  обслуживанию  почтообрабатывающего оборудования</t>
  </si>
  <si>
    <t>месяц</t>
  </si>
  <si>
    <t>Источник № 1  (ЭТП)</t>
  </si>
  <si>
    <t>Источник № 2 (ЭТП)</t>
  </si>
  <si>
    <t>Руководитель группы почтообрабатывающего оборудования МР Сибирь</t>
  </si>
  <si>
    <t>№ 1 от 24.06.2026</t>
  </si>
  <si>
    <t>№ 2 от 24.06.2026</t>
  </si>
  <si>
    <t>№ Ф19-15654 от 26.06.2026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</si>
</sst>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1" applyFont="1" applyFill="1" applyBorder="1"/>
    <xf numFmtId="0" fontId="3" fillId="0" borderId="0" xfId="1" applyFont="1" applyFill="1" applyBorder="1" applyAlignment="1">
      <alignment horizontal="left" vertical="center" wrapText="1"/>
    </xf>
    <xf numFmtId="4" fontId="5" fillId="0" borderId="0" xfId="1" applyNumberFormat="1" applyFont="1" applyFill="1" applyBorder="1"/>
    <xf numFmtId="164" fontId="2" fillId="0" borderId="0" xfId="1" applyNumberFormat="1" applyFont="1" applyFill="1" applyBorder="1"/>
    <xf numFmtId="165" fontId="2" fillId="0" borderId="0" xfId="2" applyFont="1" applyFill="1" applyBorder="1"/>
    <xf numFmtId="0" fontId="2" fillId="0" borderId="0" xfId="1" applyFont="1" applyFill="1" applyBorder="1" applyAlignment="1">
      <alignment wrapText="1"/>
    </xf>
    <xf numFmtId="4" fontId="2" fillId="0" borderId="0" xfId="1" applyNumberFormat="1" applyFont="1" applyFill="1" applyBorder="1"/>
    <xf numFmtId="0" fontId="2" fillId="0" borderId="0" xfId="1" applyFont="1" applyFill="1" applyBorder="1" applyAlignment="1">
      <alignment horizontal="left" vertical="top"/>
    </xf>
    <xf numFmtId="4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2" xfId="2" applyNumberFormat="1" applyFont="1" applyFill="1" applyBorder="1" applyAlignment="1">
      <alignment horizontal="center" vertical="center"/>
    </xf>
    <xf numFmtId="165" fontId="6" fillId="0" borderId="2" xfId="2" applyFont="1" applyFill="1" applyBorder="1" applyAlignment="1">
      <alignment horizontal="center" vertical="center" wrapText="1"/>
    </xf>
    <xf numFmtId="164" fontId="6" fillId="0" borderId="2" xfId="2" applyNumberFormat="1" applyFont="1" applyFill="1" applyBorder="1" applyAlignment="1">
      <alignment horizontal="center" vertical="center" wrapText="1"/>
    </xf>
    <xf numFmtId="165" fontId="6" fillId="0" borderId="3" xfId="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1" applyFont="1" applyFill="1" applyBorder="1"/>
    <xf numFmtId="4" fontId="3" fillId="0" borderId="0" xfId="1" applyNumberFormat="1" applyFont="1" applyFill="1" applyBorder="1"/>
    <xf numFmtId="164" fontId="3" fillId="0" borderId="0" xfId="1" applyNumberFormat="1" applyFont="1" applyFill="1" applyBorder="1"/>
    <xf numFmtId="0" fontId="3" fillId="0" borderId="0" xfId="0" applyFont="1" applyFill="1"/>
    <xf numFmtId="0" fontId="3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right" vertical="top"/>
    </xf>
    <xf numFmtId="0" fontId="2" fillId="0" borderId="0" xfId="1" applyFont="1" applyFill="1" applyBorder="1" applyAlignment="1">
      <alignment horizontal="right" vertical="center"/>
    </xf>
    <xf numFmtId="0" fontId="8" fillId="0" borderId="14" xfId="0" applyFont="1" applyBorder="1" applyAlignment="1">
      <alignment horizontal="left" vertical="top" wrapText="1"/>
    </xf>
    <xf numFmtId="4" fontId="8" fillId="0" borderId="14" xfId="0" applyNumberFormat="1" applyFont="1" applyBorder="1" applyAlignment="1">
      <alignment horizontal="center" vertical="center"/>
    </xf>
    <xf numFmtId="4" fontId="6" fillId="0" borderId="3" xfId="2" applyNumberFormat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164" fontId="6" fillId="0" borderId="3" xfId="2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10" fontId="9" fillId="0" borderId="2" xfId="4" applyNumberFormat="1" applyFont="1" applyBorder="1" applyAlignment="1">
      <alignment horizontal="center" vertical="center" wrapText="1"/>
    </xf>
    <xf numFmtId="4" fontId="8" fillId="0" borderId="2" xfId="2" applyNumberFormat="1" applyFont="1" applyFill="1" applyBorder="1" applyAlignment="1">
      <alignment horizontal="center" vertical="center"/>
    </xf>
    <xf numFmtId="0" fontId="4" fillId="0" borderId="0" xfId="1" applyFont="1" applyFill="1" applyBorder="1"/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/>
    </xf>
    <xf numFmtId="0" fontId="3" fillId="0" borderId="0" xfId="3" applyFont="1" applyFill="1" applyBorder="1" applyAlignment="1">
      <alignment horizontal="right" vertical="center" wrapText="1"/>
    </xf>
    <xf numFmtId="0" fontId="3" fillId="0" borderId="0" xfId="1" applyFont="1" applyFill="1" applyBorder="1" applyAlignment="1">
      <alignment horizontal="right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4" fontId="3" fillId="0" borderId="3" xfId="1" applyNumberFormat="1" applyFont="1" applyFill="1" applyBorder="1" applyAlignment="1">
      <alignment horizontal="center" vertical="center"/>
    </xf>
    <xf numFmtId="14" fontId="3" fillId="0" borderId="11" xfId="1" applyNumberFormat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4" fontId="6" fillId="0" borderId="2" xfId="2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 wrapText="1"/>
    </xf>
    <xf numFmtId="165" fontId="6" fillId="0" borderId="2" xfId="2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4" fontId="6" fillId="0" borderId="13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11" xfId="2" applyNumberFormat="1" applyFont="1" applyFill="1" applyBorder="1" applyAlignment="1">
      <alignment horizontal="center" vertical="center"/>
    </xf>
    <xf numFmtId="4" fontId="3" fillId="0" borderId="4" xfId="2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5" fontId="3" fillId="0" borderId="2" xfId="2" applyFont="1" applyFill="1" applyBorder="1" applyAlignment="1">
      <alignment horizontal="center" vertical="center" wrapText="1"/>
    </xf>
    <xf numFmtId="165" fontId="3" fillId="0" borderId="5" xfId="2" applyFont="1" applyFill="1" applyBorder="1" applyAlignment="1">
      <alignment horizontal="center" vertical="center" wrapText="1"/>
    </xf>
    <xf numFmtId="165" fontId="3" fillId="0" borderId="6" xfId="2" applyFont="1" applyFill="1" applyBorder="1" applyAlignment="1">
      <alignment horizontal="center" vertical="center" wrapText="1"/>
    </xf>
    <xf numFmtId="165" fontId="3" fillId="0" borderId="1" xfId="2" applyFont="1" applyFill="1" applyBorder="1" applyAlignment="1">
      <alignment horizontal="center" vertical="center" wrapText="1"/>
    </xf>
    <xf numFmtId="165" fontId="3" fillId="0" borderId="9" xfId="2" applyFont="1" applyFill="1" applyBorder="1" applyAlignment="1">
      <alignment horizontal="center" vertical="center" wrapText="1"/>
    </xf>
    <xf numFmtId="165" fontId="3" fillId="0" borderId="7" xfId="2" applyFont="1" applyFill="1" applyBorder="1" applyAlignment="1">
      <alignment horizontal="center" vertical="center" wrapText="1"/>
    </xf>
    <xf numFmtId="165" fontId="3" fillId="0" borderId="10" xfId="2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">
    <cellStyle name="Гиперссылка" xfId="3" builtinId="8"/>
    <cellStyle name="Обычный" xfId="0" builtinId="0"/>
    <cellStyle name="Обычный 2" xfId="1" xr:uid="{00000000-0005-0000-0000-000002000000}"/>
    <cellStyle name="Процентный" xfId="4" builtinId="5"/>
    <cellStyle name="Финансовый 2" xfId="2" xr:uid="{00000000-0005-0000-0000-000004000000}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"/>
  <sheetViews>
    <sheetView tabSelected="1" workbookViewId="0">
      <selection activeCell="L15" sqref="L15"/>
    </sheetView>
  </sheetViews>
  <sheetFormatPr defaultColWidth="9.109375" defaultRowHeight="14.4" x14ac:dyDescent="0.3"/>
  <cols>
    <col min="1" max="1" width="6.6640625" style="1" customWidth="1"/>
    <col min="2" max="2" width="47.33203125" style="2" customWidth="1"/>
    <col min="3" max="3" width="18.33203125" style="6" customWidth="1"/>
    <col min="4" max="4" width="12" style="1" customWidth="1"/>
    <col min="5" max="5" width="12.6640625" style="1" customWidth="1"/>
    <col min="6" max="6" width="14.5546875" style="7" customWidth="1"/>
    <col min="7" max="7" width="14.109375" style="1" customWidth="1"/>
    <col min="8" max="8" width="18.33203125" style="1" customWidth="1"/>
    <col min="9" max="9" width="18.6640625" style="4" customWidth="1"/>
    <col min="10" max="10" width="17" style="4" customWidth="1"/>
    <col min="11" max="11" width="10.109375" style="1" customWidth="1"/>
    <col min="12" max="12" width="18.88671875" style="1" customWidth="1"/>
    <col min="13" max="13" width="12" style="1" bestFit="1" customWidth="1"/>
    <col min="14" max="14" width="13.88671875" style="1" bestFit="1" customWidth="1"/>
    <col min="15" max="15" width="16.109375" style="1" hidden="1" customWidth="1"/>
    <col min="16" max="16" width="16.109375" style="5" hidden="1" customWidth="1"/>
    <col min="17" max="20" width="16.109375" style="1" hidden="1" customWidth="1"/>
    <col min="21" max="21" width="41.88671875" style="1" customWidth="1"/>
    <col min="22" max="16384" width="9.109375" style="1"/>
  </cols>
  <sheetData>
    <row r="1" spans="1:21" ht="18.75" customHeight="1" x14ac:dyDescent="0.3">
      <c r="C1" s="75"/>
      <c r="D1" s="75"/>
      <c r="E1" s="38"/>
      <c r="F1" s="3"/>
      <c r="L1" s="1" t="s">
        <v>0</v>
      </c>
      <c r="R1" s="44" t="s">
        <v>0</v>
      </c>
      <c r="S1" s="44"/>
    </row>
    <row r="2" spans="1:21" ht="12.75" customHeight="1" x14ac:dyDescent="0.3">
      <c r="L2" s="1" t="s">
        <v>22</v>
      </c>
      <c r="R2" s="44" t="s">
        <v>1</v>
      </c>
      <c r="S2" s="44"/>
    </row>
    <row r="3" spans="1:21" ht="47.25" customHeight="1" x14ac:dyDescent="0.3">
      <c r="A3" s="76" t="s">
        <v>27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P3" s="1"/>
    </row>
    <row r="4" spans="1:21" ht="46.5" customHeight="1" x14ac:dyDescent="0.3">
      <c r="A4" s="65" t="s">
        <v>2</v>
      </c>
      <c r="B4" s="41" t="s">
        <v>3</v>
      </c>
      <c r="C4" s="41" t="s">
        <v>4</v>
      </c>
      <c r="D4" s="41" t="s">
        <v>5</v>
      </c>
      <c r="E4" s="41" t="s">
        <v>6</v>
      </c>
      <c r="F4" s="53" t="s">
        <v>20</v>
      </c>
      <c r="G4" s="54"/>
      <c r="H4" s="54"/>
      <c r="I4" s="67" t="s">
        <v>25</v>
      </c>
      <c r="J4" s="67" t="s">
        <v>24</v>
      </c>
      <c r="K4" s="68" t="s">
        <v>21</v>
      </c>
      <c r="L4" s="68" t="s">
        <v>8</v>
      </c>
      <c r="O4" s="69" t="s">
        <v>7</v>
      </c>
      <c r="P4" s="70"/>
      <c r="Q4" s="73" t="s">
        <v>8</v>
      </c>
      <c r="R4" s="69"/>
      <c r="S4" s="70"/>
      <c r="T4" s="8">
        <v>1</v>
      </c>
    </row>
    <row r="5" spans="1:21" ht="35.25" customHeight="1" x14ac:dyDescent="0.3">
      <c r="A5" s="65"/>
      <c r="B5" s="66"/>
      <c r="C5" s="66"/>
      <c r="D5" s="66"/>
      <c r="E5" s="41"/>
      <c r="F5" s="9" t="s">
        <v>9</v>
      </c>
      <c r="G5" s="10" t="s">
        <v>10</v>
      </c>
      <c r="H5" s="11" t="s">
        <v>11</v>
      </c>
      <c r="I5" s="67"/>
      <c r="J5" s="67"/>
      <c r="K5" s="68"/>
      <c r="L5" s="68"/>
      <c r="O5" s="71"/>
      <c r="P5" s="72"/>
      <c r="Q5" s="74"/>
      <c r="R5" s="71"/>
      <c r="S5" s="72"/>
    </row>
    <row r="6" spans="1:21" ht="30" customHeight="1" x14ac:dyDescent="0.3">
      <c r="A6" s="29" t="s">
        <v>19</v>
      </c>
      <c r="B6" s="29" t="s">
        <v>28</v>
      </c>
      <c r="C6" s="19" t="s">
        <v>29</v>
      </c>
      <c r="D6" s="12">
        <v>12</v>
      </c>
      <c r="E6" s="13">
        <v>3</v>
      </c>
      <c r="F6" s="30">
        <v>267300</v>
      </c>
      <c r="G6" s="30">
        <v>219810</v>
      </c>
      <c r="H6" s="30">
        <v>230000</v>
      </c>
      <c r="I6" s="35">
        <f>MIN(F6:H6)</f>
        <v>219810</v>
      </c>
      <c r="J6" s="35">
        <f>AVERAGE(F6:H6)</f>
        <v>239036.66666666666</v>
      </c>
      <c r="K6" s="36">
        <f>STDEV(F6:H6)/J6:J6</f>
        <v>0.10459240824825934</v>
      </c>
      <c r="L6" s="37">
        <f>I6*D6</f>
        <v>2637720</v>
      </c>
      <c r="O6" s="62" t="e">
        <f>SUM(#REF!*#REF!)</f>
        <v>#REF!</v>
      </c>
      <c r="P6" s="63"/>
      <c r="Q6" s="62" t="e">
        <f t="shared" ref="Q6" si="0">SUM(O6*100.7421)</f>
        <v>#REF!</v>
      </c>
      <c r="R6" s="64"/>
      <c r="S6" s="63"/>
    </row>
    <row r="7" spans="1:21" ht="15" customHeight="1" x14ac:dyDescent="0.3">
      <c r="A7" s="59" t="s">
        <v>12</v>
      </c>
      <c r="B7" s="60"/>
      <c r="C7" s="60"/>
      <c r="D7" s="60"/>
      <c r="E7" s="60"/>
      <c r="F7" s="14">
        <f>SUM(F6:F6)</f>
        <v>267300</v>
      </c>
      <c r="G7" s="14">
        <f>SUM(G6:G6)</f>
        <v>219810</v>
      </c>
      <c r="H7" s="14">
        <f>SUM(H6:H6)</f>
        <v>230000</v>
      </c>
      <c r="I7" s="14">
        <f>SUM(I6:I6)</f>
        <v>219810</v>
      </c>
      <c r="J7" s="33"/>
      <c r="K7" s="31"/>
      <c r="L7" s="14">
        <v>219810</v>
      </c>
      <c r="N7" s="7"/>
      <c r="O7" s="61"/>
      <c r="P7" s="61"/>
      <c r="Q7" s="56" t="e">
        <f>SUM(#REF!*100.7421)</f>
        <v>#REF!</v>
      </c>
      <c r="R7" s="56"/>
      <c r="S7" s="56"/>
      <c r="U7" s="7"/>
    </row>
    <row r="8" spans="1:21" ht="19.5" customHeight="1" x14ac:dyDescent="0.3">
      <c r="A8" s="57" t="s">
        <v>13</v>
      </c>
      <c r="B8" s="57"/>
      <c r="C8" s="57"/>
      <c r="D8" s="57"/>
      <c r="E8" s="57"/>
      <c r="F8" s="57"/>
      <c r="G8" s="57"/>
      <c r="H8" s="16"/>
      <c r="I8" s="17"/>
      <c r="J8" s="34"/>
      <c r="K8" s="18"/>
      <c r="L8" s="15">
        <f>SUM(L6:L6)</f>
        <v>2637720</v>
      </c>
      <c r="O8" s="58"/>
      <c r="P8" s="58"/>
      <c r="Q8" s="56" t="s">
        <v>14</v>
      </c>
      <c r="R8" s="56"/>
      <c r="S8" s="56"/>
      <c r="T8" s="8">
        <v>2</v>
      </c>
    </row>
    <row r="9" spans="1:21" ht="63.75" customHeight="1" x14ac:dyDescent="0.3">
      <c r="A9" s="45" t="s">
        <v>15</v>
      </c>
      <c r="B9" s="45"/>
      <c r="C9" s="53" t="s">
        <v>16</v>
      </c>
      <c r="D9" s="54"/>
      <c r="E9" s="54"/>
      <c r="F9" s="54"/>
      <c r="G9" s="54"/>
      <c r="H9" s="54"/>
      <c r="I9" s="54"/>
      <c r="J9" s="54"/>
      <c r="K9" s="55"/>
      <c r="L9" s="32" t="s">
        <v>17</v>
      </c>
      <c r="P9" s="1"/>
      <c r="R9" s="49" t="s">
        <v>17</v>
      </c>
      <c r="S9" s="50"/>
    </row>
    <row r="10" spans="1:21" ht="30" customHeight="1" x14ac:dyDescent="0.3">
      <c r="A10" s="41" t="s">
        <v>30</v>
      </c>
      <c r="B10" s="41"/>
      <c r="C10" s="46" t="s">
        <v>33</v>
      </c>
      <c r="D10" s="47"/>
      <c r="E10" s="47"/>
      <c r="F10" s="47"/>
      <c r="G10" s="47"/>
      <c r="H10" s="47"/>
      <c r="I10" s="47"/>
      <c r="J10" s="47"/>
      <c r="K10" s="48"/>
      <c r="L10" s="39">
        <v>46419</v>
      </c>
      <c r="P10" s="1"/>
      <c r="R10" s="51">
        <v>45718</v>
      </c>
      <c r="S10" s="52"/>
    </row>
    <row r="11" spans="1:21" ht="30" customHeight="1" x14ac:dyDescent="0.3">
      <c r="A11" s="41" t="s">
        <v>31</v>
      </c>
      <c r="B11" s="41"/>
      <c r="C11" s="46" t="s">
        <v>34</v>
      </c>
      <c r="D11" s="47"/>
      <c r="E11" s="47"/>
      <c r="F11" s="47"/>
      <c r="G11" s="47"/>
      <c r="H11" s="47"/>
      <c r="I11" s="47"/>
      <c r="J11" s="47"/>
      <c r="K11" s="48"/>
      <c r="L11" s="39">
        <v>46380</v>
      </c>
      <c r="O11" s="42"/>
      <c r="P11" s="42"/>
    </row>
    <row r="12" spans="1:21" ht="33" customHeight="1" x14ac:dyDescent="0.3">
      <c r="A12" s="41" t="s">
        <v>23</v>
      </c>
      <c r="B12" s="41"/>
      <c r="C12" s="46" t="s">
        <v>35</v>
      </c>
      <c r="D12" s="47"/>
      <c r="E12" s="47"/>
      <c r="F12" s="47"/>
      <c r="G12" s="47"/>
      <c r="H12" s="47"/>
      <c r="I12" s="47"/>
      <c r="J12" s="47"/>
      <c r="K12" s="48"/>
      <c r="L12" s="39">
        <v>46387</v>
      </c>
      <c r="O12" s="25" t="s">
        <v>18</v>
      </c>
      <c r="P12" s="42"/>
      <c r="Q12" s="42"/>
    </row>
    <row r="13" spans="1:21" ht="15.75" customHeight="1" x14ac:dyDescent="0.3">
      <c r="A13" s="20"/>
      <c r="B13" s="21"/>
      <c r="C13" s="20"/>
      <c r="D13" s="22"/>
      <c r="E13" s="22"/>
      <c r="F13" s="23"/>
      <c r="G13" s="22"/>
      <c r="H13" s="22"/>
      <c r="I13" s="24"/>
      <c r="J13" s="24"/>
      <c r="K13" s="22"/>
      <c r="L13" s="26"/>
      <c r="O13" s="22"/>
      <c r="P13" s="26"/>
      <c r="Q13" s="26"/>
    </row>
    <row r="14" spans="1:21" ht="15.75" customHeight="1" x14ac:dyDescent="0.3">
      <c r="A14" s="20"/>
      <c r="B14" s="21"/>
      <c r="C14" s="20"/>
      <c r="D14" s="22"/>
      <c r="E14" s="22"/>
      <c r="F14" s="23"/>
      <c r="G14" s="22"/>
      <c r="H14" s="22"/>
      <c r="I14" s="24"/>
      <c r="J14" s="24"/>
      <c r="K14" s="22"/>
      <c r="L14" s="26"/>
      <c r="O14" s="22"/>
      <c r="P14" s="26"/>
      <c r="Q14" s="26"/>
    </row>
    <row r="15" spans="1:21" ht="17.25" customHeight="1" x14ac:dyDescent="0.3">
      <c r="A15" s="27"/>
      <c r="B15" s="40" t="s">
        <v>32</v>
      </c>
      <c r="C15" s="40"/>
      <c r="D15" s="40"/>
      <c r="E15" s="43" t="s">
        <v>26</v>
      </c>
      <c r="F15" s="44"/>
      <c r="G15" s="44"/>
      <c r="H15" s="44"/>
      <c r="I15" s="44"/>
      <c r="J15" s="44"/>
      <c r="K15" s="44"/>
      <c r="P15" s="1"/>
    </row>
    <row r="16" spans="1:21" ht="18.75" customHeight="1" x14ac:dyDescent="0.3">
      <c r="A16" s="28"/>
      <c r="B16" s="40"/>
      <c r="C16" s="40"/>
      <c r="D16" s="40"/>
      <c r="E16" s="40"/>
      <c r="F16" s="40"/>
      <c r="G16" s="40"/>
      <c r="H16" s="40"/>
      <c r="I16" s="40"/>
      <c r="J16" s="40"/>
      <c r="K16" s="40"/>
      <c r="P16" s="2"/>
    </row>
  </sheetData>
  <mergeCells count="41">
    <mergeCell ref="C1:D1"/>
    <mergeCell ref="R1:S1"/>
    <mergeCell ref="R2:S2"/>
    <mergeCell ref="A3:L3"/>
    <mergeCell ref="J4:J5"/>
    <mergeCell ref="O6:P6"/>
    <mergeCell ref="Q6:S6"/>
    <mergeCell ref="A4:A5"/>
    <mergeCell ref="B4:B5"/>
    <mergeCell ref="C4:C5"/>
    <mergeCell ref="D4:D5"/>
    <mergeCell ref="E4:E5"/>
    <mergeCell ref="F4:H4"/>
    <mergeCell ref="I4:I5"/>
    <mergeCell ref="K4:K5"/>
    <mergeCell ref="L4:L5"/>
    <mergeCell ref="O4:P5"/>
    <mergeCell ref="Q4:S5"/>
    <mergeCell ref="Q7:S7"/>
    <mergeCell ref="A8:G8"/>
    <mergeCell ref="O8:P8"/>
    <mergeCell ref="Q8:S8"/>
    <mergeCell ref="A7:E7"/>
    <mergeCell ref="O7:P7"/>
    <mergeCell ref="R9:S9"/>
    <mergeCell ref="A10:B10"/>
    <mergeCell ref="R10:S10"/>
    <mergeCell ref="C9:K9"/>
    <mergeCell ref="C10:K10"/>
    <mergeCell ref="O11:P11"/>
    <mergeCell ref="P12:Q12"/>
    <mergeCell ref="B15:D15"/>
    <mergeCell ref="E15:K15"/>
    <mergeCell ref="A9:B9"/>
    <mergeCell ref="C11:K11"/>
    <mergeCell ref="C12:K12"/>
    <mergeCell ref="B16:D16"/>
    <mergeCell ref="E16:G16"/>
    <mergeCell ref="H16:K16"/>
    <mergeCell ref="A11:B11"/>
    <mergeCell ref="A12:B12"/>
  </mergeCells>
  <conditionalFormatting sqref="O1:T1048576">
    <cfRule type="duplicateValues" dxfId="3" priority="7"/>
    <cfRule type="duplicateValues" dxfId="2" priority="8"/>
  </conditionalFormatting>
  <conditionalFormatting sqref="K6">
    <cfRule type="cellIs" dxfId="1" priority="4" operator="greaterThan">
      <formula>0.33</formula>
    </cfRule>
    <cfRule type="cellIs" dxfId="0" priority="5" operator="lessThan">
      <formula>0.33</formula>
    </cfRule>
    <cfRule type="aboveAverage" priority="6" aboveAverage="0" equalAverage="1"/>
  </conditionalFormatting>
  <pageMargins left="0.31496062992125984" right="0.31496062992125984" top="0.35433070866141736" bottom="0.35433070866141736" header="0.31496062992125984" footer="0.31496062992125984"/>
  <pageSetup paperSize="9" scale="44" fitToHeight="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2026-07-21T03:27:39Z</dcterms:modified>
</cp:coreProperties>
</file>