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OLD_D\Сорокина\work\Мои документы закупки\Отчеты\2026\ЗД\1 Макропрограмма\ЗД июль 2026\ЗП-26-000000023496       Поставка мод от 25.4 2 блок мод металл Татарстан\"/>
    </mc:Choice>
  </mc:AlternateContent>
  <bookViews>
    <workbookView xWindow="0" yWindow="0" windowWidth="28800" windowHeight="11340"/>
  </bookViews>
  <sheets>
    <sheet name="Лист2" sheetId="2" r:id="rId1"/>
    <sheet name="Лист1" sheetId="3" r:id="rId2"/>
  </sheets>
  <definedNames>
    <definedName name="_xlnm.Print_Area" localSheetId="0">Лист2!$B$2:$M$39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9" i="2" l="1"/>
  <c r="M9" i="2" s="1"/>
  <c r="K10" i="2"/>
  <c r="M10" i="2" s="1"/>
  <c r="K11" i="2"/>
  <c r="M11" i="2" s="1"/>
  <c r="K12" i="2"/>
  <c r="M12" i="2" s="1"/>
  <c r="K14" i="2"/>
  <c r="M14" i="2" s="1"/>
  <c r="K15" i="2"/>
  <c r="M15" i="2" s="1"/>
  <c r="K16" i="2"/>
  <c r="M16" i="2" s="1"/>
  <c r="K17" i="2"/>
  <c r="M17" i="2" s="1"/>
  <c r="K18" i="2"/>
  <c r="M18" i="2" s="1"/>
  <c r="K20" i="2"/>
  <c r="M20" i="2" s="1"/>
  <c r="K21" i="2"/>
  <c r="M21" i="2" s="1"/>
  <c r="K22" i="2"/>
  <c r="M22" i="2" s="1"/>
  <c r="K23" i="2"/>
  <c r="M23" i="2" s="1"/>
  <c r="K24" i="2"/>
  <c r="M24" i="2" s="1"/>
  <c r="K26" i="2"/>
  <c r="M26" i="2" s="1"/>
  <c r="K27" i="2"/>
  <c r="M27" i="2" s="1"/>
  <c r="K28" i="2"/>
  <c r="M28" i="2" s="1"/>
  <c r="K29" i="2"/>
  <c r="M29" i="2" s="1"/>
  <c r="K30" i="2"/>
  <c r="M30" i="2" s="1"/>
  <c r="K32" i="2"/>
  <c r="M32" i="2" s="1"/>
  <c r="K33" i="2"/>
  <c r="M33" i="2" s="1"/>
  <c r="K34" i="2"/>
  <c r="M34" i="2" s="1"/>
  <c r="K35" i="2"/>
  <c r="M35" i="2" s="1"/>
  <c r="K36" i="2"/>
  <c r="M36" i="2" s="1"/>
  <c r="K38" i="2"/>
  <c r="M38" i="2" s="1"/>
  <c r="K39" i="2"/>
  <c r="M39" i="2" s="1"/>
  <c r="K40" i="2"/>
  <c r="M40" i="2" s="1"/>
  <c r="K41" i="2"/>
  <c r="M41" i="2" s="1"/>
  <c r="K42" i="2"/>
  <c r="M42" i="2" s="1"/>
  <c r="K8" i="2"/>
  <c r="G44" i="2"/>
  <c r="H43" i="2"/>
  <c r="I43" i="2"/>
  <c r="K43" i="2" s="1"/>
  <c r="M43" i="2" s="1"/>
  <c r="H37" i="2"/>
  <c r="I37" i="2"/>
  <c r="K37" i="2" s="1"/>
  <c r="M37" i="2" s="1"/>
  <c r="H31" i="2"/>
  <c r="I31" i="2"/>
  <c r="K31" i="2" s="1"/>
  <c r="M31" i="2" s="1"/>
  <c r="H25" i="2"/>
  <c r="I25" i="2"/>
  <c r="K25" i="2" s="1"/>
  <c r="M25" i="2" s="1"/>
  <c r="H19" i="2"/>
  <c r="I19" i="2"/>
  <c r="K19" i="2" s="1"/>
  <c r="M19" i="2" s="1"/>
  <c r="H13" i="2"/>
  <c r="H44" i="2" s="1"/>
  <c r="I13" i="2"/>
  <c r="I44" i="2" s="1"/>
  <c r="K44" i="2" l="1"/>
  <c r="M8" i="2"/>
  <c r="K13" i="2"/>
  <c r="M13" i="2" s="1"/>
  <c r="J43" i="2"/>
  <c r="L42" i="2"/>
  <c r="J42" i="2"/>
  <c r="L41" i="2"/>
  <c r="J41" i="2"/>
  <c r="L40" i="2"/>
  <c r="J40" i="2"/>
  <c r="L39" i="2"/>
  <c r="J39" i="2"/>
  <c r="L38" i="2"/>
  <c r="J38" i="2"/>
  <c r="L43" i="2" l="1"/>
  <c r="L36" i="2"/>
  <c r="J36" i="2"/>
  <c r="L35" i="2"/>
  <c r="J35" i="2"/>
  <c r="L34" i="2"/>
  <c r="J34" i="2"/>
  <c r="L33" i="2"/>
  <c r="J33" i="2"/>
  <c r="L32" i="2"/>
  <c r="J32" i="2"/>
  <c r="L30" i="2"/>
  <c r="J30" i="2"/>
  <c r="L29" i="2"/>
  <c r="J29" i="2"/>
  <c r="L28" i="2"/>
  <c r="J28" i="2"/>
  <c r="L27" i="2"/>
  <c r="J27" i="2"/>
  <c r="L26" i="2"/>
  <c r="J26" i="2"/>
  <c r="J37" i="2" l="1"/>
  <c r="L31" i="2"/>
  <c r="L37" i="2"/>
  <c r="J31" i="2"/>
  <c r="L21" i="2" l="1"/>
  <c r="J21" i="2"/>
  <c r="L15" i="2"/>
  <c r="J15" i="2"/>
  <c r="J25" i="2" l="1"/>
  <c r="J24" i="2"/>
  <c r="J23" i="2"/>
  <c r="J22" i="2"/>
  <c r="J20" i="2"/>
  <c r="M44" i="2" l="1"/>
  <c r="L11" i="2"/>
  <c r="J9" i="2"/>
  <c r="L9" i="2"/>
  <c r="J10" i="2"/>
  <c r="L10" i="2"/>
  <c r="J11" i="2"/>
  <c r="J12" i="2"/>
  <c r="L12" i="2"/>
  <c r="L13" i="2"/>
  <c r="J14" i="2"/>
  <c r="L14" i="2"/>
  <c r="J16" i="2"/>
  <c r="L16" i="2"/>
  <c r="J17" i="2"/>
  <c r="L17" i="2"/>
  <c r="J18" i="2"/>
  <c r="L18" i="2"/>
  <c r="L19" i="2"/>
  <c r="L20" i="2"/>
  <c r="L22" i="2"/>
  <c r="L23" i="2"/>
  <c r="L24" i="2"/>
  <c r="L25" i="2"/>
  <c r="J44" i="2" l="1"/>
  <c r="L44" i="2"/>
  <c r="J19" i="2"/>
  <c r="J13" i="2"/>
  <c r="J8" i="2"/>
  <c r="L8" i="2"/>
</calcChain>
</file>

<file path=xl/sharedStrings.xml><?xml version="1.0" encoding="utf-8"?>
<sst xmlns="http://schemas.openxmlformats.org/spreadsheetml/2006/main" count="97" uniqueCount="61">
  <si>
    <t>№</t>
  </si>
  <si>
    <t>Наименование товара,технические характеристики</t>
  </si>
  <si>
    <t>Единица измерения</t>
  </si>
  <si>
    <t>Количество ед. товара</t>
  </si>
  <si>
    <t>Количество источников ценовой информации</t>
  </si>
  <si>
    <t>Цены поставщиков (исполнителей, подрядчиков) за единицу товара (работы, услуги), рублей</t>
  </si>
  <si>
    <t>Коэффициент вариации цен V (%)</t>
  </si>
  <si>
    <t>ТАБЛИЦА РАСЧЕТА НАЧАЛЬНОЙ (МАКСИМАЛЬНОЙ) ЦЕНЫ ДОГОВОРА</t>
  </si>
  <si>
    <t>Источник 2</t>
  </si>
  <si>
    <t xml:space="preserve">Источник 1 </t>
  </si>
  <si>
    <t>Источник 3</t>
  </si>
  <si>
    <t>Минимальное значение НМЦ товаров, работ, услуг, руб.</t>
  </si>
  <si>
    <t>Минимальное значение за единицу</t>
  </si>
  <si>
    <t>НМЦ сред. значение  за единицу товара,
 работы,
 услуги, (руб.</t>
  </si>
  <si>
    <r>
      <t>1.</t>
    </r>
    <r>
      <rPr>
        <sz val="7"/>
        <color theme="1"/>
        <rFont val="Times New Roman"/>
        <family val="1"/>
        <charset val="204"/>
      </rPr>
      <t xml:space="preserve">   </t>
    </r>
    <r>
      <rPr>
        <sz val="12"/>
        <color theme="1"/>
        <rFont val="Times New Roman"/>
        <family val="1"/>
        <charset val="204"/>
      </rPr>
      <t>Поставка модульного отделения почтовой связи</t>
    </r>
  </si>
  <si>
    <r>
      <t>2.</t>
    </r>
    <r>
      <rPr>
        <sz val="7"/>
        <color theme="1"/>
        <rFont val="Times New Roman"/>
        <family val="1"/>
        <charset val="204"/>
      </rPr>
      <t xml:space="preserve">    </t>
    </r>
    <r>
      <rPr>
        <sz val="12"/>
        <color theme="1"/>
        <rFont val="Times New Roman"/>
        <family val="1"/>
        <charset val="204"/>
      </rPr>
      <t>Монтаж модульного отделения почтовой связи в т.ч.:</t>
    </r>
  </si>
  <si>
    <r>
      <t>2.1.</t>
    </r>
    <r>
      <rPr>
        <sz val="7"/>
        <color theme="1"/>
        <rFont val="Times New Roman"/>
        <family val="1"/>
        <charset val="204"/>
      </rPr>
      <t xml:space="preserve">           </t>
    </r>
    <r>
      <rPr>
        <sz val="12"/>
        <color theme="1"/>
        <rFont val="Times New Roman"/>
        <family val="1"/>
        <charset val="204"/>
      </rPr>
      <t xml:space="preserve"> подготовка Площадки для монтажа Товара;</t>
    </r>
  </si>
  <si>
    <t xml:space="preserve">2.3. работы по наружному оформлению МОПС (в том числе подведение необходимых инженерных коммуникаций от централизованных сетей либо исполнение локальных решений) </t>
  </si>
  <si>
    <r>
      <t>2.2.</t>
    </r>
    <r>
      <rPr>
        <sz val="7"/>
        <color theme="1"/>
        <rFont val="Times New Roman"/>
        <family val="1"/>
        <charset val="204"/>
      </rPr>
      <t xml:space="preserve">           </t>
    </r>
    <r>
      <rPr>
        <sz val="12"/>
        <color theme="1"/>
        <rFont val="Times New Roman"/>
        <family val="1"/>
        <charset val="204"/>
      </rPr>
      <t xml:space="preserve"> установка Товара на подготовленную Площадку с монтажом всех внутренних систем и комплектующих в соответствии с приложением № 3 к ТЗ;</t>
    </r>
  </si>
  <si>
    <r>
      <t>2.4.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 xml:space="preserve">пусконаладочные работы / пусконаладочные мероприятия инженерного оборудования, инженерных систем, сетей и средств обеспечения пожарной безопасности и пожаротушения, включая </t>
    </r>
    <r>
      <rPr>
        <sz val="12"/>
        <color rgb="FF000000"/>
        <rFont val="Times New Roman"/>
        <family val="1"/>
        <charset val="204"/>
      </rPr>
      <t>специальные выносные устройства</t>
    </r>
    <r>
      <rPr>
        <sz val="12"/>
        <color theme="1"/>
        <rFont val="Times New Roman"/>
        <family val="1"/>
        <charset val="204"/>
      </rPr>
      <t xml:space="preserve"> (СПС и СОУЭ) согласно комплектации Товара, указанной в приложениях № 2, 3 к ТЗ, в том числе подключение к внешним сетям.</t>
    </r>
  </si>
  <si>
    <t>усл.ед.</t>
  </si>
  <si>
    <t>ИТОГО НМЦ, руб. с НДС:</t>
  </si>
  <si>
    <r>
      <t xml:space="preserve">                            Используемый метод:  </t>
    </r>
    <r>
      <rPr>
        <sz val="13"/>
        <rFont val="Times New Roman"/>
        <family val="1"/>
        <charset val="204"/>
      </rPr>
      <t xml:space="preserve">метод сопоставимых рыночных цен (анализ рынка)     </t>
    </r>
  </si>
  <si>
    <t>Поставка и монтаж модульных отделений почтовой связи площадью 25,4 кв. м, изготовленных из двух блок-модулей по технологии из металлических быстровозводимых конструкций, для нужд УФПС "Татарстан почтасы" АО «Почта России»</t>
  </si>
  <si>
    <t>Поставка модульного отделения почтовой связи (ОПС 422017)</t>
  </si>
  <si>
    <t>Монтаж модульного отделения почтовой связи (ОПС 422017)
 -  подготовка Площадки для монтажа Товара</t>
  </si>
  <si>
    <t>Монтаж модульного отделения почтовой связи (ОПС 422017)
- установка Товара на подготовленную Площадку с монтажом всех внутренних систем и комплектующих в соответствии с приложением № 3 к ТЗ;</t>
  </si>
  <si>
    <t xml:space="preserve">Монтаж модульного отделения почтовой связи (ОПС 422017)
- работы по наружному оформлению МОПС (в том числе подведение необходимых инженерных коммуникаций от централизованных сетей либо исполнение локальных решений) </t>
  </si>
  <si>
    <t>Монтаж модульного отделения почтовой связи (ОПС 422017)
- пусконаладочные работы / пусконаладочные мероприятия инженерного оборудования, инженерных систем, сетей и средств обеспечения пожарной безопасности и пожаротушения, включая специальные выносные устройства (СПС и СОУЭ) согласно комплектации Товара, указанной в приложениях № 2, 3 к ТЗ, в том числе подключение к внешним сетям.</t>
  </si>
  <si>
    <t>Итого Монтаж модульного отделения почтовой связи (ОПС 422017)</t>
  </si>
  <si>
    <t>Поставка модульного отделения почтовой связи (ОПС 422036)</t>
  </si>
  <si>
    <t>Монтаж модульного отделения почтовой связи (ОПС 422036)
 -  подготовка Площадки для монтажа Товара</t>
  </si>
  <si>
    <t>Монтаж модульного отделения почтовой связи (ОПС 422036)
- установка Товара на подготовленную Площадку с монтажом всех внутренних систем и комплектующих в соответствии с приложением № 3 к ТЗ;</t>
  </si>
  <si>
    <t xml:space="preserve">Монтаж модульного отделения почтовой связи (ОПС 422036)
- работы по наружному оформлению МОПС (в том числе подведение необходимых инженерных коммуникаций от централизованных сетей либо исполнение локальных решений) </t>
  </si>
  <si>
    <t>Монтаж модульного отделения почтовой связи (ОПС 422036)
- пусконаладочные работы / пусконаладочные мероприятия инженерного оборудования, инженерных систем, сетей и средств обеспечения пожарной безопасности и пожаротушения, включая специальные выносные устройства (СПС и СОУЭ) согласно комплектации Товара, указанной в приложениях № 2, 3 к ТЗ, в том числе подключение к внешним сетям.</t>
  </si>
  <si>
    <t>Итого Монтаж модульного отделения почтовой связи (ОПС 422036)</t>
  </si>
  <si>
    <t>Поставка модульного отделения почтовой связи (ОПС 422336)</t>
  </si>
  <si>
    <t>Монтаж модульного отделения почтовой связи (ОПС 422336)
 -  подготовка Площадки для монтажа Товара</t>
  </si>
  <si>
    <t>Монтаж модульного отделения почтовой связи (ОПС 422336)
- установка Товара на подготовленную Площадку с монтажом всех внутренних систем и комплектующих в соответствии с приложением № 3 к ТЗ;</t>
  </si>
  <si>
    <t xml:space="preserve">Монтаж модульного отделения почтовой связи (ОПС 422336)
- работы по наружному оформлению МОПС (в том числе подведение необходимых инженерных коммуникаций от централизованных сетей либо исполнение локальных решений) </t>
  </si>
  <si>
    <t>Монтаж модульного отделения почтовой связи (ОПС 422336)
- пусконаладочные работы / пусконаладочные мероприятия инженерного оборудования, инженерных систем, сетей и средств обеспечения пожарной безопасности и пожаротушения, включая специальные выносные устройства (СПС и СОУЭ) согласно комплектации Товара, указанной в приложениях № 2, 3 к ТЗ, в том числе подключение к внешним сетям.</t>
  </si>
  <si>
    <t>Итого Монтаж модульного отделения почтовой связи (ОПС 422336)</t>
  </si>
  <si>
    <t>Поставка модульного отделения почтовой связи (ОПС 422411)</t>
  </si>
  <si>
    <t>Монтаж модульного отделения почтовой связи (ОПС 422411)
 -  подготовка Площадки для монтажа Товара</t>
  </si>
  <si>
    <t>Монтаж модульного отделения почтовой связи (ОПС 422411)
- установка Товара на подготовленную Площадку с монтажом всех внутренних систем и комплектующих в соответствии с приложением № 3 к ТЗ;</t>
  </si>
  <si>
    <t xml:space="preserve">Монтаж модульного отделения почтовой связи (ОПС 422411)
- работы по наружному оформлению МОПС (в том числе подведение необходимых инженерных коммуникаций от централизованных сетей либо исполнение локальных решений) </t>
  </si>
  <si>
    <t>Монтаж модульного отделения почтовой связи (ОПС 422411)
- пусконаладочные работы / пусконаладочные мероприятия инженерного оборудования, инженерных систем, сетей и средств обеспечения пожарной безопасности и пожаротушения, включая специальные выносные устройства (СПС и СОУЭ) согласно комплектации Товара, указанной в приложениях № 2, 3 к ТЗ, в том числе подключение к внешним сетям.</t>
  </si>
  <si>
    <t>Итого Монтаж модульного отделения почтовой связи (ОПС 422411)</t>
  </si>
  <si>
    <t>Поставка модульного отделения почтовой связи (ОПС 422455)</t>
  </si>
  <si>
    <t>Монтаж модульного отделения почтовой связи (ОПС 422455)
 -  подготовка Площадки для монтажа Товара</t>
  </si>
  <si>
    <t>Монтаж модульного отделения почтовой связи (ОПС 422455)
- установка Товара на подготовленную Площадку с монтажом всех внутренних систем и комплектующих в соответствии с приложением № 3 к ТЗ;</t>
  </si>
  <si>
    <t xml:space="preserve">Монтаж модульного отделения почтовой связи (ОПС 422455)
- работы по наружному оформлению МОПС (в том числе подведение необходимых инженерных коммуникаций от централизованных сетей либо исполнение локальных решений) </t>
  </si>
  <si>
    <t>Монтаж модульного отделения почтовой связи (ОПС 422455)
- пусконаладочные работы / пусконаладочные мероприятия инженерного оборудования, инженерных систем, сетей и средств обеспечения пожарной безопасности и пожаротушения, включая специальные выносные устройства (СПС и СОУЭ) согласно комплектации Товара, указанной в приложениях № 2, 3 к ТЗ, в том числе подключение к внешним сетям.</t>
  </si>
  <si>
    <t>Итого Монтаж модульного отделения почтовой связи (ОПС 422455)</t>
  </si>
  <si>
    <t>Поставка модульного отделения почтовой связи (ОПС 422374)</t>
  </si>
  <si>
    <t>Монтаж модульного отделения почтовой связи (ОПС  422374)
 -  подготовка Площадки для монтажа Товара</t>
  </si>
  <si>
    <t>Монтаж модульного отделения почтовой связи (ОПС  422374)
- установка Товара на подготовленную Площадку с монтажом всех внутренних систем и комплектующих в соответствии с приложением № 3 к ТЗ;</t>
  </si>
  <si>
    <t xml:space="preserve">Монтаж модульного отделения почтовой связи (ОПС  422374)
- работы по наружному оформлению МОПС (в том числе подведение необходимых инженерных коммуникаций от централизованных сетей либо исполнение локальных решений) </t>
  </si>
  <si>
    <t>Монтаж модульного отделения почтовой связи (ОПС  422374)
- пусконаладочные работы / пусконаладочные мероприятия инженерного оборудования, инженерных систем, сетей и средств обеспечения пожарной безопасности и пожаротушения, включая специальные выносные устройства (СПС и СОУЭ) согласно комплектации Товара, указанной в приложениях № 2, 3 к ТЗ, в том числе подключение к внешним сетям.</t>
  </si>
  <si>
    <t>Итого Монтаж модульного отделения почтовой связи (ОПС  422374)</t>
  </si>
  <si>
    <t>Приложение № 1 к части 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</si>
</sst>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_₽"/>
  </numFmts>
  <fonts count="11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3"/>
      <color theme="1"/>
      <name val="Times New Roman"/>
      <family val="1"/>
      <charset val="204"/>
    </font>
    <font>
      <b/>
      <sz val="13"/>
      <name val="Times New Roman"/>
      <family val="1"/>
      <charset val="204"/>
    </font>
    <font>
      <sz val="13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sz val="8"/>
      <name val="Arial"/>
      <family val="2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9" fillId="0" borderId="0"/>
  </cellStyleXfs>
  <cellXfs count="73">
    <xf numFmtId="0" fontId="0" fillId="0" borderId="0" xfId="0"/>
    <xf numFmtId="0" fontId="1" fillId="0" borderId="4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1" fillId="0" borderId="5" xfId="0" applyFont="1" applyBorder="1" applyAlignment="1">
      <alignment horizontal="justify" vertical="top" wrapText="1"/>
    </xf>
    <xf numFmtId="0" fontId="1" fillId="0" borderId="6" xfId="0" applyFont="1" applyBorder="1" applyAlignment="1">
      <alignment horizontal="justify" vertical="top" wrapText="1"/>
    </xf>
    <xf numFmtId="0" fontId="3" fillId="0" borderId="6" xfId="0" applyFont="1" applyBorder="1" applyAlignment="1">
      <alignment vertical="top" wrapText="1"/>
    </xf>
    <xf numFmtId="0" fontId="5" fillId="0" borderId="0" xfId="0" applyFont="1"/>
    <xf numFmtId="0" fontId="5" fillId="0" borderId="0" xfId="0" applyFont="1" applyAlignment="1"/>
    <xf numFmtId="164" fontId="5" fillId="0" borderId="0" xfId="0" applyNumberFormat="1" applyFont="1"/>
    <xf numFmtId="164" fontId="6" fillId="0" borderId="0" xfId="0" applyNumberFormat="1" applyFont="1" applyFill="1" applyAlignment="1"/>
    <xf numFmtId="0" fontId="5" fillId="0" borderId="2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164" fontId="8" fillId="0" borderId="1" xfId="0" applyNumberFormat="1" applyFont="1" applyFill="1" applyBorder="1" applyAlignment="1">
      <alignment horizontal="center" vertical="center" wrapText="1"/>
    </xf>
    <xf numFmtId="4" fontId="8" fillId="0" borderId="1" xfId="0" applyNumberFormat="1" applyFont="1" applyBorder="1" applyAlignment="1">
      <alignment horizontal="center" vertical="center" wrapText="1"/>
    </xf>
    <xf numFmtId="2" fontId="8" fillId="0" borderId="1" xfId="0" applyNumberFormat="1" applyFont="1" applyBorder="1" applyAlignment="1">
      <alignment horizontal="center" vertical="center" wrapText="1"/>
    </xf>
    <xf numFmtId="4" fontId="8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164" fontId="5" fillId="0" borderId="1" xfId="0" applyNumberFormat="1" applyFont="1" applyFill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8" fillId="0" borderId="1" xfId="0" applyFont="1" applyBorder="1"/>
    <xf numFmtId="0" fontId="8" fillId="0" borderId="1" xfId="0" applyFont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164" fontId="8" fillId="2" borderId="1" xfId="0" applyNumberFormat="1" applyFont="1" applyFill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64" fontId="5" fillId="0" borderId="0" xfId="0" applyNumberFormat="1" applyFont="1" applyFill="1"/>
    <xf numFmtId="0" fontId="6" fillId="0" borderId="0" xfId="0" applyFont="1"/>
    <xf numFmtId="0" fontId="5" fillId="0" borderId="0" xfId="0" applyFont="1" applyAlignment="1">
      <alignment wrapText="1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right" vertical="center" wrapText="1"/>
    </xf>
    <xf numFmtId="0" fontId="7" fillId="0" borderId="0" xfId="0" applyFont="1" applyAlignment="1">
      <alignment horizontal="right" vertical="center"/>
    </xf>
    <xf numFmtId="0" fontId="5" fillId="0" borderId="0" xfId="0" applyFont="1" applyAlignment="1">
      <alignment horizontal="right"/>
    </xf>
    <xf numFmtId="164" fontId="8" fillId="0" borderId="1" xfId="0" applyNumberFormat="1" applyFont="1" applyFill="1" applyBorder="1" applyAlignment="1">
      <alignment vertical="center"/>
    </xf>
    <xf numFmtId="0" fontId="6" fillId="0" borderId="0" xfId="0" applyFont="1" applyFill="1"/>
    <xf numFmtId="0" fontId="5" fillId="0" borderId="0" xfId="0" applyFont="1" applyFill="1"/>
    <xf numFmtId="0" fontId="8" fillId="0" borderId="0" xfId="0" applyFont="1" applyFill="1" applyBorder="1" applyAlignment="1">
      <alignment wrapText="1"/>
    </xf>
    <xf numFmtId="14" fontId="5" fillId="0" borderId="0" xfId="0" applyNumberFormat="1" applyFont="1" applyFill="1" applyBorder="1" applyAlignment="1">
      <alignment horizontal="center"/>
    </xf>
    <xf numFmtId="14" fontId="5" fillId="0" borderId="0" xfId="0" applyNumberFormat="1" applyFont="1" applyFill="1" applyAlignment="1">
      <alignment horizontal="left"/>
    </xf>
    <xf numFmtId="0" fontId="10" fillId="0" borderId="0" xfId="0" applyFont="1" applyFill="1" applyAlignment="1">
      <alignment horizontal="center"/>
    </xf>
    <xf numFmtId="0" fontId="7" fillId="0" borderId="0" xfId="0" applyFont="1" applyAlignment="1">
      <alignment horizontal="right" vertical="top" wrapText="1"/>
    </xf>
    <xf numFmtId="0" fontId="7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center" vertical="top"/>
    </xf>
    <xf numFmtId="0" fontId="5" fillId="0" borderId="7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6" fillId="0" borderId="0" xfId="0" applyFont="1" applyFill="1" applyAlignment="1">
      <alignment horizontal="center"/>
    </xf>
    <xf numFmtId="0" fontId="5" fillId="0" borderId="0" xfId="0" applyFont="1" applyAlignment="1"/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0" xfId="0" applyFont="1" applyBorder="1"/>
    <xf numFmtId="0" fontId="6" fillId="0" borderId="0" xfId="0" applyFont="1" applyFill="1" applyBorder="1"/>
    <xf numFmtId="0" fontId="5" fillId="0" borderId="0" xfId="0" applyFont="1" applyBorder="1" applyAlignment="1">
      <alignment wrapText="1"/>
    </xf>
    <xf numFmtId="1" fontId="8" fillId="0" borderId="0" xfId="0" applyNumberFormat="1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1" fontId="5" fillId="0" borderId="0" xfId="0" applyNumberFormat="1" applyFont="1" applyBorder="1" applyAlignment="1">
      <alignment horizontal="center" vertical="center"/>
    </xf>
    <xf numFmtId="1" fontId="5" fillId="0" borderId="0" xfId="0" applyNumberFormat="1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7" fillId="0" borderId="0" xfId="1" applyNumberFormat="1" applyFont="1" applyBorder="1" applyAlignment="1">
      <alignment horizontal="center" vertical="center" wrapText="1"/>
    </xf>
    <xf numFmtId="14" fontId="5" fillId="0" borderId="0" xfId="0" applyNumberFormat="1" applyFont="1" applyBorder="1" applyAlignment="1">
      <alignment horizontal="center" vertical="center"/>
    </xf>
    <xf numFmtId="0" fontId="5" fillId="0" borderId="0" xfId="0" applyFont="1" applyBorder="1"/>
    <xf numFmtId="164" fontId="5" fillId="0" borderId="0" xfId="0" applyNumberFormat="1" applyFont="1" applyFill="1" applyBorder="1"/>
    <xf numFmtId="164" fontId="5" fillId="0" borderId="0" xfId="0" applyNumberFormat="1" applyFont="1" applyBorder="1"/>
  </cellXfs>
  <cellStyles count="2">
    <cellStyle name="Обычный" xfId="0" builtinId="0"/>
    <cellStyle name="Обычный_Лист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61"/>
  <sheetViews>
    <sheetView tabSelected="1" topLeftCell="A40" zoomScale="70" zoomScaleNormal="70" workbookViewId="0">
      <selection activeCell="C46" sqref="C46:J51"/>
    </sheetView>
  </sheetViews>
  <sheetFormatPr defaultRowHeight="16.5" x14ac:dyDescent="0.25"/>
  <cols>
    <col min="1" max="1" width="2.42578125" style="6" customWidth="1"/>
    <col min="2" max="2" width="7.7109375" style="6" customWidth="1"/>
    <col min="3" max="3" width="54.5703125" style="6" customWidth="1"/>
    <col min="4" max="4" width="11.7109375" style="6" customWidth="1"/>
    <col min="5" max="5" width="12.140625" style="6" customWidth="1"/>
    <col min="6" max="6" width="14.28515625" style="6" customWidth="1"/>
    <col min="7" max="7" width="20" style="31" bestFit="1" customWidth="1"/>
    <col min="8" max="8" width="20.140625" style="31" customWidth="1"/>
    <col min="9" max="9" width="20.140625" style="8" customWidth="1"/>
    <col min="10" max="10" width="20.140625" style="6" customWidth="1"/>
    <col min="11" max="11" width="20.140625" style="40" customWidth="1"/>
    <col min="12" max="12" width="10.7109375" style="6" customWidth="1"/>
    <col min="13" max="13" width="20.28515625" style="6" customWidth="1"/>
    <col min="14" max="16384" width="9.140625" style="6"/>
  </cols>
  <sheetData>
    <row r="1" spans="2:13" ht="18.75" x14ac:dyDescent="0.3">
      <c r="K1" s="44" t="s">
        <v>60</v>
      </c>
      <c r="L1" s="44"/>
      <c r="M1" s="44"/>
    </row>
    <row r="2" spans="2:13" x14ac:dyDescent="0.25">
      <c r="D2" s="50" t="s">
        <v>7</v>
      </c>
      <c r="E2" s="51"/>
      <c r="F2" s="51"/>
      <c r="G2" s="51"/>
      <c r="H2" s="51"/>
      <c r="I2" s="51"/>
      <c r="J2" s="51"/>
      <c r="K2" s="51"/>
      <c r="L2" s="51"/>
      <c r="M2" s="7"/>
    </row>
    <row r="4" spans="2:13" ht="42" customHeight="1" x14ac:dyDescent="0.25">
      <c r="B4" s="55" t="s">
        <v>23</v>
      </c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</row>
    <row r="5" spans="2:13" x14ac:dyDescent="0.25">
      <c r="C5" s="9" t="s">
        <v>22</v>
      </c>
      <c r="H5" s="9"/>
      <c r="I5" s="9"/>
    </row>
    <row r="6" spans="2:13" ht="75.75" customHeight="1" x14ac:dyDescent="0.25">
      <c r="B6" s="52" t="s">
        <v>0</v>
      </c>
      <c r="C6" s="53" t="s">
        <v>1</v>
      </c>
      <c r="D6" s="53" t="s">
        <v>2</v>
      </c>
      <c r="E6" s="53" t="s">
        <v>3</v>
      </c>
      <c r="F6" s="53" t="s">
        <v>4</v>
      </c>
      <c r="G6" s="54" t="s">
        <v>5</v>
      </c>
      <c r="H6" s="54"/>
      <c r="I6" s="54"/>
      <c r="J6" s="53" t="s">
        <v>13</v>
      </c>
      <c r="K6" s="57" t="s">
        <v>12</v>
      </c>
      <c r="L6" s="53" t="s">
        <v>6</v>
      </c>
      <c r="M6" s="59" t="s">
        <v>11</v>
      </c>
    </row>
    <row r="7" spans="2:13" x14ac:dyDescent="0.25">
      <c r="B7" s="52"/>
      <c r="C7" s="53"/>
      <c r="D7" s="53"/>
      <c r="E7" s="53"/>
      <c r="F7" s="53"/>
      <c r="G7" s="21" t="s">
        <v>9</v>
      </c>
      <c r="H7" s="21" t="s">
        <v>8</v>
      </c>
      <c r="I7" s="21" t="s">
        <v>10</v>
      </c>
      <c r="J7" s="53"/>
      <c r="K7" s="58"/>
      <c r="L7" s="53"/>
      <c r="M7" s="59"/>
    </row>
    <row r="8" spans="2:13" ht="33" x14ac:dyDescent="0.25">
      <c r="B8" s="10">
        <v>1</v>
      </c>
      <c r="C8" s="11" t="s">
        <v>24</v>
      </c>
      <c r="D8" s="12" t="s">
        <v>20</v>
      </c>
      <c r="E8" s="13">
        <v>1</v>
      </c>
      <c r="F8" s="13">
        <v>3</v>
      </c>
      <c r="G8" s="14">
        <v>5260000</v>
      </c>
      <c r="H8" s="14">
        <v>5030000</v>
      </c>
      <c r="I8" s="14">
        <v>4700000</v>
      </c>
      <c r="J8" s="15">
        <f>ROUND(SUM(G8:I8)/3,2)</f>
        <v>4996666.67</v>
      </c>
      <c r="K8" s="14">
        <f>I8</f>
        <v>4700000</v>
      </c>
      <c r="L8" s="16">
        <f t="shared" ref="L8:L44" si="0">STDEV(G8:I8)/AVERAGE(G8:I8)*100</f>
        <v>5.6334388615199051</v>
      </c>
      <c r="M8" s="17">
        <f>E8*K8</f>
        <v>4700000</v>
      </c>
    </row>
    <row r="9" spans="2:13" ht="49.5" x14ac:dyDescent="0.25">
      <c r="B9" s="48">
        <v>2</v>
      </c>
      <c r="C9" s="18" t="s">
        <v>25</v>
      </c>
      <c r="D9" s="19" t="s">
        <v>20</v>
      </c>
      <c r="E9" s="20">
        <v>1</v>
      </c>
      <c r="F9" s="20">
        <v>3</v>
      </c>
      <c r="G9" s="21">
        <v>1100000</v>
      </c>
      <c r="H9" s="21">
        <v>1030000</v>
      </c>
      <c r="I9" s="21">
        <v>964000</v>
      </c>
      <c r="J9" s="22">
        <f>ROUND(SUM(G9:I9)/3,2)</f>
        <v>1031333.33</v>
      </c>
      <c r="K9" s="14">
        <f t="shared" ref="K9:K43" si="1">I9</f>
        <v>964000</v>
      </c>
      <c r="L9" s="23">
        <f t="shared" si="0"/>
        <v>6.5943571313764142</v>
      </c>
      <c r="M9" s="17">
        <f t="shared" ref="M9:M43" si="2">E9*K9</f>
        <v>964000</v>
      </c>
    </row>
    <row r="10" spans="2:13" ht="99" x14ac:dyDescent="0.25">
      <c r="B10" s="48"/>
      <c r="C10" s="18" t="s">
        <v>26</v>
      </c>
      <c r="D10" s="19" t="s">
        <v>20</v>
      </c>
      <c r="E10" s="20">
        <v>1</v>
      </c>
      <c r="F10" s="20">
        <v>3</v>
      </c>
      <c r="G10" s="21">
        <v>230000</v>
      </c>
      <c r="H10" s="21">
        <v>216000</v>
      </c>
      <c r="I10" s="21">
        <v>202000</v>
      </c>
      <c r="J10" s="22">
        <f>ROUND(SUM(G10:I10)/3,2)</f>
        <v>216000</v>
      </c>
      <c r="K10" s="14">
        <f t="shared" si="1"/>
        <v>202000</v>
      </c>
      <c r="L10" s="23">
        <f t="shared" si="0"/>
        <v>6.481481481481481</v>
      </c>
      <c r="M10" s="17">
        <f t="shared" si="2"/>
        <v>202000</v>
      </c>
    </row>
    <row r="11" spans="2:13" ht="138" customHeight="1" x14ac:dyDescent="0.25">
      <c r="B11" s="48"/>
      <c r="C11" s="18" t="s">
        <v>27</v>
      </c>
      <c r="D11" s="19" t="s">
        <v>20</v>
      </c>
      <c r="E11" s="20">
        <v>1</v>
      </c>
      <c r="F11" s="20">
        <v>3</v>
      </c>
      <c r="G11" s="21">
        <v>705000</v>
      </c>
      <c r="H11" s="21">
        <v>630000</v>
      </c>
      <c r="I11" s="21">
        <v>590000</v>
      </c>
      <c r="J11" s="22">
        <f>ROUND(SUM(G11:I11)/3,2)</f>
        <v>641666.67000000004</v>
      </c>
      <c r="K11" s="14">
        <f t="shared" si="1"/>
        <v>590000</v>
      </c>
      <c r="L11" s="23">
        <f t="shared" si="0"/>
        <v>9.0983272146166208</v>
      </c>
      <c r="M11" s="17">
        <f t="shared" si="2"/>
        <v>590000</v>
      </c>
    </row>
    <row r="12" spans="2:13" ht="165" x14ac:dyDescent="0.25">
      <c r="B12" s="48"/>
      <c r="C12" s="18" t="s">
        <v>28</v>
      </c>
      <c r="D12" s="19" t="s">
        <v>20</v>
      </c>
      <c r="E12" s="20">
        <v>1</v>
      </c>
      <c r="F12" s="20">
        <v>3</v>
      </c>
      <c r="G12" s="21">
        <v>52000</v>
      </c>
      <c r="H12" s="21">
        <v>47000</v>
      </c>
      <c r="I12" s="21">
        <v>44000</v>
      </c>
      <c r="J12" s="22">
        <f>ROUND(SUM(G12:I12)/3,2)</f>
        <v>47666.67</v>
      </c>
      <c r="K12" s="14">
        <f t="shared" si="1"/>
        <v>44000</v>
      </c>
      <c r="L12" s="23">
        <f t="shared" si="0"/>
        <v>8.4785703867007989</v>
      </c>
      <c r="M12" s="17">
        <f t="shared" si="2"/>
        <v>44000</v>
      </c>
    </row>
    <row r="13" spans="2:13" ht="33" x14ac:dyDescent="0.25">
      <c r="B13" s="49"/>
      <c r="C13" s="11" t="s">
        <v>29</v>
      </c>
      <c r="D13" s="12" t="s">
        <v>20</v>
      </c>
      <c r="E13" s="13">
        <v>1</v>
      </c>
      <c r="F13" s="13">
        <v>3</v>
      </c>
      <c r="G13" s="14">
        <v>2087000</v>
      </c>
      <c r="H13" s="14">
        <f t="shared" ref="H13" si="3">H12+H11+H10+H9</f>
        <v>1923000</v>
      </c>
      <c r="I13" s="14">
        <f>I12+I11+I10+I9</f>
        <v>1800000</v>
      </c>
      <c r="J13" s="14">
        <f t="shared" ref="J13" si="4">J12+J11+J10+J9</f>
        <v>1936666.67</v>
      </c>
      <c r="K13" s="14">
        <f t="shared" si="1"/>
        <v>1800000</v>
      </c>
      <c r="L13" s="16">
        <f t="shared" si="0"/>
        <v>7.4347986896206937</v>
      </c>
      <c r="M13" s="17">
        <f t="shared" si="2"/>
        <v>1800000</v>
      </c>
    </row>
    <row r="14" spans="2:13" ht="33" x14ac:dyDescent="0.25">
      <c r="B14" s="24">
        <v>3</v>
      </c>
      <c r="C14" s="11" t="s">
        <v>30</v>
      </c>
      <c r="D14" s="12" t="s">
        <v>20</v>
      </c>
      <c r="E14" s="13">
        <v>1</v>
      </c>
      <c r="F14" s="13">
        <v>3</v>
      </c>
      <c r="G14" s="14">
        <v>5260000</v>
      </c>
      <c r="H14" s="14">
        <v>5030000</v>
      </c>
      <c r="I14" s="14">
        <v>4700000</v>
      </c>
      <c r="J14" s="15">
        <f>ROUND(SUM(G14:I14)/3,2)</f>
        <v>4996666.67</v>
      </c>
      <c r="K14" s="14">
        <f t="shared" si="1"/>
        <v>4700000</v>
      </c>
      <c r="L14" s="16">
        <f t="shared" si="0"/>
        <v>5.6334388615199051</v>
      </c>
      <c r="M14" s="17">
        <f t="shared" si="2"/>
        <v>4700000</v>
      </c>
    </row>
    <row r="15" spans="2:13" ht="49.5" x14ac:dyDescent="0.25">
      <c r="B15" s="47">
        <v>4</v>
      </c>
      <c r="C15" s="18" t="s">
        <v>31</v>
      </c>
      <c r="D15" s="19" t="s">
        <v>20</v>
      </c>
      <c r="E15" s="20">
        <v>1</v>
      </c>
      <c r="F15" s="20">
        <v>3</v>
      </c>
      <c r="G15" s="21">
        <v>1100000</v>
      </c>
      <c r="H15" s="21">
        <v>1030000</v>
      </c>
      <c r="I15" s="21">
        <v>964000</v>
      </c>
      <c r="J15" s="22">
        <f>ROUND(SUM(G15:I15)/3,2)</f>
        <v>1031333.33</v>
      </c>
      <c r="K15" s="14">
        <f t="shared" si="1"/>
        <v>964000</v>
      </c>
      <c r="L15" s="23">
        <f t="shared" si="0"/>
        <v>6.5943571313764142</v>
      </c>
      <c r="M15" s="17">
        <f t="shared" si="2"/>
        <v>964000</v>
      </c>
    </row>
    <row r="16" spans="2:13" ht="99" x14ac:dyDescent="0.25">
      <c r="B16" s="48"/>
      <c r="C16" s="18" t="s">
        <v>32</v>
      </c>
      <c r="D16" s="19" t="s">
        <v>20</v>
      </c>
      <c r="E16" s="20">
        <v>1</v>
      </c>
      <c r="F16" s="20">
        <v>3</v>
      </c>
      <c r="G16" s="21">
        <v>230000</v>
      </c>
      <c r="H16" s="21">
        <v>216000</v>
      </c>
      <c r="I16" s="21">
        <v>202000</v>
      </c>
      <c r="J16" s="22">
        <f>ROUND(SUM(G16:I16)/3,2)</f>
        <v>216000</v>
      </c>
      <c r="K16" s="14">
        <f t="shared" si="1"/>
        <v>202000</v>
      </c>
      <c r="L16" s="23">
        <f t="shared" si="0"/>
        <v>6.481481481481481</v>
      </c>
      <c r="M16" s="17">
        <f t="shared" si="2"/>
        <v>202000</v>
      </c>
    </row>
    <row r="17" spans="2:13" ht="99" x14ac:dyDescent="0.25">
      <c r="B17" s="48"/>
      <c r="C17" s="18" t="s">
        <v>33</v>
      </c>
      <c r="D17" s="19" t="s">
        <v>20</v>
      </c>
      <c r="E17" s="20">
        <v>1</v>
      </c>
      <c r="F17" s="20">
        <v>3</v>
      </c>
      <c r="G17" s="21">
        <v>705000</v>
      </c>
      <c r="H17" s="21">
        <v>630000</v>
      </c>
      <c r="I17" s="21">
        <v>590000</v>
      </c>
      <c r="J17" s="22">
        <f>ROUND(SUM(G17:I17)/3,2)</f>
        <v>641666.67000000004</v>
      </c>
      <c r="K17" s="14">
        <f t="shared" si="1"/>
        <v>590000</v>
      </c>
      <c r="L17" s="23">
        <f t="shared" si="0"/>
        <v>9.0983272146166208</v>
      </c>
      <c r="M17" s="17">
        <f t="shared" si="2"/>
        <v>590000</v>
      </c>
    </row>
    <row r="18" spans="2:13" ht="165" x14ac:dyDescent="0.25">
      <c r="B18" s="48"/>
      <c r="C18" s="18" t="s">
        <v>34</v>
      </c>
      <c r="D18" s="19" t="s">
        <v>20</v>
      </c>
      <c r="E18" s="20">
        <v>1</v>
      </c>
      <c r="F18" s="20">
        <v>3</v>
      </c>
      <c r="G18" s="21">
        <v>52000</v>
      </c>
      <c r="H18" s="21">
        <v>47000</v>
      </c>
      <c r="I18" s="21">
        <v>44000</v>
      </c>
      <c r="J18" s="22">
        <f>ROUND(SUM(G18:I18)/3,2)</f>
        <v>47666.67</v>
      </c>
      <c r="K18" s="14">
        <f t="shared" si="1"/>
        <v>44000</v>
      </c>
      <c r="L18" s="23">
        <f t="shared" si="0"/>
        <v>8.4785703867007989</v>
      </c>
      <c r="M18" s="17">
        <f t="shared" si="2"/>
        <v>44000</v>
      </c>
    </row>
    <row r="19" spans="2:13" ht="33" x14ac:dyDescent="0.25">
      <c r="B19" s="49"/>
      <c r="C19" s="11" t="s">
        <v>35</v>
      </c>
      <c r="D19" s="12" t="s">
        <v>20</v>
      </c>
      <c r="E19" s="13">
        <v>1</v>
      </c>
      <c r="F19" s="13">
        <v>3</v>
      </c>
      <c r="G19" s="14">
        <v>2087000</v>
      </c>
      <c r="H19" s="14">
        <f t="shared" ref="H19" si="5">H18+H17+H16+H15</f>
        <v>1923000</v>
      </c>
      <c r="I19" s="14">
        <f>I18+I17+I16+I15</f>
        <v>1800000</v>
      </c>
      <c r="J19" s="14">
        <f t="shared" ref="J19" si="6">J18+J17+J16+J15</f>
        <v>1936666.67</v>
      </c>
      <c r="K19" s="14">
        <f t="shared" si="1"/>
        <v>1800000</v>
      </c>
      <c r="L19" s="16">
        <f t="shared" si="0"/>
        <v>7.4347986896206937</v>
      </c>
      <c r="M19" s="17">
        <f t="shared" si="2"/>
        <v>1800000</v>
      </c>
    </row>
    <row r="20" spans="2:13" ht="33" x14ac:dyDescent="0.25">
      <c r="B20" s="24">
        <v>5</v>
      </c>
      <c r="C20" s="11" t="s">
        <v>36</v>
      </c>
      <c r="D20" s="12" t="s">
        <v>20</v>
      </c>
      <c r="E20" s="13">
        <v>1</v>
      </c>
      <c r="F20" s="13">
        <v>3</v>
      </c>
      <c r="G20" s="14">
        <v>5260000</v>
      </c>
      <c r="H20" s="14">
        <v>5030000</v>
      </c>
      <c r="I20" s="14">
        <v>4700000</v>
      </c>
      <c r="J20" s="15">
        <f t="shared" ref="J20:J44" si="7">ROUND(SUM(G20:I20)/3,2)</f>
        <v>4996666.67</v>
      </c>
      <c r="K20" s="14">
        <f t="shared" si="1"/>
        <v>4700000</v>
      </c>
      <c r="L20" s="23">
        <f t="shared" si="0"/>
        <v>5.6334388615199051</v>
      </c>
      <c r="M20" s="17">
        <f t="shared" si="2"/>
        <v>4700000</v>
      </c>
    </row>
    <row r="21" spans="2:13" ht="49.5" x14ac:dyDescent="0.25">
      <c r="B21" s="47">
        <v>6</v>
      </c>
      <c r="C21" s="18" t="s">
        <v>37</v>
      </c>
      <c r="D21" s="19" t="s">
        <v>20</v>
      </c>
      <c r="E21" s="20">
        <v>1</v>
      </c>
      <c r="F21" s="20">
        <v>3</v>
      </c>
      <c r="G21" s="21">
        <v>1100000</v>
      </c>
      <c r="H21" s="21">
        <v>1030000</v>
      </c>
      <c r="I21" s="21">
        <v>964000</v>
      </c>
      <c r="J21" s="22">
        <f t="shared" si="7"/>
        <v>1031333.33</v>
      </c>
      <c r="K21" s="14">
        <f t="shared" si="1"/>
        <v>964000</v>
      </c>
      <c r="L21" s="23">
        <f t="shared" si="0"/>
        <v>6.5943571313764142</v>
      </c>
      <c r="M21" s="17">
        <f t="shared" si="2"/>
        <v>964000</v>
      </c>
    </row>
    <row r="22" spans="2:13" ht="99" x14ac:dyDescent="0.25">
      <c r="B22" s="48"/>
      <c r="C22" s="18" t="s">
        <v>38</v>
      </c>
      <c r="D22" s="19" t="s">
        <v>20</v>
      </c>
      <c r="E22" s="20">
        <v>1</v>
      </c>
      <c r="F22" s="20">
        <v>3</v>
      </c>
      <c r="G22" s="21">
        <v>230000</v>
      </c>
      <c r="H22" s="21">
        <v>216000</v>
      </c>
      <c r="I22" s="21">
        <v>202000</v>
      </c>
      <c r="J22" s="22">
        <f t="shared" si="7"/>
        <v>216000</v>
      </c>
      <c r="K22" s="14">
        <f t="shared" si="1"/>
        <v>202000</v>
      </c>
      <c r="L22" s="23">
        <f t="shared" si="0"/>
        <v>6.481481481481481</v>
      </c>
      <c r="M22" s="17">
        <f t="shared" si="2"/>
        <v>202000</v>
      </c>
    </row>
    <row r="23" spans="2:13" ht="99" x14ac:dyDescent="0.25">
      <c r="B23" s="48"/>
      <c r="C23" s="18" t="s">
        <v>39</v>
      </c>
      <c r="D23" s="19" t="s">
        <v>20</v>
      </c>
      <c r="E23" s="20">
        <v>1</v>
      </c>
      <c r="F23" s="20">
        <v>3</v>
      </c>
      <c r="G23" s="21">
        <v>705000</v>
      </c>
      <c r="H23" s="21">
        <v>630000</v>
      </c>
      <c r="I23" s="21">
        <v>590000</v>
      </c>
      <c r="J23" s="22">
        <f t="shared" si="7"/>
        <v>641666.67000000004</v>
      </c>
      <c r="K23" s="14">
        <f t="shared" si="1"/>
        <v>590000</v>
      </c>
      <c r="L23" s="23">
        <f t="shared" si="0"/>
        <v>9.0983272146166208</v>
      </c>
      <c r="M23" s="17">
        <f t="shared" si="2"/>
        <v>590000</v>
      </c>
    </row>
    <row r="24" spans="2:13" ht="165" x14ac:dyDescent="0.25">
      <c r="B24" s="48"/>
      <c r="C24" s="18" t="s">
        <v>40</v>
      </c>
      <c r="D24" s="19" t="s">
        <v>20</v>
      </c>
      <c r="E24" s="20">
        <v>1</v>
      </c>
      <c r="F24" s="20">
        <v>3</v>
      </c>
      <c r="G24" s="21">
        <v>52000</v>
      </c>
      <c r="H24" s="21">
        <v>47000</v>
      </c>
      <c r="I24" s="21">
        <v>44000</v>
      </c>
      <c r="J24" s="22">
        <f t="shared" si="7"/>
        <v>47666.67</v>
      </c>
      <c r="K24" s="14">
        <f t="shared" si="1"/>
        <v>44000</v>
      </c>
      <c r="L24" s="23">
        <f t="shared" si="0"/>
        <v>8.4785703867007989</v>
      </c>
      <c r="M24" s="17">
        <f t="shared" si="2"/>
        <v>44000</v>
      </c>
    </row>
    <row r="25" spans="2:13" ht="33" x14ac:dyDescent="0.25">
      <c r="B25" s="49"/>
      <c r="C25" s="11" t="s">
        <v>41</v>
      </c>
      <c r="D25" s="12" t="s">
        <v>20</v>
      </c>
      <c r="E25" s="13">
        <v>1</v>
      </c>
      <c r="F25" s="13">
        <v>3</v>
      </c>
      <c r="G25" s="14">
        <v>2087000</v>
      </c>
      <c r="H25" s="14">
        <f t="shared" ref="H25" si="8">H24+H23+H22+H21</f>
        <v>1923000</v>
      </c>
      <c r="I25" s="14">
        <f>I24+I23+I22+I21</f>
        <v>1800000</v>
      </c>
      <c r="J25" s="22">
        <f t="shared" si="7"/>
        <v>1936666.67</v>
      </c>
      <c r="K25" s="14">
        <f t="shared" si="1"/>
        <v>1800000</v>
      </c>
      <c r="L25" s="23">
        <f t="shared" si="0"/>
        <v>7.4347986896206937</v>
      </c>
      <c r="M25" s="17">
        <f t="shared" si="2"/>
        <v>1800000</v>
      </c>
    </row>
    <row r="26" spans="2:13" ht="33" x14ac:dyDescent="0.25">
      <c r="B26" s="24">
        <v>7</v>
      </c>
      <c r="C26" s="11" t="s">
        <v>54</v>
      </c>
      <c r="D26" s="12" t="s">
        <v>20</v>
      </c>
      <c r="E26" s="13">
        <v>1</v>
      </c>
      <c r="F26" s="13">
        <v>3</v>
      </c>
      <c r="G26" s="14">
        <v>5260000</v>
      </c>
      <c r="H26" s="14">
        <v>5030000</v>
      </c>
      <c r="I26" s="14">
        <v>4700000</v>
      </c>
      <c r="J26" s="15">
        <f t="shared" si="7"/>
        <v>4996666.67</v>
      </c>
      <c r="K26" s="14">
        <f t="shared" si="1"/>
        <v>4700000</v>
      </c>
      <c r="L26" s="23">
        <f t="shared" si="0"/>
        <v>5.6334388615199051</v>
      </c>
      <c r="M26" s="17">
        <f t="shared" si="2"/>
        <v>4700000</v>
      </c>
    </row>
    <row r="27" spans="2:13" ht="49.5" x14ac:dyDescent="0.25">
      <c r="B27" s="47">
        <v>8</v>
      </c>
      <c r="C27" s="18" t="s">
        <v>55</v>
      </c>
      <c r="D27" s="19" t="s">
        <v>20</v>
      </c>
      <c r="E27" s="29">
        <v>1</v>
      </c>
      <c r="F27" s="29">
        <v>3</v>
      </c>
      <c r="G27" s="21">
        <v>1100000</v>
      </c>
      <c r="H27" s="21">
        <v>1030000</v>
      </c>
      <c r="I27" s="21">
        <v>964000</v>
      </c>
      <c r="J27" s="22">
        <f t="shared" si="7"/>
        <v>1031333.33</v>
      </c>
      <c r="K27" s="14">
        <f t="shared" si="1"/>
        <v>964000</v>
      </c>
      <c r="L27" s="23">
        <f t="shared" si="0"/>
        <v>6.5943571313764142</v>
      </c>
      <c r="M27" s="17">
        <f t="shared" si="2"/>
        <v>964000</v>
      </c>
    </row>
    <row r="28" spans="2:13" ht="99" x14ac:dyDescent="0.25">
      <c r="B28" s="48"/>
      <c r="C28" s="18" t="s">
        <v>56</v>
      </c>
      <c r="D28" s="19" t="s">
        <v>20</v>
      </c>
      <c r="E28" s="29">
        <v>1</v>
      </c>
      <c r="F28" s="29">
        <v>3</v>
      </c>
      <c r="G28" s="21">
        <v>230000</v>
      </c>
      <c r="H28" s="21">
        <v>216000</v>
      </c>
      <c r="I28" s="21">
        <v>202000</v>
      </c>
      <c r="J28" s="22">
        <f t="shared" si="7"/>
        <v>216000</v>
      </c>
      <c r="K28" s="14">
        <f t="shared" si="1"/>
        <v>202000</v>
      </c>
      <c r="L28" s="23">
        <f t="shared" si="0"/>
        <v>6.481481481481481</v>
      </c>
      <c r="M28" s="17">
        <f t="shared" si="2"/>
        <v>202000</v>
      </c>
    </row>
    <row r="29" spans="2:13" ht="99" x14ac:dyDescent="0.25">
      <c r="B29" s="48"/>
      <c r="C29" s="18" t="s">
        <v>57</v>
      </c>
      <c r="D29" s="19" t="s">
        <v>20</v>
      </c>
      <c r="E29" s="29">
        <v>1</v>
      </c>
      <c r="F29" s="29">
        <v>3</v>
      </c>
      <c r="G29" s="21">
        <v>705000</v>
      </c>
      <c r="H29" s="21">
        <v>630000</v>
      </c>
      <c r="I29" s="21">
        <v>590000</v>
      </c>
      <c r="J29" s="22">
        <f t="shared" si="7"/>
        <v>641666.67000000004</v>
      </c>
      <c r="K29" s="14">
        <f t="shared" si="1"/>
        <v>590000</v>
      </c>
      <c r="L29" s="23">
        <f t="shared" si="0"/>
        <v>9.0983272146166208</v>
      </c>
      <c r="M29" s="17">
        <f t="shared" si="2"/>
        <v>590000</v>
      </c>
    </row>
    <row r="30" spans="2:13" ht="165" x14ac:dyDescent="0.25">
      <c r="B30" s="48"/>
      <c r="C30" s="18" t="s">
        <v>58</v>
      </c>
      <c r="D30" s="19" t="s">
        <v>20</v>
      </c>
      <c r="E30" s="29">
        <v>1</v>
      </c>
      <c r="F30" s="29">
        <v>3</v>
      </c>
      <c r="G30" s="21">
        <v>52000</v>
      </c>
      <c r="H30" s="21">
        <v>47000</v>
      </c>
      <c r="I30" s="21">
        <v>44000</v>
      </c>
      <c r="J30" s="22">
        <f t="shared" si="7"/>
        <v>47666.67</v>
      </c>
      <c r="K30" s="14">
        <f t="shared" si="1"/>
        <v>44000</v>
      </c>
      <c r="L30" s="23">
        <f t="shared" si="0"/>
        <v>8.4785703867007989</v>
      </c>
      <c r="M30" s="17">
        <f t="shared" si="2"/>
        <v>44000</v>
      </c>
    </row>
    <row r="31" spans="2:13" ht="33" x14ac:dyDescent="0.25">
      <c r="B31" s="49"/>
      <c r="C31" s="11" t="s">
        <v>59</v>
      </c>
      <c r="D31" s="12" t="s">
        <v>20</v>
      </c>
      <c r="E31" s="13">
        <v>1</v>
      </c>
      <c r="F31" s="13">
        <v>3</v>
      </c>
      <c r="G31" s="14">
        <v>2087000</v>
      </c>
      <c r="H31" s="14">
        <f t="shared" ref="H31" si="9">H30+H29+H28+H27</f>
        <v>1923000</v>
      </c>
      <c r="I31" s="14">
        <f>I30+I29+I28+I27</f>
        <v>1800000</v>
      </c>
      <c r="J31" s="22">
        <f t="shared" si="7"/>
        <v>1936666.67</v>
      </c>
      <c r="K31" s="14">
        <f t="shared" si="1"/>
        <v>1800000</v>
      </c>
      <c r="L31" s="23">
        <f t="shared" si="0"/>
        <v>7.4347986896206937</v>
      </c>
      <c r="M31" s="17">
        <f t="shared" si="2"/>
        <v>1800000</v>
      </c>
    </row>
    <row r="32" spans="2:13" ht="33" x14ac:dyDescent="0.25">
      <c r="B32" s="24">
        <v>9</v>
      </c>
      <c r="C32" s="11" t="s">
        <v>42</v>
      </c>
      <c r="D32" s="12" t="s">
        <v>20</v>
      </c>
      <c r="E32" s="13">
        <v>1</v>
      </c>
      <c r="F32" s="13">
        <v>3</v>
      </c>
      <c r="G32" s="14">
        <v>5260000</v>
      </c>
      <c r="H32" s="14">
        <v>5030000</v>
      </c>
      <c r="I32" s="14">
        <v>4700000</v>
      </c>
      <c r="J32" s="15">
        <f t="shared" si="7"/>
        <v>4996666.67</v>
      </c>
      <c r="K32" s="14">
        <f t="shared" si="1"/>
        <v>4700000</v>
      </c>
      <c r="L32" s="23">
        <f t="shared" si="0"/>
        <v>5.6334388615199051</v>
      </c>
      <c r="M32" s="17">
        <f t="shared" si="2"/>
        <v>4700000</v>
      </c>
    </row>
    <row r="33" spans="2:13" ht="49.5" x14ac:dyDescent="0.25">
      <c r="B33" s="47">
        <v>10</v>
      </c>
      <c r="C33" s="18" t="s">
        <v>43</v>
      </c>
      <c r="D33" s="19" t="s">
        <v>20</v>
      </c>
      <c r="E33" s="29">
        <v>1</v>
      </c>
      <c r="F33" s="29">
        <v>3</v>
      </c>
      <c r="G33" s="21">
        <v>1100000</v>
      </c>
      <c r="H33" s="21">
        <v>1030000</v>
      </c>
      <c r="I33" s="21">
        <v>964000</v>
      </c>
      <c r="J33" s="22">
        <f t="shared" si="7"/>
        <v>1031333.33</v>
      </c>
      <c r="K33" s="14">
        <f t="shared" si="1"/>
        <v>964000</v>
      </c>
      <c r="L33" s="23">
        <f t="shared" si="0"/>
        <v>6.5943571313764142</v>
      </c>
      <c r="M33" s="17">
        <f t="shared" si="2"/>
        <v>964000</v>
      </c>
    </row>
    <row r="34" spans="2:13" ht="99" x14ac:dyDescent="0.25">
      <c r="B34" s="48"/>
      <c r="C34" s="18" t="s">
        <v>44</v>
      </c>
      <c r="D34" s="19" t="s">
        <v>20</v>
      </c>
      <c r="E34" s="29">
        <v>1</v>
      </c>
      <c r="F34" s="29">
        <v>3</v>
      </c>
      <c r="G34" s="21">
        <v>230000</v>
      </c>
      <c r="H34" s="21">
        <v>216000</v>
      </c>
      <c r="I34" s="21">
        <v>202000</v>
      </c>
      <c r="J34" s="22">
        <f t="shared" si="7"/>
        <v>216000</v>
      </c>
      <c r="K34" s="14">
        <f t="shared" si="1"/>
        <v>202000</v>
      </c>
      <c r="L34" s="23">
        <f t="shared" si="0"/>
        <v>6.481481481481481</v>
      </c>
      <c r="M34" s="17">
        <f t="shared" si="2"/>
        <v>202000</v>
      </c>
    </row>
    <row r="35" spans="2:13" ht="99" x14ac:dyDescent="0.25">
      <c r="B35" s="48"/>
      <c r="C35" s="18" t="s">
        <v>45</v>
      </c>
      <c r="D35" s="19" t="s">
        <v>20</v>
      </c>
      <c r="E35" s="29">
        <v>1</v>
      </c>
      <c r="F35" s="29">
        <v>3</v>
      </c>
      <c r="G35" s="21">
        <v>705000</v>
      </c>
      <c r="H35" s="21">
        <v>630000</v>
      </c>
      <c r="I35" s="21">
        <v>590000</v>
      </c>
      <c r="J35" s="22">
        <f t="shared" si="7"/>
        <v>641666.67000000004</v>
      </c>
      <c r="K35" s="14">
        <f t="shared" si="1"/>
        <v>590000</v>
      </c>
      <c r="L35" s="23">
        <f t="shared" si="0"/>
        <v>9.0983272146166208</v>
      </c>
      <c r="M35" s="17">
        <f t="shared" si="2"/>
        <v>590000</v>
      </c>
    </row>
    <row r="36" spans="2:13" ht="165" x14ac:dyDescent="0.25">
      <c r="B36" s="48"/>
      <c r="C36" s="18" t="s">
        <v>46</v>
      </c>
      <c r="D36" s="19" t="s">
        <v>20</v>
      </c>
      <c r="E36" s="29">
        <v>1</v>
      </c>
      <c r="F36" s="29">
        <v>3</v>
      </c>
      <c r="G36" s="21">
        <v>52000</v>
      </c>
      <c r="H36" s="21">
        <v>47000</v>
      </c>
      <c r="I36" s="21">
        <v>44000</v>
      </c>
      <c r="J36" s="22">
        <f t="shared" si="7"/>
        <v>47666.67</v>
      </c>
      <c r="K36" s="14">
        <f t="shared" si="1"/>
        <v>44000</v>
      </c>
      <c r="L36" s="23">
        <f t="shared" si="0"/>
        <v>8.4785703867007989</v>
      </c>
      <c r="M36" s="17">
        <f t="shared" si="2"/>
        <v>44000</v>
      </c>
    </row>
    <row r="37" spans="2:13" ht="33" x14ac:dyDescent="0.25">
      <c r="B37" s="49"/>
      <c r="C37" s="11" t="s">
        <v>47</v>
      </c>
      <c r="D37" s="12" t="s">
        <v>20</v>
      </c>
      <c r="E37" s="13">
        <v>1</v>
      </c>
      <c r="F37" s="13">
        <v>3</v>
      </c>
      <c r="G37" s="14">
        <v>2087000</v>
      </c>
      <c r="H37" s="14">
        <f t="shared" ref="H37" si="10">H36+H35+H34+H33</f>
        <v>1923000</v>
      </c>
      <c r="I37" s="14">
        <f>I36+I35+I34+I33</f>
        <v>1800000</v>
      </c>
      <c r="J37" s="22">
        <f t="shared" si="7"/>
        <v>1936666.67</v>
      </c>
      <c r="K37" s="14">
        <f t="shared" si="1"/>
        <v>1800000</v>
      </c>
      <c r="L37" s="23">
        <f t="shared" si="0"/>
        <v>7.4347986896206937</v>
      </c>
      <c r="M37" s="17">
        <f t="shared" si="2"/>
        <v>1800000</v>
      </c>
    </row>
    <row r="38" spans="2:13" ht="33" x14ac:dyDescent="0.25">
      <c r="B38" s="24">
        <v>11</v>
      </c>
      <c r="C38" s="11" t="s">
        <v>48</v>
      </c>
      <c r="D38" s="12" t="s">
        <v>20</v>
      </c>
      <c r="E38" s="13">
        <v>1</v>
      </c>
      <c r="F38" s="13">
        <v>3</v>
      </c>
      <c r="G38" s="14">
        <v>5260000</v>
      </c>
      <c r="H38" s="14">
        <v>5030000</v>
      </c>
      <c r="I38" s="14">
        <v>4700000</v>
      </c>
      <c r="J38" s="15">
        <f t="shared" si="7"/>
        <v>4996666.67</v>
      </c>
      <c r="K38" s="14">
        <f t="shared" si="1"/>
        <v>4700000</v>
      </c>
      <c r="L38" s="23">
        <f t="shared" si="0"/>
        <v>5.6334388615199051</v>
      </c>
      <c r="M38" s="17">
        <f t="shared" si="2"/>
        <v>4700000</v>
      </c>
    </row>
    <row r="39" spans="2:13" ht="49.5" x14ac:dyDescent="0.25">
      <c r="B39" s="47">
        <v>12</v>
      </c>
      <c r="C39" s="18" t="s">
        <v>49</v>
      </c>
      <c r="D39" s="19" t="s">
        <v>20</v>
      </c>
      <c r="E39" s="30">
        <v>1</v>
      </c>
      <c r="F39" s="30">
        <v>3</v>
      </c>
      <c r="G39" s="21">
        <v>1100000</v>
      </c>
      <c r="H39" s="21">
        <v>1030000</v>
      </c>
      <c r="I39" s="21">
        <v>964000</v>
      </c>
      <c r="J39" s="22">
        <f t="shared" si="7"/>
        <v>1031333.33</v>
      </c>
      <c r="K39" s="14">
        <f t="shared" si="1"/>
        <v>964000</v>
      </c>
      <c r="L39" s="23">
        <f t="shared" si="0"/>
        <v>6.5943571313764142</v>
      </c>
      <c r="M39" s="17">
        <f t="shared" si="2"/>
        <v>964000</v>
      </c>
    </row>
    <row r="40" spans="2:13" ht="99" x14ac:dyDescent="0.25">
      <c r="B40" s="48"/>
      <c r="C40" s="18" t="s">
        <v>50</v>
      </c>
      <c r="D40" s="19" t="s">
        <v>20</v>
      </c>
      <c r="E40" s="30">
        <v>1</v>
      </c>
      <c r="F40" s="30">
        <v>3</v>
      </c>
      <c r="G40" s="21">
        <v>230000</v>
      </c>
      <c r="H40" s="21">
        <v>216000</v>
      </c>
      <c r="I40" s="21">
        <v>202000</v>
      </c>
      <c r="J40" s="22">
        <f t="shared" si="7"/>
        <v>216000</v>
      </c>
      <c r="K40" s="14">
        <f t="shared" si="1"/>
        <v>202000</v>
      </c>
      <c r="L40" s="23">
        <f t="shared" si="0"/>
        <v>6.481481481481481</v>
      </c>
      <c r="M40" s="17">
        <f t="shared" si="2"/>
        <v>202000</v>
      </c>
    </row>
    <row r="41" spans="2:13" ht="99" x14ac:dyDescent="0.25">
      <c r="B41" s="48"/>
      <c r="C41" s="18" t="s">
        <v>51</v>
      </c>
      <c r="D41" s="19" t="s">
        <v>20</v>
      </c>
      <c r="E41" s="30">
        <v>1</v>
      </c>
      <c r="F41" s="30">
        <v>3</v>
      </c>
      <c r="G41" s="21">
        <v>705000</v>
      </c>
      <c r="H41" s="21">
        <v>630000</v>
      </c>
      <c r="I41" s="21">
        <v>590000</v>
      </c>
      <c r="J41" s="22">
        <f t="shared" si="7"/>
        <v>641666.67000000004</v>
      </c>
      <c r="K41" s="14">
        <f t="shared" si="1"/>
        <v>590000</v>
      </c>
      <c r="L41" s="23">
        <f t="shared" si="0"/>
        <v>9.0983272146166208</v>
      </c>
      <c r="M41" s="17">
        <f t="shared" si="2"/>
        <v>590000</v>
      </c>
    </row>
    <row r="42" spans="2:13" ht="165" x14ac:dyDescent="0.25">
      <c r="B42" s="48"/>
      <c r="C42" s="18" t="s">
        <v>52</v>
      </c>
      <c r="D42" s="19" t="s">
        <v>20</v>
      </c>
      <c r="E42" s="30">
        <v>1</v>
      </c>
      <c r="F42" s="30">
        <v>3</v>
      </c>
      <c r="G42" s="21">
        <v>52000</v>
      </c>
      <c r="H42" s="21">
        <v>47000</v>
      </c>
      <c r="I42" s="21">
        <v>44000</v>
      </c>
      <c r="J42" s="22">
        <f t="shared" si="7"/>
        <v>47666.67</v>
      </c>
      <c r="K42" s="14">
        <f t="shared" si="1"/>
        <v>44000</v>
      </c>
      <c r="L42" s="23">
        <f t="shared" si="0"/>
        <v>8.4785703867007989</v>
      </c>
      <c r="M42" s="17">
        <f t="shared" si="2"/>
        <v>44000</v>
      </c>
    </row>
    <row r="43" spans="2:13" ht="33" x14ac:dyDescent="0.25">
      <c r="B43" s="49"/>
      <c r="C43" s="11" t="s">
        <v>53</v>
      </c>
      <c r="D43" s="12" t="s">
        <v>20</v>
      </c>
      <c r="E43" s="13">
        <v>1</v>
      </c>
      <c r="F43" s="13">
        <v>3</v>
      </c>
      <c r="G43" s="14">
        <v>2087000</v>
      </c>
      <c r="H43" s="14">
        <f t="shared" ref="H43" si="11">H42+H41+H40+H39</f>
        <v>1923000</v>
      </c>
      <c r="I43" s="14">
        <f>I42+I41+I40+I39</f>
        <v>1800000</v>
      </c>
      <c r="J43" s="22">
        <f t="shared" si="7"/>
        <v>1936666.67</v>
      </c>
      <c r="K43" s="14">
        <f t="shared" si="1"/>
        <v>1800000</v>
      </c>
      <c r="L43" s="23">
        <f t="shared" si="0"/>
        <v>7.4347986896206937</v>
      </c>
      <c r="M43" s="17">
        <f t="shared" si="2"/>
        <v>1800000</v>
      </c>
    </row>
    <row r="44" spans="2:13" x14ac:dyDescent="0.25">
      <c r="B44" s="25"/>
      <c r="C44" s="26" t="s">
        <v>21</v>
      </c>
      <c r="D44" s="12" t="s">
        <v>20</v>
      </c>
      <c r="E44" s="27">
        <v>1</v>
      </c>
      <c r="F44" s="26"/>
      <c r="G44" s="28">
        <f>SUM(G8,G13,G14,G19,G20,G25,G26,G31,G32,G37,G38,G43,)</f>
        <v>44082000</v>
      </c>
      <c r="H44" s="28">
        <f>SUM(H8,H13,H14,H19,H20,H25,H26,H31,H32,H37,H38,H43,)</f>
        <v>41718000</v>
      </c>
      <c r="I44" s="38">
        <f>SUM(I8,I13,I14,I19,I20,I25,I26,I31,I32,I37,I38,I43,)</f>
        <v>39000000</v>
      </c>
      <c r="J44" s="15">
        <f t="shared" si="7"/>
        <v>41600000</v>
      </c>
      <c r="K44" s="38">
        <f>SUM(K8,K13,K14,K19,K20,K25,K26,K31,K32,K37,K38,K43,)</f>
        <v>39000000</v>
      </c>
      <c r="L44" s="16">
        <f t="shared" si="0"/>
        <v>6.1131107438010917</v>
      </c>
      <c r="M44" s="38">
        <f>SUM(M8,M13,M14,M19,M20,M25,M26,M31,M32,M37,M38,M43,)</f>
        <v>39000000</v>
      </c>
    </row>
    <row r="46" spans="2:13" x14ac:dyDescent="0.25">
      <c r="B46" s="32"/>
      <c r="C46" s="60"/>
      <c r="D46" s="60"/>
      <c r="E46" s="60"/>
      <c r="F46" s="60"/>
      <c r="G46" s="61"/>
      <c r="H46" s="60"/>
      <c r="I46" s="60"/>
      <c r="J46" s="60"/>
      <c r="K46" s="39"/>
      <c r="L46" s="32"/>
    </row>
    <row r="47" spans="2:13" ht="28.5" customHeight="1" x14ac:dyDescent="0.25">
      <c r="B47" s="33"/>
      <c r="C47" s="62"/>
      <c r="D47" s="63"/>
      <c r="E47" s="63"/>
      <c r="F47" s="63"/>
      <c r="G47" s="63"/>
      <c r="H47" s="63"/>
      <c r="I47" s="63"/>
      <c r="J47" s="64"/>
      <c r="K47" s="41"/>
      <c r="L47" s="33"/>
    </row>
    <row r="48" spans="2:13" ht="28.5" customHeight="1" x14ac:dyDescent="0.25">
      <c r="C48" s="65"/>
      <c r="D48" s="66"/>
      <c r="E48" s="67"/>
      <c r="F48" s="68"/>
      <c r="G48" s="68"/>
      <c r="H48" s="68"/>
      <c r="I48" s="68"/>
      <c r="J48" s="69"/>
      <c r="K48" s="42"/>
    </row>
    <row r="49" spans="2:11" ht="28.5" customHeight="1" x14ac:dyDescent="0.25">
      <c r="C49" s="65"/>
      <c r="D49" s="66"/>
      <c r="E49" s="67"/>
      <c r="F49" s="68"/>
      <c r="G49" s="68"/>
      <c r="H49" s="68"/>
      <c r="I49" s="68"/>
      <c r="J49" s="69"/>
      <c r="K49" s="42"/>
    </row>
    <row r="50" spans="2:11" ht="28.5" customHeight="1" x14ac:dyDescent="0.25">
      <c r="C50" s="65"/>
      <c r="D50" s="66"/>
      <c r="E50" s="67"/>
      <c r="F50" s="68"/>
      <c r="G50" s="68"/>
      <c r="H50" s="68"/>
      <c r="I50" s="68"/>
      <c r="J50" s="69"/>
      <c r="K50" s="42"/>
    </row>
    <row r="51" spans="2:11" x14ac:dyDescent="0.25">
      <c r="C51" s="70"/>
      <c r="D51" s="70"/>
      <c r="E51" s="70"/>
      <c r="F51" s="70"/>
      <c r="G51" s="71"/>
      <c r="H51" s="72"/>
      <c r="I51" s="72"/>
      <c r="J51" s="70"/>
    </row>
    <row r="52" spans="2:11" x14ac:dyDescent="0.25">
      <c r="H52" s="8"/>
    </row>
    <row r="53" spans="2:11" x14ac:dyDescent="0.25">
      <c r="B53" s="45"/>
      <c r="C53" s="45"/>
      <c r="D53" s="45"/>
      <c r="E53" s="45"/>
      <c r="G53" s="40"/>
      <c r="H53" s="6"/>
      <c r="I53" s="34"/>
      <c r="J53" s="34"/>
    </row>
    <row r="54" spans="2:11" x14ac:dyDescent="0.25">
      <c r="B54" s="35"/>
      <c r="C54" s="36"/>
      <c r="D54" s="37"/>
      <c r="E54" s="37"/>
      <c r="G54" s="40"/>
      <c r="H54" s="6"/>
      <c r="I54" s="35"/>
      <c r="J54" s="35"/>
    </row>
    <row r="55" spans="2:11" x14ac:dyDescent="0.25">
      <c r="B55" s="45"/>
      <c r="C55" s="45"/>
      <c r="D55" s="45"/>
      <c r="E55" s="45"/>
      <c r="G55" s="40"/>
      <c r="H55" s="6"/>
      <c r="I55" s="34"/>
      <c r="J55" s="34"/>
    </row>
    <row r="56" spans="2:11" x14ac:dyDescent="0.25">
      <c r="B56" s="35"/>
      <c r="C56" s="35"/>
      <c r="D56" s="37"/>
      <c r="E56" s="37"/>
      <c r="G56" s="40"/>
      <c r="H56" s="6"/>
      <c r="I56" s="37"/>
      <c r="J56" s="35"/>
    </row>
    <row r="57" spans="2:11" x14ac:dyDescent="0.25">
      <c r="B57" s="45"/>
      <c r="C57" s="45"/>
      <c r="D57" s="45"/>
      <c r="E57" s="45"/>
      <c r="G57" s="40"/>
      <c r="H57" s="6"/>
      <c r="I57" s="34"/>
      <c r="J57" s="34"/>
    </row>
    <row r="58" spans="2:11" x14ac:dyDescent="0.25">
      <c r="G58" s="40"/>
      <c r="H58" s="6"/>
      <c r="I58" s="6"/>
    </row>
    <row r="59" spans="2:11" x14ac:dyDescent="0.25">
      <c r="B59" s="46"/>
      <c r="C59" s="46"/>
      <c r="G59" s="40"/>
      <c r="H59" s="6"/>
      <c r="I59" s="6"/>
      <c r="J59" s="37"/>
      <c r="K59" s="43"/>
    </row>
    <row r="60" spans="2:11" x14ac:dyDescent="0.25">
      <c r="G60" s="40"/>
      <c r="H60" s="8"/>
      <c r="J60" s="8"/>
    </row>
    <row r="61" spans="2:11" x14ac:dyDescent="0.25">
      <c r="G61" s="40"/>
      <c r="H61" s="8"/>
      <c r="J61" s="8"/>
    </row>
  </sheetData>
  <mergeCells count="30">
    <mergeCell ref="B27:B31"/>
    <mergeCell ref="B33:B37"/>
    <mergeCell ref="D2:L2"/>
    <mergeCell ref="B6:B7"/>
    <mergeCell ref="D6:D7"/>
    <mergeCell ref="E6:E7"/>
    <mergeCell ref="F6:F7"/>
    <mergeCell ref="C6:C7"/>
    <mergeCell ref="G6:I6"/>
    <mergeCell ref="J6:J7"/>
    <mergeCell ref="L6:L7"/>
    <mergeCell ref="B4:M4"/>
    <mergeCell ref="K6:K7"/>
    <mergeCell ref="M6:M7"/>
    <mergeCell ref="K1:M1"/>
    <mergeCell ref="B55:E55"/>
    <mergeCell ref="B57:E57"/>
    <mergeCell ref="B59:C59"/>
    <mergeCell ref="D49:E49"/>
    <mergeCell ref="F49:I49"/>
    <mergeCell ref="D50:E50"/>
    <mergeCell ref="F50:I50"/>
    <mergeCell ref="B53:E53"/>
    <mergeCell ref="B39:B43"/>
    <mergeCell ref="B9:B13"/>
    <mergeCell ref="D47:I47"/>
    <mergeCell ref="D48:E48"/>
    <mergeCell ref="F48:I48"/>
    <mergeCell ref="B15:B19"/>
    <mergeCell ref="B21:B25"/>
  </mergeCells>
  <pageMargins left="0.19685039370078741" right="0.19685039370078741" top="0.19685039370078741" bottom="0.19685039370078741" header="0" footer="0"/>
  <pageSetup paperSize="9" scale="6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>
      <selection sqref="A1:A6"/>
    </sheetView>
  </sheetViews>
  <sheetFormatPr defaultRowHeight="15" x14ac:dyDescent="0.25"/>
  <cols>
    <col min="1" max="1" width="115.28515625" customWidth="1"/>
  </cols>
  <sheetData>
    <row r="1" spans="1:1" ht="16.5" thickBot="1" x14ac:dyDescent="0.3">
      <c r="A1" s="1" t="s">
        <v>14</v>
      </c>
    </row>
    <row r="2" spans="1:1" ht="16.5" thickBot="1" x14ac:dyDescent="0.3">
      <c r="A2" s="2" t="s">
        <v>15</v>
      </c>
    </row>
    <row r="3" spans="1:1" ht="16.5" thickBot="1" x14ac:dyDescent="0.3">
      <c r="A3" s="3" t="s">
        <v>16</v>
      </c>
    </row>
    <row r="4" spans="1:1" ht="31.5" x14ac:dyDescent="0.25">
      <c r="A4" s="4" t="s">
        <v>18</v>
      </c>
    </row>
    <row r="5" spans="1:1" ht="32.25" thickBot="1" x14ac:dyDescent="0.3">
      <c r="A5" s="3" t="s">
        <v>17</v>
      </c>
    </row>
    <row r="6" spans="1:1" ht="63" x14ac:dyDescent="0.25">
      <c r="A6" s="5" t="s">
        <v>19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Лист2</vt:lpstr>
      <vt:lpstr>Лист1</vt:lpstr>
      <vt:lpstr>Лист2!Область_печати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Потапов Александр Викторович</dc:creator>
  <cp:lastModifiedBy>Сорокина Наталия Валерьевна</cp:lastModifiedBy>
  <cp:lastPrinted>2026-07-27T10:55:40Z</cp:lastPrinted>
  <dcterms:created xsi:type="dcterms:W3CDTF">2019-06-04T05:05:16Z</dcterms:created>
  <dcterms:modified xsi:type="dcterms:W3CDTF">2026-07-29T06:31:09Z</dcterms:modified>
</cp:coreProperties>
</file>