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Проверка документации\ЛАНГЕПАССКОЕ ГОРОДСКОЕ МАДОУ ДЕТСКИЙ САД №4 СОЛНЫШКО\проверка\бакалея\"/>
    </mc:Choice>
  </mc:AlternateContent>
  <xr:revisionPtr revIDLastSave="0" documentId="13_ncr:1_{9AC5A236-2151-4DB5-9199-3F19D2F2B5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НМЦК" sheetId="1" r:id="rId1"/>
  </sheets>
  <definedNames>
    <definedName name="_Hlk99372650" localSheetId="0">НМЦК!$A$32</definedName>
    <definedName name="_xlnm._FilterDatabase" localSheetId="0" hidden="1">НМЦК!$A$2:$L$52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51" i="1" l="1"/>
  <c r="L51" i="1" s="1"/>
  <c r="I51" i="1"/>
  <c r="J51" i="1" s="1"/>
  <c r="H51" i="1"/>
  <c r="I50" i="1"/>
  <c r="H50" i="1"/>
  <c r="K50" i="1" s="1"/>
  <c r="L50" i="1" s="1"/>
  <c r="I49" i="1"/>
  <c r="J49" i="1" s="1"/>
  <c r="H49" i="1"/>
  <c r="K49" i="1" s="1"/>
  <c r="L49" i="1" s="1"/>
  <c r="I48" i="1"/>
  <c r="J48" i="1" s="1"/>
  <c r="H48" i="1"/>
  <c r="K48" i="1" s="1"/>
  <c r="L48" i="1" s="1"/>
  <c r="K47" i="1"/>
  <c r="L47" i="1" s="1"/>
  <c r="I47" i="1"/>
  <c r="J47" i="1" s="1"/>
  <c r="H47" i="1"/>
  <c r="K46" i="1"/>
  <c r="L46" i="1" s="1"/>
  <c r="I46" i="1"/>
  <c r="J46" i="1" s="1"/>
  <c r="H46" i="1"/>
  <c r="I45" i="1"/>
  <c r="J45" i="1" s="1"/>
  <c r="H45" i="1"/>
  <c r="K45" i="1" s="1"/>
  <c r="L45" i="1" s="1"/>
  <c r="K44" i="1"/>
  <c r="L44" i="1" s="1"/>
  <c r="I44" i="1"/>
  <c r="J44" i="1" s="1"/>
  <c r="H44" i="1"/>
  <c r="K43" i="1"/>
  <c r="L43" i="1" s="1"/>
  <c r="I43" i="1"/>
  <c r="J43" i="1" s="1"/>
  <c r="H43" i="1"/>
  <c r="I42" i="1"/>
  <c r="J42" i="1" s="1"/>
  <c r="H42" i="1"/>
  <c r="K42" i="1" s="1"/>
  <c r="L42" i="1" s="1"/>
  <c r="I41" i="1"/>
  <c r="J41" i="1" s="1"/>
  <c r="H41" i="1"/>
  <c r="K41" i="1" s="1"/>
  <c r="L41" i="1" s="1"/>
  <c r="I40" i="1"/>
  <c r="J40" i="1" s="1"/>
  <c r="H40" i="1"/>
  <c r="K40" i="1" s="1"/>
  <c r="L40" i="1" s="1"/>
  <c r="K39" i="1"/>
  <c r="L39" i="1" s="1"/>
  <c r="I39" i="1"/>
  <c r="J39" i="1" s="1"/>
  <c r="H39" i="1"/>
  <c r="K38" i="1"/>
  <c r="L38" i="1" s="1"/>
  <c r="I38" i="1"/>
  <c r="J38" i="1" s="1"/>
  <c r="H38" i="1"/>
  <c r="I37" i="1"/>
  <c r="J37" i="1" s="1"/>
  <c r="H37" i="1"/>
  <c r="K37" i="1" s="1"/>
  <c r="L37" i="1" s="1"/>
  <c r="K36" i="1"/>
  <c r="L36" i="1" s="1"/>
  <c r="I36" i="1"/>
  <c r="J36" i="1" s="1"/>
  <c r="H36" i="1"/>
  <c r="K35" i="1"/>
  <c r="L35" i="1" s="1"/>
  <c r="I35" i="1"/>
  <c r="J35" i="1" s="1"/>
  <c r="H35" i="1"/>
  <c r="I34" i="1"/>
  <c r="J34" i="1" s="1"/>
  <c r="H34" i="1"/>
  <c r="K34" i="1" s="1"/>
  <c r="L34" i="1" s="1"/>
  <c r="I33" i="1"/>
  <c r="J33" i="1" s="1"/>
  <c r="H33" i="1"/>
  <c r="K33" i="1" s="1"/>
  <c r="L33" i="1" s="1"/>
  <c r="I32" i="1"/>
  <c r="J32" i="1" s="1"/>
  <c r="H32" i="1"/>
  <c r="K32" i="1" s="1"/>
  <c r="L32" i="1" s="1"/>
  <c r="K31" i="1"/>
  <c r="L31" i="1" s="1"/>
  <c r="I31" i="1"/>
  <c r="J31" i="1" s="1"/>
  <c r="H31" i="1"/>
  <c r="K30" i="1"/>
  <c r="L30" i="1" s="1"/>
  <c r="I30" i="1"/>
  <c r="J30" i="1" s="1"/>
  <c r="H30" i="1"/>
  <c r="I29" i="1"/>
  <c r="J29" i="1" s="1"/>
  <c r="H29" i="1"/>
  <c r="K29" i="1" s="1"/>
  <c r="L29" i="1" s="1"/>
  <c r="K28" i="1"/>
  <c r="L28" i="1" s="1"/>
  <c r="I28" i="1"/>
  <c r="J28" i="1" s="1"/>
  <c r="H28" i="1"/>
  <c r="K27" i="1"/>
  <c r="L27" i="1" s="1"/>
  <c r="I27" i="1"/>
  <c r="J27" i="1" s="1"/>
  <c r="H27" i="1"/>
  <c r="I26" i="1"/>
  <c r="J26" i="1" s="1"/>
  <c r="H26" i="1"/>
  <c r="K26" i="1" s="1"/>
  <c r="L26" i="1" s="1"/>
  <c r="I25" i="1"/>
  <c r="J25" i="1" s="1"/>
  <c r="H25" i="1"/>
  <c r="K25" i="1" s="1"/>
  <c r="L25" i="1" s="1"/>
  <c r="I24" i="1"/>
  <c r="J24" i="1" s="1"/>
  <c r="H24" i="1"/>
  <c r="K24" i="1" s="1"/>
  <c r="L24" i="1" s="1"/>
  <c r="K23" i="1"/>
  <c r="L23" i="1" s="1"/>
  <c r="I23" i="1"/>
  <c r="J23" i="1" s="1"/>
  <c r="H23" i="1"/>
  <c r="K22" i="1"/>
  <c r="L22" i="1" s="1"/>
  <c r="I22" i="1"/>
  <c r="J22" i="1" s="1"/>
  <c r="H22" i="1"/>
  <c r="I21" i="1"/>
  <c r="J21" i="1" s="1"/>
  <c r="H21" i="1"/>
  <c r="K21" i="1" s="1"/>
  <c r="L21" i="1" s="1"/>
  <c r="K20" i="1"/>
  <c r="L20" i="1" s="1"/>
  <c r="I20" i="1"/>
  <c r="J20" i="1" s="1"/>
  <c r="H20" i="1"/>
  <c r="K19" i="1"/>
  <c r="L19" i="1" s="1"/>
  <c r="I19" i="1"/>
  <c r="J19" i="1" s="1"/>
  <c r="H19" i="1"/>
  <c r="I18" i="1"/>
  <c r="J18" i="1" s="1"/>
  <c r="H18" i="1"/>
  <c r="K18" i="1" s="1"/>
  <c r="L18" i="1" s="1"/>
  <c r="I17" i="1"/>
  <c r="J17" i="1" s="1"/>
  <c r="H17" i="1"/>
  <c r="K17" i="1" s="1"/>
  <c r="L17" i="1" s="1"/>
  <c r="I16" i="1"/>
  <c r="J16" i="1" s="1"/>
  <c r="H16" i="1"/>
  <c r="K16" i="1" s="1"/>
  <c r="L16" i="1" s="1"/>
  <c r="K15" i="1"/>
  <c r="L15" i="1" s="1"/>
  <c r="I15" i="1"/>
  <c r="J15" i="1" s="1"/>
  <c r="H15" i="1"/>
  <c r="K14" i="1"/>
  <c r="L14" i="1" s="1"/>
  <c r="I14" i="1"/>
  <c r="J14" i="1" s="1"/>
  <c r="H14" i="1"/>
  <c r="I13" i="1"/>
  <c r="J13" i="1" s="1"/>
  <c r="H13" i="1"/>
  <c r="K13" i="1" s="1"/>
  <c r="L13" i="1" s="1"/>
  <c r="K12" i="1"/>
  <c r="L12" i="1" s="1"/>
  <c r="I12" i="1"/>
  <c r="J12" i="1" s="1"/>
  <c r="H12" i="1"/>
  <c r="K11" i="1"/>
  <c r="L11" i="1" s="1"/>
  <c r="I11" i="1"/>
  <c r="J11" i="1" s="1"/>
  <c r="H11" i="1"/>
  <c r="I10" i="1"/>
  <c r="J10" i="1" s="1"/>
  <c r="H10" i="1"/>
  <c r="K10" i="1" s="1"/>
  <c r="L10" i="1" s="1"/>
  <c r="I9" i="1"/>
  <c r="J9" i="1" s="1"/>
  <c r="H9" i="1"/>
  <c r="K9" i="1" s="1"/>
  <c r="L9" i="1" s="1"/>
  <c r="I8" i="1"/>
  <c r="J8" i="1" s="1"/>
  <c r="H8" i="1"/>
  <c r="K8" i="1" s="1"/>
  <c r="L8" i="1" s="1"/>
  <c r="K7" i="1"/>
  <c r="L7" i="1" s="1"/>
  <c r="I7" i="1"/>
  <c r="J7" i="1" s="1"/>
  <c r="H7" i="1"/>
  <c r="K6" i="1"/>
  <c r="L6" i="1" s="1"/>
  <c r="I6" i="1"/>
  <c r="J6" i="1" s="1"/>
  <c r="H6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I5" i="1"/>
  <c r="J5" i="1" s="1"/>
  <c r="H5" i="1"/>
  <c r="K5" i="1" s="1"/>
  <c r="K52" i="1" l="1"/>
  <c r="L5" i="1"/>
  <c r="L52" i="1" s="1"/>
  <c r="J50" i="1"/>
  <c r="J52" i="1" s="1"/>
  <c r="I52" i="1"/>
</calcChain>
</file>

<file path=xl/sharedStrings.xml><?xml version="1.0" encoding="utf-8"?>
<sst xmlns="http://schemas.openxmlformats.org/spreadsheetml/2006/main" count="110" uniqueCount="65">
  <si>
    <t>Обоснование начальной (максимальной) цены договора</t>
  </si>
  <si>
    <t xml:space="preserve">Цена за единицу товара, работы, услуги (рублей)  </t>
  </si>
  <si>
    <t>Номер строки</t>
  </si>
  <si>
    <t>Наименование товара, работы, услуги, входящих в предмет закупки</t>
  </si>
  <si>
    <t>Единица измерения</t>
  </si>
  <si>
    <t>Количество</t>
  </si>
  <si>
    <t>Источник № 1</t>
  </si>
  <si>
    <t>Источник № 2</t>
  </si>
  <si>
    <t xml:space="preserve">Источник № 3
</t>
  </si>
  <si>
    <t>Среднее арифметическое значение, руб.</t>
  </si>
  <si>
    <t>Среднее квадратическое отклонение</t>
  </si>
  <si>
    <t xml:space="preserve">Расчет коэффициента вариации 
цен  
</t>
  </si>
  <si>
    <t>Среднее арифметическое значение, руб., округлённое</t>
  </si>
  <si>
    <t>НМЦД</t>
  </si>
  <si>
    <t>Ванилин</t>
  </si>
  <si>
    <t>кг</t>
  </si>
  <si>
    <t>Дрожжи сухие</t>
  </si>
  <si>
    <t>Кофейный (суррогатный) напиток фасованный растворимый</t>
  </si>
  <si>
    <t>Чай черный фас в/с крупнолистовой</t>
  </si>
  <si>
    <t xml:space="preserve">Лимонная кислота </t>
  </si>
  <si>
    <t>Соль йодированная</t>
  </si>
  <si>
    <t>Какао-порошок с витамином С для детей дошкольного возраста старше 3 лет</t>
  </si>
  <si>
    <t xml:space="preserve">Сухари панировочные </t>
  </si>
  <si>
    <t>Крахмал картофельный</t>
  </si>
  <si>
    <t>Макароны в ассортименте, фас 5 кг, в/с, гр.А</t>
  </si>
  <si>
    <t>Зефир</t>
  </si>
  <si>
    <t xml:space="preserve">Вафли весовые </t>
  </si>
  <si>
    <t xml:space="preserve">Печенье весовое из муки в/с </t>
  </si>
  <si>
    <t>Пряники весовые</t>
  </si>
  <si>
    <t>Крупа манная, фас до 1 кг</t>
  </si>
  <si>
    <t>Крупа гречневая, фас 5 кг</t>
  </si>
  <si>
    <t>Крупа перловая №1, 2, фас до 1 кг</t>
  </si>
  <si>
    <t>Крупа кукурузная мелкая, фас до 1 кг</t>
  </si>
  <si>
    <t>Крупа пшеничная    №2,3, 4, фас до 1 кг</t>
  </si>
  <si>
    <t>Крупа ячневая №1, 2, фас до 1 кг</t>
  </si>
  <si>
    <t>Крупа пшено, фас до 1 кг</t>
  </si>
  <si>
    <t>Крупа Геркулес, фас 2,5 - 5 кг</t>
  </si>
  <si>
    <t>Горох шлифованный, фас до 1 кг</t>
  </si>
  <si>
    <t>Фасоль (белая), фас до 1 кг</t>
  </si>
  <si>
    <t>Крупа рисовая, фас 5 кг</t>
  </si>
  <si>
    <t xml:space="preserve">Мука пшеничная, в/с, фас 2 кг </t>
  </si>
  <si>
    <t xml:space="preserve">Зеленый горошек, до 1/425 гр </t>
  </si>
  <si>
    <t>Огурцы консервированные на лимонной кислоте, до 1/720 гр</t>
  </si>
  <si>
    <t>Кукуруза консервированная сладкая, до 1/500 гр</t>
  </si>
  <si>
    <t>Томатная паста, до 1/500 гр</t>
  </si>
  <si>
    <t xml:space="preserve">Сардина натуральная консервированная, без острого перца (красного, черного) </t>
  </si>
  <si>
    <t>Масло подсолнечное</t>
  </si>
  <si>
    <t>Джем в ассортименте без консервантов, до 1/400</t>
  </si>
  <si>
    <t xml:space="preserve">Сахар-песок белый </t>
  </si>
  <si>
    <t>Курага</t>
  </si>
  <si>
    <t>Изюм светлый</t>
  </si>
  <si>
    <t>Чернослив без косточки</t>
  </si>
  <si>
    <t>Шиповник</t>
  </si>
  <si>
    <t xml:space="preserve">Вишня весовая замороженная </t>
  </si>
  <si>
    <t>Смородина черная весовая замороженная</t>
  </si>
  <si>
    <t>Клюква весовая замороженная</t>
  </si>
  <si>
    <t>Брусника весовая замороженная</t>
  </si>
  <si>
    <t>Соки, нектары  натуральные фруктовые для детского питания в ассортименте 1л</t>
  </si>
  <si>
    <t>л</t>
  </si>
  <si>
    <t>Соки, нектары натуральные, фруктовые  в ассортименте с 3-х лет, 0,200гр</t>
  </si>
  <si>
    <t>Соки, нектары натуральные, фруктовые  в ассортименте до 3-х лет, 0,200гр</t>
  </si>
  <si>
    <t>ИТОГО:</t>
  </si>
  <si>
    <t>Сода пищевая, фас 1/500 гр</t>
  </si>
  <si>
    <t>Сушка, фасовка не более 3 кг.</t>
  </si>
  <si>
    <t xml:space="preserve">1.  НМЦД  рассчитана в воответствии с положением о закупке товаров, работ, услуг заказчика и составляет 1 092 243 (Один миллион девяносто две тысячи двести сорок три) рубля 89 копеек, с учетом НДС.
2. В целях получения ценовой информации в отношении товара, являющегося предметом закупки, для определения начальной (максимальной) цены договора заказчиком были направлены запросы о предоставлении ценовой информации поставщикам, обладающим опытом поставок соответствующих товаров, а также использованы скриншоты с сайтов магазинов "Магнит"  и "Пятёрочка"
Специалист по закупкам              _____________________         Стерхова В.П.
                                                                                         (подпись)               (расшифровка)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</si>
</sst>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theme="1"/>
      <name val="Arial"/>
      <charset val="134"/>
    </font>
    <font>
      <sz val="14"/>
      <name val="Times New Roman"/>
      <charset val="134"/>
    </font>
    <font>
      <b/>
      <sz val="16"/>
      <name val="Times New Roman"/>
      <charset val="134"/>
    </font>
    <font>
      <b/>
      <sz val="14"/>
      <name val="Times New Roman"/>
      <charset val="134"/>
    </font>
    <font>
      <sz val="14"/>
      <name val="Times New Roman"/>
      <charset val="204"/>
    </font>
    <font>
      <b/>
      <sz val="14"/>
      <name val="Times New Roman"/>
      <charset val="204"/>
    </font>
    <font>
      <b/>
      <sz val="18"/>
      <name val="Times New Roman"/>
      <charset val="134"/>
    </font>
    <font>
      <sz val="10"/>
      <name val="Arial"/>
      <charset val="134"/>
    </font>
    <font>
      <sz val="10"/>
      <name val="Arial Cyr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9" fontId="7" fillId="0" borderId="0" applyFont="0" applyFill="0" applyBorder="0" applyProtection="0"/>
    <xf numFmtId="0" fontId="8" fillId="0" borderId="0"/>
  </cellStyleXfs>
  <cellXfs count="4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0" borderId="0" xfId="0" applyFont="1"/>
    <xf numFmtId="2" fontId="1" fillId="2" borderId="0" xfId="0" applyNumberFormat="1" applyFont="1" applyFill="1"/>
    <xf numFmtId="0" fontId="2" fillId="2" borderId="0" xfId="0" applyFont="1" applyFill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2" fontId="4" fillId="0" borderId="6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/>
    </xf>
    <xf numFmtId="10" fontId="4" fillId="2" borderId="4" xfId="1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4" fillId="3" borderId="7" xfId="0" applyNumberFormat="1" applyFont="1" applyFill="1" applyBorder="1" applyAlignment="1">
      <alignment horizontal="center" vertical="center" wrapText="1"/>
    </xf>
    <xf numFmtId="10" fontId="4" fillId="0" borderId="4" xfId="1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4" fontId="5" fillId="2" borderId="4" xfId="1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/>
    </xf>
    <xf numFmtId="10" fontId="1" fillId="2" borderId="9" xfId="1" applyNumberFormat="1" applyFont="1" applyFill="1" applyBorder="1" applyAlignment="1">
      <alignment horizontal="center" vertical="center"/>
    </xf>
    <xf numFmtId="4" fontId="6" fillId="2" borderId="0" xfId="1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</cellXfs>
  <cellStyles count="3">
    <cellStyle name="Обычный" xfId="0" builtinId="0"/>
    <cellStyle name="Обычный 2" xfId="2" xr:uid="{00000000-0005-0000-0000-000001000000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0</xdr:rowOff>
    </xdr:from>
    <xdr:to>
      <xdr:col>9</xdr:col>
      <xdr:colOff>600075</xdr:colOff>
      <xdr:row>4</xdr:row>
      <xdr:rowOff>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06225" y="2697480"/>
          <a:ext cx="59055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54"/>
  <sheetViews>
    <sheetView tabSelected="1" zoomScale="78" zoomScaleNormal="78" workbookViewId="0">
      <selection activeCell="A54" sqref="A54:L54"/>
    </sheetView>
  </sheetViews>
  <sheetFormatPr defaultColWidth="19.28515625" defaultRowHeight="18.75"/>
  <cols>
    <col min="1" max="1" width="13.7109375" style="1" customWidth="1"/>
    <col min="2" max="2" width="50.28515625" style="2" customWidth="1"/>
    <col min="3" max="3" width="13.28515625" style="3" customWidth="1"/>
    <col min="4" max="4" width="12.42578125" style="3" customWidth="1"/>
    <col min="5" max="5" width="15.7109375" style="4" customWidth="1"/>
    <col min="6" max="6" width="18.42578125" style="4" customWidth="1"/>
    <col min="7" max="7" width="18.28515625" style="3" customWidth="1"/>
    <col min="8" max="8" width="15.42578125" style="5" customWidth="1"/>
    <col min="9" max="9" width="12.7109375" style="5" customWidth="1"/>
    <col min="10" max="10" width="15.42578125" style="3" customWidth="1"/>
    <col min="11" max="11" width="13.7109375" style="5" customWidth="1"/>
    <col min="12" max="12" width="25.7109375" style="3" customWidth="1"/>
    <col min="13" max="17" width="19.28515625" style="3" hidden="1" customWidth="1"/>
    <col min="18" max="16384" width="19.28515625" style="3"/>
  </cols>
  <sheetData>
    <row r="2" spans="1:18" ht="20.25">
      <c r="A2" s="6" t="s">
        <v>0</v>
      </c>
      <c r="B2" s="6"/>
    </row>
    <row r="3" spans="1:18">
      <c r="E3" s="36" t="s">
        <v>1</v>
      </c>
      <c r="F3" s="37"/>
      <c r="G3" s="37"/>
      <c r="H3" s="38"/>
    </row>
    <row r="4" spans="1:18" ht="156" customHeight="1">
      <c r="A4" s="7" t="s">
        <v>2</v>
      </c>
      <c r="B4" s="7" t="s">
        <v>3</v>
      </c>
      <c r="C4" s="8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9" t="s">
        <v>9</v>
      </c>
      <c r="I4" s="9" t="s">
        <v>10</v>
      </c>
      <c r="J4" s="7" t="s">
        <v>11</v>
      </c>
      <c r="K4" s="9" t="s">
        <v>12</v>
      </c>
      <c r="L4" s="7" t="s">
        <v>13</v>
      </c>
      <c r="M4" s="10"/>
      <c r="R4" s="11"/>
    </row>
    <row r="5" spans="1:18">
      <c r="A5" s="12">
        <v>1</v>
      </c>
      <c r="B5" s="13" t="s">
        <v>14</v>
      </c>
      <c r="C5" s="12" t="s">
        <v>15</v>
      </c>
      <c r="D5" s="12">
        <v>0.45</v>
      </c>
      <c r="E5" s="14">
        <v>2212</v>
      </c>
      <c r="F5" s="15">
        <v>2900</v>
      </c>
      <c r="G5" s="15">
        <v>1900</v>
      </c>
      <c r="H5" s="16">
        <f t="shared" ref="H5:H51" si="0">AVERAGE(E5:G5)</f>
        <v>2337.3333333333335</v>
      </c>
      <c r="I5" s="17">
        <f t="shared" ref="I5:I51" si="1">STDEV(E5:G5)</f>
        <v>511.64571075435884</v>
      </c>
      <c r="J5" s="18">
        <f t="shared" ref="J5:J51" si="2">I5/H5</f>
        <v>0.21890147351156253</v>
      </c>
      <c r="K5" s="17">
        <f t="shared" ref="K5:K51" si="3">ROUND(H5,2)</f>
        <v>2337.33</v>
      </c>
      <c r="L5" s="19">
        <f t="shared" ref="L5:L51" si="4">D5*K5</f>
        <v>1051.7985000000001</v>
      </c>
      <c r="M5" s="10"/>
      <c r="R5" s="11"/>
    </row>
    <row r="6" spans="1:18">
      <c r="A6" s="12">
        <f t="shared" ref="A6:A51" si="5">A5+1</f>
        <v>2</v>
      </c>
      <c r="B6" s="13" t="s">
        <v>16</v>
      </c>
      <c r="C6" s="12" t="s">
        <v>15</v>
      </c>
      <c r="D6" s="12">
        <v>7</v>
      </c>
      <c r="E6" s="20">
        <v>557</v>
      </c>
      <c r="F6" s="21">
        <v>600</v>
      </c>
      <c r="G6" s="21">
        <v>450</v>
      </c>
      <c r="H6" s="16">
        <f t="shared" si="0"/>
        <v>535.66666666666663</v>
      </c>
      <c r="I6" s="17">
        <f t="shared" si="1"/>
        <v>77.242043818980562</v>
      </c>
      <c r="J6" s="18">
        <f t="shared" si="2"/>
        <v>0.14419796605908008</v>
      </c>
      <c r="K6" s="17">
        <f t="shared" si="3"/>
        <v>535.66999999999996</v>
      </c>
      <c r="L6" s="19">
        <f t="shared" si="4"/>
        <v>3749.6899999999996</v>
      </c>
      <c r="M6" s="10"/>
      <c r="R6" s="11"/>
    </row>
    <row r="7" spans="1:18" ht="37.5">
      <c r="A7" s="12">
        <f t="shared" si="5"/>
        <v>3</v>
      </c>
      <c r="B7" s="13" t="s">
        <v>17</v>
      </c>
      <c r="C7" s="12" t="s">
        <v>15</v>
      </c>
      <c r="D7" s="12">
        <v>30</v>
      </c>
      <c r="E7" s="20">
        <v>434</v>
      </c>
      <c r="F7" s="21">
        <v>516</v>
      </c>
      <c r="G7" s="21">
        <v>371</v>
      </c>
      <c r="H7" s="16">
        <f t="shared" si="0"/>
        <v>440.33333333333331</v>
      </c>
      <c r="I7" s="17">
        <f t="shared" si="1"/>
        <v>72.707175253432268</v>
      </c>
      <c r="J7" s="18">
        <f t="shared" si="2"/>
        <v>0.16511849035601575</v>
      </c>
      <c r="K7" s="17">
        <f t="shared" si="3"/>
        <v>440.33</v>
      </c>
      <c r="L7" s="19">
        <f t="shared" si="4"/>
        <v>13209.9</v>
      </c>
      <c r="M7" s="10"/>
      <c r="R7" s="11"/>
    </row>
    <row r="8" spans="1:18">
      <c r="A8" s="12">
        <f t="shared" si="5"/>
        <v>4</v>
      </c>
      <c r="B8" s="13" t="s">
        <v>18</v>
      </c>
      <c r="C8" s="12" t="s">
        <v>15</v>
      </c>
      <c r="D8" s="12">
        <v>22</v>
      </c>
      <c r="E8" s="20">
        <v>395</v>
      </c>
      <c r="F8" s="21">
        <v>420</v>
      </c>
      <c r="G8" s="21">
        <v>430</v>
      </c>
      <c r="H8" s="16">
        <f t="shared" si="0"/>
        <v>415</v>
      </c>
      <c r="I8" s="17">
        <f t="shared" si="1"/>
        <v>18.027756377319946</v>
      </c>
      <c r="J8" s="18">
        <f t="shared" si="2"/>
        <v>4.3440376812819148E-2</v>
      </c>
      <c r="K8" s="17">
        <f t="shared" si="3"/>
        <v>415</v>
      </c>
      <c r="L8" s="19">
        <f t="shared" si="4"/>
        <v>9130</v>
      </c>
      <c r="M8" s="10"/>
      <c r="R8" s="11"/>
    </row>
    <row r="9" spans="1:18">
      <c r="A9" s="12">
        <f t="shared" si="5"/>
        <v>5</v>
      </c>
      <c r="B9" s="13" t="s">
        <v>19</v>
      </c>
      <c r="C9" s="12" t="s">
        <v>15</v>
      </c>
      <c r="D9" s="12">
        <v>1</v>
      </c>
      <c r="E9" s="20">
        <v>385</v>
      </c>
      <c r="F9" s="21">
        <v>700</v>
      </c>
      <c r="G9" s="21">
        <v>700</v>
      </c>
      <c r="H9" s="16">
        <f t="shared" si="0"/>
        <v>595</v>
      </c>
      <c r="I9" s="17">
        <f t="shared" si="1"/>
        <v>181.86533479473212</v>
      </c>
      <c r="J9" s="18">
        <f t="shared" si="2"/>
        <v>0.30565602486509602</v>
      </c>
      <c r="K9" s="17">
        <f t="shared" si="3"/>
        <v>595</v>
      </c>
      <c r="L9" s="19">
        <f t="shared" si="4"/>
        <v>595</v>
      </c>
      <c r="M9" s="10"/>
      <c r="R9" s="11"/>
    </row>
    <row r="10" spans="1:18">
      <c r="A10" s="12">
        <f t="shared" si="5"/>
        <v>6</v>
      </c>
      <c r="B10" s="13" t="s">
        <v>20</v>
      </c>
      <c r="C10" s="12" t="s">
        <v>15</v>
      </c>
      <c r="D10" s="12">
        <v>120</v>
      </c>
      <c r="E10" s="20">
        <v>25</v>
      </c>
      <c r="F10" s="21">
        <v>22</v>
      </c>
      <c r="G10" s="21">
        <v>18</v>
      </c>
      <c r="H10" s="16">
        <f t="shared" si="0"/>
        <v>21.666666666666668</v>
      </c>
      <c r="I10" s="17">
        <f t="shared" si="1"/>
        <v>3.5118845842842519</v>
      </c>
      <c r="J10" s="18">
        <f t="shared" si="2"/>
        <v>0.16208698081311931</v>
      </c>
      <c r="K10" s="17">
        <f t="shared" si="3"/>
        <v>21.67</v>
      </c>
      <c r="L10" s="19">
        <f t="shared" si="4"/>
        <v>2600.4</v>
      </c>
      <c r="M10" s="10"/>
      <c r="R10" s="11"/>
    </row>
    <row r="11" spans="1:18" ht="45" customHeight="1">
      <c r="A11" s="12">
        <f t="shared" si="5"/>
        <v>7</v>
      </c>
      <c r="B11" s="13" t="s">
        <v>21</v>
      </c>
      <c r="C11" s="12" t="s">
        <v>15</v>
      </c>
      <c r="D11" s="12">
        <v>10</v>
      </c>
      <c r="E11" s="20">
        <v>524</v>
      </c>
      <c r="F11" s="21">
        <v>1600</v>
      </c>
      <c r="G11" s="21">
        <v>390</v>
      </c>
      <c r="H11" s="16">
        <f t="shared" si="0"/>
        <v>838</v>
      </c>
      <c r="I11" s="17">
        <f t="shared" si="1"/>
        <v>663.3038519411748</v>
      </c>
      <c r="J11" s="18">
        <f t="shared" si="2"/>
        <v>0.79153204288923007</v>
      </c>
      <c r="K11" s="17">
        <f t="shared" si="3"/>
        <v>838</v>
      </c>
      <c r="L11" s="19">
        <f t="shared" si="4"/>
        <v>8380</v>
      </c>
      <c r="M11" s="10"/>
      <c r="R11" s="11"/>
    </row>
    <row r="12" spans="1:18">
      <c r="A12" s="12">
        <f t="shared" si="5"/>
        <v>8</v>
      </c>
      <c r="B12" s="13" t="s">
        <v>22</v>
      </c>
      <c r="C12" s="12" t="s">
        <v>15</v>
      </c>
      <c r="D12" s="12">
        <v>60</v>
      </c>
      <c r="E12" s="20">
        <v>123</v>
      </c>
      <c r="F12" s="21">
        <v>184</v>
      </c>
      <c r="G12" s="21">
        <v>150</v>
      </c>
      <c r="H12" s="16">
        <f t="shared" si="0"/>
        <v>152.33333333333334</v>
      </c>
      <c r="I12" s="17">
        <f t="shared" si="1"/>
        <v>30.566866593312042</v>
      </c>
      <c r="J12" s="18">
        <f t="shared" si="2"/>
        <v>0.2006577675709762</v>
      </c>
      <c r="K12" s="17">
        <f t="shared" si="3"/>
        <v>152.33000000000001</v>
      </c>
      <c r="L12" s="19">
        <f t="shared" si="4"/>
        <v>9139.8000000000011</v>
      </c>
      <c r="M12" s="10"/>
      <c r="R12" s="11"/>
    </row>
    <row r="13" spans="1:18">
      <c r="A13" s="12">
        <f t="shared" si="5"/>
        <v>9</v>
      </c>
      <c r="B13" s="13" t="s">
        <v>23</v>
      </c>
      <c r="C13" s="12" t="s">
        <v>15</v>
      </c>
      <c r="D13" s="12">
        <v>50</v>
      </c>
      <c r="E13" s="20">
        <v>189</v>
      </c>
      <c r="F13" s="21">
        <v>180</v>
      </c>
      <c r="G13" s="21">
        <v>130</v>
      </c>
      <c r="H13" s="16">
        <f t="shared" si="0"/>
        <v>166.33333333333334</v>
      </c>
      <c r="I13" s="17">
        <f t="shared" si="1"/>
        <v>31.785741037977008</v>
      </c>
      <c r="J13" s="18">
        <f t="shared" si="2"/>
        <v>0.19109663950687578</v>
      </c>
      <c r="K13" s="17">
        <f t="shared" si="3"/>
        <v>166.33</v>
      </c>
      <c r="L13" s="19">
        <f t="shared" si="4"/>
        <v>8316.5</v>
      </c>
      <c r="M13" s="10"/>
      <c r="R13" s="11"/>
    </row>
    <row r="14" spans="1:18" ht="45" customHeight="1">
      <c r="A14" s="12">
        <f t="shared" si="5"/>
        <v>10</v>
      </c>
      <c r="B14" s="13" t="s">
        <v>24</v>
      </c>
      <c r="C14" s="12" t="s">
        <v>15</v>
      </c>
      <c r="D14" s="12">
        <v>300</v>
      </c>
      <c r="E14" s="20">
        <v>120</v>
      </c>
      <c r="F14" s="21">
        <v>112</v>
      </c>
      <c r="G14" s="21">
        <v>120</v>
      </c>
      <c r="H14" s="16">
        <f t="shared" si="0"/>
        <v>117.33333333333333</v>
      </c>
      <c r="I14" s="17">
        <f t="shared" si="1"/>
        <v>4.6188021535170058</v>
      </c>
      <c r="J14" s="18">
        <f t="shared" si="2"/>
        <v>3.936479108111085E-2</v>
      </c>
      <c r="K14" s="17">
        <f t="shared" si="3"/>
        <v>117.33</v>
      </c>
      <c r="L14" s="19">
        <f t="shared" si="4"/>
        <v>35199</v>
      </c>
      <c r="M14" s="10"/>
      <c r="R14" s="11"/>
    </row>
    <row r="15" spans="1:18">
      <c r="A15" s="12">
        <f t="shared" si="5"/>
        <v>11</v>
      </c>
      <c r="B15" s="13" t="s">
        <v>25</v>
      </c>
      <c r="C15" s="12" t="s">
        <v>15</v>
      </c>
      <c r="D15" s="12">
        <v>55</v>
      </c>
      <c r="E15" s="22">
        <v>308</v>
      </c>
      <c r="F15" s="21">
        <v>301</v>
      </c>
      <c r="G15" s="21">
        <v>310</v>
      </c>
      <c r="H15" s="16">
        <f t="shared" si="0"/>
        <v>306.33333333333331</v>
      </c>
      <c r="I15" s="17">
        <f t="shared" si="1"/>
        <v>4.7258156262526088</v>
      </c>
      <c r="J15" s="18">
        <f t="shared" si="2"/>
        <v>1.5427036864807212E-2</v>
      </c>
      <c r="K15" s="17">
        <f t="shared" si="3"/>
        <v>306.33</v>
      </c>
      <c r="L15" s="19">
        <f t="shared" si="4"/>
        <v>16848.149999999998</v>
      </c>
      <c r="M15" s="10"/>
      <c r="R15" s="11"/>
    </row>
    <row r="16" spans="1:18">
      <c r="A16" s="12">
        <f t="shared" si="5"/>
        <v>12</v>
      </c>
      <c r="B16" s="13" t="s">
        <v>26</v>
      </c>
      <c r="C16" s="12" t="s">
        <v>15</v>
      </c>
      <c r="D16" s="12">
        <v>80</v>
      </c>
      <c r="E16" s="22">
        <v>301</v>
      </c>
      <c r="F16" s="21">
        <v>303</v>
      </c>
      <c r="G16" s="21">
        <v>210</v>
      </c>
      <c r="H16" s="16">
        <f t="shared" si="0"/>
        <v>271.33333333333331</v>
      </c>
      <c r="I16" s="17">
        <f t="shared" si="1"/>
        <v>53.125637251079901</v>
      </c>
      <c r="J16" s="23">
        <f t="shared" si="2"/>
        <v>0.19579473188358687</v>
      </c>
      <c r="K16" s="17">
        <f t="shared" si="3"/>
        <v>271.33</v>
      </c>
      <c r="L16" s="19">
        <f t="shared" si="4"/>
        <v>21706.399999999998</v>
      </c>
      <c r="M16" s="10"/>
      <c r="R16" s="11"/>
    </row>
    <row r="17" spans="1:18">
      <c r="A17" s="12">
        <f t="shared" si="5"/>
        <v>13</v>
      </c>
      <c r="B17" s="13" t="s">
        <v>27</v>
      </c>
      <c r="C17" s="12" t="s">
        <v>15</v>
      </c>
      <c r="D17" s="12">
        <v>160</v>
      </c>
      <c r="E17" s="22">
        <v>185</v>
      </c>
      <c r="F17" s="21">
        <v>253</v>
      </c>
      <c r="G17" s="21">
        <v>150</v>
      </c>
      <c r="H17" s="16">
        <f t="shared" si="0"/>
        <v>196</v>
      </c>
      <c r="I17" s="17">
        <f t="shared" si="1"/>
        <v>52.373657500693994</v>
      </c>
      <c r="J17" s="23">
        <f t="shared" si="2"/>
        <v>0.26721253826884689</v>
      </c>
      <c r="K17" s="17">
        <f t="shared" si="3"/>
        <v>196</v>
      </c>
      <c r="L17" s="19">
        <f t="shared" si="4"/>
        <v>31360</v>
      </c>
      <c r="M17" s="10"/>
      <c r="R17" s="11"/>
    </row>
    <row r="18" spans="1:18">
      <c r="A18" s="12">
        <f t="shared" si="5"/>
        <v>14</v>
      </c>
      <c r="B18" s="13" t="s">
        <v>28</v>
      </c>
      <c r="C18" s="12" t="s">
        <v>15</v>
      </c>
      <c r="D18" s="12">
        <v>85</v>
      </c>
      <c r="E18" s="20">
        <v>168</v>
      </c>
      <c r="F18" s="21">
        <v>246</v>
      </c>
      <c r="G18" s="21">
        <v>160</v>
      </c>
      <c r="H18" s="16">
        <f t="shared" si="0"/>
        <v>191.33333333333334</v>
      </c>
      <c r="I18" s="17">
        <f t="shared" si="1"/>
        <v>47.511402140258248</v>
      </c>
      <c r="J18" s="23">
        <f t="shared" si="2"/>
        <v>0.24831743278880616</v>
      </c>
      <c r="K18" s="17">
        <f t="shared" si="3"/>
        <v>191.33</v>
      </c>
      <c r="L18" s="19">
        <f t="shared" si="4"/>
        <v>16263.050000000001</v>
      </c>
      <c r="M18" s="10"/>
      <c r="R18" s="11"/>
    </row>
    <row r="19" spans="1:18">
      <c r="A19" s="12">
        <f t="shared" si="5"/>
        <v>15</v>
      </c>
      <c r="B19" s="13" t="s">
        <v>29</v>
      </c>
      <c r="C19" s="12" t="s">
        <v>15</v>
      </c>
      <c r="D19" s="12">
        <v>120</v>
      </c>
      <c r="E19" s="20">
        <v>80</v>
      </c>
      <c r="F19" s="21">
        <v>91</v>
      </c>
      <c r="G19" s="21">
        <v>50</v>
      </c>
      <c r="H19" s="16">
        <f t="shared" si="0"/>
        <v>73.666666666666671</v>
      </c>
      <c r="I19" s="17">
        <f t="shared" si="1"/>
        <v>21.221058723195998</v>
      </c>
      <c r="J19" s="23">
        <f t="shared" si="2"/>
        <v>0.2880686704506244</v>
      </c>
      <c r="K19" s="17">
        <f t="shared" si="3"/>
        <v>73.67</v>
      </c>
      <c r="L19" s="19">
        <f t="shared" si="4"/>
        <v>8840.4</v>
      </c>
      <c r="M19" s="10"/>
      <c r="R19" s="11"/>
    </row>
    <row r="20" spans="1:18">
      <c r="A20" s="12">
        <f t="shared" si="5"/>
        <v>16</v>
      </c>
      <c r="B20" s="13" t="s">
        <v>30</v>
      </c>
      <c r="C20" s="12" t="s">
        <v>15</v>
      </c>
      <c r="D20" s="12">
        <v>220</v>
      </c>
      <c r="E20" s="20">
        <v>77</v>
      </c>
      <c r="F20" s="21">
        <v>156</v>
      </c>
      <c r="G20" s="21">
        <v>90</v>
      </c>
      <c r="H20" s="16">
        <f t="shared" si="0"/>
        <v>107.66666666666667</v>
      </c>
      <c r="I20" s="17">
        <f t="shared" si="1"/>
        <v>42.359571921034942</v>
      </c>
      <c r="J20" s="23">
        <f t="shared" si="2"/>
        <v>0.39343255654212017</v>
      </c>
      <c r="K20" s="17">
        <f t="shared" si="3"/>
        <v>107.67</v>
      </c>
      <c r="L20" s="19">
        <f t="shared" si="4"/>
        <v>23687.4</v>
      </c>
      <c r="M20" s="10"/>
      <c r="R20" s="11"/>
    </row>
    <row r="21" spans="1:18">
      <c r="A21" s="12">
        <f t="shared" si="5"/>
        <v>17</v>
      </c>
      <c r="B21" s="13" t="s">
        <v>31</v>
      </c>
      <c r="C21" s="12" t="s">
        <v>15</v>
      </c>
      <c r="D21" s="12">
        <v>110</v>
      </c>
      <c r="E21" s="20">
        <v>59</v>
      </c>
      <c r="F21" s="21">
        <v>81</v>
      </c>
      <c r="G21" s="21">
        <v>40</v>
      </c>
      <c r="H21" s="16">
        <f t="shared" si="0"/>
        <v>60</v>
      </c>
      <c r="I21" s="17">
        <f t="shared" si="1"/>
        <v>20.518284528683193</v>
      </c>
      <c r="J21" s="23">
        <f t="shared" si="2"/>
        <v>0.34197140881138655</v>
      </c>
      <c r="K21" s="17">
        <f t="shared" si="3"/>
        <v>60</v>
      </c>
      <c r="L21" s="19">
        <f t="shared" si="4"/>
        <v>6600</v>
      </c>
      <c r="M21" s="10"/>
      <c r="R21" s="11"/>
    </row>
    <row r="22" spans="1:18">
      <c r="A22" s="12">
        <f t="shared" si="5"/>
        <v>18</v>
      </c>
      <c r="B22" s="13" t="s">
        <v>32</v>
      </c>
      <c r="C22" s="12" t="s">
        <v>15</v>
      </c>
      <c r="D22" s="12">
        <v>25</v>
      </c>
      <c r="E22" s="20">
        <v>97</v>
      </c>
      <c r="F22" s="21">
        <v>96</v>
      </c>
      <c r="G22" s="21">
        <v>60</v>
      </c>
      <c r="H22" s="16">
        <f t="shared" si="0"/>
        <v>84.333333333333329</v>
      </c>
      <c r="I22" s="17">
        <f t="shared" si="1"/>
        <v>21.079215671683183</v>
      </c>
      <c r="J22" s="23">
        <f t="shared" si="2"/>
        <v>0.24995117397252789</v>
      </c>
      <c r="K22" s="17">
        <f t="shared" si="3"/>
        <v>84.33</v>
      </c>
      <c r="L22" s="19">
        <f t="shared" si="4"/>
        <v>2108.25</v>
      </c>
      <c r="M22" s="10"/>
      <c r="R22" s="11"/>
    </row>
    <row r="23" spans="1:18">
      <c r="A23" s="12">
        <f t="shared" si="5"/>
        <v>19</v>
      </c>
      <c r="B23" s="13" t="s">
        <v>33</v>
      </c>
      <c r="C23" s="12" t="s">
        <v>15</v>
      </c>
      <c r="D23" s="12">
        <v>100</v>
      </c>
      <c r="E23" s="20">
        <v>60</v>
      </c>
      <c r="F23" s="21">
        <v>96</v>
      </c>
      <c r="G23" s="21">
        <v>39</v>
      </c>
      <c r="H23" s="16">
        <f t="shared" si="0"/>
        <v>65</v>
      </c>
      <c r="I23" s="17">
        <f t="shared" si="1"/>
        <v>28.827070610799147</v>
      </c>
      <c r="J23" s="23">
        <f t="shared" si="2"/>
        <v>0.4434933940122946</v>
      </c>
      <c r="K23" s="17">
        <f t="shared" si="3"/>
        <v>65</v>
      </c>
      <c r="L23" s="19">
        <f t="shared" si="4"/>
        <v>6500</v>
      </c>
      <c r="M23" s="10"/>
      <c r="R23" s="11"/>
    </row>
    <row r="24" spans="1:18">
      <c r="A24" s="12">
        <f t="shared" si="5"/>
        <v>20</v>
      </c>
      <c r="B24" s="13" t="s">
        <v>34</v>
      </c>
      <c r="C24" s="12" t="s">
        <v>15</v>
      </c>
      <c r="D24" s="12">
        <v>80</v>
      </c>
      <c r="E24" s="20">
        <v>60</v>
      </c>
      <c r="F24" s="21">
        <v>94</v>
      </c>
      <c r="G24" s="21">
        <v>42</v>
      </c>
      <c r="H24" s="16">
        <f t="shared" si="0"/>
        <v>65.333333333333329</v>
      </c>
      <c r="I24" s="17">
        <f t="shared" si="1"/>
        <v>26.40706976045114</v>
      </c>
      <c r="J24" s="23">
        <f t="shared" si="2"/>
        <v>0.40418984327221136</v>
      </c>
      <c r="K24" s="17">
        <f t="shared" si="3"/>
        <v>65.33</v>
      </c>
      <c r="L24" s="19">
        <f t="shared" si="4"/>
        <v>5226.3999999999996</v>
      </c>
      <c r="M24" s="10"/>
      <c r="R24" s="11"/>
    </row>
    <row r="25" spans="1:18">
      <c r="A25" s="12">
        <f t="shared" si="5"/>
        <v>21</v>
      </c>
      <c r="B25" s="13" t="s">
        <v>35</v>
      </c>
      <c r="C25" s="12" t="s">
        <v>15</v>
      </c>
      <c r="D25" s="12">
        <v>130</v>
      </c>
      <c r="E25" s="20">
        <v>77</v>
      </c>
      <c r="F25" s="21">
        <v>111</v>
      </c>
      <c r="G25" s="21">
        <v>55</v>
      </c>
      <c r="H25" s="16">
        <f t="shared" si="0"/>
        <v>81</v>
      </c>
      <c r="I25" s="17">
        <f t="shared" si="1"/>
        <v>28.21347195933177</v>
      </c>
      <c r="J25" s="23">
        <f t="shared" si="2"/>
        <v>0.34831446863372556</v>
      </c>
      <c r="K25" s="17">
        <f t="shared" si="3"/>
        <v>81</v>
      </c>
      <c r="L25" s="19">
        <f t="shared" si="4"/>
        <v>10530</v>
      </c>
      <c r="M25" s="10"/>
      <c r="R25" s="11"/>
    </row>
    <row r="26" spans="1:18">
      <c r="A26" s="12">
        <f t="shared" si="5"/>
        <v>22</v>
      </c>
      <c r="B26" s="13" t="s">
        <v>36</v>
      </c>
      <c r="C26" s="12" t="s">
        <v>15</v>
      </c>
      <c r="D26" s="12">
        <v>80</v>
      </c>
      <c r="E26" s="20">
        <v>70</v>
      </c>
      <c r="F26" s="21">
        <v>102</v>
      </c>
      <c r="G26" s="21">
        <v>55</v>
      </c>
      <c r="H26" s="16">
        <f t="shared" si="0"/>
        <v>75.666666666666671</v>
      </c>
      <c r="I26" s="17">
        <f t="shared" si="1"/>
        <v>24.00694344004113</v>
      </c>
      <c r="J26" s="23">
        <f t="shared" si="2"/>
        <v>0.31727238026486071</v>
      </c>
      <c r="K26" s="17">
        <f t="shared" si="3"/>
        <v>75.67</v>
      </c>
      <c r="L26" s="19">
        <f t="shared" si="4"/>
        <v>6053.6</v>
      </c>
      <c r="M26" s="10"/>
      <c r="R26" s="11"/>
    </row>
    <row r="27" spans="1:18">
      <c r="A27" s="12">
        <f t="shared" si="5"/>
        <v>23</v>
      </c>
      <c r="B27" s="13" t="s">
        <v>37</v>
      </c>
      <c r="C27" s="12" t="s">
        <v>15</v>
      </c>
      <c r="D27" s="12">
        <v>20</v>
      </c>
      <c r="E27" s="20">
        <v>84</v>
      </c>
      <c r="F27" s="21">
        <v>93</v>
      </c>
      <c r="G27" s="21">
        <v>55</v>
      </c>
      <c r="H27" s="16">
        <f t="shared" si="0"/>
        <v>77.333333333333329</v>
      </c>
      <c r="I27" s="17">
        <f t="shared" si="1"/>
        <v>19.857828011475323</v>
      </c>
      <c r="J27" s="23">
        <f t="shared" si="2"/>
        <v>0.25678225876907745</v>
      </c>
      <c r="K27" s="17">
        <f t="shared" si="3"/>
        <v>77.33</v>
      </c>
      <c r="L27" s="19">
        <f t="shared" si="4"/>
        <v>1546.6</v>
      </c>
      <c r="M27" s="10"/>
      <c r="R27" s="11"/>
    </row>
    <row r="28" spans="1:18">
      <c r="A28" s="12">
        <f t="shared" si="5"/>
        <v>24</v>
      </c>
      <c r="B28" s="13" t="s">
        <v>38</v>
      </c>
      <c r="C28" s="12" t="s">
        <v>15</v>
      </c>
      <c r="D28" s="12">
        <v>20</v>
      </c>
      <c r="E28" s="20">
        <v>336</v>
      </c>
      <c r="F28" s="21">
        <v>309</v>
      </c>
      <c r="G28" s="21">
        <v>250</v>
      </c>
      <c r="H28" s="16">
        <f t="shared" si="0"/>
        <v>298.33333333333331</v>
      </c>
      <c r="I28" s="17">
        <f t="shared" si="1"/>
        <v>43.981056528161567</v>
      </c>
      <c r="J28" s="23">
        <f t="shared" si="2"/>
        <v>0.14742253584858628</v>
      </c>
      <c r="K28" s="17">
        <f t="shared" si="3"/>
        <v>298.33</v>
      </c>
      <c r="L28" s="19">
        <f t="shared" si="4"/>
        <v>5966.5999999999995</v>
      </c>
      <c r="M28" s="10"/>
      <c r="R28" s="11"/>
    </row>
    <row r="29" spans="1:18">
      <c r="A29" s="12">
        <f t="shared" si="5"/>
        <v>25</v>
      </c>
      <c r="B29" s="13" t="s">
        <v>39</v>
      </c>
      <c r="C29" s="12" t="s">
        <v>15</v>
      </c>
      <c r="D29" s="12">
        <v>350</v>
      </c>
      <c r="E29" s="20">
        <v>95</v>
      </c>
      <c r="F29" s="21">
        <v>135</v>
      </c>
      <c r="G29" s="21">
        <v>110</v>
      </c>
      <c r="H29" s="16">
        <f t="shared" si="0"/>
        <v>113.33333333333333</v>
      </c>
      <c r="I29" s="17">
        <f t="shared" si="1"/>
        <v>20.207259421636873</v>
      </c>
      <c r="J29" s="18">
        <f t="shared" si="2"/>
        <v>0.17829934783797241</v>
      </c>
      <c r="K29" s="17">
        <f t="shared" si="3"/>
        <v>113.33</v>
      </c>
      <c r="L29" s="19">
        <f t="shared" si="4"/>
        <v>39665.5</v>
      </c>
      <c r="M29" s="10"/>
      <c r="R29" s="11"/>
    </row>
    <row r="30" spans="1:18">
      <c r="A30" s="12">
        <f t="shared" si="5"/>
        <v>26</v>
      </c>
      <c r="B30" s="13" t="s">
        <v>40</v>
      </c>
      <c r="C30" s="12" t="s">
        <v>15</v>
      </c>
      <c r="D30" s="12">
        <v>600</v>
      </c>
      <c r="E30" s="20">
        <v>62</v>
      </c>
      <c r="F30" s="21">
        <v>54</v>
      </c>
      <c r="G30" s="21">
        <v>39</v>
      </c>
      <c r="H30" s="16">
        <f t="shared" si="0"/>
        <v>51.666666666666664</v>
      </c>
      <c r="I30" s="17">
        <f t="shared" si="1"/>
        <v>11.676186592091335</v>
      </c>
      <c r="J30" s="18">
        <f t="shared" si="2"/>
        <v>0.22599070823402587</v>
      </c>
      <c r="K30" s="17">
        <f t="shared" si="3"/>
        <v>51.67</v>
      </c>
      <c r="L30" s="19">
        <f t="shared" si="4"/>
        <v>31002</v>
      </c>
      <c r="M30" s="10"/>
      <c r="R30" s="11"/>
    </row>
    <row r="31" spans="1:18">
      <c r="A31" s="12">
        <f t="shared" si="5"/>
        <v>27</v>
      </c>
      <c r="B31" s="13" t="s">
        <v>41</v>
      </c>
      <c r="C31" s="12" t="s">
        <v>15</v>
      </c>
      <c r="D31" s="12">
        <v>200</v>
      </c>
      <c r="E31" s="20">
        <v>272</v>
      </c>
      <c r="F31" s="21">
        <v>115</v>
      </c>
      <c r="G31" s="21">
        <v>240</v>
      </c>
      <c r="H31" s="16">
        <f t="shared" si="0"/>
        <v>209</v>
      </c>
      <c r="I31" s="17">
        <f t="shared" si="1"/>
        <v>82.963847548194153</v>
      </c>
      <c r="J31" s="18">
        <f t="shared" si="2"/>
        <v>0.3969562083645653</v>
      </c>
      <c r="K31" s="17">
        <f t="shared" si="3"/>
        <v>209</v>
      </c>
      <c r="L31" s="19">
        <f t="shared" si="4"/>
        <v>41800</v>
      </c>
      <c r="M31" s="10"/>
      <c r="R31" s="11"/>
    </row>
    <row r="32" spans="1:18" ht="37.5">
      <c r="A32" s="12">
        <f t="shared" si="5"/>
        <v>28</v>
      </c>
      <c r="B32" s="13" t="s">
        <v>42</v>
      </c>
      <c r="C32" s="12" t="s">
        <v>15</v>
      </c>
      <c r="D32" s="12">
        <v>170</v>
      </c>
      <c r="E32" s="20">
        <v>210</v>
      </c>
      <c r="F32" s="21">
        <v>231</v>
      </c>
      <c r="G32" s="21">
        <v>210</v>
      </c>
      <c r="H32" s="16">
        <f t="shared" si="0"/>
        <v>217</v>
      </c>
      <c r="I32" s="17">
        <f t="shared" si="1"/>
        <v>12.124355652982141</v>
      </c>
      <c r="J32" s="18">
        <f t="shared" si="2"/>
        <v>5.5872606695770231E-2</v>
      </c>
      <c r="K32" s="17">
        <f t="shared" si="3"/>
        <v>217</v>
      </c>
      <c r="L32" s="19">
        <f t="shared" si="4"/>
        <v>36890</v>
      </c>
      <c r="M32" s="10"/>
      <c r="R32" s="11"/>
    </row>
    <row r="33" spans="1:19" ht="45" customHeight="1">
      <c r="A33" s="12">
        <f t="shared" si="5"/>
        <v>29</v>
      </c>
      <c r="B33" s="13" t="s">
        <v>43</v>
      </c>
      <c r="C33" s="12" t="s">
        <v>15</v>
      </c>
      <c r="D33" s="12">
        <v>150</v>
      </c>
      <c r="E33" s="14">
        <v>248</v>
      </c>
      <c r="F33" s="15">
        <v>272</v>
      </c>
      <c r="G33" s="15">
        <v>225</v>
      </c>
      <c r="H33" s="16">
        <f t="shared" si="0"/>
        <v>248.33333333333334</v>
      </c>
      <c r="I33" s="17">
        <f t="shared" si="1"/>
        <v>23.501772982763093</v>
      </c>
      <c r="J33" s="18">
        <f t="shared" si="2"/>
        <v>9.4638012011126552E-2</v>
      </c>
      <c r="K33" s="17">
        <f t="shared" si="3"/>
        <v>248.33</v>
      </c>
      <c r="L33" s="19">
        <f t="shared" si="4"/>
        <v>37249.5</v>
      </c>
      <c r="M33" s="10"/>
      <c r="R33" s="11"/>
    </row>
    <row r="34" spans="1:19">
      <c r="A34" s="12">
        <f t="shared" si="5"/>
        <v>30</v>
      </c>
      <c r="B34" s="13" t="s">
        <v>62</v>
      </c>
      <c r="C34" s="12" t="s">
        <v>15</v>
      </c>
      <c r="D34" s="12">
        <v>2</v>
      </c>
      <c r="E34" s="20">
        <v>132</v>
      </c>
      <c r="F34" s="21">
        <v>177</v>
      </c>
      <c r="G34" s="21">
        <v>45</v>
      </c>
      <c r="H34" s="16">
        <f t="shared" si="0"/>
        <v>118</v>
      </c>
      <c r="I34" s="17">
        <f t="shared" si="1"/>
        <v>67.104396279230471</v>
      </c>
      <c r="J34" s="18">
        <f t="shared" si="2"/>
        <v>0.5686813244002582</v>
      </c>
      <c r="K34" s="17">
        <f t="shared" si="3"/>
        <v>118</v>
      </c>
      <c r="L34" s="19">
        <f t="shared" si="4"/>
        <v>236</v>
      </c>
      <c r="M34" s="10"/>
      <c r="R34" s="11"/>
      <c r="S34" s="3">
        <v>1</v>
      </c>
    </row>
    <row r="35" spans="1:19">
      <c r="A35" s="12">
        <f t="shared" si="5"/>
        <v>31</v>
      </c>
      <c r="B35" s="13" t="s">
        <v>44</v>
      </c>
      <c r="C35" s="12" t="s">
        <v>15</v>
      </c>
      <c r="D35" s="12">
        <v>85</v>
      </c>
      <c r="E35" s="20">
        <v>192</v>
      </c>
      <c r="F35" s="21">
        <v>451</v>
      </c>
      <c r="G35" s="21">
        <v>285</v>
      </c>
      <c r="H35" s="16">
        <f t="shared" si="0"/>
        <v>309.33333333333331</v>
      </c>
      <c r="I35" s="17">
        <f t="shared" si="1"/>
        <v>131.20340442737506</v>
      </c>
      <c r="J35" s="18">
        <f t="shared" si="2"/>
        <v>0.42414893672642801</v>
      </c>
      <c r="K35" s="17">
        <f t="shared" si="3"/>
        <v>309.33</v>
      </c>
      <c r="L35" s="19">
        <f t="shared" si="4"/>
        <v>26293.05</v>
      </c>
      <c r="M35" s="10"/>
      <c r="R35" s="11"/>
    </row>
    <row r="36" spans="1:19" ht="45" customHeight="1">
      <c r="A36" s="12">
        <f t="shared" si="5"/>
        <v>32</v>
      </c>
      <c r="B36" s="13" t="s">
        <v>45</v>
      </c>
      <c r="C36" s="12" t="s">
        <v>15</v>
      </c>
      <c r="D36" s="12">
        <v>40</v>
      </c>
      <c r="E36" s="20">
        <v>560</v>
      </c>
      <c r="F36" s="21">
        <v>721</v>
      </c>
      <c r="G36" s="21">
        <v>750</v>
      </c>
      <c r="H36" s="16">
        <f t="shared" si="0"/>
        <v>677</v>
      </c>
      <c r="I36" s="17">
        <f t="shared" si="1"/>
        <v>102.35721762533407</v>
      </c>
      <c r="J36" s="18">
        <f t="shared" si="2"/>
        <v>0.15119234508911975</v>
      </c>
      <c r="K36" s="17">
        <f t="shared" si="3"/>
        <v>677</v>
      </c>
      <c r="L36" s="19">
        <f t="shared" si="4"/>
        <v>27080</v>
      </c>
      <c r="M36" s="10"/>
      <c r="R36" s="11"/>
    </row>
    <row r="37" spans="1:19">
      <c r="A37" s="12">
        <f t="shared" si="5"/>
        <v>33</v>
      </c>
      <c r="B37" s="13" t="s">
        <v>46</v>
      </c>
      <c r="C37" s="12" t="s">
        <v>15</v>
      </c>
      <c r="D37" s="12">
        <v>350</v>
      </c>
      <c r="E37" s="20">
        <v>209</v>
      </c>
      <c r="F37" s="21">
        <v>178</v>
      </c>
      <c r="G37" s="21">
        <v>170</v>
      </c>
      <c r="H37" s="16">
        <f t="shared" si="0"/>
        <v>185.66666666666666</v>
      </c>
      <c r="I37" s="17">
        <f t="shared" si="1"/>
        <v>20.599352740640501</v>
      </c>
      <c r="J37" s="18">
        <f t="shared" si="2"/>
        <v>0.11094803989572982</v>
      </c>
      <c r="K37" s="17">
        <f t="shared" si="3"/>
        <v>185.67</v>
      </c>
      <c r="L37" s="19">
        <f t="shared" si="4"/>
        <v>64984.499999999993</v>
      </c>
      <c r="M37" s="10"/>
      <c r="R37" s="11"/>
    </row>
    <row r="38" spans="1:19" ht="45" customHeight="1">
      <c r="A38" s="12">
        <f t="shared" si="5"/>
        <v>34</v>
      </c>
      <c r="B38" s="13" t="s">
        <v>47</v>
      </c>
      <c r="C38" s="12" t="s">
        <v>15</v>
      </c>
      <c r="D38" s="12">
        <v>130</v>
      </c>
      <c r="E38" s="20">
        <v>260</v>
      </c>
      <c r="F38" s="21">
        <v>304</v>
      </c>
      <c r="G38" s="21">
        <v>550</v>
      </c>
      <c r="H38" s="16">
        <f t="shared" si="0"/>
        <v>371.33333333333331</v>
      </c>
      <c r="I38" s="17">
        <f t="shared" si="1"/>
        <v>156.28606250505302</v>
      </c>
      <c r="J38" s="18">
        <f t="shared" si="2"/>
        <v>0.42087808574071733</v>
      </c>
      <c r="K38" s="17">
        <f t="shared" si="3"/>
        <v>371.33</v>
      </c>
      <c r="L38" s="19">
        <f t="shared" si="4"/>
        <v>48272.9</v>
      </c>
      <c r="M38" s="10"/>
      <c r="R38" s="11"/>
    </row>
    <row r="39" spans="1:19">
      <c r="A39" s="12">
        <f t="shared" si="5"/>
        <v>35</v>
      </c>
      <c r="B39" s="13" t="s">
        <v>48</v>
      </c>
      <c r="C39" s="12" t="s">
        <v>15</v>
      </c>
      <c r="D39" s="12">
        <v>900</v>
      </c>
      <c r="E39" s="20">
        <v>90</v>
      </c>
      <c r="F39" s="21">
        <v>112</v>
      </c>
      <c r="G39" s="21">
        <v>85</v>
      </c>
      <c r="H39" s="16">
        <f t="shared" si="0"/>
        <v>95.666666666666671</v>
      </c>
      <c r="I39" s="17">
        <f t="shared" si="1"/>
        <v>14.364307617610184</v>
      </c>
      <c r="J39" s="18">
        <f t="shared" si="2"/>
        <v>0.15014955697850366</v>
      </c>
      <c r="K39" s="17">
        <f t="shared" si="3"/>
        <v>95.67</v>
      </c>
      <c r="L39" s="19">
        <f t="shared" si="4"/>
        <v>86103</v>
      </c>
      <c r="M39" s="10"/>
      <c r="R39" s="11"/>
    </row>
    <row r="40" spans="1:19">
      <c r="A40" s="12">
        <f t="shared" si="5"/>
        <v>36</v>
      </c>
      <c r="B40" s="13" t="s">
        <v>49</v>
      </c>
      <c r="C40" s="12" t="s">
        <v>15</v>
      </c>
      <c r="D40" s="12">
        <v>70</v>
      </c>
      <c r="E40" s="20">
        <v>287</v>
      </c>
      <c r="F40" s="21">
        <v>370</v>
      </c>
      <c r="G40" s="21">
        <v>336</v>
      </c>
      <c r="H40" s="16">
        <f t="shared" si="0"/>
        <v>331</v>
      </c>
      <c r="I40" s="17">
        <f t="shared" si="1"/>
        <v>41.725292090050132</v>
      </c>
      <c r="J40" s="18">
        <f t="shared" si="2"/>
        <v>0.12605828425997018</v>
      </c>
      <c r="K40" s="17">
        <f t="shared" si="3"/>
        <v>331</v>
      </c>
      <c r="L40" s="19">
        <f t="shared" si="4"/>
        <v>23170</v>
      </c>
      <c r="M40" s="10"/>
      <c r="R40" s="11"/>
    </row>
    <row r="41" spans="1:19">
      <c r="A41" s="12">
        <f t="shared" si="5"/>
        <v>37</v>
      </c>
      <c r="B41" s="13" t="s">
        <v>50</v>
      </c>
      <c r="C41" s="12" t="s">
        <v>15</v>
      </c>
      <c r="D41" s="12">
        <v>20</v>
      </c>
      <c r="E41" s="20">
        <v>392</v>
      </c>
      <c r="F41" s="21">
        <v>590</v>
      </c>
      <c r="G41" s="21">
        <v>480</v>
      </c>
      <c r="H41" s="16">
        <f t="shared" si="0"/>
        <v>487.33333333333331</v>
      </c>
      <c r="I41" s="17">
        <f t="shared" si="1"/>
        <v>99.203494562103572</v>
      </c>
      <c r="J41" s="18">
        <f t="shared" si="2"/>
        <v>0.20356394232989788</v>
      </c>
      <c r="K41" s="17">
        <f t="shared" si="3"/>
        <v>487.33</v>
      </c>
      <c r="L41" s="19">
        <f t="shared" si="4"/>
        <v>9746.6</v>
      </c>
      <c r="M41" s="10"/>
      <c r="R41" s="11"/>
    </row>
    <row r="42" spans="1:19">
      <c r="A42" s="12">
        <f t="shared" si="5"/>
        <v>38</v>
      </c>
      <c r="B42" s="13" t="s">
        <v>51</v>
      </c>
      <c r="C42" s="12" t="s">
        <v>15</v>
      </c>
      <c r="D42" s="12">
        <v>20</v>
      </c>
      <c r="E42" s="20">
        <v>406</v>
      </c>
      <c r="F42" s="21">
        <v>410</v>
      </c>
      <c r="G42" s="21">
        <v>310</v>
      </c>
      <c r="H42" s="16">
        <f t="shared" si="0"/>
        <v>375.33333333333331</v>
      </c>
      <c r="I42" s="17">
        <f t="shared" si="1"/>
        <v>56.615663321499142</v>
      </c>
      <c r="J42" s="18">
        <f t="shared" si="2"/>
        <v>0.1508410212828574</v>
      </c>
      <c r="K42" s="17">
        <f t="shared" si="3"/>
        <v>375.33</v>
      </c>
      <c r="L42" s="19">
        <f t="shared" si="4"/>
        <v>7506.5999999999995</v>
      </c>
      <c r="M42" s="10"/>
      <c r="R42" s="11"/>
    </row>
    <row r="43" spans="1:19">
      <c r="A43" s="12">
        <f t="shared" si="5"/>
        <v>39</v>
      </c>
      <c r="B43" s="13" t="s">
        <v>52</v>
      </c>
      <c r="C43" s="12" t="s">
        <v>15</v>
      </c>
      <c r="D43" s="12">
        <v>120</v>
      </c>
      <c r="E43" s="20">
        <v>280</v>
      </c>
      <c r="F43" s="21">
        <v>340</v>
      </c>
      <c r="G43" s="21">
        <v>276</v>
      </c>
      <c r="H43" s="16">
        <f t="shared" si="0"/>
        <v>298.66666666666669</v>
      </c>
      <c r="I43" s="17">
        <f t="shared" si="1"/>
        <v>35.851545759330008</v>
      </c>
      <c r="J43" s="18">
        <f t="shared" si="2"/>
        <v>0.12003865767632814</v>
      </c>
      <c r="K43" s="17">
        <f t="shared" si="3"/>
        <v>298.67</v>
      </c>
      <c r="L43" s="19">
        <f t="shared" si="4"/>
        <v>35840.400000000001</v>
      </c>
      <c r="M43" s="10"/>
      <c r="R43" s="11"/>
    </row>
    <row r="44" spans="1:19">
      <c r="A44" s="12">
        <f t="shared" si="5"/>
        <v>40</v>
      </c>
      <c r="B44" s="13" t="s">
        <v>53</v>
      </c>
      <c r="C44" s="12" t="s">
        <v>15</v>
      </c>
      <c r="D44" s="12">
        <v>90</v>
      </c>
      <c r="E44" s="20">
        <v>804</v>
      </c>
      <c r="F44" s="21">
        <v>775</v>
      </c>
      <c r="G44" s="21">
        <v>620</v>
      </c>
      <c r="H44" s="16">
        <f t="shared" si="0"/>
        <v>733</v>
      </c>
      <c r="I44" s="17">
        <f t="shared" si="1"/>
        <v>98.929267661294247</v>
      </c>
      <c r="J44" s="18">
        <f t="shared" si="2"/>
        <v>0.13496489449016952</v>
      </c>
      <c r="K44" s="17">
        <f t="shared" si="3"/>
        <v>733</v>
      </c>
      <c r="L44" s="19">
        <f t="shared" si="4"/>
        <v>65970</v>
      </c>
      <c r="M44" s="10"/>
      <c r="R44" s="11"/>
    </row>
    <row r="45" spans="1:19" ht="17.25" customHeight="1">
      <c r="A45" s="12">
        <f t="shared" si="5"/>
        <v>41</v>
      </c>
      <c r="B45" s="13" t="s">
        <v>54</v>
      </c>
      <c r="C45" s="12" t="s">
        <v>15</v>
      </c>
      <c r="D45" s="12">
        <v>100</v>
      </c>
      <c r="E45" s="20">
        <v>802</v>
      </c>
      <c r="F45" s="21">
        <v>725</v>
      </c>
      <c r="G45" s="21">
        <v>620</v>
      </c>
      <c r="H45" s="16">
        <f t="shared" si="0"/>
        <v>715.66666666666663</v>
      </c>
      <c r="I45" s="17">
        <f t="shared" si="1"/>
        <v>91.358269102109048</v>
      </c>
      <c r="J45" s="18">
        <f t="shared" si="2"/>
        <v>0.12765477750644022</v>
      </c>
      <c r="K45" s="17">
        <f t="shared" si="3"/>
        <v>715.67</v>
      </c>
      <c r="L45" s="19">
        <f t="shared" si="4"/>
        <v>71567</v>
      </c>
      <c r="M45" s="10"/>
      <c r="R45" s="11"/>
    </row>
    <row r="46" spans="1:19">
      <c r="A46" s="12">
        <f t="shared" si="5"/>
        <v>42</v>
      </c>
      <c r="B46" s="13" t="s">
        <v>55</v>
      </c>
      <c r="C46" s="12" t="s">
        <v>15</v>
      </c>
      <c r="D46" s="12">
        <v>50</v>
      </c>
      <c r="E46" s="20">
        <v>556</v>
      </c>
      <c r="F46" s="21">
        <v>520</v>
      </c>
      <c r="G46" s="21">
        <v>510</v>
      </c>
      <c r="H46" s="16">
        <f t="shared" si="0"/>
        <v>528.66666666666663</v>
      </c>
      <c r="I46" s="17">
        <f t="shared" si="1"/>
        <v>24.193663082165404</v>
      </c>
      <c r="J46" s="18">
        <f t="shared" si="2"/>
        <v>4.576354933574793E-2</v>
      </c>
      <c r="K46" s="17">
        <f t="shared" si="3"/>
        <v>528.66999999999996</v>
      </c>
      <c r="L46" s="19">
        <f t="shared" si="4"/>
        <v>26433.499999999996</v>
      </c>
      <c r="M46" s="10"/>
      <c r="R46" s="11"/>
    </row>
    <row r="47" spans="1:19">
      <c r="A47" s="12">
        <f t="shared" si="5"/>
        <v>43</v>
      </c>
      <c r="B47" s="13" t="s">
        <v>56</v>
      </c>
      <c r="C47" s="12" t="s">
        <v>15</v>
      </c>
      <c r="D47" s="12">
        <v>60</v>
      </c>
      <c r="E47" s="20">
        <v>689</v>
      </c>
      <c r="F47" s="21">
        <v>800</v>
      </c>
      <c r="G47" s="21">
        <v>510</v>
      </c>
      <c r="H47" s="16">
        <f t="shared" si="0"/>
        <v>666.33333333333337</v>
      </c>
      <c r="I47" s="17">
        <f t="shared" si="1"/>
        <v>146.32270272699782</v>
      </c>
      <c r="J47" s="18">
        <f t="shared" si="2"/>
        <v>0.2195938510160047</v>
      </c>
      <c r="K47" s="17">
        <f t="shared" si="3"/>
        <v>666.33</v>
      </c>
      <c r="L47" s="19">
        <f t="shared" si="4"/>
        <v>39979.800000000003</v>
      </c>
      <c r="M47" s="10"/>
      <c r="R47" s="11"/>
    </row>
    <row r="48" spans="1:19" ht="45" customHeight="1">
      <c r="A48" s="12">
        <f t="shared" si="5"/>
        <v>44</v>
      </c>
      <c r="B48" s="13" t="s">
        <v>57</v>
      </c>
      <c r="C48" s="12" t="s">
        <v>58</v>
      </c>
      <c r="D48" s="12">
        <v>1000</v>
      </c>
      <c r="E48" s="20">
        <v>70</v>
      </c>
      <c r="F48" s="21">
        <v>74</v>
      </c>
      <c r="G48" s="21">
        <v>70</v>
      </c>
      <c r="H48" s="16">
        <f t="shared" si="0"/>
        <v>71.333333333333329</v>
      </c>
      <c r="I48" s="17">
        <f t="shared" si="1"/>
        <v>2.3094010767585034</v>
      </c>
      <c r="J48" s="18">
        <f t="shared" si="2"/>
        <v>3.2374781449885565E-2</v>
      </c>
      <c r="K48" s="17">
        <f t="shared" si="3"/>
        <v>71.33</v>
      </c>
      <c r="L48" s="19">
        <f t="shared" si="4"/>
        <v>71330</v>
      </c>
      <c r="M48" s="10"/>
      <c r="R48" s="11"/>
    </row>
    <row r="49" spans="1:18" ht="45" customHeight="1">
      <c r="A49" s="12">
        <f t="shared" si="5"/>
        <v>45</v>
      </c>
      <c r="B49" s="13" t="s">
        <v>59</v>
      </c>
      <c r="C49" s="12" t="s">
        <v>58</v>
      </c>
      <c r="D49" s="12">
        <v>150</v>
      </c>
      <c r="E49" s="20">
        <v>120</v>
      </c>
      <c r="F49" s="21">
        <v>115</v>
      </c>
      <c r="G49" s="21">
        <v>125</v>
      </c>
      <c r="H49" s="16">
        <f t="shared" si="0"/>
        <v>120</v>
      </c>
      <c r="I49" s="17">
        <f t="shared" si="1"/>
        <v>5</v>
      </c>
      <c r="J49" s="18">
        <f t="shared" si="2"/>
        <v>4.1666666666666664E-2</v>
      </c>
      <c r="K49" s="17">
        <f t="shared" si="3"/>
        <v>120</v>
      </c>
      <c r="L49" s="19">
        <f t="shared" si="4"/>
        <v>18000</v>
      </c>
      <c r="M49" s="10"/>
      <c r="R49" s="11"/>
    </row>
    <row r="50" spans="1:18" ht="39" customHeight="1">
      <c r="A50" s="12">
        <f t="shared" si="5"/>
        <v>46</v>
      </c>
      <c r="B50" s="13" t="s">
        <v>60</v>
      </c>
      <c r="C50" s="12" t="s">
        <v>58</v>
      </c>
      <c r="D50" s="12">
        <v>200</v>
      </c>
      <c r="E50" s="20">
        <v>130</v>
      </c>
      <c r="F50" s="21">
        <v>128</v>
      </c>
      <c r="G50" s="21">
        <v>125</v>
      </c>
      <c r="H50" s="16">
        <f t="shared" si="0"/>
        <v>127.66666666666667</v>
      </c>
      <c r="I50" s="17">
        <f t="shared" si="1"/>
        <v>2.5166114784235836</v>
      </c>
      <c r="J50" s="18">
        <f t="shared" si="2"/>
        <v>1.9712361449793082E-2</v>
      </c>
      <c r="K50" s="17">
        <f t="shared" si="3"/>
        <v>127.67</v>
      </c>
      <c r="L50" s="19">
        <f t="shared" si="4"/>
        <v>25534</v>
      </c>
      <c r="M50" s="10"/>
      <c r="R50" s="11"/>
    </row>
    <row r="51" spans="1:18" ht="21.75" customHeight="1">
      <c r="A51" s="12">
        <f t="shared" si="5"/>
        <v>47</v>
      </c>
      <c r="B51" s="13" t="s">
        <v>63</v>
      </c>
      <c r="C51" s="12" t="s">
        <v>15</v>
      </c>
      <c r="D51" s="12">
        <v>10</v>
      </c>
      <c r="E51" s="22">
        <v>275.64999999999998</v>
      </c>
      <c r="F51" s="35">
        <v>352</v>
      </c>
      <c r="G51" s="35">
        <v>266.52</v>
      </c>
      <c r="H51" s="16">
        <f t="shared" si="0"/>
        <v>298.05666666666667</v>
      </c>
      <c r="I51" s="17">
        <f t="shared" si="1"/>
        <v>46.938807327555025</v>
      </c>
      <c r="J51" s="18">
        <f t="shared" si="2"/>
        <v>0.15748282986754764</v>
      </c>
      <c r="K51" s="17">
        <f t="shared" si="3"/>
        <v>298.06</v>
      </c>
      <c r="L51" s="19">
        <f t="shared" si="4"/>
        <v>2980.6</v>
      </c>
      <c r="M51" s="10"/>
      <c r="R51" s="11"/>
    </row>
    <row r="52" spans="1:18" ht="45" customHeight="1">
      <c r="A52" s="24"/>
      <c r="B52" s="24" t="s">
        <v>61</v>
      </c>
      <c r="C52" s="24"/>
      <c r="D52" s="25"/>
      <c r="E52" s="26"/>
      <c r="F52" s="26"/>
      <c r="G52" s="26"/>
      <c r="H52" s="16"/>
      <c r="I52" s="27">
        <f t="shared" ref="I52:L52" si="6">SUM(I5:I51)</f>
        <v>3322.8361325634287</v>
      </c>
      <c r="J52" s="27">
        <f t="shared" si="6"/>
        <v>10.337173773154873</v>
      </c>
      <c r="K52" s="27">
        <f t="shared" si="6"/>
        <v>14921.699999999999</v>
      </c>
      <c r="L52" s="27">
        <f t="shared" si="6"/>
        <v>1092243.8885000001</v>
      </c>
      <c r="M52" s="10"/>
      <c r="R52" s="11"/>
    </row>
    <row r="53" spans="1:18" ht="18" customHeight="1">
      <c r="A53" s="11"/>
      <c r="B53" s="11"/>
      <c r="C53" s="28"/>
      <c r="D53" s="29"/>
      <c r="E53" s="30"/>
      <c r="F53" s="30"/>
      <c r="G53" s="30"/>
      <c r="H53" s="31"/>
      <c r="I53" s="32"/>
      <c r="J53" s="33"/>
      <c r="L53" s="34"/>
      <c r="M53" s="10"/>
      <c r="R53" s="11"/>
    </row>
    <row r="54" spans="1:18" ht="186" customHeight="1">
      <c r="A54" s="39" t="s">
        <v>64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</row>
  </sheetData>
  <autoFilter ref="A2:L52" xr:uid="{00000000-0009-0000-0000-000000000000}"/>
  <mergeCells count="2">
    <mergeCell ref="E3:H3"/>
    <mergeCell ref="A54:L54"/>
  </mergeCells>
  <pageMargins left="0.35433070866141703" right="0.31496062992126" top="0.98425196850393704" bottom="0.98425196850393704" header="0.511811023622047" footer="0.511811023622047"/>
  <pageSetup paperSize="9" scale="5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НМЦК!_Hlk99372650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Григорий Филькин</cp:lastModifiedBy>
  <cp:revision>1</cp:revision>
  <dcterms:created xsi:type="dcterms:W3CDTF">2023-02-05T16:33:00Z</dcterms:created>
  <dcterms:modified xsi:type="dcterms:W3CDTF">2026-08-28T08:51:06Z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BC1BF315E5AA4BB49FF3BE0700A8865E_13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