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-fs2.vdi.rt.gslb\Profiles_PR_06\Profiles\alexey.sidorov\Downloads\2026\RFI\Салехард\"/>
    </mc:Choice>
  </mc:AlternateContent>
  <bookViews>
    <workbookView xWindow="240" yWindow="60" windowWidth="20955" windowHeight="9720" tabRatio="500"/>
  </bookViews>
  <sheets>
    <sheet name="ДВ аб к расчету" sheetId="1" r:id="rId1"/>
  </sheets>
  <definedNames>
    <definedName name="Excel_BuiltIn_Print_Area_11">#REF!</definedName>
    <definedName name="Excel_BuiltIn_Print_Area_12">#REF!</definedName>
    <definedName name="Excel_BuiltIn_Print_Area_21">#REF!</definedName>
    <definedName name="_xlnm.Print_Area" localSheetId="0">'ДВ аб к расчету'!$A$1:$D$114</definedName>
  </definedNames>
  <calcPr calcId="162913"/>
  <extLst>
    <ext uri="smNativeData">
      <pm:revision xmlns:pm="smNativeData" day="1787052789" val="1224" rev="124" rev64="64" revOS="3" revMin="124" revMax="0"/>
      <pm:docPrefs xmlns:pm="smNativeData" id="1787052789" fixedDigits="0" showNotice="1" showFrameBounds="1" autoChart="1" recalcOnPrint="1" recalcOnCopy="1" finalRounding="1" compatTextArt="1" tab="567" useDefinedPrintRange="1" printArea="currentSheet"/>
      <pm:compatibility xmlns:pm="smNativeData" id="1787052789" overlapCells="1"/>
      <pm:defCurrency xmlns:pm="smNativeData" id="1787052789"/>
    </ext>
  </extLst>
</workbook>
</file>

<file path=xl/calcChain.xml><?xml version="1.0" encoding="utf-8"?>
<calcChain xmlns="http://schemas.openxmlformats.org/spreadsheetml/2006/main">
  <c r="D108" i="1" l="1"/>
  <c r="D105" i="1"/>
  <c r="D104" i="1"/>
  <c r="D103" i="1"/>
  <c r="D102" i="1"/>
  <c r="D100" i="1"/>
  <c r="D60" i="1"/>
  <c r="D59" i="1"/>
  <c r="D52" i="1"/>
  <c r="D26" i="1"/>
  <c r="D27" i="1" s="1"/>
  <c r="D16" i="1"/>
  <c r="D15" i="1"/>
</calcChain>
</file>

<file path=xl/sharedStrings.xml><?xml version="1.0" encoding="utf-8"?>
<sst xmlns="http://schemas.openxmlformats.org/spreadsheetml/2006/main" count="280" uniqueCount="197">
  <si>
    <t>ТЕХНИЧЕСКОЕ ЗАДАНИЕ</t>
  </si>
  <si>
    <t>на выполнение работ по ремонту автомобильной дороги Сургут - Салехард, участок Надым - Салехард, в том числе зимник (строящаяся)</t>
  </si>
  <si>
    <t>№ п/п</t>
  </si>
  <si>
    <t>Намечаемые работ</t>
  </si>
  <si>
    <t>Ед. изм.</t>
  </si>
  <si>
    <t>Объем</t>
  </si>
  <si>
    <t xml:space="preserve">1. Организация дорожного движения в месте производства работ (монтаж и демонтаж - 1 раз) </t>
  </si>
  <si>
    <t>1.1 Временные дорожные знаки на металлических стойках</t>
  </si>
  <si>
    <t>1.1.1</t>
  </si>
  <si>
    <t>Установка и демонтаж временных дорожных знаков на металлических стойках - щиты II типоразмера на жёлтом фоне с плёнкой класса В  (стоимость материалов с 10-ти кратной оборачиваемостью)</t>
  </si>
  <si>
    <t xml:space="preserve">шт. </t>
  </si>
  <si>
    <t>1.1.2</t>
  </si>
  <si>
    <t>Стойка для дорожных знаков, окрашенная, диаметр 57 мм, толщина стенки 3 мм, длина 2500 мм (10-кратная оборачиваемость)</t>
  </si>
  <si>
    <t>шт.</t>
  </si>
  <si>
    <t>1.1.3</t>
  </si>
  <si>
    <t>Установка дополнительных щитков дорожных знаков</t>
  </si>
  <si>
    <t>шт. щитков</t>
  </si>
  <si>
    <t>1.1.4</t>
  </si>
  <si>
    <t>Знаки дорожные на оцинкованной подоснове со световозвращающей плёнкой типа В предупреждающие, размером 900×900×900 мм 1.20.2, 1.20.3, 1.25 (10-кратная оборачиваемость)</t>
  </si>
  <si>
    <t>1.1.5</t>
  </si>
  <si>
    <t>Знаки дорожные на оцинкованной подоснове со световозвращающей плёнкой типа В запрещающие, круг диаметром 700 мм 3.20, 3.24, 3.31 (10-кратная оборачиваемость)</t>
  </si>
  <si>
    <t>1.1.6</t>
  </si>
  <si>
    <t>Знаки дорожные на оцинкованной подоснове со световозвращающей плёнкой типа В предписывающие, круг диаметром 700 мм 4.2.2 (10-кратная оборачиваемость)</t>
  </si>
  <si>
    <t>1.1.7</t>
  </si>
  <si>
    <t>Знаки приоритета 2.6 круг диаметр 700 мм на оцинкованной подоснове со световозвращающей плёнкой типа В (10-кратная оборачиваемость)</t>
  </si>
  <si>
    <t>1.1.8</t>
  </si>
  <si>
    <t xml:space="preserve">Знаки приоритета 2.7 квадрат 700х700 мм на оцинкованной подоснове со световозвращающей плёнкой типа В (10-кратная оборачиваемость) </t>
  </si>
  <si>
    <t>1.1.9</t>
  </si>
  <si>
    <t>Знаки дорожные на оцинкованной подоснове со световозвращающей плёнкой типа В дополнительной информации (таблички), размером 350×700 мм 8.2.1 (10-кратная оборачиваемость)</t>
  </si>
  <si>
    <t>1.1.10</t>
  </si>
  <si>
    <t>Транспортировка стоек и щитков дорожных знаков с базы на объект на расстояние 158 км</t>
  </si>
  <si>
    <t>т. металлок.</t>
  </si>
  <si>
    <t>1.1.11</t>
  </si>
  <si>
    <t>Транспортировка стоек и щитков дорожных знаков на базу на расстояние 158 км, по окончанию ремонтных работ</t>
  </si>
  <si>
    <t>2. Устройство присыпных берм</t>
  </si>
  <si>
    <t>2.1</t>
  </si>
  <si>
    <t xml:space="preserve">Устройство присыпных берм бульдозерами с уплотнением грунта (Песок природный для строительных работ II класс, средний) пневматическими трамбовками с транспортировкой на расстояние 55 км (Карьер грунта 1121 км). </t>
  </si>
  <si>
    <t>м3</t>
  </si>
  <si>
    <t>2.1.1</t>
  </si>
  <si>
    <t>Песок природный для строительных работ II класс, средний</t>
  </si>
  <si>
    <t>2.2</t>
  </si>
  <si>
    <t>Планировка вручную откосов и площадки присыпных берм</t>
  </si>
  <si>
    <t>м2</t>
  </si>
  <si>
    <t>2.3</t>
  </si>
  <si>
    <t>Укрепление откосов засевом трав механизированным способом с отсыпкой ТПС (торф-60%, песок-40%), толщиной 0,10 м (торф покупной) (расход семян 22г/м2)</t>
  </si>
  <si>
    <t>3. Наружное электроосвещение</t>
  </si>
  <si>
    <t>3.1.</t>
  </si>
  <si>
    <t>Установка опор наружного освещения металлических: фланцевых (Демонтаж)</t>
  </si>
  <si>
    <t>шт</t>
  </si>
  <si>
    <t>3.2.</t>
  </si>
  <si>
    <t>Установка закладных деталей весом: свыше 20 кг (Демонтаж)</t>
  </si>
  <si>
    <t>т</t>
  </si>
  <si>
    <t>3.3.</t>
  </si>
  <si>
    <t>Бурение ям ∅0,5 м глубиной L=5,15 м в грунтах I группы бурильно-крановой машиной на автомобильном ходу</t>
  </si>
  <si>
    <t>3.4.</t>
  </si>
  <si>
    <t>Бурение ям ∅0,6 м глубиной L=6,15 м в грунтах I группы бурильно-крановой машиной на автомобильном ходу</t>
  </si>
  <si>
    <t>3.5.</t>
  </si>
  <si>
    <t>Устройство подушки из щебня не менее М1200 для строительных работ, фракции 20-40 мм, h=0,2м</t>
  </si>
  <si>
    <t>3.6.</t>
  </si>
  <si>
    <t>Установка закладных деталей фундаментов опор типа: 
- ЗДФ-0,219-5,0-б - 24 шт (145 кг/шт);
- ЗДФ-0,325-5,0-б - 18 шт (334 кг/шт);                                                                                                                 
- ЗДФ-0,219-6,0-б - 4 шт (174 кг/шт);                                                                                                                                                               - - ЗДФ-0,325-5,0-б - 8 шт (400 кг/шт).</t>
  </si>
  <si>
    <t>3.7.</t>
  </si>
  <si>
    <t>Бетонирование закладных деталей фундамента бетоном марки В22,5 W6 F200</t>
  </si>
  <si>
    <t>3.8.</t>
  </si>
  <si>
    <t xml:space="preserve">Установка опор наружного освещения металлических: фланцевых
- СФГ‑400‑10,0‑02‑Ц  - 24 шт (186,3 кг/шт);
- ОГС-1,0-10-02-Ц - 18 шт (338,5 кг/шт);
- ОГС-1,0-12,0-02-г.ц. - 2 шт (434,6 кг/шт). </t>
  </si>
  <si>
    <t>3.9.</t>
  </si>
  <si>
    <t>Установка опор наружного освещения металлических: фланцевых консольных                                                           -- Консоль K-0,219-2,0-б - 4 шт (108 кг/шт);                                                                                                                                    -- Консоль K-0,325-2,0-б - 6 шт (243 кг/шт);                                                                                                                     
- ОГС-0,4-12,0-02-г.ц. - 4 шт (298 кг/шт);                                                                                                                        
- ОГС-1,0-12,0-02-г.ц. - 6 шт (434,6 кг/шт).</t>
  </si>
  <si>
    <t>3.10.</t>
  </si>
  <si>
    <t>Обратная засыпка вынутым грунтом вручную (грунт I группы)</t>
  </si>
  <si>
    <t>3.11.</t>
  </si>
  <si>
    <t>Разравнивание грунта бульдозером 130 л.с. в полосе отвода</t>
  </si>
  <si>
    <t>3.12.</t>
  </si>
  <si>
    <t>Вертикальная разметка на самоклеящейся световозвращающей пленке тип Б, класса I б по ГОСТ 32945-2014 (разметка 2.1.1), 1300х300мм</t>
  </si>
  <si>
    <t>Дорожный рабочий 1-ого разряда (15 минут на наклеивание)</t>
  </si>
  <si>
    <t>чел-час</t>
  </si>
  <si>
    <t>3.13.</t>
  </si>
  <si>
    <t>Монтаж шильды нумерации опоры на оцинкованной основе с самоклеющейся световозвращающей пленкой класса I б по ГОСТ 32945-2014, 200х150мм, высота цифр 82 мм, крепление на заклепки (0,3 кг/шт.)</t>
  </si>
  <si>
    <t xml:space="preserve"> 4. Монтаж ШУНО</t>
  </si>
  <si>
    <t>4.1.</t>
  </si>
  <si>
    <t>Установка шкафа наружного освещения</t>
  </si>
  <si>
    <t>4.2.</t>
  </si>
  <si>
    <t xml:space="preserve">Шкаф наружного освещения (трехфазный), в составе с автоматизированной системой управления наружным освещением (35 кг/шт) </t>
  </si>
  <si>
    <t>4.3.</t>
  </si>
  <si>
    <t>Комплект крепления ШНО (1 кг/комплект).</t>
  </si>
  <si>
    <t>компл.</t>
  </si>
  <si>
    <t>5. Кабели и провода</t>
  </si>
  <si>
    <t>5.1.</t>
  </si>
  <si>
    <t>Подвеска самонесущих изолированных проводов (3х50+1х54,6+1х16-0,6/1) напряжением от 0,4 кВ с использованием автогидроподъемника</t>
  </si>
  <si>
    <t>м</t>
  </si>
  <si>
    <t>5.1.1</t>
  </si>
  <si>
    <t>Провод СИП-2 3х50+1х54,6+1х16-0,6/1 (расход 1,045, вес 0,732 тн. на 1 км)</t>
  </si>
  <si>
    <t>6. Светотехническая часть и металлоконструкции</t>
  </si>
  <si>
    <t>6.1.</t>
  </si>
  <si>
    <t xml:space="preserve">Установка светильников светодиодных:
- Светильник светодиодный 100 v2 U-D25 5000K V DIM NEMA, мощностью 100 Вт - 17 шт (5,5 кг/шт) 
- Светильник светодиодный 150 v2 U-D25 5000K V DIM NEMA, мощностью 150 Вт - 25 шт (5,5 кг/шт) </t>
  </si>
  <si>
    <t>6.2.</t>
  </si>
  <si>
    <t>Установка кронштейнов однорожковых К1-1,5-2,5-1-1  ( вес 1 штуки 20 кг)</t>
  </si>
  <si>
    <t>6.3.</t>
  </si>
  <si>
    <t xml:space="preserve">Установка прожекторов светодиодных:
- Прожектор 120 40° U-D25 5000K V DIM мощностью 120 Вт - 24 шт (6 кг/шт).
</t>
  </si>
  <si>
    <t>6.4.</t>
  </si>
  <si>
    <t>Кронштейн Т-образный оцинкованный, высота 2000 мм, вылет 2000 мм (19 кг/шт).</t>
  </si>
  <si>
    <t>6.5.</t>
  </si>
  <si>
    <t>Установка пускорегулирующих аппаратов на светильниках</t>
  </si>
  <si>
    <t>6.6.</t>
  </si>
  <si>
    <t>Кабель силовой КГ-ХЛ 3х1,5 (0,143 кг/м)</t>
  </si>
  <si>
    <t>6.7.</t>
  </si>
  <si>
    <t>Провод установочный ПуГВ 1х10-450/750 (вес 0,110 тн. на 1 км)</t>
  </si>
  <si>
    <t>7. Линейная арматура</t>
  </si>
  <si>
    <t>Арматура для промежуточного крепления СИП-2 - 32 компл.</t>
  </si>
  <si>
    <t>7.1.</t>
  </si>
  <si>
    <t>Комплект промежуточной подвески для подвешивания самонесущих кабелей сечением 16-95 мм2, предельная нагрузка 12-20 кН в составе кронштейн из высокопрочного коррозионностойкого алюминиевого сплава и пластикового подвеса
Комплект промежуточной подвески ES 1500 E</t>
  </si>
  <si>
    <t>7.2.</t>
  </si>
  <si>
    <t>Лента крепления из нержавеющей стали в пластмассовой коробке с кабельной бухтой, ширина 20 мм, толщина 0,7 мм, длина 50 м</t>
  </si>
  <si>
    <t>7.3.</t>
  </si>
  <si>
    <t>Скрепа для фиксации ленты NC 20</t>
  </si>
  <si>
    <t>7.4.</t>
  </si>
  <si>
    <t>Хомуты нейлоновые кабельные стяжные, диаметр 10-45 мм, длина 175 мм</t>
  </si>
  <si>
    <t>Арматура для концевого крепления СИП-2 - 6 компл.</t>
  </si>
  <si>
    <t>7.5.</t>
  </si>
  <si>
    <t>Зажим анкерный для крепления кабеля сечением от 50 до 70 мм2, предельная нагрузка 15 кН
Зажим анкерный РА 1500</t>
  </si>
  <si>
    <t>7.6.</t>
  </si>
  <si>
    <t>Крюк стальной оцинкованный универсальный, диаметр крюка 16 мм, в комплекте с 6 шурупами с шестигранными головками размером 6х50 мм, с 6 дюбелями размером 10х50 мм
Кронштейн анкерный CF16</t>
  </si>
  <si>
    <t>7.7.</t>
  </si>
  <si>
    <t>7.8.</t>
  </si>
  <si>
    <t>7.9.</t>
  </si>
  <si>
    <t>Арматура для анкерного крепления СИП-2 - 16 компл.</t>
  </si>
  <si>
    <t>7.10.</t>
  </si>
  <si>
    <t>7.11.</t>
  </si>
  <si>
    <t>7.12.</t>
  </si>
  <si>
    <t>7.13.</t>
  </si>
  <si>
    <t>7.14.</t>
  </si>
  <si>
    <t>Линейная арматура СИП</t>
  </si>
  <si>
    <t>7.15.</t>
  </si>
  <si>
    <t>Колпачки изолирующие, диапазон сечений 16-150 мм2
Герметичный колпачок CE 25.150</t>
  </si>
  <si>
    <t>7.16.</t>
  </si>
  <si>
    <t>Зажим прокалывающий Р4 1,5-10/6-95</t>
  </si>
  <si>
    <t>7.17.</t>
  </si>
  <si>
    <t>Зажимы ответвительные с проводами ответвлений сечением 16-95 мм2
Зажим ответвительный P 71</t>
  </si>
  <si>
    <t>7.18.</t>
  </si>
  <si>
    <t>Зажим ответвительный P 70 25-150/25-95 (0,142 кг/шт)</t>
  </si>
  <si>
    <t>7.19.</t>
  </si>
  <si>
    <t>Наконечник ТМЛ (0,032 кг/шт)</t>
  </si>
  <si>
    <t>7.20.</t>
  </si>
  <si>
    <t>Зажим для временного заземления PC 481 комплект P 645  (0,210 кг/шт).</t>
  </si>
  <si>
    <t>7.21.</t>
  </si>
  <si>
    <t>Бандажи дистанционные для фасадного крепления СИП диаметром 45 мм2</t>
  </si>
  <si>
    <t>7.22.</t>
  </si>
  <si>
    <t>7.23.</t>
  </si>
  <si>
    <t>Скрепы для фиксации на промежуточных опорах, размер 20 мм</t>
  </si>
  <si>
    <t>7.24.</t>
  </si>
  <si>
    <t>Хомуты-стяжки кабельные нейлоновые, размеры 8,0х250 мм</t>
  </si>
  <si>
    <t>Установка ОПН-0,4 на провод СИП-2 - 4 компл.</t>
  </si>
  <si>
    <t>7.25.</t>
  </si>
  <si>
    <t>Монтаж ограничителей перенапряжения нелинейных (ОПН) на линиях электропередачи до 10 кВ: с использованием автогидроподъемника</t>
  </si>
  <si>
    <t>опор</t>
  </si>
  <si>
    <t>7.26.</t>
  </si>
  <si>
    <t>Ограничитель перенапряжения (OP 600/28) компл. с P 645 (0,275 кг/шт)</t>
  </si>
  <si>
    <t>7.27.</t>
  </si>
  <si>
    <t>Провод антенный МГ, сечение 10 мм2</t>
  </si>
  <si>
    <t>7.28.</t>
  </si>
  <si>
    <t>Прокат стальной горячекатаный круглый, марки стали 09Г2С, 12Г2С, диаметр 10-29 мм</t>
  </si>
  <si>
    <t>7.29.</t>
  </si>
  <si>
    <t>7.30.</t>
  </si>
  <si>
    <t>7.31.</t>
  </si>
  <si>
    <t>Зажимы плашечные для соединения неизолированных алюминиевых проводников сечением 10-50 мм2 и медных проводников сечением 1,5-10 мм2, обработанные смазкой антиоксидантом
Зажим плашечный CD 35</t>
  </si>
  <si>
    <t>8. Заземление</t>
  </si>
  <si>
    <t>Монтаж системы заземления - 5 компл.</t>
  </si>
  <si>
    <t>8.1.</t>
  </si>
  <si>
    <t>Разработка грунта вручную в траншеях глубиной до 2 м без креплений с откосами, группа грунтов: 1</t>
  </si>
  <si>
    <t>8.2.</t>
  </si>
  <si>
    <t>Заземлитель вертикальный из круглой стали диаметром: 16 мм</t>
  </si>
  <si>
    <t>8.3.</t>
  </si>
  <si>
    <t>Сталь арматурная горячекатаная гладкая, класс A-I, диаметр 16 мм</t>
  </si>
  <si>
    <t>8.4.</t>
  </si>
  <si>
    <t>Заземлитель горизонтальный из стали: полосовой сечением 160 мм2</t>
  </si>
  <si>
    <t>8.5.</t>
  </si>
  <si>
    <t>Прокат листовой горячекатаный, марки стали Ст3сп, Ст3пс, ширина 1200-3000 мм, толщина 1-8 мм</t>
  </si>
  <si>
    <t>8.6.</t>
  </si>
  <si>
    <t>Засыпка вручную траншей, пазух котлованов и ям, группа грунтов: 1</t>
  </si>
  <si>
    <t>Заземление шкафа ШНО -1 шт</t>
  </si>
  <si>
    <t>8.7.</t>
  </si>
  <si>
    <t>Проводник заземляющий открыто по строительным основаниям: из полосовой стали сечением 160 мм2</t>
  </si>
  <si>
    <t>8.8.</t>
  </si>
  <si>
    <t>9. Пусконаладочные работы</t>
  </si>
  <si>
    <t>9.1.</t>
  </si>
  <si>
    <t>Измерение сопротивления растеканию тока: заземлителя</t>
  </si>
  <si>
    <t>измерение</t>
  </si>
  <si>
    <t>9.2.</t>
  </si>
  <si>
    <t>Проверка наличия цепи между заземлителями и заземленными элементами</t>
  </si>
  <si>
    <t>измерений</t>
  </si>
  <si>
    <t>9.3.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</si>
  <si>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</si>
  <si>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9.4.</t>
  </si>
  <si>
    <t>Замер полного сопротивления цепи "фаза-нуль"</t>
  </si>
  <si>
    <t>9.5.</t>
  </si>
  <si>
    <t>Комплексная наладка АС: III категории сложности</t>
  </si>
  <si>
    <t>система</t>
  </si>
  <si>
    <t xml:space="preserve">• Место производства работ: автомобильная дорога  Сургут - Салехард, участок Надым - Салехард, в том числе зимник (строящаяся): км 1172+000 - км 1172+800, площадка ДРП на км 1172+400 </t>
  </si>
  <si>
    <t>• Работы производятся на одной половине проезжей части при систематическом движении транспорта по другой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</si>
</sst>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\-??_);_(@_)"/>
    <numFmt numFmtId="167" formatCode="#,##0.000"/>
    <numFmt numFmtId="168" formatCode="#,##0.0"/>
    <numFmt numFmtId="169" formatCode="#,##0.00000"/>
  </numFmts>
  <fonts count="14" x14ac:knownFonts="1">
    <font>
      <sz val="10"/>
      <color rgb="FF000000"/>
      <name val="Arial"/>
      <family val="1"/>
    </font>
    <font>
      <b/>
      <sz val="12"/>
      <color rgb="FF000000"/>
      <name val="Arial"/>
      <family val="1"/>
    </font>
    <font>
      <b/>
      <i/>
      <sz val="12"/>
      <color rgb="FF000000"/>
      <name val="Arial"/>
      <family val="1"/>
    </font>
    <font>
      <sz val="11"/>
      <color rgb="FF000000"/>
      <name val="Arial"/>
      <family val="1"/>
    </font>
    <font>
      <sz val="12"/>
      <color rgb="FF000000"/>
      <name val="Arial"/>
      <family val="1"/>
    </font>
    <font>
      <sz val="10"/>
      <color rgb="FF000000"/>
      <name val="Arial Cyr"/>
      <family val="1"/>
      <charset val="204"/>
    </font>
    <font>
      <sz val="11"/>
      <color rgb="FF000000"/>
      <name val="Calibri"/>
      <family val="1"/>
    </font>
    <font>
      <sz val="11"/>
      <color rgb="FFFF0000"/>
      <name val="Calibri"/>
      <family val="1"/>
    </font>
    <font>
      <u/>
      <sz val="10"/>
      <color rgb="FF800080"/>
      <name val="Arial"/>
      <family val="1"/>
    </font>
    <font>
      <sz val="12"/>
      <color rgb="FF000000"/>
      <name val="Times New Roman"/>
      <family val="1"/>
    </font>
    <font>
      <b/>
      <sz val="9"/>
      <color rgb="FF000000"/>
      <name val="Arial"/>
      <family val="1"/>
    </font>
    <font>
      <sz val="11"/>
      <color rgb="FF000000"/>
      <name val="Times New Roman"/>
      <family val="1"/>
    </font>
    <font>
      <sz val="12"/>
      <color rgb="FF000000"/>
      <name val="PT Astra Serif"/>
      <family val="1"/>
      <charset val="204"/>
    </font>
    <font>
      <sz val="10"/>
      <color rgb="FF00000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8">
    <xf numFmtId="0" fontId="0" fillId="0" borderId="0"/>
    <xf numFmtId="165" fontId="13" fillId="0" borderId="0" applyBorder="0" applyProtection="0"/>
    <xf numFmtId="164" fontId="13" fillId="0" borderId="0" applyBorder="0" applyProtection="0"/>
    <xf numFmtId="44" fontId="13" fillId="0" borderId="0" applyBorder="0" applyProtection="0"/>
    <xf numFmtId="42" fontId="13" fillId="0" borderId="0" applyBorder="0" applyProtection="0"/>
    <xf numFmtId="9" fontId="13" fillId="0" borderId="0" applyBorder="0" applyProtection="0"/>
    <xf numFmtId="0" fontId="13" fillId="2" borderId="1">
      <alignment horizontal="left" vertical="top"/>
    </xf>
    <xf numFmtId="0" fontId="1" fillId="2" borderId="1">
      <alignment horizontal="center" vertical="center"/>
    </xf>
    <xf numFmtId="0" fontId="13" fillId="0" borderId="0">
      <alignment horizontal="left" vertical="top"/>
    </xf>
    <xf numFmtId="0" fontId="13" fillId="2" borderId="1">
      <alignment horizontal="left" vertical="top"/>
    </xf>
    <xf numFmtId="0" fontId="2" fillId="0" borderId="0">
      <alignment horizontal="center" vertical="center"/>
    </xf>
    <xf numFmtId="0" fontId="3" fillId="2" borderId="1">
      <alignment horizontal="center" textRotation="90"/>
      <extLst>
        <ext uri="smNativeData">
          <pm:cellMargin xmlns:pm="smNativeData" id="1787052789" l="0" r="0" t="0" b="0" textRotation="3"/>
        </ext>
      </extLst>
    </xf>
    <xf numFmtId="0" fontId="3" fillId="0" borderId="0">
      <alignment horizontal="center" textRotation="90"/>
      <extLst>
        <ext uri="smNativeData">
          <pm:cellMargin xmlns:pm="smNativeData" id="1787052789" l="0" r="0" t="0" b="0" textRotation="3"/>
        </ext>
      </extLst>
    </xf>
    <xf numFmtId="0" fontId="3" fillId="2" borderId="1">
      <alignment horizontal="center" vertical="center"/>
    </xf>
    <xf numFmtId="0" fontId="3" fillId="0" borderId="0">
      <alignment horizontal="center" vertical="center"/>
    </xf>
    <xf numFmtId="0" fontId="3" fillId="2" borderId="1">
      <alignment horizontal="right" vertical="center"/>
    </xf>
    <xf numFmtId="0" fontId="13" fillId="0" borderId="0"/>
    <xf numFmtId="0" fontId="4" fillId="0" borderId="0">
      <alignment horizontal="left" vertical="top" wrapText="1"/>
    </xf>
    <xf numFmtId="0" fontId="5" fillId="0" borderId="0"/>
    <xf numFmtId="0" fontId="6" fillId="0" borderId="0"/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166" fontId="13" fillId="0" borderId="0"/>
    <xf numFmtId="0" fontId="7" fillId="0" borderId="0"/>
    <xf numFmtId="0" fontId="8" fillId="0" borderId="0">
      <alignment vertical="top"/>
    </xf>
  </cellStyleXfs>
  <cellXfs count="112">
    <xf numFmtId="0" fontId="0" fillId="0" borderId="0" xfId="0"/>
    <xf numFmtId="0" fontId="13" fillId="0" borderId="0" xfId="23">
      <alignment vertical="top"/>
    </xf>
    <xf numFmtId="0" fontId="13" fillId="0" borderId="0" xfId="23" applyAlignment="1">
      <alignment horizontal="center" vertical="center"/>
    </xf>
    <xf numFmtId="4" fontId="13" fillId="0" borderId="0" xfId="23" applyNumberFormat="1" applyAlignment="1">
      <alignment horizontal="center" vertical="center"/>
    </xf>
    <xf numFmtId="0" fontId="13" fillId="0" borderId="0" xfId="23" applyAlignment="1">
      <alignment horizontal="left" vertical="top"/>
    </xf>
    <xf numFmtId="0" fontId="13" fillId="0" borderId="0" xfId="23" applyAlignment="1">
      <alignment horizontal="center" vertical="top"/>
    </xf>
    <xf numFmtId="0" fontId="4" fillId="0" borderId="0" xfId="23" applyFont="1" applyAlignment="1">
      <alignment vertical="center"/>
    </xf>
    <xf numFmtId="0" fontId="4" fillId="0" borderId="0" xfId="23" applyFont="1" applyAlignment="1">
      <alignment horizontal="center" vertical="center"/>
    </xf>
    <xf numFmtId="4" fontId="4" fillId="0" borderId="0" xfId="23" applyNumberFormat="1" applyFont="1" applyAlignment="1">
      <alignment horizontal="center" vertical="center"/>
    </xf>
    <xf numFmtId="0" fontId="1" fillId="0" borderId="0" xfId="23" applyFont="1" applyAlignment="1">
      <alignment horizontal="center" vertical="center"/>
    </xf>
    <xf numFmtId="0" fontId="1" fillId="0" borderId="2" xfId="23" applyFont="1" applyFill="1" applyBorder="1" applyAlignment="1">
      <alignment horizontal="center" vertical="center" wrapText="1"/>
    </xf>
    <xf numFmtId="4" fontId="1" fillId="0" borderId="2" xfId="23" applyNumberFormat="1" applyFont="1" applyFill="1" applyBorder="1" applyAlignment="1">
      <alignment horizontal="center" vertical="center" wrapText="1"/>
    </xf>
    <xf numFmtId="3" fontId="1" fillId="0" borderId="2" xfId="23" applyNumberFormat="1" applyFont="1" applyFill="1" applyBorder="1" applyAlignment="1">
      <alignment horizontal="center" vertical="center" wrapText="1"/>
    </xf>
    <xf numFmtId="0" fontId="13" fillId="0" borderId="0" xfId="23" applyAlignment="1">
      <alignment vertical="top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23" applyFont="1" applyFill="1" applyBorder="1" applyAlignment="1">
      <alignment horizontal="left" vertical="center" wrapText="1"/>
    </xf>
    <xf numFmtId="0" fontId="4" fillId="0" borderId="2" xfId="23" applyFont="1" applyFill="1" applyBorder="1" applyAlignment="1">
      <alignment horizontal="center" vertical="center" wrapText="1"/>
    </xf>
    <xf numFmtId="3" fontId="4" fillId="0" borderId="2" xfId="23" applyNumberFormat="1" applyFont="1" applyFill="1" applyBorder="1" applyAlignment="1">
      <alignment horizontal="center" vertical="center" wrapText="1"/>
    </xf>
    <xf numFmtId="1" fontId="13" fillId="0" borderId="0" xfId="23" applyNumberFormat="1" applyAlignment="1">
      <alignment horizontal="left" vertical="top"/>
    </xf>
    <xf numFmtId="0" fontId="4" fillId="0" borderId="2" xfId="26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67" fontId="4" fillId="0" borderId="0" xfId="0" applyNumberFormat="1" applyFont="1" applyAlignment="1">
      <alignment vertical="center" wrapText="1"/>
    </xf>
    <xf numFmtId="0" fontId="4" fillId="0" borderId="2" xfId="23" applyFont="1" applyFill="1" applyBorder="1" applyAlignment="1">
      <alignment vertical="center" wrapText="1"/>
    </xf>
    <xf numFmtId="1" fontId="4" fillId="0" borderId="2" xfId="23" applyNumberFormat="1" applyFont="1" applyFill="1" applyBorder="1" applyAlignment="1">
      <alignment horizontal="center" vertical="center" wrapText="1"/>
    </xf>
    <xf numFmtId="0" fontId="13" fillId="0" borderId="0" xfId="23" applyAlignment="1">
      <alignment horizontal="left" vertical="center"/>
    </xf>
    <xf numFmtId="0" fontId="9" fillId="0" borderId="0" xfId="23" applyFont="1" applyAlignment="1">
      <alignment horizontal="left" vertical="top"/>
    </xf>
    <xf numFmtId="0" fontId="4" fillId="0" borderId="2" xfId="21" applyFont="1" applyFill="1" applyBorder="1" applyAlignment="1">
      <alignment vertical="center" wrapText="1"/>
    </xf>
    <xf numFmtId="0" fontId="4" fillId="0" borderId="2" xfId="27" applyFont="1" applyFill="1" applyBorder="1" applyAlignment="1">
      <alignment horizontal="center" vertical="center" wrapText="1"/>
    </xf>
    <xf numFmtId="1" fontId="4" fillId="0" borderId="2" xfId="21" applyNumberFormat="1" applyFont="1" applyFill="1" applyBorder="1" applyAlignment="1">
      <alignment horizontal="center" vertical="center" wrapText="1"/>
    </xf>
    <xf numFmtId="0" fontId="4" fillId="0" borderId="0" xfId="21" applyFont="1" applyAlignment="1">
      <alignment horizontal="left" vertical="center" wrapText="1"/>
    </xf>
    <xf numFmtId="0" fontId="9" fillId="0" borderId="0" xfId="21" applyFont="1" applyAlignment="1">
      <alignment horizontal="left" vertical="center" wrapText="1"/>
    </xf>
    <xf numFmtId="0" fontId="4" fillId="0" borderId="2" xfId="21" applyFont="1" applyFill="1" applyBorder="1" applyAlignment="1">
      <alignment wrapText="1"/>
    </xf>
    <xf numFmtId="167" fontId="4" fillId="0" borderId="2" xfId="0" applyNumberFormat="1" applyFont="1" applyFill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26" applyFont="1" applyFill="1" applyBorder="1" applyAlignment="1">
      <alignment horizontal="center" vertical="center" wrapText="1"/>
    </xf>
    <xf numFmtId="0" fontId="4" fillId="0" borderId="2" xfId="17" applyFill="1" applyBorder="1" applyAlignment="1">
      <alignment horizontal="center" vertical="center" wrapText="1"/>
    </xf>
    <xf numFmtId="0" fontId="6" fillId="0" borderId="0" xfId="23" applyFont="1" applyAlignment="1">
      <alignment vertical="center"/>
    </xf>
    <xf numFmtId="0" fontId="6" fillId="0" borderId="0" xfId="23" applyFont="1">
      <alignment vertical="top"/>
    </xf>
    <xf numFmtId="0" fontId="13" fillId="0" borderId="0" xfId="23" applyAlignment="1">
      <alignment horizontal="left" vertical="top" wrapText="1"/>
    </xf>
    <xf numFmtId="49" fontId="1" fillId="0" borderId="0" xfId="0" applyNumberFormat="1" applyFont="1" applyAlignment="1">
      <alignment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4" fillId="0" borderId="2" xfId="17" applyFill="1" applyBorder="1" applyAlignment="1">
      <alignment vertical="center" wrapText="1"/>
    </xf>
    <xf numFmtId="0" fontId="4" fillId="0" borderId="2" xfId="17" applyFill="1" applyBorder="1" applyAlignment="1">
      <alignment horizontal="center" vertical="center"/>
    </xf>
    <xf numFmtId="3" fontId="4" fillId="0" borderId="2" xfId="17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167" fontId="4" fillId="0" borderId="2" xfId="0" applyNumberFormat="1" applyFont="1" applyFill="1" applyBorder="1" applyAlignment="1">
      <alignment horizontal="center" vertical="center"/>
    </xf>
    <xf numFmtId="1" fontId="13" fillId="0" borderId="0" xfId="23" applyNumberForma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" fontId="4" fillId="0" borderId="2" xfId="17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vertical="top" wrapText="1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2" xfId="17" applyFill="1" applyBorder="1" applyAlignment="1">
      <alignment vertical="top" wrapText="1"/>
    </xf>
    <xf numFmtId="168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3" fontId="4" fillId="0" borderId="2" xfId="22" applyNumberFormat="1" applyFont="1" applyFill="1" applyBorder="1" applyAlignment="1">
      <alignment horizontal="center" vertical="center"/>
    </xf>
    <xf numFmtId="3" fontId="13" fillId="0" borderId="0" xfId="23" applyNumberForma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13" fillId="0" borderId="0" xfId="23" applyNumberForma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21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23" applyFont="1" applyFill="1" applyBorder="1" applyAlignment="1">
      <alignment horizontal="center" vertical="top"/>
    </xf>
    <xf numFmtId="0" fontId="4" fillId="0" borderId="2" xfId="23" applyFont="1" applyFill="1" applyBorder="1">
      <alignment vertical="top"/>
    </xf>
    <xf numFmtId="0" fontId="4" fillId="0" borderId="2" xfId="23" applyFont="1" applyFill="1" applyBorder="1" applyAlignment="1">
      <alignment horizontal="center" vertical="center"/>
    </xf>
    <xf numFmtId="3" fontId="4" fillId="0" borderId="2" xfId="23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169" fontId="4" fillId="0" borderId="2" xfId="23" applyNumberFormat="1" applyFont="1" applyFill="1" applyBorder="1" applyAlignment="1">
      <alignment horizontal="center" vertical="center"/>
    </xf>
    <xf numFmtId="167" fontId="4" fillId="0" borderId="2" xfId="23" applyNumberFormat="1" applyFont="1" applyFill="1" applyBorder="1" applyAlignment="1">
      <alignment horizontal="center" vertical="center"/>
    </xf>
    <xf numFmtId="4" fontId="4" fillId="0" borderId="2" xfId="23" applyNumberFormat="1" applyFont="1" applyFill="1" applyBorder="1" applyAlignment="1">
      <alignment horizontal="center" vertical="center"/>
    </xf>
    <xf numFmtId="0" fontId="3" fillId="0" borderId="0" xfId="23" applyFont="1" applyAlignment="1"/>
    <xf numFmtId="0" fontId="4" fillId="0" borderId="0" xfId="23" applyFont="1">
      <alignment vertical="top"/>
    </xf>
    <xf numFmtId="0" fontId="4" fillId="0" borderId="0" xfId="0" applyFont="1"/>
    <xf numFmtId="3" fontId="4" fillId="0" borderId="0" xfId="0" applyNumberFormat="1" applyFont="1"/>
    <xf numFmtId="0" fontId="12" fillId="0" borderId="0" xfId="0" applyFont="1"/>
    <xf numFmtId="0" fontId="4" fillId="0" borderId="0" xfId="0" applyFont="1" applyAlignment="1">
      <alignment horizontal="center" vertical="center"/>
    </xf>
    <xf numFmtId="4" fontId="4" fillId="0" borderId="0" xfId="23" applyNumberFormat="1" applyFont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23" applyFont="1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4" fillId="0" borderId="0" xfId="0" applyFont="1"/>
    <xf numFmtId="0" fontId="4" fillId="0" borderId="0" xfId="23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23" applyFont="1" applyFill="1" applyBorder="1" applyAlignment="1">
      <alignment horizontal="left" vertical="top"/>
    </xf>
    <xf numFmtId="0" fontId="3" fillId="0" borderId="0" xfId="23" applyFont="1" applyAlignment="1">
      <alignment wrapText="1"/>
    </xf>
    <xf numFmtId="0" fontId="13" fillId="0" borderId="0" xfId="23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21" applyFont="1" applyAlignment="1">
      <alignment horizontal="left" vertical="center" wrapText="1"/>
    </xf>
    <xf numFmtId="0" fontId="9" fillId="0" borderId="0" xfId="23" applyFont="1" applyAlignment="1">
      <alignment horizontal="left" vertical="top"/>
    </xf>
    <xf numFmtId="49" fontId="1" fillId="0" borderId="2" xfId="0" applyNumberFormat="1" applyFont="1" applyFill="1" applyBorder="1" applyAlignment="1">
      <alignment horizontal="left" vertical="center" wrapText="1"/>
    </xf>
    <xf numFmtId="0" fontId="4" fillId="0" borderId="2" xfId="17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0" borderId="0" xfId="21" applyFont="1" applyAlignment="1">
      <alignment horizontal="left" vertical="center" wrapText="1"/>
    </xf>
    <xf numFmtId="0" fontId="4" fillId="0" borderId="0" xfId="23" applyFont="1" applyAlignment="1">
      <alignment horizontal="left" vertical="center"/>
    </xf>
    <xf numFmtId="4" fontId="4" fillId="0" borderId="0" xfId="23" applyNumberFormat="1" applyFont="1" applyAlignment="1">
      <alignment horizontal="left" vertical="center"/>
    </xf>
    <xf numFmtId="0" fontId="1" fillId="0" borderId="0" xfId="23" applyFont="1" applyAlignment="1">
      <alignment horizontal="center" vertical="center"/>
    </xf>
    <xf numFmtId="0" fontId="1" fillId="0" borderId="2" xfId="23" applyFont="1" applyFill="1" applyBorder="1" applyAlignment="1">
      <alignment horizontal="left" vertical="center" wrapText="1"/>
    </xf>
  </cellXfs>
  <cellStyles count="28">
    <cellStyle name="Excel Built-in Followed Hyperlink" xfId="27"/>
    <cellStyle name="Excel Built-in Warning Text" xfId="26"/>
    <cellStyle name="S0" xfId="6"/>
    <cellStyle name="S1" xfId="7"/>
    <cellStyle name="S1 2" xfId="8"/>
    <cellStyle name="S2" xfId="9"/>
    <cellStyle name="S2 2" xfId="10"/>
    <cellStyle name="S3" xfId="11"/>
    <cellStyle name="S3 2" xfId="12"/>
    <cellStyle name="S4" xfId="13"/>
    <cellStyle name="S4 2" xfId="14"/>
    <cellStyle name="S5" xfId="15"/>
    <cellStyle name="Денежный" xfId="3" builtinId="4" customBuiltin="1"/>
    <cellStyle name="Денежный [0]" xfId="4" builtinId="7" customBuiltin="1"/>
    <cellStyle name="Обычный" xfId="0" builtinId="0" customBuiltin="1"/>
    <cellStyle name="Обычный 2" xfId="16"/>
    <cellStyle name="Обычный 2 2" xfId="17"/>
    <cellStyle name="Обычный 3" xfId="18"/>
    <cellStyle name="Обычный 3 2" xfId="19"/>
    <cellStyle name="Обычный 5" xfId="20"/>
    <cellStyle name="Обычный 6" xfId="21"/>
    <cellStyle name="Обычный_Деф вед Губкинский - Пурпе с щебнем" xfId="22"/>
    <cellStyle name="Обычный_Деф вед Губкинский - Пурпе с щебнем 2" xfId="23"/>
    <cellStyle name="Процентный" xfId="5" builtinId="5" customBuiltin="1"/>
    <cellStyle name="Стиль 1" xfId="24"/>
    <cellStyle name="Финансовый" xfId="1" builtinId="3" customBuiltin="1"/>
    <cellStyle name="Финансовый [0]" xfId="2" builtinId="6" customBuiltin="1"/>
    <cellStyle name="Финансовый 3" xfId="2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87052789" count="1">
        <pm:charStyle name="Обычный" fontId="0" Id="1"/>
      </pm:charStyles>
      <pm:colors xmlns:pm="smNativeData" id="1787052789" count="3">
        <pm:color name="Цвет 24" rgb="800080"/>
        <pm:color name="Слоновая кость" rgb="FFFFCC"/>
        <pm:color name="Цвет 26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XFA134"/>
  <sheetViews>
    <sheetView tabSelected="1" workbookViewId="0">
      <selection activeCell="C1" sqref="C1:D3"/>
    </sheetView>
  </sheetViews>
  <sheetFormatPr defaultColWidth="11.5703125" defaultRowHeight="12.75" x14ac:dyDescent="0.2"/>
  <cols>
    <col min="1" max="1" width="10.28515625" style="1" customWidth="1"/>
    <col min="2" max="2" width="117.7109375" style="1" customWidth="1"/>
    <col min="3" max="3" width="14.42578125" style="2" customWidth="1"/>
    <col min="4" max="4" width="27.7109375" style="3" customWidth="1"/>
    <col min="5" max="5" width="11.5703125" style="1"/>
    <col min="6" max="6" width="10.7109375" style="4" customWidth="1"/>
    <col min="7" max="7" width="10.7109375" style="5" customWidth="1"/>
    <col min="8" max="10" width="10.7109375" style="2" customWidth="1"/>
    <col min="11" max="53" width="10.7109375" style="1" customWidth="1"/>
    <col min="54" max="254" width="9.140625" style="1" customWidth="1"/>
  </cols>
  <sheetData>
    <row r="1" spans="1:10" s="1" customFormat="1" ht="15" x14ac:dyDescent="0.2">
      <c r="A1" s="6"/>
      <c r="B1" s="6"/>
      <c r="C1" s="108"/>
      <c r="D1" s="109"/>
      <c r="F1" s="4"/>
      <c r="G1" s="5"/>
      <c r="H1" s="2"/>
      <c r="I1" s="2"/>
      <c r="J1" s="2"/>
    </row>
    <row r="2" spans="1:10" s="1" customFormat="1" ht="15" x14ac:dyDescent="0.2">
      <c r="A2" s="6"/>
      <c r="B2" s="6"/>
      <c r="C2" s="108"/>
      <c r="D2" s="109"/>
      <c r="F2" s="4"/>
      <c r="G2" s="5"/>
      <c r="H2" s="2"/>
      <c r="I2" s="2"/>
      <c r="J2" s="2"/>
    </row>
    <row r="3" spans="1:10" s="1" customFormat="1" ht="15" x14ac:dyDescent="0.2">
      <c r="A3" s="6"/>
      <c r="B3" s="6"/>
      <c r="C3" s="108"/>
      <c r="D3" s="109"/>
      <c r="F3" s="4"/>
      <c r="G3" s="5"/>
      <c r="H3" s="2"/>
      <c r="I3" s="2"/>
      <c r="J3" s="2"/>
    </row>
    <row r="4" spans="1:10" s="1" customFormat="1" ht="15" x14ac:dyDescent="0.2">
      <c r="A4" s="6"/>
      <c r="B4" s="6"/>
      <c r="C4" s="7"/>
      <c r="D4" s="8"/>
      <c r="F4" s="4"/>
      <c r="G4" s="5"/>
      <c r="H4" s="2"/>
      <c r="I4" s="2"/>
      <c r="J4" s="2"/>
    </row>
    <row r="5" spans="1:10" s="1" customFormat="1" ht="15" x14ac:dyDescent="0.2">
      <c r="A5" s="6"/>
      <c r="B5" s="94"/>
      <c r="C5" s="94"/>
      <c r="D5" s="94"/>
      <c r="F5" s="4"/>
      <c r="G5" s="5"/>
      <c r="H5" s="2"/>
      <c r="I5" s="2"/>
      <c r="J5" s="2"/>
    </row>
    <row r="6" spans="1:10" s="1" customFormat="1" ht="15.75" x14ac:dyDescent="0.2">
      <c r="A6" s="9"/>
      <c r="B6" s="9"/>
      <c r="C6" s="9"/>
      <c r="D6" s="9"/>
      <c r="F6" s="4"/>
      <c r="G6" s="5"/>
      <c r="H6" s="2"/>
      <c r="I6" s="2"/>
      <c r="J6" s="2"/>
    </row>
    <row r="7" spans="1:10" s="1" customFormat="1" ht="15.75" x14ac:dyDescent="0.2">
      <c r="A7" s="110" t="s">
        <v>0</v>
      </c>
      <c r="B7" s="110"/>
      <c r="C7" s="110"/>
      <c r="D7" s="110"/>
      <c r="F7" s="4"/>
      <c r="G7" s="5"/>
      <c r="H7" s="2"/>
      <c r="I7" s="2"/>
      <c r="J7" s="2"/>
    </row>
    <row r="8" spans="1:10" s="1" customFormat="1" ht="15.75" x14ac:dyDescent="0.2">
      <c r="A8" s="110" t="s">
        <v>1</v>
      </c>
      <c r="B8" s="110"/>
      <c r="C8" s="110"/>
      <c r="D8" s="110"/>
      <c r="F8" s="4"/>
      <c r="G8" s="5"/>
      <c r="H8" s="2"/>
      <c r="I8" s="2"/>
      <c r="J8" s="2"/>
    </row>
    <row r="9" spans="1:10" s="1" customFormat="1" ht="15" x14ac:dyDescent="0.2">
      <c r="A9" s="7"/>
      <c r="B9" s="7"/>
      <c r="C9" s="7"/>
      <c r="D9" s="8"/>
      <c r="F9" s="4"/>
      <c r="G9" s="5"/>
      <c r="H9" s="2"/>
      <c r="I9" s="2"/>
      <c r="J9" s="2"/>
    </row>
    <row r="10" spans="1:10" s="1" customFormat="1" ht="15.75" x14ac:dyDescent="0.2">
      <c r="A10" s="10" t="s">
        <v>2</v>
      </c>
      <c r="B10" s="10" t="s">
        <v>3</v>
      </c>
      <c r="C10" s="10" t="s">
        <v>4</v>
      </c>
      <c r="D10" s="11" t="s">
        <v>5</v>
      </c>
      <c r="F10" s="4"/>
      <c r="G10" s="5"/>
      <c r="H10" s="2"/>
      <c r="I10" s="2"/>
      <c r="J10" s="2"/>
    </row>
    <row r="11" spans="1:10" s="1" customFormat="1" ht="15.75" x14ac:dyDescent="0.2">
      <c r="A11" s="10">
        <v>1</v>
      </c>
      <c r="B11" s="10">
        <v>2</v>
      </c>
      <c r="C11" s="10">
        <v>3</v>
      </c>
      <c r="D11" s="12">
        <v>4</v>
      </c>
      <c r="F11" s="4"/>
      <c r="G11" s="5"/>
      <c r="H11" s="2"/>
      <c r="I11" s="2"/>
      <c r="J11" s="2"/>
    </row>
    <row r="12" spans="1:10" s="1" customFormat="1" ht="15" customHeight="1" x14ac:dyDescent="0.2">
      <c r="A12" s="111" t="s">
        <v>6</v>
      </c>
      <c r="B12" s="111"/>
      <c r="C12" s="111"/>
      <c r="D12" s="111"/>
      <c r="F12" s="4"/>
      <c r="G12" s="5"/>
      <c r="H12" s="2"/>
      <c r="I12" s="2"/>
      <c r="J12" s="2"/>
    </row>
    <row r="13" spans="1:10" s="1" customFormat="1" ht="15" customHeight="1" x14ac:dyDescent="0.2">
      <c r="A13" s="111" t="s">
        <v>7</v>
      </c>
      <c r="B13" s="111"/>
      <c r="C13" s="111"/>
      <c r="D13" s="111"/>
      <c r="E13" s="13"/>
      <c r="F13" s="4"/>
      <c r="G13" s="5"/>
      <c r="H13" s="2"/>
      <c r="I13" s="2"/>
      <c r="J13" s="2"/>
    </row>
    <row r="14" spans="1:10" s="1" customFormat="1" ht="30" x14ac:dyDescent="0.2">
      <c r="A14" s="14" t="s">
        <v>8</v>
      </c>
      <c r="B14" s="15" t="s">
        <v>9</v>
      </c>
      <c r="C14" s="16" t="s">
        <v>10</v>
      </c>
      <c r="D14" s="17">
        <v>14</v>
      </c>
      <c r="F14" s="18"/>
      <c r="G14" s="5"/>
      <c r="H14" s="2"/>
      <c r="I14" s="2"/>
      <c r="J14" s="2"/>
    </row>
    <row r="15" spans="1:10" s="1" customFormat="1" ht="30" x14ac:dyDescent="0.2">
      <c r="A15" s="14" t="s">
        <v>11</v>
      </c>
      <c r="B15" s="19" t="s">
        <v>12</v>
      </c>
      <c r="C15" s="16" t="s">
        <v>13</v>
      </c>
      <c r="D15" s="20">
        <f>D14</f>
        <v>14</v>
      </c>
      <c r="E15" s="21"/>
      <c r="F15" s="4"/>
      <c r="G15" s="5"/>
      <c r="H15" s="2"/>
      <c r="I15" s="2"/>
      <c r="J15" s="2"/>
    </row>
    <row r="16" spans="1:10" s="4" customFormat="1" ht="15" x14ac:dyDescent="0.2">
      <c r="A16" s="14" t="s">
        <v>14</v>
      </c>
      <c r="B16" s="22" t="s">
        <v>15</v>
      </c>
      <c r="C16" s="16" t="s">
        <v>16</v>
      </c>
      <c r="D16" s="23">
        <f>(D17+D18+D19+D20+D21+D22)-D14</f>
        <v>14</v>
      </c>
      <c r="F16" s="18"/>
      <c r="H16" s="24"/>
      <c r="I16" s="24"/>
      <c r="J16" s="24"/>
    </row>
    <row r="17" spans="1:253 16381:16381" s="25" customFormat="1" ht="30" x14ac:dyDescent="0.2">
      <c r="A17" s="14" t="s">
        <v>17</v>
      </c>
      <c r="B17" s="26" t="s">
        <v>18</v>
      </c>
      <c r="C17" s="27" t="s">
        <v>13</v>
      </c>
      <c r="D17" s="28">
        <v>10</v>
      </c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2"/>
      <c r="DH17" s="102"/>
      <c r="DI17" s="102"/>
      <c r="DJ17" s="102"/>
      <c r="DK17" s="102"/>
      <c r="DL17" s="102"/>
      <c r="DM17" s="102"/>
      <c r="DN17" s="102"/>
      <c r="DO17" s="102"/>
      <c r="DP17" s="102"/>
      <c r="DQ17" s="102"/>
      <c r="DR17" s="102"/>
      <c r="DS17" s="102"/>
      <c r="DT17" s="102"/>
      <c r="DU17" s="102"/>
      <c r="DV17" s="102"/>
      <c r="DW17" s="102"/>
      <c r="DX17" s="102"/>
      <c r="DY17" s="102"/>
      <c r="DZ17" s="102"/>
      <c r="EA17" s="102"/>
      <c r="EB17" s="102"/>
      <c r="EC17" s="102"/>
      <c r="ED17" s="102"/>
      <c r="EE17" s="102"/>
      <c r="EF17" s="102"/>
      <c r="EG17" s="102"/>
      <c r="EH17" s="102"/>
      <c r="EI17" s="102"/>
      <c r="EJ17" s="102"/>
      <c r="EK17" s="102"/>
      <c r="EL17" s="102"/>
      <c r="EM17" s="102"/>
      <c r="EN17" s="102"/>
      <c r="EO17" s="102"/>
      <c r="EP17" s="102"/>
      <c r="EQ17" s="102"/>
      <c r="ER17" s="102"/>
      <c r="ES17" s="102"/>
      <c r="ET17" s="102"/>
      <c r="EU17" s="102"/>
      <c r="EV17" s="102"/>
      <c r="EW17" s="102"/>
      <c r="EX17" s="102"/>
      <c r="EY17" s="102"/>
      <c r="EZ17" s="102"/>
      <c r="FA17" s="102"/>
      <c r="FB17" s="102"/>
      <c r="FC17" s="102"/>
      <c r="FD17" s="102"/>
      <c r="FE17" s="102"/>
      <c r="FF17" s="102"/>
      <c r="FG17" s="102"/>
      <c r="FH17" s="102"/>
      <c r="FI17" s="102"/>
      <c r="FJ17" s="102"/>
      <c r="FK17" s="102"/>
      <c r="FL17" s="102"/>
      <c r="FM17" s="102"/>
      <c r="FN17" s="102"/>
      <c r="FO17" s="102"/>
      <c r="FP17" s="102"/>
      <c r="FQ17" s="102"/>
      <c r="FR17" s="102"/>
      <c r="FS17" s="102"/>
      <c r="FT17" s="102"/>
      <c r="FU17" s="102"/>
      <c r="FV17" s="102"/>
      <c r="FW17" s="102"/>
      <c r="FX17" s="102"/>
      <c r="FY17" s="102"/>
      <c r="FZ17" s="102"/>
      <c r="GA17" s="102"/>
      <c r="GB17" s="102"/>
      <c r="GC17" s="102"/>
      <c r="GD17" s="102"/>
      <c r="GE17" s="102"/>
      <c r="GF17" s="102"/>
      <c r="GG17" s="102"/>
      <c r="GH17" s="102"/>
      <c r="GI17" s="102"/>
      <c r="GJ17" s="102"/>
      <c r="GK17" s="102"/>
      <c r="GL17" s="102"/>
      <c r="GM17" s="102"/>
      <c r="GN17" s="102"/>
      <c r="GO17" s="102"/>
      <c r="GP17" s="102"/>
      <c r="GQ17" s="102"/>
      <c r="GR17" s="102"/>
      <c r="GS17" s="102"/>
      <c r="GT17" s="102"/>
      <c r="GU17" s="102"/>
      <c r="GV17" s="102"/>
      <c r="GW17" s="102"/>
      <c r="GX17" s="102"/>
      <c r="GY17" s="102"/>
      <c r="GZ17" s="102"/>
      <c r="HA17" s="102"/>
      <c r="HB17" s="102"/>
      <c r="HC17" s="102"/>
      <c r="HD17" s="102"/>
      <c r="HE17" s="102"/>
      <c r="HF17" s="102"/>
      <c r="HG17" s="102"/>
      <c r="HH17" s="102"/>
      <c r="HI17" s="102"/>
      <c r="HJ17" s="102"/>
      <c r="HK17" s="102"/>
      <c r="HL17" s="102"/>
      <c r="HM17" s="102"/>
      <c r="HN17" s="102"/>
      <c r="HO17" s="102"/>
      <c r="HP17" s="102"/>
      <c r="HQ17" s="102"/>
      <c r="HR17" s="102"/>
      <c r="HS17" s="102"/>
      <c r="HT17" s="102"/>
      <c r="HU17" s="102"/>
      <c r="HV17" s="102"/>
      <c r="HW17" s="102"/>
      <c r="HX17" s="102"/>
      <c r="HY17" s="102"/>
      <c r="HZ17" s="102"/>
      <c r="IA17" s="102"/>
      <c r="IB17" s="102"/>
      <c r="IC17" s="102"/>
      <c r="ID17" s="102"/>
      <c r="IE17" s="102"/>
      <c r="IF17" s="102"/>
      <c r="IG17" s="102"/>
      <c r="IH17" s="102"/>
      <c r="II17" s="102"/>
      <c r="IJ17" s="102"/>
      <c r="IK17" s="102"/>
      <c r="IL17" s="102"/>
      <c r="IM17" s="102"/>
      <c r="IN17" s="102"/>
      <c r="IO17" s="102"/>
      <c r="IP17" s="102"/>
      <c r="IQ17" s="102"/>
      <c r="IR17" s="102"/>
      <c r="IS17" s="30"/>
      <c r="XFA17" s="103"/>
    </row>
    <row r="18" spans="1:253 16381:16381" s="25" customFormat="1" ht="30" x14ac:dyDescent="0.2">
      <c r="A18" s="14" t="s">
        <v>19</v>
      </c>
      <c r="B18" s="26" t="s">
        <v>20</v>
      </c>
      <c r="C18" s="27" t="s">
        <v>13</v>
      </c>
      <c r="D18" s="28">
        <v>12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2"/>
      <c r="DL18" s="102"/>
      <c r="DM18" s="102"/>
      <c r="DN18" s="102"/>
      <c r="DO18" s="102"/>
      <c r="DP18" s="102"/>
      <c r="DQ18" s="102"/>
      <c r="DR18" s="102"/>
      <c r="DS18" s="102"/>
      <c r="DT18" s="102"/>
      <c r="DU18" s="102"/>
      <c r="DV18" s="102"/>
      <c r="DW18" s="102"/>
      <c r="DX18" s="102"/>
      <c r="DY18" s="102"/>
      <c r="DZ18" s="102"/>
      <c r="EA18" s="102"/>
      <c r="EB18" s="102"/>
      <c r="EC18" s="102"/>
      <c r="ED18" s="102"/>
      <c r="EE18" s="102"/>
      <c r="EF18" s="102"/>
      <c r="EG18" s="102"/>
      <c r="EH18" s="102"/>
      <c r="EI18" s="102"/>
      <c r="EJ18" s="102"/>
      <c r="EK18" s="102"/>
      <c r="EL18" s="102"/>
      <c r="EM18" s="102"/>
      <c r="EN18" s="102"/>
      <c r="EO18" s="102"/>
      <c r="EP18" s="102"/>
      <c r="EQ18" s="102"/>
      <c r="ER18" s="102"/>
      <c r="ES18" s="102"/>
      <c r="ET18" s="102"/>
      <c r="EU18" s="102"/>
      <c r="EV18" s="102"/>
      <c r="EW18" s="102"/>
      <c r="EX18" s="102"/>
      <c r="EY18" s="102"/>
      <c r="EZ18" s="102"/>
      <c r="FA18" s="102"/>
      <c r="FB18" s="102"/>
      <c r="FC18" s="102"/>
      <c r="FD18" s="102"/>
      <c r="FE18" s="102"/>
      <c r="FF18" s="102"/>
      <c r="FG18" s="102"/>
      <c r="FH18" s="102"/>
      <c r="FI18" s="102"/>
      <c r="FJ18" s="102"/>
      <c r="FK18" s="102"/>
      <c r="FL18" s="102"/>
      <c r="FM18" s="102"/>
      <c r="FN18" s="102"/>
      <c r="FO18" s="102"/>
      <c r="FP18" s="102"/>
      <c r="FQ18" s="102"/>
      <c r="FR18" s="102"/>
      <c r="FS18" s="102"/>
      <c r="FT18" s="102"/>
      <c r="FU18" s="102"/>
      <c r="FV18" s="102"/>
      <c r="FW18" s="102"/>
      <c r="FX18" s="102"/>
      <c r="FY18" s="102"/>
      <c r="FZ18" s="102"/>
      <c r="GA18" s="102"/>
      <c r="GB18" s="102"/>
      <c r="GC18" s="102"/>
      <c r="GD18" s="102"/>
      <c r="GE18" s="102"/>
      <c r="GF18" s="102"/>
      <c r="GG18" s="102"/>
      <c r="GH18" s="102"/>
      <c r="GI18" s="102"/>
      <c r="GJ18" s="102"/>
      <c r="GK18" s="102"/>
      <c r="GL18" s="102"/>
      <c r="GM18" s="102"/>
      <c r="GN18" s="102"/>
      <c r="GO18" s="102"/>
      <c r="GP18" s="102"/>
      <c r="GQ18" s="102"/>
      <c r="GR18" s="102"/>
      <c r="GS18" s="102"/>
      <c r="GT18" s="102"/>
      <c r="GU18" s="102"/>
      <c r="GV18" s="102"/>
      <c r="GW18" s="102"/>
      <c r="GX18" s="102"/>
      <c r="GY18" s="102"/>
      <c r="GZ18" s="102"/>
      <c r="HA18" s="102"/>
      <c r="HB18" s="102"/>
      <c r="HC18" s="102"/>
      <c r="HD18" s="102"/>
      <c r="HE18" s="102"/>
      <c r="HF18" s="102"/>
      <c r="HG18" s="102"/>
      <c r="HH18" s="102"/>
      <c r="HI18" s="102"/>
      <c r="HJ18" s="102"/>
      <c r="HK18" s="102"/>
      <c r="HL18" s="102"/>
      <c r="HM18" s="102"/>
      <c r="HN18" s="102"/>
      <c r="HO18" s="102"/>
      <c r="HP18" s="102"/>
      <c r="HQ18" s="102"/>
      <c r="HR18" s="102"/>
      <c r="HS18" s="102"/>
      <c r="HT18" s="102"/>
      <c r="HU18" s="102"/>
      <c r="HV18" s="102"/>
      <c r="HW18" s="102"/>
      <c r="HX18" s="102"/>
      <c r="HY18" s="102"/>
      <c r="HZ18" s="102"/>
      <c r="IA18" s="102"/>
      <c r="IB18" s="102"/>
      <c r="IC18" s="102"/>
      <c r="ID18" s="102"/>
      <c r="IE18" s="102"/>
      <c r="IF18" s="102"/>
      <c r="IG18" s="102"/>
      <c r="IH18" s="102"/>
      <c r="II18" s="102"/>
      <c r="IJ18" s="102"/>
      <c r="IK18" s="102"/>
      <c r="IL18" s="102"/>
      <c r="IM18" s="102"/>
      <c r="IN18" s="102"/>
      <c r="IO18" s="102"/>
      <c r="IP18" s="102"/>
      <c r="IQ18" s="102"/>
      <c r="IR18" s="102"/>
      <c r="IS18" s="30"/>
      <c r="XFA18" s="103"/>
    </row>
    <row r="19" spans="1:253 16381:16381" s="25" customFormat="1" ht="30" x14ac:dyDescent="0.2">
      <c r="A19" s="14" t="s">
        <v>21</v>
      </c>
      <c r="B19" s="26" t="s">
        <v>22</v>
      </c>
      <c r="C19" s="27" t="s">
        <v>13</v>
      </c>
      <c r="D19" s="28">
        <v>2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</row>
    <row r="20" spans="1:253 16381:16381" s="25" customFormat="1" ht="30" x14ac:dyDescent="0.2">
      <c r="A20" s="14" t="s">
        <v>23</v>
      </c>
      <c r="B20" s="31" t="s">
        <v>24</v>
      </c>
      <c r="C20" s="27" t="s">
        <v>13</v>
      </c>
      <c r="D20" s="28">
        <v>1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</row>
    <row r="21" spans="1:253 16381:16381" s="25" customFormat="1" ht="30" x14ac:dyDescent="0.2">
      <c r="A21" s="14" t="s">
        <v>25</v>
      </c>
      <c r="B21" s="31" t="s">
        <v>26</v>
      </c>
      <c r="C21" s="27" t="s">
        <v>13</v>
      </c>
      <c r="D21" s="28">
        <v>1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</row>
    <row r="22" spans="1:253 16381:16381" s="25" customFormat="1" ht="30" x14ac:dyDescent="0.2">
      <c r="A22" s="14" t="s">
        <v>27</v>
      </c>
      <c r="B22" s="31" t="s">
        <v>28</v>
      </c>
      <c r="C22" s="27" t="s">
        <v>13</v>
      </c>
      <c r="D22" s="28">
        <v>2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</row>
    <row r="23" spans="1:253 16381:16381" s="1" customFormat="1" ht="15" x14ac:dyDescent="0.2">
      <c r="A23" s="14" t="s">
        <v>29</v>
      </c>
      <c r="B23" s="19" t="s">
        <v>30</v>
      </c>
      <c r="C23" s="16" t="s">
        <v>31</v>
      </c>
      <c r="D23" s="32">
        <v>0.441</v>
      </c>
      <c r="E23" s="21"/>
      <c r="F23" s="4"/>
      <c r="G23" s="5"/>
      <c r="H23" s="2"/>
      <c r="I23" s="2"/>
      <c r="J23" s="2"/>
    </row>
    <row r="24" spans="1:253 16381:16381" s="1" customFormat="1" ht="30" x14ac:dyDescent="0.2">
      <c r="A24" s="14" t="s">
        <v>32</v>
      </c>
      <c r="B24" s="19" t="s">
        <v>33</v>
      </c>
      <c r="C24" s="16" t="s">
        <v>31</v>
      </c>
      <c r="D24" s="32">
        <v>0.441</v>
      </c>
      <c r="E24" s="33"/>
      <c r="F24" s="4"/>
      <c r="G24" s="5"/>
      <c r="H24" s="2"/>
      <c r="I24" s="2"/>
      <c r="J24" s="2"/>
    </row>
    <row r="25" spans="1:253 16381:16381" s="1" customFormat="1" ht="15" customHeight="1" x14ac:dyDescent="0.2">
      <c r="A25" s="104" t="s">
        <v>34</v>
      </c>
      <c r="B25" s="104"/>
      <c r="C25" s="104"/>
      <c r="D25" s="104"/>
      <c r="E25" s="34"/>
      <c r="F25" s="4"/>
      <c r="G25" s="5"/>
      <c r="H25" s="2"/>
      <c r="I25" s="2"/>
      <c r="J25" s="2"/>
    </row>
    <row r="26" spans="1:253 16381:16381" s="1" customFormat="1" ht="47.1" customHeight="1" x14ac:dyDescent="0.2">
      <c r="A26" s="14" t="s">
        <v>35</v>
      </c>
      <c r="B26" s="19" t="s">
        <v>36</v>
      </c>
      <c r="C26" s="16" t="s">
        <v>37</v>
      </c>
      <c r="D26" s="20">
        <f>20.5*54</f>
        <v>1107</v>
      </c>
      <c r="F26" s="4"/>
      <c r="G26" s="5"/>
      <c r="H26" s="2"/>
      <c r="I26" s="2"/>
      <c r="J26" s="2"/>
    </row>
    <row r="27" spans="1:253 16381:16381" s="1" customFormat="1" ht="16.5" customHeight="1" x14ac:dyDescent="0.2">
      <c r="A27" s="14" t="s">
        <v>38</v>
      </c>
      <c r="B27" s="19" t="s">
        <v>39</v>
      </c>
      <c r="C27" s="16" t="s">
        <v>37</v>
      </c>
      <c r="D27" s="35">
        <f>D26*1.01*1.1</f>
        <v>1229.877</v>
      </c>
      <c r="F27" s="4"/>
      <c r="G27" s="5"/>
      <c r="H27" s="2"/>
      <c r="I27" s="2"/>
      <c r="J27" s="2"/>
    </row>
    <row r="28" spans="1:253 16381:16381" s="1" customFormat="1" ht="15" x14ac:dyDescent="0.2">
      <c r="A28" s="14" t="s">
        <v>40</v>
      </c>
      <c r="B28" s="19" t="s">
        <v>41</v>
      </c>
      <c r="C28" s="36" t="s">
        <v>42</v>
      </c>
      <c r="D28" s="36">
        <v>2797.2</v>
      </c>
      <c r="F28" s="4"/>
      <c r="G28" s="5"/>
      <c r="H28" s="2"/>
      <c r="I28" s="2"/>
      <c r="J28" s="2"/>
    </row>
    <row r="29" spans="1:253 16381:16381" s="1" customFormat="1" ht="15" customHeight="1" x14ac:dyDescent="0.2">
      <c r="A29" s="100" t="s">
        <v>43</v>
      </c>
      <c r="B29" s="105" t="s">
        <v>44</v>
      </c>
      <c r="C29" s="37" t="s">
        <v>42</v>
      </c>
      <c r="D29" s="37">
        <v>2797.2</v>
      </c>
      <c r="E29" s="38"/>
      <c r="F29" s="39"/>
      <c r="G29" s="5"/>
      <c r="H29" s="2"/>
      <c r="I29" s="2"/>
      <c r="L29" s="2"/>
    </row>
    <row r="30" spans="1:253 16381:16381" s="1" customFormat="1" ht="18.600000000000001" customHeight="1" x14ac:dyDescent="0.2">
      <c r="A30" s="100"/>
      <c r="B30" s="105"/>
      <c r="C30" s="37" t="s">
        <v>37</v>
      </c>
      <c r="D30" s="37">
        <v>279.72000000000003</v>
      </c>
      <c r="E30" s="40"/>
      <c r="F30" s="4"/>
      <c r="G30" s="5"/>
      <c r="H30" s="2"/>
      <c r="I30" s="2"/>
      <c r="J30" s="2"/>
    </row>
    <row r="31" spans="1:253 16381:16381" s="1" customFormat="1" ht="15" customHeight="1" x14ac:dyDescent="0.2">
      <c r="A31" s="106" t="s">
        <v>45</v>
      </c>
      <c r="B31" s="106"/>
      <c r="C31" s="106"/>
      <c r="D31" s="106"/>
      <c r="E31" s="41"/>
      <c r="F31" s="4"/>
      <c r="G31" s="5"/>
      <c r="H31" s="2"/>
      <c r="I31" s="2"/>
      <c r="J31" s="2"/>
    </row>
    <row r="32" spans="1:253 16381:16381" s="1" customFormat="1" ht="15.75" x14ac:dyDescent="0.2">
      <c r="A32" s="14" t="s">
        <v>46</v>
      </c>
      <c r="B32" s="42" t="s">
        <v>47</v>
      </c>
      <c r="C32" s="14" t="s">
        <v>48</v>
      </c>
      <c r="D32" s="43">
        <v>4</v>
      </c>
      <c r="E32" s="44"/>
      <c r="F32" s="4"/>
      <c r="G32" s="5"/>
      <c r="H32" s="2"/>
      <c r="I32" s="2"/>
      <c r="J32" s="2"/>
    </row>
    <row r="33" spans="1:31" s="1" customFormat="1" ht="15.75" x14ac:dyDescent="0.2">
      <c r="A33" s="14" t="s">
        <v>49</v>
      </c>
      <c r="B33" s="42" t="s">
        <v>50</v>
      </c>
      <c r="C33" s="14" t="s">
        <v>51</v>
      </c>
      <c r="D33" s="43">
        <v>8.9999999999999983E-2</v>
      </c>
      <c r="E33" s="44"/>
      <c r="F33" s="4"/>
      <c r="G33" s="5"/>
      <c r="H33" s="2"/>
      <c r="I33" s="2"/>
      <c r="J33" s="2"/>
    </row>
    <row r="34" spans="1:31" s="1" customFormat="1" ht="30" x14ac:dyDescent="0.2">
      <c r="A34" s="14" t="s">
        <v>52</v>
      </c>
      <c r="B34" s="45" t="s">
        <v>53</v>
      </c>
      <c r="C34" s="46" t="s">
        <v>48</v>
      </c>
      <c r="D34" s="47">
        <v>42</v>
      </c>
      <c r="E34" s="13"/>
      <c r="F34" s="4"/>
      <c r="G34" s="5"/>
      <c r="H34" s="2"/>
      <c r="I34" s="2"/>
      <c r="J34" s="2"/>
    </row>
    <row r="35" spans="1:31" s="1" customFormat="1" ht="30" x14ac:dyDescent="0.2">
      <c r="A35" s="14" t="s">
        <v>54</v>
      </c>
      <c r="B35" s="45" t="s">
        <v>55</v>
      </c>
      <c r="C35" s="46" t="s">
        <v>48</v>
      </c>
      <c r="D35" s="47">
        <v>12</v>
      </c>
      <c r="F35" s="4"/>
      <c r="G35" s="5"/>
      <c r="H35" s="2"/>
      <c r="I35" s="2"/>
      <c r="J35" s="2"/>
      <c r="L35" s="99"/>
      <c r="M35" s="99"/>
      <c r="N35" s="99"/>
      <c r="O35" s="99"/>
      <c r="P35" s="99"/>
    </row>
    <row r="36" spans="1:31" s="1" customFormat="1" ht="15" x14ac:dyDescent="0.2">
      <c r="A36" s="14" t="s">
        <v>56</v>
      </c>
      <c r="B36" s="48" t="s">
        <v>57</v>
      </c>
      <c r="C36" s="49" t="s">
        <v>37</v>
      </c>
      <c r="D36" s="50">
        <v>2.484</v>
      </c>
      <c r="E36" s="51"/>
      <c r="F36" s="4"/>
      <c r="G36" s="5"/>
      <c r="H36" s="2"/>
      <c r="I36" s="2"/>
      <c r="J36" s="2"/>
    </row>
    <row r="37" spans="1:31" s="1" customFormat="1" ht="75" x14ac:dyDescent="0.2">
      <c r="A37" s="14" t="s">
        <v>58</v>
      </c>
      <c r="B37" s="45" t="s">
        <v>59</v>
      </c>
      <c r="C37" s="37" t="s">
        <v>48</v>
      </c>
      <c r="D37" s="37">
        <v>54</v>
      </c>
      <c r="E37" s="52"/>
      <c r="F37" s="53"/>
      <c r="G37" s="53"/>
      <c r="H37" s="53"/>
      <c r="I37" s="53"/>
      <c r="J37" s="52"/>
      <c r="K37" s="53"/>
      <c r="L37" s="54"/>
      <c r="M37" s="53"/>
      <c r="N37" s="53"/>
      <c r="O37" s="52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</row>
    <row r="38" spans="1:31" s="1" customFormat="1" ht="15" x14ac:dyDescent="0.2">
      <c r="A38" s="14" t="s">
        <v>60</v>
      </c>
      <c r="B38" s="45" t="s">
        <v>61</v>
      </c>
      <c r="C38" s="46" t="s">
        <v>37</v>
      </c>
      <c r="D38" s="55">
        <v>62.834000000000003</v>
      </c>
      <c r="E38" s="51"/>
      <c r="F38" s="4"/>
      <c r="G38" s="5"/>
      <c r="H38" s="2"/>
      <c r="I38" s="2"/>
      <c r="J38" s="2"/>
    </row>
    <row r="39" spans="1:31" s="1" customFormat="1" ht="61.5" customHeight="1" x14ac:dyDescent="0.2">
      <c r="A39" s="14" t="s">
        <v>62</v>
      </c>
      <c r="B39" s="45" t="s">
        <v>63</v>
      </c>
      <c r="C39" s="46" t="s">
        <v>13</v>
      </c>
      <c r="D39" s="47">
        <v>44</v>
      </c>
      <c r="E39" s="51"/>
      <c r="F39" s="4"/>
      <c r="G39" s="5"/>
      <c r="H39" s="2"/>
      <c r="I39" s="2"/>
      <c r="J39" s="2"/>
    </row>
    <row r="40" spans="1:31" s="1" customFormat="1" ht="75.75" customHeight="1" x14ac:dyDescent="0.2">
      <c r="A40" s="14" t="s">
        <v>64</v>
      </c>
      <c r="B40" s="56" t="s">
        <v>65</v>
      </c>
      <c r="C40" s="49" t="s">
        <v>13</v>
      </c>
      <c r="D40" s="57">
        <v>10</v>
      </c>
      <c r="E40" s="52"/>
      <c r="F40" s="53"/>
      <c r="G40" s="53"/>
      <c r="H40" s="53"/>
      <c r="I40" s="53"/>
      <c r="J40" s="52"/>
      <c r="K40" s="53"/>
      <c r="L40" s="54"/>
      <c r="M40" s="53"/>
      <c r="N40" s="53"/>
      <c r="O40" s="52"/>
    </row>
    <row r="41" spans="1:31" s="1" customFormat="1" ht="15" x14ac:dyDescent="0.2">
      <c r="A41" s="14" t="s">
        <v>66</v>
      </c>
      <c r="B41" s="48" t="s">
        <v>67</v>
      </c>
      <c r="C41" s="49" t="s">
        <v>37</v>
      </c>
      <c r="D41" s="58">
        <v>6.48</v>
      </c>
      <c r="E41" s="51"/>
      <c r="F41" s="4"/>
      <c r="G41" s="5"/>
      <c r="H41" s="2"/>
      <c r="I41" s="2"/>
      <c r="J41" s="2"/>
    </row>
    <row r="42" spans="1:31" s="1" customFormat="1" ht="15" x14ac:dyDescent="0.2">
      <c r="A42" s="14" t="s">
        <v>68</v>
      </c>
      <c r="B42" s="48" t="s">
        <v>69</v>
      </c>
      <c r="C42" s="43" t="s">
        <v>37</v>
      </c>
      <c r="D42" s="43">
        <v>54</v>
      </c>
      <c r="F42" s="4"/>
      <c r="G42" s="5"/>
      <c r="H42" s="2"/>
      <c r="I42" s="2"/>
      <c r="J42" s="2"/>
    </row>
    <row r="43" spans="1:31" s="1" customFormat="1" ht="33.75" customHeight="1" x14ac:dyDescent="0.2">
      <c r="A43" s="100" t="s">
        <v>70</v>
      </c>
      <c r="B43" s="59" t="s">
        <v>71</v>
      </c>
      <c r="C43" s="49" t="s">
        <v>13</v>
      </c>
      <c r="D43" s="57">
        <v>54</v>
      </c>
      <c r="F43" s="4"/>
      <c r="G43" s="5"/>
      <c r="H43" s="2"/>
      <c r="I43" s="2"/>
      <c r="J43" s="2"/>
    </row>
    <row r="44" spans="1:31" s="1" customFormat="1" ht="15" x14ac:dyDescent="0.2">
      <c r="A44" s="100"/>
      <c r="B44" s="59" t="s">
        <v>72</v>
      </c>
      <c r="C44" s="49" t="s">
        <v>73</v>
      </c>
      <c r="D44" s="60">
        <v>13.5</v>
      </c>
      <c r="F44" s="4"/>
      <c r="G44" s="5"/>
      <c r="H44" s="2"/>
      <c r="I44" s="2"/>
      <c r="J44" s="2"/>
    </row>
    <row r="45" spans="1:31" s="1" customFormat="1" ht="35.1" customHeight="1" x14ac:dyDescent="0.2">
      <c r="A45" s="14" t="s">
        <v>74</v>
      </c>
      <c r="B45" s="45" t="s">
        <v>75</v>
      </c>
      <c r="C45" s="49" t="s">
        <v>13</v>
      </c>
      <c r="D45" s="57">
        <v>54</v>
      </c>
      <c r="E45" s="52"/>
      <c r="F45" s="52"/>
      <c r="G45" s="52"/>
      <c r="H45" s="52"/>
      <c r="I45" s="52"/>
      <c r="J45" s="52"/>
      <c r="L45" s="54"/>
      <c r="M45" s="52"/>
      <c r="N45" s="52"/>
      <c r="O45" s="52"/>
      <c r="P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</row>
    <row r="46" spans="1:31" s="1" customFormat="1" ht="15" customHeight="1" x14ac:dyDescent="0.2">
      <c r="A46" s="96" t="s">
        <v>76</v>
      </c>
      <c r="B46" s="96"/>
      <c r="C46" s="96"/>
      <c r="D46" s="96"/>
      <c r="F46" s="4"/>
      <c r="G46" s="5"/>
      <c r="H46" s="2"/>
      <c r="I46" s="2"/>
      <c r="J46" s="2"/>
    </row>
    <row r="47" spans="1:31" s="1" customFormat="1" ht="15" x14ac:dyDescent="0.2">
      <c r="A47" s="43" t="s">
        <v>77</v>
      </c>
      <c r="B47" s="48" t="s">
        <v>78</v>
      </c>
      <c r="C47" s="49" t="s">
        <v>13</v>
      </c>
      <c r="D47" s="57">
        <v>1</v>
      </c>
      <c r="E47" s="52"/>
      <c r="F47" s="53"/>
      <c r="G47" s="53"/>
      <c r="H47" s="53"/>
      <c r="I47" s="53"/>
      <c r="J47" s="53"/>
      <c r="K47" s="52"/>
      <c r="L47" s="54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2"/>
    </row>
    <row r="48" spans="1:31" s="1" customFormat="1" ht="30" x14ac:dyDescent="0.2">
      <c r="A48" s="43" t="s">
        <v>79</v>
      </c>
      <c r="B48" s="48" t="s">
        <v>80</v>
      </c>
      <c r="C48" s="49" t="s">
        <v>13</v>
      </c>
      <c r="D48" s="57">
        <v>1</v>
      </c>
      <c r="E48" s="52"/>
      <c r="F48" s="53"/>
      <c r="G48" s="53"/>
      <c r="H48" s="53"/>
      <c r="I48" s="52"/>
      <c r="J48" s="53"/>
      <c r="L48" s="54"/>
      <c r="M48" s="53"/>
      <c r="N48" s="52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</row>
    <row r="49" spans="1:30" s="1" customFormat="1" ht="15" x14ac:dyDescent="0.2">
      <c r="A49" s="43" t="s">
        <v>81</v>
      </c>
      <c r="B49" s="48" t="s">
        <v>82</v>
      </c>
      <c r="C49" s="43" t="s">
        <v>83</v>
      </c>
      <c r="D49" s="43">
        <v>1</v>
      </c>
      <c r="E49" s="52"/>
      <c r="F49" s="53"/>
      <c r="G49" s="53"/>
      <c r="H49" s="53"/>
      <c r="I49" s="52"/>
      <c r="J49" s="53"/>
      <c r="L49" s="54"/>
      <c r="M49" s="53"/>
      <c r="N49" s="52"/>
    </row>
    <row r="50" spans="1:30" s="1" customFormat="1" ht="15" customHeight="1" x14ac:dyDescent="0.2">
      <c r="A50" s="96" t="s">
        <v>84</v>
      </c>
      <c r="B50" s="96"/>
      <c r="C50" s="96"/>
      <c r="D50" s="96"/>
      <c r="E50" s="51"/>
      <c r="F50" s="4"/>
      <c r="G50" s="5"/>
      <c r="H50" s="2"/>
      <c r="I50" s="5"/>
      <c r="J50" s="5"/>
      <c r="K50" s="5"/>
      <c r="L50" s="5"/>
      <c r="M50" s="5"/>
    </row>
    <row r="51" spans="1:30" s="1" customFormat="1" ht="30" x14ac:dyDescent="0.2">
      <c r="A51" s="43" t="s">
        <v>85</v>
      </c>
      <c r="B51" s="45" t="s">
        <v>86</v>
      </c>
      <c r="C51" s="49" t="s">
        <v>87</v>
      </c>
      <c r="D51" s="57">
        <v>1586</v>
      </c>
      <c r="E51" s="51"/>
      <c r="F51" s="4"/>
      <c r="G51" s="5"/>
      <c r="H51" s="2"/>
      <c r="I51" s="5"/>
      <c r="J51" s="5"/>
      <c r="K51" s="5"/>
      <c r="L51" s="5"/>
      <c r="M51" s="5"/>
    </row>
    <row r="52" spans="1:30" s="1" customFormat="1" ht="15" x14ac:dyDescent="0.2">
      <c r="A52" s="14" t="s">
        <v>88</v>
      </c>
      <c r="B52" s="45" t="s">
        <v>89</v>
      </c>
      <c r="C52" s="49" t="s">
        <v>87</v>
      </c>
      <c r="D52" s="57">
        <f>D51*1.045</f>
        <v>1657.37</v>
      </c>
      <c r="E52" s="51"/>
      <c r="F52" s="4"/>
      <c r="G52" s="5"/>
      <c r="H52" s="2"/>
      <c r="I52" s="5"/>
      <c r="J52" s="5"/>
      <c r="K52" s="5"/>
      <c r="L52" s="5"/>
      <c r="M52" s="5"/>
    </row>
    <row r="53" spans="1:30" s="1" customFormat="1" ht="15" customHeight="1" x14ac:dyDescent="0.2">
      <c r="A53" s="96" t="s">
        <v>90</v>
      </c>
      <c r="B53" s="96"/>
      <c r="C53" s="96"/>
      <c r="D53" s="96"/>
      <c r="E53" s="51"/>
      <c r="F53" s="4"/>
      <c r="G53" s="5"/>
      <c r="H53" s="2"/>
      <c r="I53" s="5"/>
      <c r="J53" s="5"/>
      <c r="K53" s="5"/>
      <c r="L53" s="5"/>
      <c r="M53" s="5"/>
    </row>
    <row r="54" spans="1:30" s="1" customFormat="1" ht="50.25" customHeight="1" x14ac:dyDescent="0.2">
      <c r="A54" s="43" t="s">
        <v>91</v>
      </c>
      <c r="B54" s="45" t="s">
        <v>92</v>
      </c>
      <c r="C54" s="49" t="s">
        <v>13</v>
      </c>
      <c r="D54" s="57">
        <v>42</v>
      </c>
      <c r="E54" s="52"/>
      <c r="F54" s="53"/>
      <c r="G54" s="53"/>
      <c r="H54" s="53"/>
      <c r="I54" s="52"/>
      <c r="J54" s="53"/>
      <c r="L54" s="54"/>
      <c r="M54" s="53"/>
      <c r="N54" s="52"/>
    </row>
    <row r="55" spans="1:30" s="1" customFormat="1" ht="19.5" customHeight="1" x14ac:dyDescent="0.2">
      <c r="A55" s="43" t="s">
        <v>93</v>
      </c>
      <c r="B55" s="48" t="s">
        <v>94</v>
      </c>
      <c r="C55" s="49" t="s">
        <v>13</v>
      </c>
      <c r="D55" s="57">
        <v>42</v>
      </c>
      <c r="E55" s="51"/>
      <c r="F55" s="4"/>
      <c r="G55" s="5"/>
      <c r="H55" s="2"/>
      <c r="I55" s="5"/>
      <c r="J55" s="5"/>
      <c r="K55" s="5"/>
      <c r="L55" s="5"/>
      <c r="M55" s="5"/>
    </row>
    <row r="56" spans="1:30" s="1" customFormat="1" ht="36.75" customHeight="1" x14ac:dyDescent="0.2">
      <c r="A56" s="43" t="s">
        <v>95</v>
      </c>
      <c r="B56" s="61" t="s">
        <v>96</v>
      </c>
      <c r="C56" s="49" t="s">
        <v>13</v>
      </c>
      <c r="D56" s="57">
        <v>24</v>
      </c>
      <c r="E56" s="52"/>
      <c r="F56" s="53"/>
      <c r="G56" s="53"/>
      <c r="H56" s="53"/>
      <c r="I56" s="52"/>
      <c r="J56" s="53"/>
      <c r="L56" s="54"/>
      <c r="M56" s="53"/>
      <c r="N56" s="52"/>
    </row>
    <row r="57" spans="1:30" s="1" customFormat="1" ht="15" x14ac:dyDescent="0.2">
      <c r="A57" s="43" t="s">
        <v>97</v>
      </c>
      <c r="B57" s="48" t="s">
        <v>98</v>
      </c>
      <c r="C57" s="43" t="s">
        <v>13</v>
      </c>
      <c r="D57" s="62">
        <v>12</v>
      </c>
      <c r="E57" s="52"/>
      <c r="F57" s="53"/>
      <c r="G57" s="53"/>
      <c r="H57" s="53"/>
      <c r="I57" s="53"/>
      <c r="J57" s="52"/>
      <c r="L57" s="54"/>
      <c r="M57" s="53"/>
      <c r="N57" s="52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</row>
    <row r="58" spans="1:30" s="1" customFormat="1" ht="15.75" x14ac:dyDescent="0.2">
      <c r="A58" s="43" t="s">
        <v>99</v>
      </c>
      <c r="B58" s="48" t="s">
        <v>100</v>
      </c>
      <c r="C58" s="43" t="s">
        <v>13</v>
      </c>
      <c r="D58" s="43">
        <v>66</v>
      </c>
      <c r="E58" s="101"/>
      <c r="F58" s="101"/>
      <c r="G58" s="101"/>
      <c r="H58" s="101"/>
      <c r="I58" s="101"/>
      <c r="J58" s="101"/>
    </row>
    <row r="59" spans="1:30" s="1" customFormat="1" ht="15" x14ac:dyDescent="0.2">
      <c r="A59" s="43" t="s">
        <v>101</v>
      </c>
      <c r="B59" s="48" t="s">
        <v>102</v>
      </c>
      <c r="C59" s="43" t="s">
        <v>87</v>
      </c>
      <c r="D59" s="43">
        <f>((1.5+2.5+1+0.5)*42+(2+1+1+0.5)*12*2)*1.045</f>
        <v>354.255</v>
      </c>
      <c r="E59" s="52"/>
      <c r="F59" s="53"/>
      <c r="G59" s="53"/>
      <c r="H59" s="53"/>
      <c r="I59" s="53"/>
      <c r="J59" s="52"/>
      <c r="L59" s="54"/>
      <c r="M59" s="53"/>
      <c r="N59" s="52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</row>
    <row r="60" spans="1:30" s="1" customFormat="1" ht="15" x14ac:dyDescent="0.2">
      <c r="A60" s="43" t="s">
        <v>103</v>
      </c>
      <c r="B60" s="48" t="s">
        <v>104</v>
      </c>
      <c r="C60" s="43" t="s">
        <v>87</v>
      </c>
      <c r="D60" s="35">
        <f>54*1.045</f>
        <v>56.429999999999993</v>
      </c>
      <c r="E60" s="63"/>
      <c r="F60" s="64"/>
    </row>
    <row r="61" spans="1:30" s="1" customFormat="1" ht="15" customHeight="1" x14ac:dyDescent="0.2">
      <c r="A61" s="96" t="s">
        <v>105</v>
      </c>
      <c r="B61" s="96"/>
      <c r="C61" s="96"/>
      <c r="D61" s="96"/>
      <c r="E61" s="63"/>
      <c r="F61" s="64"/>
    </row>
    <row r="62" spans="1:30" s="1" customFormat="1" ht="15" customHeight="1" x14ac:dyDescent="0.2">
      <c r="A62" s="96" t="s">
        <v>106</v>
      </c>
      <c r="B62" s="96"/>
      <c r="C62" s="96"/>
      <c r="D62" s="96"/>
      <c r="E62" s="63"/>
      <c r="F62" s="64"/>
    </row>
    <row r="63" spans="1:30" s="1" customFormat="1" ht="60" x14ac:dyDescent="0.2">
      <c r="A63" s="43" t="s">
        <v>107</v>
      </c>
      <c r="B63" s="48" t="s">
        <v>108</v>
      </c>
      <c r="C63" s="43" t="s">
        <v>83</v>
      </c>
      <c r="D63" s="20">
        <v>32</v>
      </c>
      <c r="E63" s="65"/>
      <c r="F63" s="64"/>
    </row>
    <row r="64" spans="1:30" s="1" customFormat="1" ht="30" x14ac:dyDescent="0.2">
      <c r="A64" s="43" t="s">
        <v>109</v>
      </c>
      <c r="B64" s="48" t="s">
        <v>110</v>
      </c>
      <c r="C64" s="43" t="s">
        <v>13</v>
      </c>
      <c r="D64" s="35">
        <v>1.28</v>
      </c>
      <c r="E64" s="65"/>
      <c r="F64" s="64"/>
    </row>
    <row r="65" spans="1:12" s="1" customFormat="1" ht="15" x14ac:dyDescent="0.2">
      <c r="A65" s="43" t="s">
        <v>111</v>
      </c>
      <c r="B65" s="48" t="s">
        <v>112</v>
      </c>
      <c r="C65" s="43" t="s">
        <v>13</v>
      </c>
      <c r="D65" s="43">
        <v>64</v>
      </c>
      <c r="E65" s="65"/>
      <c r="F65" s="64"/>
    </row>
    <row r="66" spans="1:12" s="1" customFormat="1" ht="15" x14ac:dyDescent="0.2">
      <c r="A66" s="43" t="s">
        <v>113</v>
      </c>
      <c r="B66" s="48" t="s">
        <v>114</v>
      </c>
      <c r="C66" s="43" t="s">
        <v>10</v>
      </c>
      <c r="D66" s="20">
        <v>96</v>
      </c>
      <c r="E66" s="65"/>
      <c r="F66" s="64"/>
    </row>
    <row r="67" spans="1:12" s="1" customFormat="1" ht="15" customHeight="1" x14ac:dyDescent="0.2">
      <c r="A67" s="96" t="s">
        <v>115</v>
      </c>
      <c r="B67" s="96"/>
      <c r="C67" s="96"/>
      <c r="D67" s="96"/>
      <c r="E67" s="65"/>
      <c r="F67" s="64"/>
    </row>
    <row r="68" spans="1:12" s="1" customFormat="1" ht="30" x14ac:dyDescent="0.2">
      <c r="A68" s="43" t="s">
        <v>116</v>
      </c>
      <c r="B68" s="48" t="s">
        <v>117</v>
      </c>
      <c r="C68" s="43" t="s">
        <v>83</v>
      </c>
      <c r="D68" s="43">
        <v>6</v>
      </c>
      <c r="E68" s="65"/>
      <c r="F68" s="64"/>
    </row>
    <row r="69" spans="1:12" s="1" customFormat="1" ht="45" x14ac:dyDescent="0.2">
      <c r="A69" s="43" t="s">
        <v>118</v>
      </c>
      <c r="B69" s="48" t="s">
        <v>119</v>
      </c>
      <c r="C69" s="16" t="s">
        <v>13</v>
      </c>
      <c r="D69" s="20">
        <v>6</v>
      </c>
      <c r="E69" s="65"/>
      <c r="F69" s="64"/>
    </row>
    <row r="70" spans="1:12" s="1" customFormat="1" ht="30" x14ac:dyDescent="0.2">
      <c r="A70" s="43" t="s">
        <v>120</v>
      </c>
      <c r="B70" s="48" t="s">
        <v>110</v>
      </c>
      <c r="C70" s="16" t="s">
        <v>13</v>
      </c>
      <c r="D70" s="35">
        <v>0.24</v>
      </c>
      <c r="E70" s="65"/>
      <c r="F70" s="64"/>
    </row>
    <row r="71" spans="1:12" s="1" customFormat="1" ht="15" x14ac:dyDescent="0.2">
      <c r="A71" s="43" t="s">
        <v>121</v>
      </c>
      <c r="B71" s="48" t="s">
        <v>112</v>
      </c>
      <c r="C71" s="16" t="s">
        <v>13</v>
      </c>
      <c r="D71" s="20">
        <v>12</v>
      </c>
      <c r="E71" s="65"/>
      <c r="F71" s="64"/>
    </row>
    <row r="72" spans="1:12" s="1" customFormat="1" ht="15" x14ac:dyDescent="0.2">
      <c r="A72" s="43" t="s">
        <v>122</v>
      </c>
      <c r="B72" s="48" t="s">
        <v>114</v>
      </c>
      <c r="C72" s="16" t="s">
        <v>13</v>
      </c>
      <c r="D72" s="20">
        <v>12</v>
      </c>
      <c r="E72" s="65"/>
      <c r="F72" s="64"/>
    </row>
    <row r="73" spans="1:12" s="1" customFormat="1" ht="15" customHeight="1" x14ac:dyDescent="0.2">
      <c r="A73" s="96" t="s">
        <v>123</v>
      </c>
      <c r="B73" s="96"/>
      <c r="C73" s="96"/>
      <c r="D73" s="96"/>
      <c r="E73" s="65"/>
      <c r="F73" s="64"/>
    </row>
    <row r="74" spans="1:12" s="1" customFormat="1" ht="30" x14ac:dyDescent="0.2">
      <c r="A74" s="66" t="s">
        <v>124</v>
      </c>
      <c r="B74" s="48" t="s">
        <v>117</v>
      </c>
      <c r="C74" s="67" t="s">
        <v>83</v>
      </c>
      <c r="D74" s="28">
        <v>32</v>
      </c>
      <c r="F74"/>
      <c r="G74"/>
      <c r="H74"/>
      <c r="I74"/>
      <c r="J74"/>
      <c r="K74"/>
      <c r="L74"/>
    </row>
    <row r="75" spans="1:12" s="1" customFormat="1" ht="45" x14ac:dyDescent="0.2">
      <c r="A75" s="66" t="s">
        <v>125</v>
      </c>
      <c r="B75" s="48" t="s">
        <v>119</v>
      </c>
      <c r="C75" s="67" t="s">
        <v>13</v>
      </c>
      <c r="D75" s="28">
        <v>32</v>
      </c>
      <c r="F75"/>
      <c r="G75"/>
      <c r="H75"/>
      <c r="I75"/>
      <c r="J75"/>
      <c r="K75"/>
      <c r="L75"/>
    </row>
    <row r="76" spans="1:12" s="1" customFormat="1" ht="30" x14ac:dyDescent="0.2">
      <c r="A76" s="43" t="s">
        <v>126</v>
      </c>
      <c r="B76" s="48" t="s">
        <v>110</v>
      </c>
      <c r="C76" s="49" t="s">
        <v>13</v>
      </c>
      <c r="D76" s="57">
        <v>1.28</v>
      </c>
      <c r="F76"/>
      <c r="G76"/>
      <c r="H76"/>
      <c r="I76"/>
      <c r="J76"/>
      <c r="K76"/>
      <c r="L76"/>
    </row>
    <row r="77" spans="1:12" s="1" customFormat="1" ht="15" x14ac:dyDescent="0.2">
      <c r="A77" s="49" t="s">
        <v>127</v>
      </c>
      <c r="B77" s="48" t="s">
        <v>112</v>
      </c>
      <c r="C77" s="49" t="s">
        <v>13</v>
      </c>
      <c r="D77" s="57">
        <v>64</v>
      </c>
      <c r="F77"/>
      <c r="G77"/>
      <c r="H77"/>
      <c r="I77"/>
      <c r="J77"/>
      <c r="K77"/>
      <c r="L77"/>
    </row>
    <row r="78" spans="1:12" s="1" customFormat="1" ht="15" x14ac:dyDescent="0.2">
      <c r="A78" s="43" t="s">
        <v>128</v>
      </c>
      <c r="B78" s="48" t="s">
        <v>114</v>
      </c>
      <c r="C78" s="43" t="s">
        <v>13</v>
      </c>
      <c r="D78" s="43">
        <v>48</v>
      </c>
      <c r="F78"/>
      <c r="G78"/>
      <c r="H78"/>
      <c r="I78"/>
      <c r="J78"/>
      <c r="K78"/>
      <c r="L78"/>
    </row>
    <row r="79" spans="1:12" s="1" customFormat="1" ht="15" customHeight="1" x14ac:dyDescent="0.2">
      <c r="A79" s="96" t="s">
        <v>129</v>
      </c>
      <c r="B79" s="96"/>
      <c r="C79" s="96"/>
      <c r="D79" s="96"/>
      <c r="F79"/>
      <c r="G79"/>
      <c r="H79"/>
      <c r="I79"/>
      <c r="J79"/>
      <c r="K79"/>
      <c r="L79"/>
    </row>
    <row r="80" spans="1:12" s="1" customFormat="1" ht="30" x14ac:dyDescent="0.2">
      <c r="A80" s="68" t="s">
        <v>130</v>
      </c>
      <c r="B80" s="69" t="s">
        <v>131</v>
      </c>
      <c r="C80" s="43" t="s">
        <v>13</v>
      </c>
      <c r="D80" s="43">
        <v>2</v>
      </c>
      <c r="F80"/>
      <c r="G80"/>
      <c r="H80"/>
      <c r="I80"/>
      <c r="J80"/>
      <c r="K80"/>
      <c r="L80"/>
    </row>
    <row r="81" spans="1:30" s="1" customFormat="1" ht="15" x14ac:dyDescent="0.2">
      <c r="A81" s="43" t="s">
        <v>132</v>
      </c>
      <c r="B81" s="69" t="s">
        <v>133</v>
      </c>
      <c r="C81" s="43" t="s">
        <v>13</v>
      </c>
      <c r="D81" s="43">
        <v>206</v>
      </c>
      <c r="F81"/>
      <c r="G81"/>
      <c r="H81"/>
      <c r="I81"/>
      <c r="J81"/>
      <c r="K81"/>
      <c r="L81"/>
    </row>
    <row r="82" spans="1:30" s="1" customFormat="1" ht="30" x14ac:dyDescent="0.2">
      <c r="A82" s="43" t="s">
        <v>134</v>
      </c>
      <c r="B82" s="69" t="s">
        <v>135</v>
      </c>
      <c r="C82" s="43" t="s">
        <v>13</v>
      </c>
      <c r="D82" s="43">
        <v>54</v>
      </c>
      <c r="F82"/>
      <c r="G82"/>
      <c r="H82"/>
      <c r="I82"/>
      <c r="J82"/>
      <c r="K82"/>
      <c r="L82"/>
    </row>
    <row r="83" spans="1:30" s="1" customFormat="1" ht="15" x14ac:dyDescent="0.2">
      <c r="A83" s="43" t="s">
        <v>136</v>
      </c>
      <c r="B83" s="69" t="s">
        <v>137</v>
      </c>
      <c r="C83" s="43" t="s">
        <v>13</v>
      </c>
      <c r="D83" s="43">
        <v>4</v>
      </c>
      <c r="E83" s="52"/>
      <c r="F83" s="53"/>
      <c r="G83" s="53"/>
      <c r="H83" s="53"/>
      <c r="I83" s="53"/>
      <c r="J83" s="53"/>
      <c r="K83" s="52"/>
      <c r="L83" s="54"/>
      <c r="M83" s="53"/>
      <c r="N83" s="53"/>
      <c r="O83" s="52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</row>
    <row r="84" spans="1:30" s="1" customFormat="1" ht="15" x14ac:dyDescent="0.2">
      <c r="A84" s="43" t="s">
        <v>138</v>
      </c>
      <c r="B84" s="69" t="s">
        <v>139</v>
      </c>
      <c r="C84" s="43" t="s">
        <v>10</v>
      </c>
      <c r="D84" s="43">
        <v>54</v>
      </c>
      <c r="E84" s="52"/>
      <c r="F84" s="53"/>
      <c r="G84" s="53"/>
      <c r="H84" s="53"/>
      <c r="I84" s="53"/>
      <c r="J84" s="53"/>
      <c r="K84" s="52"/>
      <c r="L84" s="54"/>
      <c r="M84" s="53"/>
      <c r="N84" s="53"/>
      <c r="O84" s="52"/>
    </row>
    <row r="85" spans="1:30" s="1" customFormat="1" ht="15" x14ac:dyDescent="0.2">
      <c r="A85" s="43" t="s">
        <v>140</v>
      </c>
      <c r="B85" s="69" t="s">
        <v>141</v>
      </c>
      <c r="C85" s="43" t="s">
        <v>13</v>
      </c>
      <c r="D85" s="43">
        <v>20</v>
      </c>
      <c r="E85" s="52"/>
      <c r="F85" s="53"/>
      <c r="G85" s="53"/>
      <c r="H85" s="53"/>
      <c r="I85" s="53"/>
      <c r="J85" s="53"/>
      <c r="K85" s="52"/>
      <c r="L85" s="54"/>
      <c r="M85" s="53"/>
      <c r="N85" s="53"/>
      <c r="O85" s="52"/>
    </row>
    <row r="86" spans="1:30" s="1" customFormat="1" ht="15" x14ac:dyDescent="0.2">
      <c r="A86" s="43" t="s">
        <v>142</v>
      </c>
      <c r="B86" s="61" t="s">
        <v>143</v>
      </c>
      <c r="C86" s="43" t="s">
        <v>13</v>
      </c>
      <c r="D86" s="43">
        <v>42</v>
      </c>
      <c r="F86"/>
      <c r="G86"/>
      <c r="H86"/>
      <c r="I86"/>
      <c r="J86"/>
      <c r="K86"/>
      <c r="L86"/>
    </row>
    <row r="87" spans="1:30" s="1" customFormat="1" ht="30" x14ac:dyDescent="0.2">
      <c r="A87" s="43" t="s">
        <v>144</v>
      </c>
      <c r="B87" s="61" t="s">
        <v>110</v>
      </c>
      <c r="C87" s="43" t="s">
        <v>13</v>
      </c>
      <c r="D87" s="43">
        <v>0.83999999999999986</v>
      </c>
      <c r="F87"/>
      <c r="G87"/>
      <c r="H87"/>
      <c r="I87"/>
      <c r="J87"/>
      <c r="K87"/>
      <c r="L87"/>
    </row>
    <row r="88" spans="1:30" s="1" customFormat="1" ht="15" x14ac:dyDescent="0.2">
      <c r="A88" s="43" t="s">
        <v>145</v>
      </c>
      <c r="B88" s="61" t="s">
        <v>146</v>
      </c>
      <c r="C88" s="43" t="s">
        <v>10</v>
      </c>
      <c r="D88" s="43">
        <v>42</v>
      </c>
      <c r="F88"/>
      <c r="G88"/>
      <c r="H88"/>
      <c r="I88"/>
      <c r="J88"/>
      <c r="K88"/>
      <c r="L88"/>
    </row>
    <row r="89" spans="1:30" s="1" customFormat="1" ht="15" x14ac:dyDescent="0.2">
      <c r="A89" s="43" t="s">
        <v>147</v>
      </c>
      <c r="B89" s="61" t="s">
        <v>148</v>
      </c>
      <c r="C89" s="43" t="s">
        <v>13</v>
      </c>
      <c r="D89" s="43">
        <v>48</v>
      </c>
      <c r="F89"/>
      <c r="G89"/>
      <c r="H89"/>
      <c r="I89"/>
      <c r="J89"/>
      <c r="K89"/>
      <c r="L89"/>
    </row>
    <row r="90" spans="1:30" s="70" customFormat="1" ht="15.75" customHeight="1" x14ac:dyDescent="0.2">
      <c r="A90" s="96" t="s">
        <v>149</v>
      </c>
      <c r="B90" s="96"/>
      <c r="C90" s="96"/>
      <c r="D90" s="96"/>
    </row>
    <row r="91" spans="1:30" s="1" customFormat="1" ht="30" x14ac:dyDescent="0.2">
      <c r="A91" s="68" t="s">
        <v>150</v>
      </c>
      <c r="B91" s="48" t="s">
        <v>151</v>
      </c>
      <c r="C91" s="43" t="s">
        <v>152</v>
      </c>
      <c r="D91" s="43">
        <v>4</v>
      </c>
      <c r="F91"/>
      <c r="G91"/>
      <c r="H91"/>
      <c r="I91"/>
      <c r="J91"/>
      <c r="K91"/>
      <c r="L91"/>
    </row>
    <row r="92" spans="1:30" s="1" customFormat="1" ht="15" x14ac:dyDescent="0.2">
      <c r="A92" s="43" t="s">
        <v>153</v>
      </c>
      <c r="B92" s="48" t="s">
        <v>154</v>
      </c>
      <c r="C92" s="43" t="s">
        <v>13</v>
      </c>
      <c r="D92" s="43">
        <v>12</v>
      </c>
      <c r="E92" s="52"/>
      <c r="F92" s="53"/>
      <c r="G92" s="53"/>
      <c r="H92" s="53"/>
      <c r="I92" s="53"/>
      <c r="J92" s="53"/>
      <c r="K92" s="52"/>
      <c r="L92" s="54"/>
      <c r="M92" s="53"/>
      <c r="N92" s="53"/>
      <c r="O92" s="52"/>
    </row>
    <row r="93" spans="1:30" s="1" customFormat="1" ht="15" x14ac:dyDescent="0.2">
      <c r="A93" s="43" t="s">
        <v>155</v>
      </c>
      <c r="B93" s="48" t="s">
        <v>156</v>
      </c>
      <c r="C93" s="43" t="s">
        <v>87</v>
      </c>
      <c r="D93" s="43">
        <v>8</v>
      </c>
      <c r="F93" s="4"/>
      <c r="G93" s="5"/>
      <c r="H93" s="2"/>
      <c r="I93" s="2"/>
    </row>
    <row r="94" spans="1:30" s="1" customFormat="1" ht="15" x14ac:dyDescent="0.2">
      <c r="A94" s="43" t="s">
        <v>157</v>
      </c>
      <c r="B94" s="48" t="s">
        <v>158</v>
      </c>
      <c r="C94" s="43" t="s">
        <v>51</v>
      </c>
      <c r="D94" s="43">
        <v>2.2176000000000001E-2</v>
      </c>
      <c r="F94" s="4"/>
    </row>
    <row r="95" spans="1:30" s="1" customFormat="1" ht="30" x14ac:dyDescent="0.2">
      <c r="A95" s="43" t="s">
        <v>159</v>
      </c>
      <c r="B95" s="61" t="s">
        <v>110</v>
      </c>
      <c r="C95" s="43" t="s">
        <v>13</v>
      </c>
      <c r="D95" s="43">
        <v>0.48</v>
      </c>
      <c r="F95" s="4"/>
    </row>
    <row r="96" spans="1:30" s="1" customFormat="1" ht="15" x14ac:dyDescent="0.2">
      <c r="A96" s="43" t="s">
        <v>160</v>
      </c>
      <c r="B96" s="61" t="s">
        <v>146</v>
      </c>
      <c r="C96" s="43" t="s">
        <v>13</v>
      </c>
      <c r="D96" s="43">
        <v>24</v>
      </c>
      <c r="F96" s="4"/>
    </row>
    <row r="97" spans="1:10" s="1" customFormat="1" ht="45" x14ac:dyDescent="0.2">
      <c r="A97" s="43" t="s">
        <v>161</v>
      </c>
      <c r="B97" s="61" t="s">
        <v>162</v>
      </c>
      <c r="C97" s="43" t="s">
        <v>13</v>
      </c>
      <c r="D97" s="43">
        <v>4</v>
      </c>
      <c r="F97" s="4"/>
    </row>
    <row r="98" spans="1:10" s="70" customFormat="1" ht="15.75" customHeight="1" x14ac:dyDescent="0.2">
      <c r="A98" s="96" t="s">
        <v>163</v>
      </c>
      <c r="B98" s="96"/>
      <c r="C98" s="96"/>
      <c r="D98" s="96"/>
    </row>
    <row r="99" spans="1:10" s="70" customFormat="1" ht="15.75" customHeight="1" x14ac:dyDescent="0.2">
      <c r="A99" s="96" t="s">
        <v>164</v>
      </c>
      <c r="B99" s="96"/>
      <c r="C99" s="96"/>
      <c r="D99" s="96"/>
    </row>
    <row r="100" spans="1:10" s="1" customFormat="1" ht="15" x14ac:dyDescent="0.2">
      <c r="A100" s="43" t="s">
        <v>165</v>
      </c>
      <c r="B100" s="48" t="s">
        <v>166</v>
      </c>
      <c r="C100" s="43" t="s">
        <v>37</v>
      </c>
      <c r="D100" s="43">
        <f>11.5*0.3*0.7*5</f>
        <v>12.074999999999998</v>
      </c>
      <c r="F100" s="4"/>
    </row>
    <row r="101" spans="1:10" s="1" customFormat="1" ht="15" x14ac:dyDescent="0.2">
      <c r="A101" s="71" t="s">
        <v>167</v>
      </c>
      <c r="B101" s="72" t="s">
        <v>168</v>
      </c>
      <c r="C101" s="73" t="s">
        <v>13</v>
      </c>
      <c r="D101" s="74">
        <v>15</v>
      </c>
      <c r="F101" s="4"/>
    </row>
    <row r="102" spans="1:10" s="1" customFormat="1" ht="15" x14ac:dyDescent="0.2">
      <c r="A102" s="71" t="s">
        <v>169</v>
      </c>
      <c r="B102" s="69" t="s">
        <v>170</v>
      </c>
      <c r="C102" s="43" t="s">
        <v>51</v>
      </c>
      <c r="D102" s="43">
        <f>(3*5*1.58)/1000*5</f>
        <v>0.11850000000000001</v>
      </c>
      <c r="E102" s="75"/>
      <c r="F102" s="4"/>
      <c r="G102" s="5"/>
      <c r="H102" s="2"/>
      <c r="I102" s="2"/>
      <c r="J102" s="2"/>
    </row>
    <row r="103" spans="1:10" s="1" customFormat="1" ht="15" x14ac:dyDescent="0.2">
      <c r="A103" s="71" t="s">
        <v>171</v>
      </c>
      <c r="B103" s="69" t="s">
        <v>172</v>
      </c>
      <c r="C103" s="49" t="s">
        <v>87</v>
      </c>
      <c r="D103" s="49">
        <f>11.5*5</f>
        <v>57.5</v>
      </c>
      <c r="E103" s="75"/>
      <c r="F103" s="4"/>
      <c r="G103" s="5"/>
      <c r="H103" s="2"/>
      <c r="I103" s="2"/>
      <c r="J103" s="2"/>
    </row>
    <row r="104" spans="1:10" ht="15" x14ac:dyDescent="0.2">
      <c r="A104" s="71" t="s">
        <v>173</v>
      </c>
      <c r="B104" s="72" t="s">
        <v>174</v>
      </c>
      <c r="C104" s="73" t="s">
        <v>51</v>
      </c>
      <c r="D104" s="76">
        <f>11.5*1.26/1000*5</f>
        <v>7.2450000000000001E-2</v>
      </c>
    </row>
    <row r="105" spans="1:10" ht="15" x14ac:dyDescent="0.2">
      <c r="A105" s="71" t="s">
        <v>175</v>
      </c>
      <c r="B105" s="72" t="s">
        <v>176</v>
      </c>
      <c r="C105" s="73" t="s">
        <v>37</v>
      </c>
      <c r="D105" s="77">
        <f>11.5*0.3*0.7*5</f>
        <v>12.074999999999998</v>
      </c>
    </row>
    <row r="106" spans="1:10" ht="15.75" x14ac:dyDescent="0.2">
      <c r="A106" s="97" t="s">
        <v>177</v>
      </c>
      <c r="B106" s="97"/>
      <c r="C106" s="97"/>
      <c r="D106" s="97"/>
    </row>
    <row r="107" spans="1:10" ht="15" x14ac:dyDescent="0.2">
      <c r="A107" s="71" t="s">
        <v>178</v>
      </c>
      <c r="B107" s="72" t="s">
        <v>179</v>
      </c>
      <c r="C107" s="73" t="s">
        <v>37</v>
      </c>
      <c r="D107" s="78">
        <v>2</v>
      </c>
    </row>
    <row r="108" spans="1:10" ht="15" x14ac:dyDescent="0.2">
      <c r="A108" s="71" t="s">
        <v>180</v>
      </c>
      <c r="B108" s="48" t="s">
        <v>174</v>
      </c>
      <c r="C108" s="43" t="s">
        <v>51</v>
      </c>
      <c r="D108" s="43">
        <f>2*1.26/1000</f>
        <v>2.5200000000000001E-3</v>
      </c>
    </row>
    <row r="109" spans="1:10" ht="15.75" x14ac:dyDescent="0.2">
      <c r="A109" s="97" t="s">
        <v>181</v>
      </c>
      <c r="B109" s="97"/>
      <c r="C109" s="97"/>
      <c r="D109" s="97"/>
    </row>
    <row r="110" spans="1:10" ht="15" x14ac:dyDescent="0.2">
      <c r="A110" s="73" t="s">
        <v>182</v>
      </c>
      <c r="B110" s="69" t="s">
        <v>183</v>
      </c>
      <c r="C110" s="43" t="s">
        <v>184</v>
      </c>
      <c r="D110" s="20">
        <v>5</v>
      </c>
    </row>
    <row r="111" spans="1:10" ht="15" x14ac:dyDescent="0.2">
      <c r="A111" s="71" t="s">
        <v>185</v>
      </c>
      <c r="B111" s="48" t="s">
        <v>186</v>
      </c>
      <c r="C111" s="43" t="s">
        <v>187</v>
      </c>
      <c r="D111" s="20">
        <v>176</v>
      </c>
    </row>
    <row r="112" spans="1:10" ht="45" x14ac:dyDescent="0.2">
      <c r="A112" s="71" t="s">
        <v>188</v>
      </c>
      <c r="B112" s="48" t="s">
        <v>189</v>
      </c>
      <c r="C112" s="43" t="s">
        <v>13</v>
      </c>
      <c r="D112" s="20">
        <v>4</v>
      </c>
    </row>
    <row r="113" spans="1:6" ht="15" x14ac:dyDescent="0.2">
      <c r="A113" s="71" t="s">
        <v>190</v>
      </c>
      <c r="B113" s="48" t="s">
        <v>191</v>
      </c>
      <c r="C113" s="43" t="s">
        <v>13</v>
      </c>
      <c r="D113" s="43">
        <v>2</v>
      </c>
    </row>
    <row r="114" spans="1:6" ht="15" x14ac:dyDescent="0.2">
      <c r="A114" s="71" t="s">
        <v>192</v>
      </c>
      <c r="B114" s="69" t="s">
        <v>193</v>
      </c>
      <c r="C114" s="43" t="s">
        <v>194</v>
      </c>
      <c r="D114" s="20">
        <v>1</v>
      </c>
    </row>
    <row r="115" spans="1:6" ht="36" customHeight="1" x14ac:dyDescent="0.2">
      <c r="A115" s="98" t="s">
        <v>195</v>
      </c>
      <c r="B115" s="98"/>
      <c r="C115" s="98"/>
      <c r="D115" s="98"/>
    </row>
    <row r="116" spans="1:6" ht="18.75" customHeight="1" x14ac:dyDescent="0.2">
      <c r="A116" s="79" t="s">
        <v>196</v>
      </c>
    </row>
    <row r="117" spans="1:6" ht="15.75" x14ac:dyDescent="0.25">
      <c r="A117" s="80"/>
      <c r="B117" s="81"/>
      <c r="C117" s="81"/>
      <c r="D117" s="82"/>
      <c r="E117" s="83"/>
      <c r="F117" s="83"/>
    </row>
    <row r="118" spans="1:6" ht="15.75" x14ac:dyDescent="0.25">
      <c r="A118" s="80"/>
      <c r="B118" s="81"/>
      <c r="C118" s="91"/>
      <c r="D118" s="91"/>
      <c r="E118" s="83"/>
      <c r="F118" s="83"/>
    </row>
    <row r="119" spans="1:6" ht="15.75" x14ac:dyDescent="0.25">
      <c r="A119" s="80"/>
      <c r="B119" s="81"/>
      <c r="C119" s="84"/>
      <c r="D119" s="81"/>
      <c r="E119" s="83"/>
      <c r="F119" s="83"/>
    </row>
    <row r="120" spans="1:6" ht="15.75" x14ac:dyDescent="0.25">
      <c r="A120" s="80"/>
      <c r="B120" s="81"/>
      <c r="C120" s="84"/>
      <c r="D120" s="81"/>
      <c r="E120" s="83"/>
      <c r="F120" s="83"/>
    </row>
    <row r="121" spans="1:6" ht="15.75" x14ac:dyDescent="0.25">
      <c r="A121" s="81"/>
      <c r="B121" s="81"/>
      <c r="C121" s="91"/>
      <c r="D121" s="91"/>
      <c r="E121" s="92"/>
      <c r="F121" s="92"/>
    </row>
    <row r="122" spans="1:6" ht="15" x14ac:dyDescent="0.2">
      <c r="A122" s="93"/>
      <c r="B122" s="93"/>
      <c r="C122" s="94"/>
      <c r="D122" s="85"/>
    </row>
    <row r="123" spans="1:6" ht="15" x14ac:dyDescent="0.2">
      <c r="A123" s="93"/>
      <c r="B123" s="93"/>
      <c r="C123" s="93"/>
      <c r="D123" s="81"/>
      <c r="E123" s="86"/>
      <c r="F123" s="86"/>
    </row>
    <row r="124" spans="1:6" ht="15" hidden="1" x14ac:dyDescent="0.2">
      <c r="A124" s="80"/>
      <c r="B124" s="80"/>
      <c r="C124" s="91"/>
      <c r="D124" s="91"/>
      <c r="E124" s="86"/>
      <c r="F124" s="86"/>
    </row>
    <row r="125" spans="1:6" ht="15" hidden="1" x14ac:dyDescent="0.2">
      <c r="A125" s="81"/>
      <c r="B125" s="81"/>
      <c r="C125" s="81"/>
      <c r="D125" s="81"/>
      <c r="E125" s="95"/>
      <c r="F125" s="95"/>
    </row>
    <row r="126" spans="1:6" ht="15" hidden="1" x14ac:dyDescent="0.2">
      <c r="A126" s="81"/>
      <c r="B126" s="81"/>
      <c r="C126" s="7"/>
      <c r="D126" s="85"/>
      <c r="E126" s="80"/>
      <c r="F126" s="87"/>
    </row>
    <row r="127" spans="1:6" ht="15" hidden="1" x14ac:dyDescent="0.2">
      <c r="A127" s="81"/>
      <c r="B127" s="81"/>
      <c r="C127" s="81"/>
      <c r="D127" s="81"/>
      <c r="E127" s="86"/>
      <c r="F127" s="86"/>
    </row>
    <row r="128" spans="1:6" ht="15" x14ac:dyDescent="0.2">
      <c r="A128" s="80"/>
      <c r="B128" s="80"/>
      <c r="C128" s="91"/>
      <c r="D128" s="91"/>
      <c r="E128" s="81"/>
      <c r="F128" s="81"/>
    </row>
    <row r="129" spans="1:6" ht="15" x14ac:dyDescent="0.2">
      <c r="A129" s="81"/>
      <c r="B129" s="88"/>
      <c r="C129" s="81"/>
      <c r="D129" s="81"/>
      <c r="E129" s="95"/>
      <c r="F129" s="95"/>
    </row>
    <row r="130" spans="1:6" ht="15" x14ac:dyDescent="0.2">
      <c r="A130" s="89"/>
      <c r="B130" s="90"/>
      <c r="C130" s="7"/>
      <c r="D130" s="85"/>
      <c r="E130" s="80"/>
      <c r="F130" s="87"/>
    </row>
    <row r="131" spans="1:6" ht="15" x14ac:dyDescent="0.2">
      <c r="A131" s="81"/>
      <c r="B131" s="81"/>
      <c r="C131" s="7"/>
      <c r="D131" s="8"/>
      <c r="E131" s="80"/>
      <c r="F131" s="87"/>
    </row>
    <row r="132" spans="1:6" ht="15" x14ac:dyDescent="0.2">
      <c r="A132" s="80"/>
      <c r="B132" s="80"/>
      <c r="C132" s="7"/>
      <c r="D132" s="8"/>
      <c r="E132" s="80"/>
      <c r="F132" s="87"/>
    </row>
    <row r="133" spans="1:6" ht="15" x14ac:dyDescent="0.2">
      <c r="A133" s="80"/>
      <c r="B133" s="80"/>
    </row>
    <row r="134" spans="1:6" ht="15" x14ac:dyDescent="0.2">
      <c r="A134" s="80"/>
      <c r="B134" s="80"/>
    </row>
  </sheetData>
  <mergeCells count="286">
    <mergeCell ref="C1:D1"/>
    <mergeCell ref="C2:D2"/>
    <mergeCell ref="C3:D3"/>
    <mergeCell ref="B5:D5"/>
    <mergeCell ref="A7:D7"/>
    <mergeCell ref="A8:D8"/>
    <mergeCell ref="A12:D12"/>
    <mergeCell ref="A13:D13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F17:AF18"/>
    <mergeCell ref="AG17:AG18"/>
    <mergeCell ref="AH17:AH18"/>
    <mergeCell ref="AI17:AI18"/>
    <mergeCell ref="AJ17:AJ18"/>
    <mergeCell ref="AK17:AK18"/>
    <mergeCell ref="AL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BN17:BN18"/>
    <mergeCell ref="BO17:BO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BZ17:BZ18"/>
    <mergeCell ref="CA17:CA18"/>
    <mergeCell ref="CB17:CB18"/>
    <mergeCell ref="CC17:CC18"/>
    <mergeCell ref="CD17:CD18"/>
    <mergeCell ref="CE17:CE18"/>
    <mergeCell ref="CF17:CF18"/>
    <mergeCell ref="CG17:CG18"/>
    <mergeCell ref="CH17:CH18"/>
    <mergeCell ref="CI17:CI18"/>
    <mergeCell ref="CJ17:CJ18"/>
    <mergeCell ref="CK17:CK18"/>
    <mergeCell ref="CL17:CL18"/>
    <mergeCell ref="CM17:CM18"/>
    <mergeCell ref="CN17:CN18"/>
    <mergeCell ref="CO17:CO18"/>
    <mergeCell ref="CP17:CP18"/>
    <mergeCell ref="CQ17:CQ18"/>
    <mergeCell ref="CR17:CR18"/>
    <mergeCell ref="CS17:CS18"/>
    <mergeCell ref="CT17:CT18"/>
    <mergeCell ref="CU17:CU18"/>
    <mergeCell ref="CV17:CV18"/>
    <mergeCell ref="CW17:CW18"/>
    <mergeCell ref="CX17:CX18"/>
    <mergeCell ref="CY17:CY18"/>
    <mergeCell ref="CZ17:CZ18"/>
    <mergeCell ref="DA17:DA18"/>
    <mergeCell ref="DB17:DB18"/>
    <mergeCell ref="DC17:DC18"/>
    <mergeCell ref="DD17:DD18"/>
    <mergeCell ref="DE17:DE18"/>
    <mergeCell ref="DF17:DF18"/>
    <mergeCell ref="DG17:DG18"/>
    <mergeCell ref="DH17:DH18"/>
    <mergeCell ref="DI17:DI18"/>
    <mergeCell ref="DJ17:DJ18"/>
    <mergeCell ref="DK17:DK18"/>
    <mergeCell ref="DL17:DL18"/>
    <mergeCell ref="DM17:DM18"/>
    <mergeCell ref="DN17:DN18"/>
    <mergeCell ref="DO17:DO18"/>
    <mergeCell ref="DP17:DP18"/>
    <mergeCell ref="DQ17:DQ18"/>
    <mergeCell ref="DR17:DR18"/>
    <mergeCell ref="DS17:DS18"/>
    <mergeCell ref="DT17:DT18"/>
    <mergeCell ref="DU17:DU18"/>
    <mergeCell ref="DV17:DV18"/>
    <mergeCell ref="DW17:DW18"/>
    <mergeCell ref="DX17:DX18"/>
    <mergeCell ref="DY17:DY18"/>
    <mergeCell ref="DZ17:DZ18"/>
    <mergeCell ref="EA17:EA18"/>
    <mergeCell ref="EB17:EB18"/>
    <mergeCell ref="EC17:EC18"/>
    <mergeCell ref="ED17:ED18"/>
    <mergeCell ref="EE17:EE18"/>
    <mergeCell ref="EF17:EF18"/>
    <mergeCell ref="EG17:EG18"/>
    <mergeCell ref="EH17:EH18"/>
    <mergeCell ref="EI17:EI18"/>
    <mergeCell ref="EJ17:EJ18"/>
    <mergeCell ref="EK17:EK18"/>
    <mergeCell ref="EL17:EL18"/>
    <mergeCell ref="EM17:EM18"/>
    <mergeCell ref="EN17:EN18"/>
    <mergeCell ref="EO17:EO18"/>
    <mergeCell ref="EP17:EP18"/>
    <mergeCell ref="EQ17:EQ18"/>
    <mergeCell ref="ER17:ER18"/>
    <mergeCell ref="ES17:ES18"/>
    <mergeCell ref="ET17:ET18"/>
    <mergeCell ref="EU17:EU18"/>
    <mergeCell ref="EV17:EV18"/>
    <mergeCell ref="EW17:EW18"/>
    <mergeCell ref="EX17:EX18"/>
    <mergeCell ref="EY17:EY18"/>
    <mergeCell ref="EZ17:EZ18"/>
    <mergeCell ref="FA17:FA18"/>
    <mergeCell ref="FB17:FB18"/>
    <mergeCell ref="FC17:FC18"/>
    <mergeCell ref="FD17:FD18"/>
    <mergeCell ref="FE17:FE18"/>
    <mergeCell ref="FF17:FF18"/>
    <mergeCell ref="FG17:FG18"/>
    <mergeCell ref="FH17:FH18"/>
    <mergeCell ref="FI17:FI18"/>
    <mergeCell ref="FJ17:FJ18"/>
    <mergeCell ref="FK17:FK18"/>
    <mergeCell ref="FL17:FL18"/>
    <mergeCell ref="FM17:FM18"/>
    <mergeCell ref="FN17:FN18"/>
    <mergeCell ref="FO17:FO18"/>
    <mergeCell ref="FP17:FP18"/>
    <mergeCell ref="FQ17:FQ18"/>
    <mergeCell ref="FR17:FR18"/>
    <mergeCell ref="FS17:FS18"/>
    <mergeCell ref="FT17:FT18"/>
    <mergeCell ref="FU17:FU18"/>
    <mergeCell ref="FV17:FV18"/>
    <mergeCell ref="FW17:FW18"/>
    <mergeCell ref="FX17:FX18"/>
    <mergeCell ref="FY17:FY18"/>
    <mergeCell ref="FZ17:FZ18"/>
    <mergeCell ref="GA17:GA18"/>
    <mergeCell ref="GB17:GB18"/>
    <mergeCell ref="GC17:GC18"/>
    <mergeCell ref="GD17:GD18"/>
    <mergeCell ref="GE17:GE18"/>
    <mergeCell ref="GF17:GF18"/>
    <mergeCell ref="GG17:GG18"/>
    <mergeCell ref="GH17:GH18"/>
    <mergeCell ref="GI17:GI18"/>
    <mergeCell ref="GJ17:GJ18"/>
    <mergeCell ref="GK17:GK18"/>
    <mergeCell ref="GL17:GL18"/>
    <mergeCell ref="GM17:GM18"/>
    <mergeCell ref="GN17:GN18"/>
    <mergeCell ref="GO17:GO18"/>
    <mergeCell ref="GP17:GP18"/>
    <mergeCell ref="GQ17:GQ18"/>
    <mergeCell ref="GR17:GR18"/>
    <mergeCell ref="GS17:GS18"/>
    <mergeCell ref="GT17:GT18"/>
    <mergeCell ref="GU17:GU18"/>
    <mergeCell ref="GV17:GV18"/>
    <mergeCell ref="GW17:GW18"/>
    <mergeCell ref="GX17:GX18"/>
    <mergeCell ref="GY17:GY18"/>
    <mergeCell ref="GZ17:GZ18"/>
    <mergeCell ref="HA17:HA18"/>
    <mergeCell ref="HB17:HB18"/>
    <mergeCell ref="HC17:HC18"/>
    <mergeCell ref="HD17:HD18"/>
    <mergeCell ref="HE17:HE18"/>
    <mergeCell ref="HF17:HF18"/>
    <mergeCell ref="HG17:HG18"/>
    <mergeCell ref="HH17:HH18"/>
    <mergeCell ref="HI17:HI18"/>
    <mergeCell ref="HJ17:HJ18"/>
    <mergeCell ref="HK17:HK18"/>
    <mergeCell ref="HL17:HL18"/>
    <mergeCell ref="HM17:HM18"/>
    <mergeCell ref="IC17:IC18"/>
    <mergeCell ref="ID17:ID18"/>
    <mergeCell ref="IE17:IE18"/>
    <mergeCell ref="HN17:HN18"/>
    <mergeCell ref="HO17:HO18"/>
    <mergeCell ref="HP17:HP18"/>
    <mergeCell ref="HQ17:HQ18"/>
    <mergeCell ref="HR17:HR18"/>
    <mergeCell ref="HS17:HS18"/>
    <mergeCell ref="HT17:HT18"/>
    <mergeCell ref="HU17:HU18"/>
    <mergeCell ref="HV17:HV18"/>
    <mergeCell ref="IO17:IO18"/>
    <mergeCell ref="IP17:IP18"/>
    <mergeCell ref="IQ17:IQ18"/>
    <mergeCell ref="IR17:IR18"/>
    <mergeCell ref="XFA17:XFA18"/>
    <mergeCell ref="A25:D25"/>
    <mergeCell ref="A29:A30"/>
    <mergeCell ref="B29:B30"/>
    <mergeCell ref="A31:D31"/>
    <mergeCell ref="IF17:IF18"/>
    <mergeCell ref="IG17:IG18"/>
    <mergeCell ref="IH17:IH18"/>
    <mergeCell ref="II17:II18"/>
    <mergeCell ref="IJ17:IJ18"/>
    <mergeCell ref="IK17:IK18"/>
    <mergeCell ref="IL17:IL18"/>
    <mergeCell ref="IM17:IM18"/>
    <mergeCell ref="IN17:IN18"/>
    <mergeCell ref="HW17:HW18"/>
    <mergeCell ref="HX17:HX18"/>
    <mergeCell ref="HY17:HY18"/>
    <mergeCell ref="HZ17:HZ18"/>
    <mergeCell ref="IA17:IA18"/>
    <mergeCell ref="IB17:IB18"/>
    <mergeCell ref="L35:P35"/>
    <mergeCell ref="A43:A44"/>
    <mergeCell ref="A46:D46"/>
    <mergeCell ref="A50:D50"/>
    <mergeCell ref="A53:D53"/>
    <mergeCell ref="E58:J58"/>
    <mergeCell ref="A61:D61"/>
    <mergeCell ref="A62:D62"/>
    <mergeCell ref="A67:D67"/>
    <mergeCell ref="C121:D121"/>
    <mergeCell ref="E121:F121"/>
    <mergeCell ref="A122:C123"/>
    <mergeCell ref="C124:D124"/>
    <mergeCell ref="E125:F125"/>
    <mergeCell ref="C128:D128"/>
    <mergeCell ref="E129:F129"/>
    <mergeCell ref="A73:D73"/>
    <mergeCell ref="A79:D79"/>
    <mergeCell ref="A90:D90"/>
    <mergeCell ref="A98:D98"/>
    <mergeCell ref="A99:D99"/>
    <mergeCell ref="A106:D106"/>
    <mergeCell ref="A109:D109"/>
    <mergeCell ref="A115:D115"/>
    <mergeCell ref="C118:D118"/>
  </mergeCells>
  <pageMargins left="0.39374999999999999" right="0.39374999999999999" top="0.78749999999999998" bottom="0.39374999999999999" header="0.51180599999999998" footer="0.51180599999999998"/>
  <pageSetup paperSize="9" scale="86" fitToHeight="0" orientation="landscape" cellComments="asDisplayed" useFirstPageNumber="1"/>
  <extLst>
    <ext uri="smNativeData">
      <pm:sheetPrefs xmlns:pm="smNativeData" day="178705278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ДВ аб к расчету</vt:lpstr>
      <vt:lpstr>'ДВ аб к расчету'!Область_печати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Нешатаева Татьяна Владимировна</dc:creator>
  <cp:keywords/>
  <dc:description/>
  <cp:lastModifiedBy>Сидоров Алексей Валентинович</cp:lastModifiedBy>
  <cp:revision>0</cp:revision>
  <dcterms:created xsi:type="dcterms:W3CDTF">1996-10-08T23:32:00Z</dcterms:created>
  <dcterms:modified xsi:type="dcterms:W3CDTF">2026-09-14T08:24:21Z</dcterms:modified>
</cp:coreProperties>
</file>