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  <sheet name="2023" sheetId="2" state="hidden" r:id="rId4"/>
  </sheets>
  <definedNames>
    <definedName function="false" hidden="false" localSheetId="1" name="_xlnm.Print_Area" vbProcedure="false">'2023'!$A$1:$P$252</definedName>
    <definedName function="false" hidden="false" localSheetId="1" name="_xlnm.Print_Titles" vbProcedure="false">'2023'!$1:$2</definedName>
    <definedName function="false" hidden="false" localSheetId="0" name="_xlnm.Print_Area" vbProcedure="false">'2026'!$A$1:$R$10</definedName>
    <definedName function="false" hidden="false" localSheetId="0" name="_xlnm.Print_Titles" vbProcedure="false">'2026'!$1:$5</definedName>
    <definedName function="false" hidden="true" localSheetId="0" name="_xlnm._FilterDatabase" vbProcedure="false">'2026'!$A$5:$R$10</definedName>
    <definedName function="false" hidden="false" localSheetId="1" name="_Hlk149553980" vbProcedure="false">'2023'!$E$246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<sst xmlns="http://schemas.openxmlformats.org/spreadsheetml/2006/main" count="1526" uniqueCount="298">
  <si>
    <t xml:space="preserve">Спецификация </t>
  </si>
  <si>
    <t xml:space="preserve">Приложение № 1</t>
  </si>
  <si>
    <t xml:space="preserve">к Техническим требованиям на поставку лицензий</t>
  </si>
  <si>
    <t xml:space="preserve">«ОКПД2 62.01.29.000 Простая неисключительная лицензия на право использования программы для ЭВМ "1С-Битрикс: Управление сайтом. Энтерпрайз" (на 1000 пользователей)</t>
  </si>
  <si>
    <t xml:space="preserve">№ п/п</t>
  </si>
  <si>
    <t xml:space="preserve">Код продукта</t>
  </si>
  <si>
    <t xml:space="preserve">Производитель</t>
  </si>
  <si>
    <t xml:space="preserve">Описание</t>
  </si>
  <si>
    <t xml:space="preserve">Страна происхождения </t>
  </si>
  <si>
    <t xml:space="preserve">Код ОКПД2 с наименованием</t>
  </si>
  <si>
    <t xml:space="preserve">Порядковый номер реестровой записи, под которой ПО включено в единый реестр российских программ для ЭВМ и баз данных</t>
  </si>
  <si>
    <t xml:space="preserve">Ед. изм.</t>
  </si>
  <si>
    <t xml:space="preserve">Кол-во</t>
  </si>
  <si>
    <t xml:space="preserve">Стоимость ед., руб. (без НДС)</t>
  </si>
  <si>
    <t xml:space="preserve">Общая стоимость, руб. (без НДС)</t>
  </si>
  <si>
    <t xml:space="preserve">НДС, %</t>
  </si>
  <si>
    <t xml:space="preserve">НДС (22%), руб</t>
  </si>
  <si>
    <t xml:space="preserve">Общая стоимость, руб. (с НДС)</t>
  </si>
  <si>
    <t xml:space="preserve">Дата начала</t>
  </si>
  <si>
    <t xml:space="preserve">Дата окончания</t>
  </si>
  <si>
    <t xml:space="preserve">Срок действия</t>
  </si>
  <si>
    <t xml:space="preserve">Комментарий</t>
  </si>
  <si>
    <t xml:space="preserve">Срок начала поставки: Со дня заключения договора
Срок окончания поставки: В течение 10 (десяти) календарных дней со дня заключения договора
Адрес поставки: 660099, Красноярский край, г. Красноярск, ул. Перенсона, д. 2а</t>
  </si>
  <si>
    <t xml:space="preserve">SimInTech. Система математического и имитационного моделирования</t>
  </si>
  <si>
    <t xml:space="preserve">Исполнительный аппарат (локальная версия, продление на 1 год)</t>
  </si>
  <si>
    <t xml:space="preserve">-</t>
  </si>
  <si>
    <t xml:space="preserve">ООО "Битрикс" </t>
  </si>
  <si>
    <t xml:space="preserve">Программа для ЭВМ "1С-Битрикс: Управление сайтом." Энтерпрайз. (продление)</t>
  </si>
  <si>
    <t xml:space="preserve">Российская Федерация </t>
  </si>
  <si>
    <t xml:space="preserve">62.01.29 Оригиналы программного обеспечения прочие</t>
  </si>
  <si>
    <t xml:space="preserve">№35 от 20.02.2016</t>
  </si>
  <si>
    <t xml:space="preserve">шт.</t>
  </si>
  <si>
    <t xml:space="preserve">Без НДС </t>
  </si>
  <si>
    <t xml:space="preserve">1 год</t>
  </si>
  <si>
    <t xml:space="preserve">Итого:</t>
  </si>
  <si>
    <t xml:space="preserve">Спецификация</t>
  </si>
  <si>
    <t xml:space="preserve">Наименование ПО / Партномер</t>
  </si>
  <si>
    <t xml:space="preserve">Изготовитель</t>
  </si>
  <si>
    <t xml:space="preserve">Страна происхождения</t>
  </si>
  <si>
    <t xml:space="preserve">НДС (20%), руб</t>
  </si>
  <si>
    <t xml:space="preserve">Порядковый номер реестровой записи, под которой ПО включено в единый реестр российских программ для ЭВМ и баз данных, предусмотренные Постановлением Правительства Российской Федерации от 16.11.2015 года № 1236 «Об установлении запрета на допуск иностранного программного обеспечения при закупках для государственных и муниципальных нужд».</t>
  </si>
  <si>
    <t xml:space="preserve">Поставка 1.
Срок начала поставки: 08.11.2023
Срок окончания поставки: 07.12.2023
Адрес поставки: г. Москва ул. Архитектора Власова, 51.</t>
  </si>
  <si>
    <t xml:space="preserve">LanDocs. ЭДО</t>
  </si>
  <si>
    <t xml:space="preserve">Исполнительный аппарат (продление на 1 год)</t>
  </si>
  <si>
    <t xml:space="preserve">АО "ЛАНИТ"</t>
  </si>
  <si>
    <t xml:space="preserve">Российская Федерация</t>
  </si>
  <si>
    <t xml:space="preserve">Сертификат на право получения (активации) обновлениий ПО LanDocs со стороны производителя на 4500 пользовательских лицензий</t>
  </si>
  <si>
    <t xml:space="preserve">62.02.30.000 
Услуги по технической поддержке информационных технологий</t>
  </si>
  <si>
    <t xml:space="preserve"> -</t>
  </si>
  <si>
    <t xml:space="preserve">Номер сертификата: 71062/1</t>
  </si>
  <si>
    <t xml:space="preserve">Информационно-справочные системы</t>
  </si>
  <si>
    <t xml:space="preserve">АО "Право.Ру"</t>
  </si>
  <si>
    <t xml:space="preserve">Вознаграждение за передачу неисключительных прав за программу для ЭВМ Casebook. Тариф PRO </t>
  </si>
  <si>
    <t xml:space="preserve">без НДС</t>
  </si>
  <si>
    <t xml:space="preserve">58.29.21 Приложения общие для повышения эффективности бизнеса и приложения для домашнего пользования, отдельно реализуемые</t>
  </si>
  <si>
    <t xml:space="preserve">№8559 от 30.12.2020</t>
  </si>
  <si>
    <t xml:space="preserve">ООО "СОЮЗПРАВОИНФОРМ"</t>
  </si>
  <si>
    <t xml:space="preserve">WEB-версия информационно-правовой системы (ИПС) "Законодательство стран СНГ" тариф Профессионал  </t>
  </si>
  <si>
    <t xml:space="preserve">№2501 от 23.12.2016 </t>
  </si>
  <si>
    <t xml:space="preserve">Дополнительный пользователь WEB-версия информационно-правовой системы (ИПС) "Законодательство стран СНГ" тариф Профессионал  </t>
  </si>
  <si>
    <t xml:space="preserve">№2501 от 23.12.2016</t>
  </si>
  <si>
    <t xml:space="preserve">ООО "Стратегия Риска"</t>
  </si>
  <si>
    <t xml:space="preserve">МОДЕЛРИСК пользовательская лицензия на 1 (один) год</t>
  </si>
  <si>
    <t xml:space="preserve">№7289 от 03.11.2020</t>
  </si>
  <si>
    <t xml:space="preserve">Номер лицензии: 65678413, 65678415, 65678417, 65678418</t>
  </si>
  <si>
    <t xml:space="preserve">АО "Информационная компания "Кодекс"</t>
  </si>
  <si>
    <t xml:space="preserve">Простая неисключительная лицензия ПСС Техэксперт на 1 календарный год</t>
  </si>
  <si>
    <t xml:space="preserve">62.0 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</si>
  <si>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 xml:space="preserve">№119 от 18.03.2016</t>
  </si>
  <si>
    <t xml:space="preserve">Номер лицензии: 20777</t>
  </si>
  <si>
    <t xml:space="preserve">Карачаево-Черкесский филиал (продление на 1 год)</t>
  </si>
  <si>
    <t xml:space="preserve">ООО КФЦ "Актион"</t>
  </si>
  <si>
    <t xml:space="preserve">Электронная Справочная Система "Охрана труда". Тариф. Премиальный, 12 месяцев, однопользовательская</t>
  </si>
  <si>
    <t xml:space="preserve">№3942 от 05.09.2017</t>
  </si>
  <si>
    <t xml:space="preserve">СК-11</t>
  </si>
  <si>
    <t xml:space="preserve">АО "Монитор Электрик"</t>
  </si>
  <si>
    <t xml:space="preserve">Сертификат на право получения обновлениий ПО платформы СК-11 для информационной системы оперативный журнал</t>
  </si>
  <si>
    <t xml:space="preserve">Юнидата Управление Мастер Данными. Централизованный сбор данных с целью их дальнейшей нормализации</t>
  </si>
  <si>
    <t xml:space="preserve">ООО "ЮниПро Сервисы"</t>
  </si>
  <si>
    <t xml:space="preserve">Сертификат на право получения обновлений ПО платформы Юнидата Управление Мастер Данными, корпоративная редакция (ядро платформы версия 5.11)</t>
  </si>
  <si>
    <t xml:space="preserve">ContentReader PDF. Сканирование документов и распознавание текста</t>
  </si>
  <si>
    <t xml:space="preserve">Исполнительный аппарат (продление на 3 года)</t>
  </si>
  <si>
    <t xml:space="preserve">CR15-2C5V26</t>
  </si>
  <si>
    <t xml:space="preserve">ООО "Контент ИИ"</t>
  </si>
  <si>
    <t xml:space="preserve">ContentReader PDF 15 Business Concurrent Cross-Upgrade (3 years) (&gt;101)</t>
  </si>
  <si>
    <t xml:space="preserve">№17019 от 21.03.2023</t>
  </si>
  <si>
    <t xml:space="preserve">3 года</t>
  </si>
  <si>
    <t xml:space="preserve">РЕД ОС. Операционная система (серверная)</t>
  </si>
  <si>
    <t xml:space="preserve">Исполнительный аппарат (покупка новых лицензий)</t>
  </si>
  <si>
    <t xml:space="preserve">REDOS-SRV-STD-0123</t>
  </si>
  <si>
    <t xml:space="preserve">ООО "РЕД СОФТ"</t>
  </si>
  <si>
    <t xml:space="preserve">Простая (неисключительная)лицензия на право использования операционной системы РЕД ОС без ограничения срока действия. Стандартная редакция.Конфигурация: "Сервер" Включает 1 год гарантии стандартного уровня</t>
  </si>
  <si>
    <t xml:space="preserve">58.29.11 Системы операционные на электронном носителе</t>
  </si>
  <si>
    <t xml:space="preserve">№3751 от 23.07.2017</t>
  </si>
  <si>
    <t xml:space="preserve">бессрочная</t>
  </si>
  <si>
    <t xml:space="preserve">Astra Linux. Операционная система (серверная)</t>
  </si>
  <si>
    <t xml:space="preserve">OS1201Х8617DIGSKTSR01-ST12</t>
  </si>
  <si>
    <t xml:space="preserve">ООО "РусБИТех-Астра"</t>
  </si>
  <si>
    <t xml:space="preserve"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серверная до 2 сокетов, без ограничения срока, с включенной технической поддержкой тип "Стандарт" на 12 мес.</t>
  </si>
  <si>
    <t xml:space="preserve">№369 от 08.04.2016</t>
  </si>
  <si>
    <t xml:space="preserve">Физический сервер</t>
  </si>
  <si>
    <t xml:space="preserve">OS1201Х8617DIG000VS01-ST12</t>
  </si>
  <si>
    <t xml:space="preserve"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</si>
  <si>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 xml:space="preserve">Виртуальный сервер. ФСТЭК</t>
  </si>
  <si>
    <t xml:space="preserve">OS1000Х8617DIG000VS01-ST12</t>
  </si>
  <si>
    <t xml:space="preserve"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х86-64, вариант лицензирования "Орел", РУСБ.10015-10,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</si>
  <si>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 xml:space="preserve">Виртуальный сервер.
В т.ч. потребности: Astra Linux CE 1.6, CE 2.12.42 (Орел)</t>
  </si>
  <si>
    <t xml:space="preserve">Исполнительный аппарат (продление тех. поддержки на 1 год)</t>
  </si>
  <si>
    <t xml:space="preserve">Сертификат технической поддержки на операционную систему специального назначения "Astra Linux Special Edition" релиз "Смоленск" уровень защищенности "Максимальный" на 1 год (сервер)</t>
  </si>
  <si>
    <t xml:space="preserve">Номер сертификата: 202215144140712</t>
  </si>
  <si>
    <t xml:space="preserve">Номер сертификата: 20221039085912</t>
  </si>
  <si>
    <t xml:space="preserve">Каскад Верхневолжских ГЭС (продление тех. поддержки на 2 года)</t>
  </si>
  <si>
    <t xml:space="preserve">Сертификат технической поддержки на операционную систему специального назначения "Astra Linux Special Edition" релиз "Смоленск" на 2 года (сервер)</t>
  </si>
  <si>
    <t xml:space="preserve">2 года</t>
  </si>
  <si>
    <t xml:space="preserve">Номер сертификата: 2022150654812</t>
  </si>
  <si>
    <t xml:space="preserve">Саяно-Шушенская ГЭС имени П.С. Непорожнего (продление тех. поддержки на 2 года)</t>
  </si>
  <si>
    <t xml:space="preserve">Номер сертификата: 2021522555812</t>
  </si>
  <si>
    <t xml:space="preserve">Саратовская ГЭС (продление тех. поддержки на 2 года)</t>
  </si>
  <si>
    <t xml:space="preserve">Номер сертификата: 2021734755812</t>
  </si>
  <si>
    <t xml:space="preserve">Сертификат технической поддержки на операционную систему специального назначения "Astra Linux Special Edition" релиз "Смоленск" на 2 года (рабочая станция)</t>
  </si>
  <si>
    <t xml:space="preserve">Номер сертификата: 2022249853212</t>
  </si>
  <si>
    <t xml:space="preserve">Postgres Pro. СУБД</t>
  </si>
  <si>
    <t xml:space="preserve">PPE-86-LIC</t>
  </si>
  <si>
    <t xml:space="preserve">ООО "Постгрес Профессиональный"</t>
  </si>
  <si>
    <t xml:space="preserve">Лицензия СУБД Postgres Pro AC Enterprise на 1 ядро x86-64</t>
  </si>
  <si>
    <t xml:space="preserve">58.29.5 Услуги по предоставлению лицензий на право использовать компьютерное программное обеспечение</t>
  </si>
  <si>
    <t xml:space="preserve">№104 от 18.03.2016</t>
  </si>
  <si>
    <t xml:space="preserve">PPT-86-LIC</t>
  </si>
  <si>
    <t xml:space="preserve">Лицензия СУБД Postgres Pro AC Standard на 1 ядро x86-64</t>
  </si>
  <si>
    <t xml:space="preserve">Tantor. СУБД</t>
  </si>
  <si>
    <t xml:space="preserve">TLDB00Х8600DIGBASSR01-ST12</t>
  </si>
  <si>
    <t xml:space="preserve">ООО "Лаборатории Тантор"</t>
  </si>
  <si>
    <t xml:space="preserve">Лицензия на право установки и использования СУБД Tantor в редакции Basic,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</si>
  <si>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 xml:space="preserve">№14818 от 12.09.2022</t>
  </si>
  <si>
    <t xml:space="preserve">TLDB00Х8600DIGSPESR01-ST12</t>
  </si>
  <si>
    <t xml:space="preserve">Лицензия на право установки и использования СУБД Tantor в редакции Special Edition,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</si>
  <si>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 xml:space="preserve">Кибер Бэкап. Подсистема резервного копирования (в т.ч. для малых ГЭС)</t>
  </si>
  <si>
    <t xml:space="preserve">Исполнительный аппарат (продление на 1 год, выравнивание дат)</t>
  </si>
  <si>
    <t xml:space="preserve">VA16RNC</t>
  </si>
  <si>
    <t xml:space="preserve">ООО "Киберпротект"</t>
  </si>
  <si>
    <r>
      <rPr>
        <sz val="10"/>
        <color rgb="FF000000"/>
        <rFont val="Times New Roman"/>
        <family val="1"/>
        <charset val="204"/>
      </rPr>
      <t xml:space="preserve">Сертификат на техническую поддержку Кибер Бэкап Расширенная редакция для платформы виртуализации – Продление</t>
    </r>
    <r>
      <rPr>
        <sz val="10"/>
        <rFont val="Times New Roman"/>
        <family val="1"/>
        <charset val="204"/>
      </rPr>
      <t xml:space="preserve"> на 365 дней</t>
    </r>
  </si>
  <si>
    <t xml:space="preserve">365 дней</t>
  </si>
  <si>
    <t xml:space="preserve">Номер заказа: 842-2022</t>
  </si>
  <si>
    <t xml:space="preserve">Загорская ГАЭС (продление на 1 год)</t>
  </si>
  <si>
    <t xml:space="preserve">PA16RN1</t>
  </si>
  <si>
    <t xml:space="preserve">Сертификат на техническую поддержку Кибер Бэкап Расширенная редакция для физического сервера – Продление на 1 год</t>
  </si>
  <si>
    <t xml:space="preserve">Номер заказа: 801-2022</t>
  </si>
  <si>
    <t xml:space="preserve">VA16RN1</t>
  </si>
  <si>
    <t xml:space="preserve">Сертификат на техническую поддержку Кибер Бэкап Расширенная редакция для платформы виртуализации – Продление на 1 год</t>
  </si>
  <si>
    <t xml:space="preserve">Новосибирская ГЭС (продление на 1 год)</t>
  </si>
  <si>
    <t xml:space="preserve">Номер заказа: 806-2022</t>
  </si>
  <si>
    <t xml:space="preserve">Каскад Верхневолжских ГЭС (продление на 1 год, выравнивание дат)</t>
  </si>
  <si>
    <t xml:space="preserve">Номер заказа: 804-2022</t>
  </si>
  <si>
    <t xml:space="preserve">UL16RN1</t>
  </si>
  <si>
    <t xml:space="preserve">Сертификат на техническую поддержку Кибер Бэкап Расширенная редакция для универсальной платформы – Продление на 1 год</t>
  </si>
  <si>
    <t xml:space="preserve">Сертификат на техническую поддержку Кибер Бэкап Расширенная редакция для платформы виртуализации – Продление на 311 дней</t>
  </si>
  <si>
    <t xml:space="preserve">311 дней</t>
  </si>
  <si>
    <t xml:space="preserve">АСУТП, Рыбинск - 6 шт., Углич - 6 шт.
Номер заказа: 804-2022</t>
  </si>
  <si>
    <t xml:space="preserve">Сертификат на техническую поддержку Кибер Бэкап Расширенная редакция для универсальной платформы – Продление на 448 дней</t>
  </si>
  <si>
    <t xml:space="preserve">448 дней</t>
  </si>
  <si>
    <t xml:space="preserve">АСУТП, Рыбинск.
Номер заказа: Ax000352366</t>
  </si>
  <si>
    <t xml:space="preserve">Северо-Осетинский филиал (Зарамагские ГЭС) (продление на 1 год)</t>
  </si>
  <si>
    <t xml:space="preserve">Номер заказа: 807-2022</t>
  </si>
  <si>
    <t xml:space="preserve">Кабардино-Балкарский филиал (Верхнебалкарская МГЭС) (продление на 1 год)</t>
  </si>
  <si>
    <t xml:space="preserve">Номер заказа: 802-2022</t>
  </si>
  <si>
    <t xml:space="preserve">Каскад Кубанских ГЭС (Барсучковская МГЭС) (продление на 1 год)</t>
  </si>
  <si>
    <t xml:space="preserve">Номер заказа: 805-2022</t>
  </si>
  <si>
    <t xml:space="preserve">Карачаево-Черкесский филиал (Усть-Джегутинская МГЭС) (продление на 1 год)</t>
  </si>
  <si>
    <t xml:space="preserve">Номер заказа: 803-2022</t>
  </si>
  <si>
    <t xml:space="preserve">SpaceVM. Система серверной виртуализации</t>
  </si>
  <si>
    <t xml:space="preserve">Исполнительный аппарат, ЦОД (покупка новых лицензий)</t>
  </si>
  <si>
    <t xml:space="preserve">VE-SW001 </t>
  </si>
  <si>
    <t xml:space="preserve">ООО "Даком М"</t>
  </si>
  <si>
    <t xml:space="preserve">Лицензия на право использования с ключом активации, 1 физический сервер (контроллер)</t>
  </si>
  <si>
    <t xml:space="preserve">№16085 от 29.12.2022</t>
  </si>
  <si>
    <t xml:space="preserve">Исполнительный аппарат, РЦОД (покупка новых лицензий)</t>
  </si>
  <si>
    <t xml:space="preserve">Бурейская ГЭС (покупка новых лицензий)</t>
  </si>
  <si>
    <t xml:space="preserve">Волжская ГЭС (покупка новых лицензий)</t>
  </si>
  <si>
    <t xml:space="preserve">Воткинская ГЭС (покупка новых лицензий)</t>
  </si>
  <si>
    <t xml:space="preserve">Каскад Верхневолжских ГЭС (продление тех. поддержки на 1 год и покупка новых лицензий)</t>
  </si>
  <si>
    <t xml:space="preserve">VE-SW001-B-Y1-C</t>
  </si>
  <si>
    <t xml:space="preserve">Сертификат на сервисное обслуживание Base (контроллер)</t>
  </si>
  <si>
    <t xml:space="preserve">VE-SWLIC1</t>
  </si>
  <si>
    <t xml:space="preserve">Лицензия на право использования с ключом активации, 1 физический сервер виртуализации</t>
  </si>
  <si>
    <t xml:space="preserve">VE-SWLIC-B-Y1-C</t>
  </si>
  <si>
    <t xml:space="preserve">Сертификат на сервисное обслуживание Base (сервер виртуализации)</t>
  </si>
  <si>
    <t xml:space="preserve">VE-SW001-RB-Y1-C</t>
  </si>
  <si>
    <t xml:space="preserve">№224510041512, серия V №296 и №224510041612, серия V №298</t>
  </si>
  <si>
    <t xml:space="preserve">VE-SWLIC-RB-Y1-C</t>
  </si>
  <si>
    <t xml:space="preserve">Кабардино-Балкарский филиал (покупка тех. поддержки на 1 год и покупка новых лицензий)</t>
  </si>
  <si>
    <t xml:space="preserve">Карачаево-Черкесский филиал (покупка тех. поддержки на 1 год и покупка новых лицензий)</t>
  </si>
  <si>
    <t xml:space="preserve">Каскад Кубанских ГЭС (покупка тех. поддержки на 1 год и покупка новых лицензий)</t>
  </si>
  <si>
    <t xml:space="preserve">Нижегородская ГЭС (покупка тех. поддержки на 1 год и покупка новых лицензий)</t>
  </si>
  <si>
    <t xml:space="preserve">Новосибирская ГЭС (покупка тех. поддержки на 1 год и покупка новых лицензий)</t>
  </si>
  <si>
    <t xml:space="preserve">Саратовская ГЭС (покупка тех. поддержки на 1 год и покупка новых лицензий)</t>
  </si>
  <si>
    <t xml:space="preserve">Саяно-Шушенская ГЭС (покупка тех. поддержки на 1 год и покупка новых лицензий)</t>
  </si>
  <si>
    <t xml:space="preserve">Компас 3D. Система трехмерного проектирования</t>
  </si>
  <si>
    <t xml:space="preserve">Зейская ГЭС (покупка новых лицензий)</t>
  </si>
  <si>
    <t xml:space="preserve">ASCON_ОО-0049951</t>
  </si>
  <si>
    <t xml:space="preserve">ООО "Аскон-Системы Проектирования"</t>
  </si>
  <si>
    <t xml:space="preserve">КОМПАС-3D v22. Базовая лицензия</t>
  </si>
  <si>
    <t xml:space="preserve">58.29.29 Обеспечение программное прикладное прочее на электронном носителе</t>
  </si>
  <si>
    <t xml:space="preserve">№697 от 29.04.2016</t>
  </si>
  <si>
    <t xml:space="preserve">ASCON_ОО-0049952</t>
  </si>
  <si>
    <t xml:space="preserve">КОМПАС-График V22. Базовая лицензия</t>
  </si>
  <si>
    <t xml:space="preserve">№698 от 29.04.2016</t>
  </si>
  <si>
    <t xml:space="preserve">ASCON_ОО-0050001</t>
  </si>
  <si>
    <t xml:space="preserve">Комплект: Компaс-3D v22: Приборостроение</t>
  </si>
  <si>
    <t xml:space="preserve">ASCON_ОО-0049960</t>
  </si>
  <si>
    <t xml:space="preserve">КОМПАС-Электрик V22. Базовая лицензия</t>
  </si>
  <si>
    <t xml:space="preserve">№691 от 29.04.2016</t>
  </si>
  <si>
    <t xml:space="preserve">ASCON_ОО-0055718</t>
  </si>
  <si>
    <t xml:space="preserve">Стандартные Изделия: Электрические аппараты и арматура 3D для КОМПАС V22</t>
  </si>
  <si>
    <t xml:space="preserve">№1322 от 05.09.2016 </t>
  </si>
  <si>
    <t xml:space="preserve">ASCON_PPO1_ОО-0052290</t>
  </si>
  <si>
    <t xml:space="preserve">ООО "Этерсофт"</t>
  </si>
  <si>
    <t xml:space="preserve">АСКОН. WINE@Etersoft. Лицензия на 5 рабочих мест</t>
  </si>
  <si>
    <t xml:space="preserve">№2101 от 08.11.2016</t>
  </si>
  <si>
    <t xml:space="preserve">ASCON_PPO1_ОО-0052284</t>
  </si>
  <si>
    <t xml:space="preserve">АСКОН. WINE@Etersoft. Лицензия на 1 рабочее место</t>
  </si>
  <si>
    <t xml:space="preserve">TRASSIR. Система видеонаблюдения</t>
  </si>
  <si>
    <t xml:space="preserve">Нижегородская ГЭС (покупка новых лицензий)</t>
  </si>
  <si>
    <t xml:space="preserve">TRASSIR AnyIP Win64</t>
  </si>
  <si>
    <t xml:space="preserve">ООО "ДССЛ"</t>
  </si>
  <si>
    <t xml:space="preserve">Профессиональное программное обеспечение TRASSIR AnyIP для подключения 1-й любой IP-видеокамеры, интегрированной в ПО TRASSIR по нативному, RTSP или ONVIF протоколу в ПО
TRASSIR-сервер х64 для ОС Windows 64 х64</t>
  </si>
  <si>
    <t xml:space="preserve">58.29.12 Обеспечение программное сетевое на электронном носителе</t>
  </si>
  <si>
    <t xml:space="preserve">№1615 от 05.09.2016</t>
  </si>
  <si>
    <t xml:space="preserve">По 128 лицензий на основные и резервные сервера</t>
  </si>
  <si>
    <t xml:space="preserve">USB-TRASSIR</t>
  </si>
  <si>
    <t xml:space="preserve">Установочный комплект системы видеонаблюдения TRASSIR для IP видеокамер</t>
  </si>
  <si>
    <t xml:space="preserve">IVA. Платформа видеоконференций</t>
  </si>
  <si>
    <t xml:space="preserve">ООО "ИВКС"</t>
  </si>
  <si>
    <t xml:space="preserve">Сертификат на техническую поддержку уровня Advanсed+ программного обеспечения IVA MCU в диапазоне 100+ портов ВКС, 1 год, 7 дней х 24 часа</t>
  </si>
  <si>
    <t xml:space="preserve">Сертификат на техническую поддержку уровня Advanсed+ программного обеспечения IVA MCU Вебинар, 1 год, 7 дней х 24 часа</t>
  </si>
  <si>
    <t xml:space="preserve">Исполнительный аппарат (покупка новых лицензий на 1 год)</t>
  </si>
  <si>
    <t xml:space="preserve">ООО "3В СЕРВИС"</t>
  </si>
  <si>
    <t xml:space="preserve">SimInTech. Standard Configuration. Стандартное рабочее место моделирования систем</t>
  </si>
  <si>
    <t xml:space="preserve">№2379 от 15.12.2016</t>
  </si>
  <si>
    <t xml:space="preserve">Локальная версия</t>
  </si>
  <si>
    <t xml:space="preserve">Electrical Systems STC. Библиотека блоков электротехнического оборудования для векторного анализа электрических цепей</t>
  </si>
  <si>
    <t xml:space="preserve">SimInTech. Electrical Systems DYN. Библиотека блоков электротехнического оборудования для динамического анализа электрических цепей</t>
  </si>
  <si>
    <t xml:space="preserve">SimInTech. Mechanical. Библиотека блоков для моделирования механических взаимодействий</t>
  </si>
  <si>
    <t xml:space="preserve">SimInTech. Electrical Drives &amp; Inverters. Библиотека блоков для моделирования электрических приводов и преобразователей.</t>
  </si>
  <si>
    <t xml:space="preserve">SimInTech. Digital Communication. Библиотека блоков для моделирования систем цифровой связи</t>
  </si>
  <si>
    <t xml:space="preserve">Лицензии 1С:Предприятие </t>
  </si>
  <si>
    <t xml:space="preserve">ООО "1С-СОФТ"</t>
  </si>
  <si>
    <t xml:space="preserve">1С:Предприятие 8.3 ПРОФ. Лицензия на сервер (x86-64). Электронная поставка</t>
  </si>
  <si>
    <t xml:space="preserve"> №8235 от 28.12.2020</t>
  </si>
  <si>
    <t xml:space="preserve">1С:Предприятие 8 ПРОФ. Клиентская лицензия на 50 рабочих мест. Электронная поставка</t>
  </si>
  <si>
    <t xml:space="preserve">Итого по поставке 1:</t>
  </si>
  <si>
    <t xml:space="preserve">Поставка 2.
Срок поставки: c 09.01.2024 по 08.02.2024
Адрес поставки: г. Москва ул. Архитектора Власова, 51.</t>
  </si>
  <si>
    <t xml:space="preserve">Сертификат на право получения обновлениий ПО Modes Center</t>
  </si>
  <si>
    <t xml:space="preserve">Сертификат на техническую поддержку уровня Advanсed+ программного обеспечения IVA MCU WebRTC, 1 год, 7 дней х 24 часа</t>
  </si>
  <si>
    <t xml:space="preserve">Исполнительный аппарат, ЦОД (покупка тех. поддержки на 1 год и покупка новых лицензий)</t>
  </si>
  <si>
    <t xml:space="preserve">Исполнительный аппарат, РЦОД (покупка тех. поддержки на 1 год и покупка новых лицензий)</t>
  </si>
  <si>
    <t xml:space="preserve">Бурейская ГЭС (покупка тех. поддержки на 1 год и покупка новых лицензий)</t>
  </si>
  <si>
    <t xml:space="preserve">Волжская ГЭС (покупка тех. поддержки на 1 год и покупка новых лицензий)</t>
  </si>
  <si>
    <t xml:space="preserve">Воткинская ГЭС (покупка тех. поддержки на 1 год и покупка новых лицензий)</t>
  </si>
  <si>
    <t xml:space="preserve">Дагестанский филиал (покупка тех. поддержки на 1 год и покупка новых лицензий)</t>
  </si>
  <si>
    <t xml:space="preserve">Жигулевская ГЭС (покупка тех. поддержки на 1 год и покупка новых лицензий)</t>
  </si>
  <si>
    <t xml:space="preserve">Загорская ГАЭС (покупка тех. поддержки на 1 год и покупка новых лицензий)</t>
  </si>
  <si>
    <t xml:space="preserve">Зейская ГЭС (покупка тех. поддержки на 1 год и покупка новых лицензий)</t>
  </si>
  <si>
    <t xml:space="preserve">Камская ГЭС (покупка тех. поддержки на 1 год и покупка новых лицензий)</t>
  </si>
  <si>
    <t xml:space="preserve">Северо-Осетинский филиал (покупка тех. поддержки на 1 год и покупка новых лицензий)</t>
  </si>
  <si>
    <t xml:space="preserve">Чебоксарская ГЭС (покупка тех. поддержки на 1 год и покупка новых лицензий)</t>
  </si>
  <si>
    <t xml:space="preserve">Сертификат на право получения (активации) обновлениий ПО платформы СК-11 для информационной системы поддержки деятельности САЦ и модуля коммерческой диспетчеризации</t>
  </si>
  <si>
    <t xml:space="preserve">Каскад Кубанских ГЭС (Барсучковская МГЭС) (продление на 1 год, выравнивание дат)</t>
  </si>
  <si>
    <t xml:space="preserve">VA16RNС</t>
  </si>
  <si>
    <t xml:space="preserve">Сертификат на техническую поддержку Кибер Бэкап Расширенная редакция для платформы виртуализации – Продление на 362 дня</t>
  </si>
  <si>
    <t xml:space="preserve">362 дня </t>
  </si>
  <si>
    <t xml:space="preserve">АСУТП.
Номер заказа: Pr000017995, Pr000017997</t>
  </si>
  <si>
    <t xml:space="preserve">Карачаево-Черкесский филиал (Усть-Джегутинская МГЭС) (продление на 1 год, выравнивание дат)</t>
  </si>
  <si>
    <t xml:space="preserve">Сертификат на техническую поддержку Кибер Бэкап Расширенная редакция для платформы виртуализации – Продление на 478 дней</t>
  </si>
  <si>
    <t xml:space="preserve">478 дней </t>
  </si>
  <si>
    <t xml:space="preserve">АСУТП.
Номер заказа: Ax000478826 Ax000478828</t>
  </si>
  <si>
    <t xml:space="preserve">Сертификат технической поддержки на операционную систему специального назначения "Astra Linux Special Edition" релиз "Орел" на 1 год (сервер)</t>
  </si>
  <si>
    <t xml:space="preserve">Номер сертификата: 202215144139612</t>
  </si>
  <si>
    <t xml:space="preserve">Итого по поставке 2:</t>
  </si>
  <si>
    <t xml:space="preserve">Поставка 3.
Срок поставки: c 09.01.2024 по 31.07.2024 
Адрес поставки: г. Москва ул. Архитектора Власова, 51.</t>
  </si>
  <si>
    <t xml:space="preserve">CommuniGate Pro. Электронная почта</t>
  </si>
  <si>
    <t xml:space="preserve">CGP-CSC-100</t>
  </si>
  <si>
    <t xml:space="preserve">АО "СталкерСофт"</t>
  </si>
  <si>
    <t xml:space="preserve">CommuniGate Pro ver 6.3 Corporate ClusterReady 1-Year Subscription 100 Users</t>
  </si>
  <si>
    <t xml:space="preserve">№7112 от 12.10.2020</t>
  </si>
  <si>
    <t xml:space="preserve">CGP-FSC-0</t>
  </si>
  <si>
    <t xml:space="preserve">CommuniGate Pro ver 6.3 FrontEnd ClusterReady 1-Year Subscription</t>
  </si>
  <si>
    <t xml:space="preserve">CGP-BSC-0</t>
  </si>
  <si>
    <t xml:space="preserve">CommuniGate Pro ver 6.3 BackEnd ClusterReady 1-Year Subscription</t>
  </si>
  <si>
    <t xml:space="preserve">Итого по поставке 3:</t>
  </si>
  <si>
    <t xml:space="preserve">ВСЕГО:</t>
  </si>
  <si>
    <t xml:space="preserve">Лицензиат:</t>
  </si>
  <si>
    <t xml:space="preserve">Лицензиар: </t>
  </si>
  <si>
    <t xml:space="preserve">Директор Департамента информационных технологий и цифрового развития </t>
  </si>
  <si>
    <t xml:space="preserve">Генеральный директор </t>
  </si>
  <si>
    <t xml:space="preserve">ПАО «РусГидро»</t>
  </si>
  <si>
    <t xml:space="preserve">ООО «ТС Интеграция»</t>
  </si>
  <si>
    <t xml:space="preserve">__________________ / С.В. Хомяков</t>
  </si>
  <si>
    <t xml:space="preserve">_______________ / М.С. Казанцев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</si>
</sst>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"/>
    <numFmt numFmtId="166" formatCode="#,##0.00\ _₽"/>
    <numFmt numFmtId="167" formatCode="#,##0.00"/>
    <numFmt numFmtId="168" formatCode="0%"/>
    <numFmt numFmtId="169" formatCode="dd/mm/yyyy"/>
    <numFmt numFmtId="170" formatCode="#,##0.000"/>
    <numFmt numFmtId="171" formatCode="General"/>
    <numFmt numFmtId="172" formatCode="0"/>
    <numFmt numFmtId="173" formatCode="000000"/>
    <numFmt numFmtId="174" formatCode="#,##0.00&quot; ₽&quot;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color rgb="FF000000"/>
      <name val="Verdan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8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name val="Times New Roman"/>
      <family val="1"/>
      <charset val="1"/>
    </font>
    <font>
      <b val="true"/>
      <sz val="12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BDD7EE"/>
      </patternFill>
    </fill>
    <fill>
      <patternFill patternType="solid">
        <fgColor rgb="FFBDD7EE"/>
        <bgColor rgb="FFD9D9D9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DEEBF7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top" textRotation="0" wrapText="tru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3" borderId="3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3" borderId="4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11" fillId="3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1" fillId="3" borderId="4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1" fillId="3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3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4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4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9" fillId="4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9" fillId="4" borderId="4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9" fillId="4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5" xfId="2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6" fillId="0" borderId="5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2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7" fontId="12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2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12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5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6" borderId="5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3" fillId="6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4" fillId="6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4" fillId="6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6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70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3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6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4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4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6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2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2" fillId="5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6" fillId="5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5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12" fillId="3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3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3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11" fillId="3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12" fillId="4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4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4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6" fillId="4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6" fillId="4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5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2" fillId="0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9" fillId="4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9" fillId="4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1" fillId="3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3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3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5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5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5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5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5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2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5" borderId="5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2" fillId="5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12" fillId="5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5" borderId="5" xfId="2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6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5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5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5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1" fontId="6" fillId="5" borderId="5" xfId="2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9" fontId="12" fillId="5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3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4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4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4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6" fillId="5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5" borderId="5" xfId="21" applyFont="true" applyBorder="true" applyAlignment="true" applyProtection="true">
      <alignment horizontal="left" vertical="top" textRotation="0" wrapText="true" indent="0" shrinkToFit="false"/>
      <protection locked="true" hidden="true"/>
    </xf>
    <xf numFmtId="172" fontId="12" fillId="5" borderId="5" xfId="21" applyFont="true" applyBorder="true" applyAlignment="true" applyProtection="true">
      <alignment horizontal="left" vertical="top" textRotation="0" wrapText="true" indent="0" shrinkToFit="false"/>
      <protection locked="true" hidden="true"/>
    </xf>
    <xf numFmtId="171" fontId="6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5" xfId="21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2" fillId="0" borderId="5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2" fontId="12" fillId="0" borderId="5" xfId="21" applyFont="true" applyBorder="true" applyAlignment="true" applyProtection="true">
      <alignment horizontal="left" vertical="top" textRotation="0" wrapText="true" indent="0" shrinkToFit="false"/>
      <protection locked="true" hidden="true"/>
    </xf>
    <xf numFmtId="166" fontId="6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5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5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2" fillId="5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5" borderId="5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5" borderId="5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5" borderId="5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5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5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5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5" borderId="7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1" fontId="12" fillId="0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3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5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6" fillId="5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6" borderId="3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6" borderId="4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6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6" borderId="6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5" fillId="6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5" fillId="6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6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6" borderId="9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5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5" fillId="6" borderId="0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6" borderId="0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5" fillId="6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5" fillId="5" borderId="5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6" borderId="3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6" borderId="4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6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6" borderId="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5" fillId="6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6" borderId="6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7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6" xfId="22"/>
  </cellStyles>
  <dxfs count="7">
    <dxf>
      <fill>
        <patternFill patternType="solid">
          <fgColor rgb="FFBDD7EE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DEEBF7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0"/>
  <sheetViews>
    <sheetView showFormulas="false" showGridLines="true" showRowColHeaders="true" showZeros="true" rightToLeft="false" tabSelected="true" showOutlineSymbols="true" defaultGridColor="true" view="pageBreakPreview" topLeftCell="A2" colorId="64" zoomScale="100" zoomScaleNormal="100" zoomScalePageLayoutView="100" workbookViewId="0">
      <pane xSplit="0" ySplit="4" topLeftCell="A6" activePane="bottomLeft" state="frozen"/>
      <selection pane="topLeft" activeCell="A2" activeCellId="0" sqref="A2"/>
      <selection pane="bottomLeft" activeCell="K26" activeCellId="0" sqref="K26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30.71"/>
    <col collapsed="false" customWidth="true" hidden="false" outlineLevel="0" max="3" min="3" style="1" width="42.14"/>
    <col collapsed="false" customWidth="true" hidden="false" outlineLevel="0" max="4" min="4" style="1" width="86.29"/>
    <col collapsed="false" customWidth="true" hidden="false" outlineLevel="0" max="5" min="5" style="2" width="25.57"/>
    <col collapsed="false" customWidth="true" hidden="false" outlineLevel="0" max="6" min="6" style="2" width="49.42"/>
    <col collapsed="false" customWidth="true" hidden="false" outlineLevel="0" max="7" min="7" style="3" width="25.71"/>
    <col collapsed="false" customWidth="true" hidden="false" outlineLevel="0" max="8" min="8" style="1" width="6.71"/>
    <col collapsed="false" customWidth="true" hidden="false" outlineLevel="0" max="9" min="9" style="1" width="7.71"/>
    <col collapsed="false" customWidth="true" hidden="false" outlineLevel="0" max="10" min="10" style="4" width="24.42"/>
    <col collapsed="false" customWidth="true" hidden="false" outlineLevel="0" max="11" min="11" style="4" width="15.71"/>
    <col collapsed="false" customWidth="true" hidden="false" outlineLevel="0" max="12" min="12" style="5" width="15.71"/>
    <col collapsed="false" customWidth="true" hidden="false" outlineLevel="0" max="14" min="13" style="4" width="15.71"/>
    <col collapsed="false" customWidth="true" hidden="false" outlineLevel="0" max="15" min="15" style="1" width="10.71"/>
    <col collapsed="false" customWidth="true" hidden="false" outlineLevel="0" max="16" min="16" style="1" width="11.71"/>
    <col collapsed="false" customWidth="true" hidden="false" outlineLevel="0" max="17" min="17" style="3" width="10.71"/>
    <col collapsed="false" customWidth="true" hidden="false" outlineLevel="0" max="18" min="18" style="6" width="27.71"/>
    <col collapsed="false" customWidth="false" hidden="false" outlineLevel="0" max="16384" min="19" style="7" width="8.86"/>
  </cols>
  <sheetData>
    <row r="1" customFormat="false" ht="15.75" hidden="true" customHeight="false" outlineLevel="0" collapsed="false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customFormat="false" ht="15.75" hidden="false" customHeight="false" outlineLevel="0" collapsed="false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4" t="s">
        <v>1</v>
      </c>
    </row>
    <row r="3" customFormat="false" ht="15.75" hidden="false" customHeight="false" outlineLevel="0" collapsed="fals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4" t="s">
        <v>2</v>
      </c>
    </row>
    <row r="4" customFormat="false" ht="15" hidden="false" customHeight="fals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" t="s">
        <v>3</v>
      </c>
    </row>
    <row r="5" s="16" customFormat="true" ht="52.5" hidden="false" customHeight="false" outlineLevel="0" collapsed="false">
      <c r="A5" s="9" t="s">
        <v>4</v>
      </c>
      <c r="B5" s="10" t="s">
        <v>5</v>
      </c>
      <c r="C5" s="11" t="s">
        <v>6</v>
      </c>
      <c r="D5" s="9" t="s">
        <v>7</v>
      </c>
      <c r="E5" s="12" t="s">
        <v>8</v>
      </c>
      <c r="F5" s="12" t="s">
        <v>9</v>
      </c>
      <c r="G5" s="13" t="s">
        <v>10</v>
      </c>
      <c r="H5" s="9" t="s">
        <v>11</v>
      </c>
      <c r="I5" s="9" t="s">
        <v>12</v>
      </c>
      <c r="J5" s="12" t="s">
        <v>13</v>
      </c>
      <c r="K5" s="12" t="s">
        <v>14</v>
      </c>
      <c r="L5" s="14" t="s">
        <v>15</v>
      </c>
      <c r="M5" s="12" t="s">
        <v>16</v>
      </c>
      <c r="N5" s="12" t="s">
        <v>17</v>
      </c>
      <c r="O5" s="15" t="s">
        <v>18</v>
      </c>
      <c r="P5" s="15" t="s">
        <v>19</v>
      </c>
      <c r="Q5" s="15" t="s">
        <v>20</v>
      </c>
      <c r="R5" s="12" t="s">
        <v>21</v>
      </c>
    </row>
    <row r="6" s="18" customFormat="true" ht="38.25" hidden="false" customHeight="true" outlineLevel="0" collapsed="false">
      <c r="A6" s="17" t="s">
        <v>22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="26" customFormat="true" ht="12.75" hidden="false" customHeight="false" outlineLevel="0" collapsed="false">
      <c r="A7" s="19" t="s">
        <v>23</v>
      </c>
      <c r="B7" s="20"/>
      <c r="C7" s="20"/>
      <c r="D7" s="20"/>
      <c r="E7" s="21"/>
      <c r="F7" s="21"/>
      <c r="G7" s="22"/>
      <c r="H7" s="20"/>
      <c r="I7" s="20"/>
      <c r="J7" s="23"/>
      <c r="K7" s="23"/>
      <c r="L7" s="24"/>
      <c r="M7" s="23"/>
      <c r="N7" s="23"/>
      <c r="O7" s="25"/>
      <c r="P7" s="25"/>
      <c r="Q7" s="22"/>
      <c r="R7" s="22"/>
    </row>
    <row r="8" s="26" customFormat="true" ht="12.75" hidden="false" customHeight="false" outlineLevel="0" collapsed="false">
      <c r="A8" s="27"/>
      <c r="B8" s="28" t="s">
        <v>24</v>
      </c>
      <c r="C8" s="28"/>
      <c r="D8" s="28"/>
      <c r="E8" s="29"/>
      <c r="F8" s="29"/>
      <c r="G8" s="30"/>
      <c r="H8" s="28"/>
      <c r="I8" s="28"/>
      <c r="J8" s="31"/>
      <c r="K8" s="31"/>
      <c r="L8" s="32"/>
      <c r="M8" s="31"/>
      <c r="N8" s="31"/>
      <c r="O8" s="33"/>
      <c r="P8" s="33"/>
      <c r="Q8" s="30"/>
      <c r="R8" s="30"/>
    </row>
    <row r="9" s="26" customFormat="true" ht="14.45" hidden="false" customHeight="false" outlineLevel="0" collapsed="false">
      <c r="A9" s="34" t="n">
        <v>1</v>
      </c>
      <c r="B9" s="35" t="s">
        <v>25</v>
      </c>
      <c r="C9" s="36" t="s">
        <v>26</v>
      </c>
      <c r="D9" s="37" t="s">
        <v>27</v>
      </c>
      <c r="E9" s="38" t="s">
        <v>28</v>
      </c>
      <c r="F9" s="38" t="s">
        <v>29</v>
      </c>
      <c r="G9" s="39" t="s">
        <v>30</v>
      </c>
      <c r="H9" s="40" t="s">
        <v>31</v>
      </c>
      <c r="I9" s="41" t="n">
        <v>1</v>
      </c>
      <c r="J9" s="42"/>
      <c r="K9" s="42" t="n">
        <f aca="false">ROUND(I9*J9,2)</f>
        <v>0</v>
      </c>
      <c r="L9" s="43" t="s">
        <v>32</v>
      </c>
      <c r="M9" s="42" t="n">
        <f aca="false">M14</f>
        <v>0</v>
      </c>
      <c r="N9" s="42" t="n">
        <f aca="false">M9+K9</f>
        <v>0</v>
      </c>
      <c r="O9" s="44" t="n">
        <v>46305</v>
      </c>
      <c r="P9" s="44" t="n">
        <v>46669</v>
      </c>
      <c r="Q9" s="45" t="s">
        <v>33</v>
      </c>
      <c r="R9" s="46"/>
    </row>
    <row r="10" s="52" customFormat="true" ht="14.25" hidden="false" customHeight="false" outlineLevel="0" collapsed="false">
      <c r="A10" s="47" t="s">
        <v>34</v>
      </c>
      <c r="B10" s="47"/>
      <c r="C10" s="47"/>
      <c r="D10" s="47"/>
      <c r="E10" s="47"/>
      <c r="F10" s="47"/>
      <c r="G10" s="47"/>
      <c r="H10" s="47"/>
      <c r="I10" s="47"/>
      <c r="J10" s="47"/>
      <c r="K10" s="48" t="n">
        <f aca="false">K9</f>
        <v>0</v>
      </c>
      <c r="L10" s="48"/>
      <c r="M10" s="48" t="n">
        <f aca="false">M9</f>
        <v>0</v>
      </c>
      <c r="N10" s="48" t="n">
        <f aca="false">N9</f>
        <v>0</v>
      </c>
      <c r="O10" s="49"/>
      <c r="P10" s="50"/>
      <c r="Q10" s="51"/>
      <c r="R10" s="51"/>
    </row>
    <row r="11" customFormat="false" ht="12.75" hidden="false" customHeight="false" outlineLevel="0" collapsed="false">
      <c r="E11" s="1"/>
      <c r="F11" s="1"/>
      <c r="G11" s="1"/>
      <c r="I11" s="53"/>
      <c r="J11" s="1"/>
      <c r="K11" s="1"/>
      <c r="L11" s="1"/>
      <c r="M11" s="1"/>
      <c r="N11" s="1"/>
      <c r="Q11" s="1"/>
      <c r="R11" s="1"/>
    </row>
    <row r="12" customFormat="false" ht="12.75" hidden="false" customHeight="false" outlineLevel="0" collapsed="false">
      <c r="E12" s="1"/>
      <c r="F12" s="1"/>
      <c r="G12" s="1"/>
      <c r="I12" s="53"/>
      <c r="J12" s="1"/>
      <c r="K12" s="1"/>
      <c r="L12" s="1"/>
      <c r="M12" s="1"/>
      <c r="N12" s="1"/>
      <c r="Q12" s="1"/>
      <c r="R12" s="1"/>
    </row>
    <row r="13" customFormat="false" ht="12.75" hidden="false" customHeight="false" outlineLevel="0" collapsed="false">
      <c r="E13" s="1"/>
      <c r="F13" s="1"/>
      <c r="G13" s="1"/>
      <c r="J13" s="1"/>
      <c r="K13" s="1"/>
      <c r="L13" s="1"/>
      <c r="M13" s="1"/>
      <c r="N13" s="1"/>
      <c r="Q13" s="1"/>
    </row>
    <row r="14" customFormat="false" ht="12.75" hidden="false" customHeight="false" outlineLevel="0" collapsed="false">
      <c r="E14" s="1"/>
      <c r="F14" s="1"/>
      <c r="G14" s="1"/>
      <c r="J14" s="1"/>
      <c r="K14" s="1"/>
      <c r="L14" s="1"/>
      <c r="M14" s="1"/>
      <c r="N14" s="1"/>
      <c r="Q14" s="1"/>
    </row>
    <row r="15" customFormat="false" ht="12.75" hidden="false" customHeight="false" outlineLevel="0" collapsed="false">
      <c r="E15" s="1"/>
      <c r="F15" s="1"/>
      <c r="G15" s="1"/>
      <c r="J15" s="1"/>
      <c r="K15" s="1"/>
      <c r="L15" s="1"/>
      <c r="M15" s="1"/>
      <c r="N15" s="1"/>
      <c r="Q15" s="1"/>
    </row>
    <row r="16" customFormat="false" ht="12.75" hidden="false" customHeight="false" outlineLevel="0" collapsed="false">
      <c r="E16" s="1"/>
      <c r="F16" s="1"/>
      <c r="G16" s="1"/>
      <c r="J16" s="1"/>
      <c r="K16" s="1"/>
      <c r="L16" s="1"/>
      <c r="M16" s="1"/>
      <c r="N16" s="1"/>
      <c r="Q16" s="1"/>
    </row>
    <row r="17" customFormat="false" ht="12.75" hidden="false" customHeight="false" outlineLevel="0" collapsed="false">
      <c r="E17" s="1"/>
      <c r="F17" s="1"/>
      <c r="G17" s="1"/>
      <c r="J17" s="1"/>
      <c r="K17" s="1"/>
      <c r="L17" s="1"/>
      <c r="M17" s="1"/>
      <c r="N17" s="1"/>
      <c r="Q17" s="1"/>
    </row>
    <row r="18" customFormat="false" ht="12.75" hidden="false" customHeight="false" outlineLevel="0" collapsed="false">
      <c r="E18" s="1"/>
      <c r="F18" s="1"/>
      <c r="G18" s="1"/>
      <c r="J18" s="1"/>
      <c r="K18" s="1"/>
      <c r="L18" s="1"/>
      <c r="M18" s="1"/>
      <c r="N18" s="1"/>
      <c r="Q18" s="1"/>
    </row>
    <row r="19" customFormat="false" ht="12.75" hidden="false" customHeight="false" outlineLevel="0" collapsed="false">
      <c r="E19" s="1"/>
      <c r="F19" s="1"/>
      <c r="G19" s="1"/>
      <c r="J19" s="1"/>
      <c r="K19" s="1"/>
      <c r="L19" s="1"/>
      <c r="M19" s="1"/>
      <c r="N19" s="1"/>
      <c r="Q19" s="1"/>
    </row>
    <row r="20" customFormat="false" ht="12.75" hidden="false" customHeight="false" outlineLevel="0" collapsed="false">
      <c r="E20" s="1"/>
      <c r="F20" s="1"/>
      <c r="G20" s="1"/>
      <c r="J20" s="1"/>
      <c r="K20" s="1"/>
      <c r="L20" s="1"/>
      <c r="M20" s="1"/>
      <c r="N20" s="1"/>
      <c r="Q20" s="1"/>
    </row>
    <row r="21" customFormat="false" ht="12.75" hidden="false" customHeight="false" outlineLevel="0" collapsed="false">
      <c r="E21" s="1"/>
      <c r="F21" s="1"/>
      <c r="G21" s="1"/>
      <c r="J21" s="1"/>
      <c r="K21" s="1"/>
      <c r="L21" s="1"/>
      <c r="M21" s="1"/>
      <c r="N21" s="1"/>
      <c r="Q21" s="1"/>
    </row>
    <row r="22" customFormat="false" ht="12.75" hidden="false" customHeight="false" outlineLevel="0" collapsed="false">
      <c r="E22" s="1"/>
      <c r="F22" s="1"/>
      <c r="G22" s="1"/>
      <c r="J22" s="1"/>
      <c r="K22" s="1"/>
      <c r="L22" s="1"/>
      <c r="M22" s="1"/>
      <c r="N22" s="1"/>
      <c r="Q22" s="1"/>
    </row>
    <row r="23" customFormat="false" ht="12.75" hidden="false" customHeight="false" outlineLevel="0" collapsed="false">
      <c r="E23" s="1"/>
      <c r="F23" s="1"/>
      <c r="G23" s="1"/>
      <c r="J23" s="1"/>
      <c r="K23" s="1"/>
      <c r="L23" s="1"/>
      <c r="M23" s="1"/>
      <c r="N23" s="1"/>
      <c r="Q23" s="1"/>
    </row>
    <row r="24" customFormat="false" ht="12.75" hidden="false" customHeight="false" outlineLevel="0" collapsed="false">
      <c r="E24" s="1"/>
      <c r="F24" s="1"/>
      <c r="G24" s="1"/>
      <c r="J24" s="1"/>
      <c r="K24" s="1"/>
      <c r="L24" s="1"/>
      <c r="M24" s="1"/>
      <c r="N24" s="1"/>
      <c r="Q24" s="1"/>
    </row>
    <row r="25" customFormat="false" ht="12.75" hidden="false" customHeight="false" outlineLevel="0" collapsed="false">
      <c r="E25" s="1"/>
      <c r="F25" s="1"/>
      <c r="G25" s="1"/>
      <c r="J25" s="1"/>
      <c r="K25" s="1"/>
      <c r="L25" s="1"/>
      <c r="M25" s="1"/>
      <c r="N25" s="1"/>
      <c r="Q25" s="1"/>
    </row>
    <row r="26" customFormat="false" ht="12.75" hidden="false" customHeight="false" outlineLevel="0" collapsed="false">
      <c r="E26" s="1"/>
      <c r="F26" s="1"/>
      <c r="G26" s="1"/>
      <c r="J26" s="1"/>
      <c r="K26" s="1"/>
      <c r="L26" s="1"/>
      <c r="M26" s="1"/>
      <c r="N26" s="1"/>
      <c r="Q26" s="1"/>
    </row>
    <row r="27" customFormat="false" ht="12.75" hidden="false" customHeight="false" outlineLevel="0" collapsed="false">
      <c r="E27" s="1"/>
      <c r="F27" s="1"/>
      <c r="G27" s="1"/>
      <c r="J27" s="1"/>
      <c r="K27" s="1"/>
      <c r="L27" s="1"/>
      <c r="M27" s="1"/>
      <c r="N27" s="1"/>
      <c r="Q27" s="1"/>
    </row>
    <row r="28" customFormat="false" ht="12.75" hidden="false" customHeight="false" outlineLevel="0" collapsed="false">
      <c r="E28" s="1"/>
      <c r="F28" s="1"/>
      <c r="G28" s="1"/>
      <c r="J28" s="1"/>
      <c r="K28" s="1"/>
      <c r="L28" s="1"/>
      <c r="M28" s="1"/>
      <c r="N28" s="1"/>
      <c r="Q28" s="1"/>
    </row>
    <row r="29" customFormat="false" ht="12.75" hidden="false" customHeight="false" outlineLevel="0" collapsed="false">
      <c r="E29" s="1"/>
      <c r="F29" s="1"/>
      <c r="G29" s="1"/>
      <c r="J29" s="1"/>
      <c r="K29" s="1"/>
      <c r="L29" s="1"/>
      <c r="M29" s="1"/>
      <c r="N29" s="1"/>
      <c r="Q29" s="1"/>
    </row>
    <row r="30" customFormat="false" ht="12.75" hidden="false" customHeight="false" outlineLevel="0" collapsed="false">
      <c r="E30" s="1"/>
      <c r="F30" s="1"/>
      <c r="G30" s="1"/>
      <c r="J30" s="1"/>
      <c r="K30" s="1"/>
      <c r="L30" s="1"/>
      <c r="M30" s="1"/>
      <c r="N30" s="1"/>
      <c r="Q30" s="1"/>
    </row>
    <row r="31" customFormat="false" ht="12.75" hidden="false" customHeight="false" outlineLevel="0" collapsed="false">
      <c r="E31" s="1"/>
      <c r="F31" s="1"/>
      <c r="G31" s="1"/>
      <c r="J31" s="1"/>
      <c r="K31" s="1"/>
      <c r="L31" s="1"/>
      <c r="M31" s="1"/>
      <c r="N31" s="1"/>
      <c r="Q31" s="1"/>
    </row>
    <row r="32" customFormat="false" ht="12.75" hidden="false" customHeight="false" outlineLevel="0" collapsed="false">
      <c r="E32" s="1"/>
      <c r="F32" s="1"/>
      <c r="G32" s="1"/>
      <c r="J32" s="1"/>
      <c r="K32" s="1"/>
      <c r="L32" s="1"/>
      <c r="M32" s="1"/>
      <c r="N32" s="1"/>
      <c r="Q32" s="1"/>
    </row>
    <row r="33" customFormat="false" ht="12.75" hidden="false" customHeight="false" outlineLevel="0" collapsed="false">
      <c r="E33" s="1"/>
      <c r="F33" s="1"/>
      <c r="G33" s="1"/>
      <c r="J33" s="1"/>
      <c r="K33" s="1"/>
      <c r="L33" s="1"/>
      <c r="M33" s="1"/>
      <c r="N33" s="1"/>
      <c r="Q33" s="1"/>
    </row>
    <row r="34" customFormat="false" ht="12.75" hidden="false" customHeight="false" outlineLevel="0" collapsed="false">
      <c r="E34" s="1"/>
      <c r="F34" s="1"/>
      <c r="G34" s="1"/>
      <c r="J34" s="1"/>
      <c r="K34" s="1"/>
      <c r="L34" s="1"/>
      <c r="M34" s="1"/>
      <c r="N34" s="1"/>
      <c r="Q34" s="1"/>
    </row>
    <row r="35" customFormat="false" ht="12.75" hidden="false" customHeight="false" outlineLevel="0" collapsed="false">
      <c r="E35" s="1"/>
      <c r="F35" s="1"/>
      <c r="G35" s="1"/>
      <c r="J35" s="1"/>
      <c r="K35" s="1"/>
      <c r="L35" s="1"/>
      <c r="M35" s="1"/>
      <c r="N35" s="1"/>
      <c r="Q35" s="1"/>
    </row>
    <row r="37" customFormat="false" ht="12.75" hidden="false" customHeight="false" outlineLevel="0" collapsed="false">
      <c r="P37" s="54"/>
    </row>
    <row r="40" customFormat="false" ht="12.75" hidden="false" customHeight="false" outlineLevel="0" collapsed="false">
      <c r="O40" s="55"/>
    </row>
  </sheetData>
  <autoFilter ref="A5:R10"/>
  <mergeCells count="3">
    <mergeCell ref="A1:R1"/>
    <mergeCell ref="A6:R6"/>
    <mergeCell ref="A10:J10"/>
  </mergeCells>
  <printOptions headings="false" gridLines="false" gridLinesSet="true" horizontalCentered="false" verticalCentered="false"/>
  <pageMargins left="0.984027777777778" right="0.590277777777778" top="0.7875" bottom="1.181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52"/>
  <sheetViews>
    <sheetView showFormulas="false" showGridLines="true" showRowColHeaders="true" showZeros="true" rightToLeft="false" tabSelected="false" showOutlineSymbols="true" defaultGridColor="true" view="pageBreakPreview" topLeftCell="A14" colorId="64" zoomScale="80" zoomScaleNormal="100" zoomScalePageLayoutView="80" workbookViewId="0">
      <selection pane="topLeft" activeCell="J25" activeCellId="0" sqref="J25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56" width="27.42"/>
    <col collapsed="false" customWidth="true" hidden="false" outlineLevel="0" max="4" min="3" style="56" width="23.42"/>
    <col collapsed="false" customWidth="true" hidden="false" outlineLevel="0" max="5" min="5" style="56" width="41.57"/>
    <col collapsed="false" customWidth="true" hidden="false" outlineLevel="0" max="6" min="6" style="3" width="9.57"/>
    <col collapsed="false" customWidth="true" hidden="false" outlineLevel="0" max="7" min="7" style="3" width="8.29"/>
    <col collapsed="false" customWidth="true" hidden="false" outlineLevel="0" max="8" min="8" style="3" width="15.29"/>
    <col collapsed="false" customWidth="true" hidden="false" outlineLevel="0" max="9" min="9" style="57" width="20.57"/>
    <col collapsed="false" customWidth="true" hidden="false" outlineLevel="0" max="10" min="10" style="58" width="16.57"/>
    <col collapsed="false" customWidth="true" hidden="false" outlineLevel="0" max="11" min="11" style="57" width="18.71"/>
    <col collapsed="false" customWidth="true" hidden="false" outlineLevel="0" max="12" min="12" style="57" width="20.57"/>
    <col collapsed="false" customWidth="true" hidden="false" outlineLevel="0" max="13" min="13" style="2" width="53.86"/>
    <col collapsed="false" customWidth="true" hidden="false" outlineLevel="0" max="14" min="14" style="3" width="25.29"/>
    <col collapsed="false" customWidth="true" hidden="false" outlineLevel="0" max="15" min="15" style="3" width="12.71"/>
    <col collapsed="false" customWidth="true" hidden="false" outlineLevel="0" max="16" min="16" style="56" width="27.29"/>
    <col collapsed="false" customWidth="false" hidden="false" outlineLevel="0" max="16384" min="17" style="7" width="8.86"/>
  </cols>
  <sheetData>
    <row r="1" s="52" customFormat="true" ht="15.75" hidden="false" customHeight="false" outlineLevel="0" collapsed="false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="67" customFormat="true" ht="157.5" hidden="false" customHeight="false" outlineLevel="0" collapsed="false">
      <c r="A2" s="60" t="s">
        <v>4</v>
      </c>
      <c r="B2" s="61" t="s">
        <v>36</v>
      </c>
      <c r="C2" s="62" t="s">
        <v>37</v>
      </c>
      <c r="D2" s="62" t="s">
        <v>38</v>
      </c>
      <c r="E2" s="60" t="s">
        <v>7</v>
      </c>
      <c r="F2" s="60" t="s">
        <v>11</v>
      </c>
      <c r="G2" s="60" t="s">
        <v>12</v>
      </c>
      <c r="H2" s="63" t="s">
        <v>13</v>
      </c>
      <c r="I2" s="63" t="s">
        <v>14</v>
      </c>
      <c r="J2" s="64" t="s">
        <v>15</v>
      </c>
      <c r="K2" s="63" t="s">
        <v>39</v>
      </c>
      <c r="L2" s="63" t="s">
        <v>17</v>
      </c>
      <c r="M2" s="63" t="s">
        <v>9</v>
      </c>
      <c r="N2" s="65" t="s">
        <v>40</v>
      </c>
      <c r="O2" s="66" t="s">
        <v>20</v>
      </c>
      <c r="P2" s="60" t="s">
        <v>21</v>
      </c>
    </row>
    <row r="3" s="67" customFormat="true" ht="12.75" hidden="false" customHeight="false" outlineLevel="0" collapsed="false">
      <c r="A3" s="60" t="n">
        <v>1</v>
      </c>
      <c r="B3" s="61" t="n">
        <v>2</v>
      </c>
      <c r="C3" s="62" t="n">
        <v>3</v>
      </c>
      <c r="D3" s="62" t="n">
        <v>4</v>
      </c>
      <c r="E3" s="60" t="n">
        <v>5</v>
      </c>
      <c r="F3" s="60" t="n">
        <v>6</v>
      </c>
      <c r="G3" s="60" t="n">
        <v>7</v>
      </c>
      <c r="H3" s="60" t="n">
        <v>8</v>
      </c>
      <c r="I3" s="61" t="n">
        <v>9</v>
      </c>
      <c r="J3" s="62" t="n">
        <v>10</v>
      </c>
      <c r="K3" s="60" t="n">
        <v>11</v>
      </c>
      <c r="L3" s="60" t="n">
        <v>12</v>
      </c>
      <c r="M3" s="60" t="n">
        <v>13</v>
      </c>
      <c r="N3" s="60" t="n">
        <v>14</v>
      </c>
      <c r="O3" s="61" t="n">
        <v>15</v>
      </c>
      <c r="P3" s="62" t="n">
        <v>16</v>
      </c>
    </row>
    <row r="4" s="53" customFormat="true" ht="66" hidden="false" customHeight="true" outlineLevel="0" collapsed="false">
      <c r="A4" s="68" t="s">
        <v>41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="26" customFormat="true" ht="12.75" hidden="false" customHeight="false" outlineLevel="0" collapsed="false">
      <c r="A5" s="19" t="s">
        <v>42</v>
      </c>
      <c r="B5" s="20"/>
      <c r="C5" s="20"/>
      <c r="D5" s="20"/>
      <c r="E5" s="20"/>
      <c r="F5" s="22"/>
      <c r="G5" s="22"/>
      <c r="H5" s="22"/>
      <c r="I5" s="69"/>
      <c r="J5" s="24"/>
      <c r="K5" s="69"/>
      <c r="L5" s="69"/>
      <c r="M5" s="70"/>
      <c r="N5" s="22"/>
      <c r="O5" s="22"/>
      <c r="P5" s="71"/>
    </row>
    <row r="6" s="26" customFormat="true" ht="12.75" hidden="false" customHeight="false" outlineLevel="0" collapsed="false">
      <c r="A6" s="27"/>
      <c r="B6" s="28" t="s">
        <v>43</v>
      </c>
      <c r="C6" s="28"/>
      <c r="D6" s="28"/>
      <c r="E6" s="28"/>
      <c r="F6" s="30"/>
      <c r="G6" s="30"/>
      <c r="H6" s="30"/>
      <c r="I6" s="72"/>
      <c r="J6" s="32"/>
      <c r="K6" s="72"/>
      <c r="L6" s="72"/>
      <c r="M6" s="73"/>
      <c r="N6" s="30"/>
      <c r="O6" s="30"/>
      <c r="P6" s="74"/>
    </row>
    <row r="7" s="83" customFormat="true" ht="53.25" hidden="false" customHeight="true" outlineLevel="0" collapsed="false">
      <c r="A7" s="75" t="n">
        <v>1</v>
      </c>
      <c r="B7" s="76" t="s">
        <v>25</v>
      </c>
      <c r="C7" s="76" t="s">
        <v>44</v>
      </c>
      <c r="D7" s="77" t="s">
        <v>45</v>
      </c>
      <c r="E7" s="76" t="s">
        <v>46</v>
      </c>
      <c r="F7" s="75" t="s">
        <v>31</v>
      </c>
      <c r="G7" s="75" t="n">
        <v>1</v>
      </c>
      <c r="H7" s="78" t="n">
        <v>4731284.14</v>
      </c>
      <c r="I7" s="79" t="n">
        <f aca="false">H7*G7</f>
        <v>4731284.14</v>
      </c>
      <c r="J7" s="43" t="n">
        <v>0.2</v>
      </c>
      <c r="K7" s="79" t="n">
        <f aca="false">ROUND(I7*0.2,2)</f>
        <v>946256.83</v>
      </c>
      <c r="L7" s="80" t="n">
        <f aca="false">I7+K7</f>
        <v>5677540.97</v>
      </c>
      <c r="M7" s="81" t="s">
        <v>47</v>
      </c>
      <c r="N7" s="75" t="s">
        <v>48</v>
      </c>
      <c r="O7" s="45" t="s">
        <v>33</v>
      </c>
      <c r="P7" s="82" t="s">
        <v>49</v>
      </c>
    </row>
    <row r="8" s="26" customFormat="true" ht="12.75" hidden="false" customHeight="false" outlineLevel="0" collapsed="false">
      <c r="A8" s="19" t="s">
        <v>50</v>
      </c>
      <c r="B8" s="20"/>
      <c r="C8" s="20"/>
      <c r="D8" s="20"/>
      <c r="E8" s="20"/>
      <c r="F8" s="22"/>
      <c r="G8" s="22"/>
      <c r="H8" s="84"/>
      <c r="I8" s="84"/>
      <c r="J8" s="85"/>
      <c r="K8" s="86"/>
      <c r="L8" s="87"/>
      <c r="M8" s="21"/>
      <c r="N8" s="22"/>
      <c r="O8" s="22"/>
      <c r="P8" s="71"/>
    </row>
    <row r="9" s="26" customFormat="true" ht="12.75" hidden="false" customHeight="false" outlineLevel="0" collapsed="false">
      <c r="A9" s="27"/>
      <c r="B9" s="28" t="s">
        <v>43</v>
      </c>
      <c r="C9" s="28"/>
      <c r="D9" s="28"/>
      <c r="E9" s="28"/>
      <c r="F9" s="30"/>
      <c r="G9" s="30"/>
      <c r="H9" s="88"/>
      <c r="I9" s="88"/>
      <c r="J9" s="89"/>
      <c r="K9" s="90"/>
      <c r="L9" s="91"/>
      <c r="M9" s="92"/>
      <c r="N9" s="30"/>
      <c r="O9" s="30"/>
      <c r="P9" s="74"/>
    </row>
    <row r="10" s="83" customFormat="true" ht="38.25" hidden="false" customHeight="false" outlineLevel="0" collapsed="false">
      <c r="A10" s="75" t="n">
        <f aca="false">A7+1</f>
        <v>2</v>
      </c>
      <c r="B10" s="76" t="s">
        <v>25</v>
      </c>
      <c r="C10" s="93" t="s">
        <v>51</v>
      </c>
      <c r="D10" s="77" t="s">
        <v>45</v>
      </c>
      <c r="E10" s="76" t="s">
        <v>52</v>
      </c>
      <c r="F10" s="75" t="s">
        <v>31</v>
      </c>
      <c r="G10" s="75" t="n">
        <v>2</v>
      </c>
      <c r="H10" s="78" t="n">
        <v>110004</v>
      </c>
      <c r="I10" s="79" t="n">
        <f aca="false">H10*G10</f>
        <v>220008</v>
      </c>
      <c r="J10" s="43" t="s">
        <v>53</v>
      </c>
      <c r="K10" s="78" t="s">
        <v>25</v>
      </c>
      <c r="L10" s="94" t="n">
        <f aca="false">I10</f>
        <v>220008</v>
      </c>
      <c r="M10" s="38" t="s">
        <v>54</v>
      </c>
      <c r="N10" s="75" t="s">
        <v>55</v>
      </c>
      <c r="O10" s="45" t="s">
        <v>33</v>
      </c>
      <c r="P10" s="82"/>
    </row>
    <row r="11" s="83" customFormat="true" ht="39" hidden="false" customHeight="true" outlineLevel="0" collapsed="false">
      <c r="A11" s="75" t="n">
        <f aca="false">A10+1</f>
        <v>3</v>
      </c>
      <c r="B11" s="76" t="s">
        <v>25</v>
      </c>
      <c r="C11" s="93" t="s">
        <v>56</v>
      </c>
      <c r="D11" s="77" t="s">
        <v>45</v>
      </c>
      <c r="E11" s="76" t="s">
        <v>57</v>
      </c>
      <c r="F11" s="75" t="s">
        <v>31</v>
      </c>
      <c r="G11" s="75" t="n">
        <v>1</v>
      </c>
      <c r="H11" s="78" t="n">
        <v>175053</v>
      </c>
      <c r="I11" s="79" t="n">
        <f aca="false">H11*G11</f>
        <v>175053</v>
      </c>
      <c r="J11" s="43" t="s">
        <v>53</v>
      </c>
      <c r="K11" s="78" t="s">
        <v>25</v>
      </c>
      <c r="L11" s="94" t="n">
        <f aca="false">I11</f>
        <v>175053</v>
      </c>
      <c r="M11" s="38" t="s">
        <v>54</v>
      </c>
      <c r="N11" s="75" t="s">
        <v>58</v>
      </c>
      <c r="O11" s="45" t="s">
        <v>33</v>
      </c>
      <c r="P11" s="82"/>
    </row>
    <row r="12" s="83" customFormat="true" ht="55.5" hidden="false" customHeight="true" outlineLevel="0" collapsed="false">
      <c r="A12" s="75" t="n">
        <f aca="false">A11+1</f>
        <v>4</v>
      </c>
      <c r="B12" s="76" t="s">
        <v>25</v>
      </c>
      <c r="C12" s="93" t="s">
        <v>56</v>
      </c>
      <c r="D12" s="77" t="s">
        <v>45</v>
      </c>
      <c r="E12" s="76" t="s">
        <v>59</v>
      </c>
      <c r="F12" s="75" t="s">
        <v>31</v>
      </c>
      <c r="G12" s="75" t="n">
        <v>1</v>
      </c>
      <c r="H12" s="78" t="n">
        <v>19439</v>
      </c>
      <c r="I12" s="79" t="n">
        <f aca="false">H12*G12</f>
        <v>19439</v>
      </c>
      <c r="J12" s="43" t="s">
        <v>53</v>
      </c>
      <c r="K12" s="78" t="s">
        <v>25</v>
      </c>
      <c r="L12" s="94" t="n">
        <f aca="false">I12</f>
        <v>19439</v>
      </c>
      <c r="M12" s="38" t="s">
        <v>54</v>
      </c>
      <c r="N12" s="75" t="s">
        <v>60</v>
      </c>
      <c r="O12" s="45" t="s">
        <v>33</v>
      </c>
      <c r="P12" s="82"/>
    </row>
    <row r="13" s="83" customFormat="true" ht="38.25" hidden="false" customHeight="false" outlineLevel="0" collapsed="false">
      <c r="A13" s="75" t="n">
        <f aca="false">A12+1</f>
        <v>5</v>
      </c>
      <c r="B13" s="76" t="s">
        <v>25</v>
      </c>
      <c r="C13" s="76" t="s">
        <v>61</v>
      </c>
      <c r="D13" s="77" t="s">
        <v>45</v>
      </c>
      <c r="E13" s="76" t="s">
        <v>62</v>
      </c>
      <c r="F13" s="75" t="s">
        <v>31</v>
      </c>
      <c r="G13" s="75" t="n">
        <v>4</v>
      </c>
      <c r="H13" s="78" t="n">
        <v>115833</v>
      </c>
      <c r="I13" s="79" t="n">
        <f aca="false">H13*G13</f>
        <v>463332</v>
      </c>
      <c r="J13" s="43" t="s">
        <v>53</v>
      </c>
      <c r="K13" s="78" t="s">
        <v>25</v>
      </c>
      <c r="L13" s="94" t="n">
        <f aca="false">I13</f>
        <v>463332</v>
      </c>
      <c r="M13" s="38" t="s">
        <v>54</v>
      </c>
      <c r="N13" s="75" t="s">
        <v>63</v>
      </c>
      <c r="O13" s="45" t="s">
        <v>33</v>
      </c>
      <c r="P13" s="76" t="s">
        <v>64</v>
      </c>
    </row>
    <row r="14" s="83" customFormat="true" ht="38.25" hidden="false" customHeight="false" outlineLevel="0" collapsed="false">
      <c r="A14" s="75" t="n">
        <f aca="false">A13+1</f>
        <v>6</v>
      </c>
      <c r="B14" s="76" t="s">
        <v>25</v>
      </c>
      <c r="C14" s="93" t="s">
        <v>65</v>
      </c>
      <c r="D14" s="77" t="s">
        <v>45</v>
      </c>
      <c r="E14" s="76" t="s">
        <v>66</v>
      </c>
      <c r="F14" s="75" t="s">
        <v>31</v>
      </c>
      <c r="G14" s="75" t="n">
        <v>202</v>
      </c>
      <c r="H14" s="78" t="n">
        <v>58200</v>
      </c>
      <c r="I14" s="79" t="n">
        <f aca="false">H14*G14</f>
        <v>11756400</v>
      </c>
      <c r="J14" s="43" t="s">
        <v>53</v>
      </c>
      <c r="K14" s="78" t="s">
        <v>25</v>
      </c>
      <c r="L14" s="94" t="n">
        <f aca="false">I14</f>
        <v>11756400</v>
      </c>
      <c r="M14" s="38" t="s">
        <v>67</v>
      </c>
      <c r="N14" s="75" t="s">
        <v>68</v>
      </c>
      <c r="O14" s="45" t="s">
        <v>33</v>
      </c>
      <c r="P14" s="76" t="s">
        <v>69</v>
      </c>
    </row>
    <row r="15" s="26" customFormat="true" ht="12.75" hidden="false" customHeight="false" outlineLevel="0" collapsed="false">
      <c r="A15" s="27"/>
      <c r="B15" s="28" t="s">
        <v>70</v>
      </c>
      <c r="C15" s="28"/>
      <c r="D15" s="28"/>
      <c r="E15" s="28"/>
      <c r="F15" s="30"/>
      <c r="G15" s="30"/>
      <c r="H15" s="95"/>
      <c r="I15" s="96"/>
      <c r="J15" s="97"/>
      <c r="K15" s="96"/>
      <c r="L15" s="96"/>
      <c r="M15" s="29"/>
      <c r="N15" s="30"/>
      <c r="O15" s="30"/>
      <c r="P15" s="74"/>
    </row>
    <row r="16" s="83" customFormat="true" ht="38.25" hidden="false" customHeight="false" outlineLevel="0" collapsed="false">
      <c r="A16" s="75" t="n">
        <f aca="false">A14+1</f>
        <v>7</v>
      </c>
      <c r="B16" s="76" t="s">
        <v>25</v>
      </c>
      <c r="C16" s="93" t="s">
        <v>71</v>
      </c>
      <c r="D16" s="77" t="s">
        <v>45</v>
      </c>
      <c r="E16" s="76" t="s">
        <v>72</v>
      </c>
      <c r="F16" s="75" t="s">
        <v>31</v>
      </c>
      <c r="G16" s="75" t="n">
        <v>1</v>
      </c>
      <c r="H16" s="78" t="n">
        <v>150691</v>
      </c>
      <c r="I16" s="79" t="n">
        <f aca="false">H16*G16</f>
        <v>150691</v>
      </c>
      <c r="J16" s="43" t="s">
        <v>53</v>
      </c>
      <c r="K16" s="78" t="s">
        <v>25</v>
      </c>
      <c r="L16" s="94" t="n">
        <f aca="false">I16</f>
        <v>150691</v>
      </c>
      <c r="M16" s="38" t="s">
        <v>54</v>
      </c>
      <c r="N16" s="75" t="s">
        <v>73</v>
      </c>
      <c r="O16" s="45" t="s">
        <v>33</v>
      </c>
      <c r="P16" s="82"/>
    </row>
    <row r="17" s="26" customFormat="true" ht="12.75" hidden="false" customHeight="false" outlineLevel="0" collapsed="false">
      <c r="A17" s="19" t="s">
        <v>74</v>
      </c>
      <c r="B17" s="20"/>
      <c r="C17" s="20"/>
      <c r="D17" s="20"/>
      <c r="E17" s="20"/>
      <c r="F17" s="22"/>
      <c r="G17" s="22"/>
      <c r="H17" s="98"/>
      <c r="I17" s="87"/>
      <c r="J17" s="99"/>
      <c r="K17" s="87"/>
      <c r="L17" s="87"/>
      <c r="M17" s="21"/>
      <c r="N17" s="22"/>
      <c r="O17" s="22"/>
      <c r="P17" s="71"/>
    </row>
    <row r="18" s="26" customFormat="true" ht="12.75" hidden="false" customHeight="false" outlineLevel="0" collapsed="false">
      <c r="A18" s="100"/>
      <c r="B18" s="101" t="s">
        <v>43</v>
      </c>
      <c r="C18" s="28"/>
      <c r="D18" s="28"/>
      <c r="E18" s="28"/>
      <c r="F18" s="30"/>
      <c r="G18" s="30"/>
      <c r="H18" s="95"/>
      <c r="I18" s="96"/>
      <c r="J18" s="97"/>
      <c r="K18" s="96"/>
      <c r="L18" s="96"/>
      <c r="M18" s="29"/>
      <c r="N18" s="30"/>
      <c r="O18" s="30"/>
      <c r="P18" s="74"/>
    </row>
    <row r="19" s="83" customFormat="true" ht="42.75" hidden="false" customHeight="true" outlineLevel="0" collapsed="false">
      <c r="A19" s="75" t="n">
        <f aca="false">A16+1</f>
        <v>8</v>
      </c>
      <c r="B19" s="76" t="s">
        <v>25</v>
      </c>
      <c r="C19" s="76" t="s">
        <v>75</v>
      </c>
      <c r="D19" s="77" t="s">
        <v>45</v>
      </c>
      <c r="E19" s="76" t="s">
        <v>76</v>
      </c>
      <c r="F19" s="75" t="s">
        <v>31</v>
      </c>
      <c r="G19" s="75" t="n">
        <v>1</v>
      </c>
      <c r="H19" s="78" t="n">
        <v>6017116</v>
      </c>
      <c r="I19" s="79" t="n">
        <f aca="false">H19*G19</f>
        <v>6017116</v>
      </c>
      <c r="J19" s="43" t="n">
        <v>0.2</v>
      </c>
      <c r="K19" s="79" t="n">
        <f aca="false">ROUND(I19*0.2,2)</f>
        <v>1203423.2</v>
      </c>
      <c r="L19" s="80" t="n">
        <f aca="false">I19+K19</f>
        <v>7220539.2</v>
      </c>
      <c r="M19" s="81" t="s">
        <v>47</v>
      </c>
      <c r="N19" s="75" t="s">
        <v>25</v>
      </c>
      <c r="O19" s="45" t="s">
        <v>33</v>
      </c>
      <c r="P19" s="76"/>
    </row>
    <row r="20" s="26" customFormat="true" ht="12.75" hidden="false" customHeight="false" outlineLevel="0" collapsed="false">
      <c r="A20" s="19" t="s">
        <v>77</v>
      </c>
      <c r="B20" s="20"/>
      <c r="C20" s="20"/>
      <c r="D20" s="20"/>
      <c r="E20" s="20"/>
      <c r="F20" s="22"/>
      <c r="G20" s="22"/>
      <c r="H20" s="98"/>
      <c r="I20" s="87"/>
      <c r="J20" s="99"/>
      <c r="K20" s="87"/>
      <c r="L20" s="87"/>
      <c r="M20" s="21"/>
      <c r="N20" s="22"/>
      <c r="O20" s="22"/>
      <c r="P20" s="71"/>
    </row>
    <row r="21" s="26" customFormat="true" ht="12.75" hidden="false" customHeight="false" outlineLevel="0" collapsed="false">
      <c r="A21" s="100"/>
      <c r="B21" s="101" t="s">
        <v>43</v>
      </c>
      <c r="C21" s="28"/>
      <c r="D21" s="28"/>
      <c r="E21" s="28"/>
      <c r="F21" s="30"/>
      <c r="G21" s="30"/>
      <c r="H21" s="95"/>
      <c r="I21" s="96"/>
      <c r="J21" s="97"/>
      <c r="K21" s="96"/>
      <c r="L21" s="96"/>
      <c r="M21" s="29"/>
      <c r="N21" s="30"/>
      <c r="O21" s="30"/>
      <c r="P21" s="74"/>
    </row>
    <row r="22" s="83" customFormat="true" ht="58.5" hidden="false" customHeight="true" outlineLevel="0" collapsed="false">
      <c r="A22" s="75" t="n">
        <f aca="false">A19+1</f>
        <v>9</v>
      </c>
      <c r="B22" s="76" t="s">
        <v>25</v>
      </c>
      <c r="C22" s="76" t="s">
        <v>78</v>
      </c>
      <c r="D22" s="77" t="s">
        <v>45</v>
      </c>
      <c r="E22" s="76" t="s">
        <v>79</v>
      </c>
      <c r="F22" s="75" t="s">
        <v>31</v>
      </c>
      <c r="G22" s="75" t="n">
        <v>1</v>
      </c>
      <c r="H22" s="78" t="n">
        <v>8479147.33</v>
      </c>
      <c r="I22" s="79" t="n">
        <f aca="false">H22*G22</f>
        <v>8479147.33</v>
      </c>
      <c r="J22" s="43" t="n">
        <v>0.2</v>
      </c>
      <c r="K22" s="79" t="n">
        <f aca="false">ROUND(I22*0.2,2)</f>
        <v>1695829.47</v>
      </c>
      <c r="L22" s="80" t="n">
        <f aca="false">I22+K22</f>
        <v>10174976.8</v>
      </c>
      <c r="M22" s="81" t="s">
        <v>47</v>
      </c>
      <c r="N22" s="75" t="s">
        <v>25</v>
      </c>
      <c r="O22" s="45" t="s">
        <v>33</v>
      </c>
      <c r="P22" s="76"/>
    </row>
    <row r="23" s="26" customFormat="true" ht="12.75" hidden="false" customHeight="false" outlineLevel="0" collapsed="false">
      <c r="A23" s="19" t="s">
        <v>80</v>
      </c>
      <c r="B23" s="20"/>
      <c r="C23" s="20"/>
      <c r="D23" s="20"/>
      <c r="E23" s="20"/>
      <c r="F23" s="22"/>
      <c r="G23" s="22"/>
      <c r="H23" s="98"/>
      <c r="I23" s="87"/>
      <c r="J23" s="99"/>
      <c r="K23" s="87"/>
      <c r="L23" s="87"/>
      <c r="M23" s="21"/>
      <c r="N23" s="22"/>
      <c r="O23" s="22"/>
      <c r="P23" s="71"/>
    </row>
    <row r="24" s="26" customFormat="true" ht="12.75" hidden="false" customHeight="false" outlineLevel="0" collapsed="false">
      <c r="A24" s="100"/>
      <c r="B24" s="101" t="s">
        <v>81</v>
      </c>
      <c r="C24" s="28"/>
      <c r="D24" s="28"/>
      <c r="E24" s="28"/>
      <c r="F24" s="30"/>
      <c r="G24" s="30"/>
      <c r="H24" s="95"/>
      <c r="I24" s="96"/>
      <c r="J24" s="97"/>
      <c r="K24" s="96"/>
      <c r="L24" s="96"/>
      <c r="M24" s="29"/>
      <c r="N24" s="30"/>
      <c r="O24" s="30"/>
      <c r="P24" s="74"/>
    </row>
    <row r="25" s="83" customFormat="true" ht="38.25" hidden="false" customHeight="false" outlineLevel="0" collapsed="false">
      <c r="A25" s="75" t="n">
        <f aca="false">A22+1</f>
        <v>10</v>
      </c>
      <c r="B25" s="76" t="s">
        <v>82</v>
      </c>
      <c r="C25" s="93" t="s">
        <v>83</v>
      </c>
      <c r="D25" s="77" t="s">
        <v>45</v>
      </c>
      <c r="E25" s="76" t="s">
        <v>84</v>
      </c>
      <c r="F25" s="75" t="s">
        <v>31</v>
      </c>
      <c r="G25" s="75" t="n">
        <v>202</v>
      </c>
      <c r="H25" s="78" t="n">
        <v>16594</v>
      </c>
      <c r="I25" s="79" t="n">
        <f aca="false">H25*G25</f>
        <v>3351988</v>
      </c>
      <c r="J25" s="43" t="s">
        <v>53</v>
      </c>
      <c r="K25" s="78" t="s">
        <v>25</v>
      </c>
      <c r="L25" s="94" t="n">
        <f aca="false">I25</f>
        <v>3351988</v>
      </c>
      <c r="M25" s="38" t="s">
        <v>67</v>
      </c>
      <c r="N25" s="75" t="s">
        <v>85</v>
      </c>
      <c r="O25" s="45" t="s">
        <v>86</v>
      </c>
      <c r="P25" s="82"/>
    </row>
    <row r="26" s="26" customFormat="true" ht="12.75" hidden="false" customHeight="false" outlineLevel="0" collapsed="false">
      <c r="A26" s="19" t="s">
        <v>87</v>
      </c>
      <c r="B26" s="20"/>
      <c r="C26" s="20"/>
      <c r="D26" s="20"/>
      <c r="E26" s="20"/>
      <c r="F26" s="22"/>
      <c r="G26" s="22"/>
      <c r="H26" s="98"/>
      <c r="I26" s="87"/>
      <c r="J26" s="99"/>
      <c r="K26" s="87"/>
      <c r="L26" s="87"/>
      <c r="M26" s="21"/>
      <c r="N26" s="22"/>
      <c r="O26" s="22"/>
      <c r="P26" s="71"/>
    </row>
    <row r="27" s="26" customFormat="true" ht="12.75" hidden="false" customHeight="false" outlineLevel="0" collapsed="false">
      <c r="A27" s="100"/>
      <c r="B27" s="101" t="s">
        <v>88</v>
      </c>
      <c r="C27" s="28"/>
      <c r="D27" s="28"/>
      <c r="E27" s="28"/>
      <c r="F27" s="30"/>
      <c r="G27" s="30"/>
      <c r="H27" s="95"/>
      <c r="I27" s="96"/>
      <c r="J27" s="97"/>
      <c r="K27" s="96"/>
      <c r="L27" s="96"/>
      <c r="M27" s="29"/>
      <c r="N27" s="30"/>
      <c r="O27" s="30"/>
      <c r="P27" s="74"/>
    </row>
    <row r="28" s="83" customFormat="true" ht="69.75" hidden="false" customHeight="true" outlineLevel="0" collapsed="false">
      <c r="A28" s="75" t="n">
        <f aca="false">A25+1</f>
        <v>11</v>
      </c>
      <c r="B28" s="76" t="s">
        <v>89</v>
      </c>
      <c r="C28" s="76" t="s">
        <v>90</v>
      </c>
      <c r="D28" s="77" t="s">
        <v>45</v>
      </c>
      <c r="E28" s="76" t="s">
        <v>91</v>
      </c>
      <c r="F28" s="75" t="s">
        <v>31</v>
      </c>
      <c r="G28" s="75" t="n">
        <v>1</v>
      </c>
      <c r="H28" s="78" t="n">
        <v>24750</v>
      </c>
      <c r="I28" s="79" t="n">
        <f aca="false">H28*G28</f>
        <v>24750</v>
      </c>
      <c r="J28" s="43" t="s">
        <v>53</v>
      </c>
      <c r="K28" s="78" t="s">
        <v>25</v>
      </c>
      <c r="L28" s="94" t="n">
        <f aca="false">I28</f>
        <v>24750</v>
      </c>
      <c r="M28" s="38" t="s">
        <v>92</v>
      </c>
      <c r="N28" s="75" t="s">
        <v>93</v>
      </c>
      <c r="O28" s="45" t="s">
        <v>94</v>
      </c>
      <c r="P28" s="76"/>
    </row>
    <row r="29" s="26" customFormat="true" ht="12.75" hidden="false" customHeight="false" outlineLevel="0" collapsed="false">
      <c r="A29" s="19" t="s">
        <v>95</v>
      </c>
      <c r="B29" s="20"/>
      <c r="C29" s="20"/>
      <c r="D29" s="20"/>
      <c r="E29" s="20"/>
      <c r="F29" s="22"/>
      <c r="G29" s="22"/>
      <c r="H29" s="98"/>
      <c r="I29" s="87"/>
      <c r="J29" s="99"/>
      <c r="K29" s="87"/>
      <c r="L29" s="87"/>
      <c r="M29" s="21"/>
      <c r="N29" s="22"/>
      <c r="O29" s="22"/>
      <c r="P29" s="71"/>
    </row>
    <row r="30" s="26" customFormat="true" ht="12.75" hidden="false" customHeight="false" outlineLevel="0" collapsed="false">
      <c r="A30" s="100"/>
      <c r="B30" s="101" t="s">
        <v>88</v>
      </c>
      <c r="C30" s="28"/>
      <c r="D30" s="28"/>
      <c r="E30" s="28"/>
      <c r="F30" s="30"/>
      <c r="G30" s="30"/>
      <c r="H30" s="95"/>
      <c r="I30" s="96"/>
      <c r="J30" s="97"/>
      <c r="K30" s="96"/>
      <c r="L30" s="96"/>
      <c r="M30" s="29"/>
      <c r="N30" s="30"/>
      <c r="O30" s="30"/>
      <c r="P30" s="74"/>
    </row>
    <row r="31" s="83" customFormat="true" ht="153" hidden="false" customHeight="true" outlineLevel="0" collapsed="false">
      <c r="A31" s="75" t="n">
        <f aca="false">A28+1</f>
        <v>12</v>
      </c>
      <c r="B31" s="76" t="s">
        <v>96</v>
      </c>
      <c r="C31" s="76" t="s">
        <v>97</v>
      </c>
      <c r="D31" s="77" t="s">
        <v>45</v>
      </c>
      <c r="E31" s="76" t="s">
        <v>98</v>
      </c>
      <c r="F31" s="75" t="s">
        <v>31</v>
      </c>
      <c r="G31" s="75" t="n">
        <v>76</v>
      </c>
      <c r="H31" s="78" t="n">
        <v>54500</v>
      </c>
      <c r="I31" s="79" t="n">
        <f aca="false">H31*G31</f>
        <v>4142000</v>
      </c>
      <c r="J31" s="43" t="s">
        <v>53</v>
      </c>
      <c r="K31" s="78" t="s">
        <v>25</v>
      </c>
      <c r="L31" s="94" t="n">
        <f aca="false">I31</f>
        <v>4142000</v>
      </c>
      <c r="M31" s="38" t="s">
        <v>67</v>
      </c>
      <c r="N31" s="75" t="s">
        <v>99</v>
      </c>
      <c r="O31" s="45" t="s">
        <v>94</v>
      </c>
      <c r="P31" s="76" t="s">
        <v>100</v>
      </c>
    </row>
    <row r="32" s="83" customFormat="true" ht="150.75" hidden="false" customHeight="true" outlineLevel="0" collapsed="false">
      <c r="A32" s="75" t="n">
        <f aca="false">A31+1</f>
        <v>13</v>
      </c>
      <c r="B32" s="76" t="s">
        <v>101</v>
      </c>
      <c r="C32" s="76" t="s">
        <v>97</v>
      </c>
      <c r="D32" s="77" t="s">
        <v>45</v>
      </c>
      <c r="E32" s="76" t="s">
        <v>102</v>
      </c>
      <c r="F32" s="75" t="s">
        <v>31</v>
      </c>
      <c r="G32" s="75" t="n">
        <v>35</v>
      </c>
      <c r="H32" s="78" t="n">
        <v>54500</v>
      </c>
      <c r="I32" s="79" t="n">
        <f aca="false">H32*G32</f>
        <v>1907500</v>
      </c>
      <c r="J32" s="43" t="s">
        <v>53</v>
      </c>
      <c r="K32" s="78" t="s">
        <v>25</v>
      </c>
      <c r="L32" s="94" t="n">
        <f aca="false">I32</f>
        <v>1907500</v>
      </c>
      <c r="M32" s="38" t="s">
        <v>67</v>
      </c>
      <c r="N32" s="75" t="s">
        <v>99</v>
      </c>
      <c r="O32" s="45" t="s">
        <v>94</v>
      </c>
      <c r="P32" s="76" t="s">
        <v>103</v>
      </c>
    </row>
    <row r="33" s="83" customFormat="true" ht="123" hidden="false" customHeight="true" outlineLevel="0" collapsed="false">
      <c r="A33" s="75" t="n">
        <f aca="false">A32+1</f>
        <v>14</v>
      </c>
      <c r="B33" s="76" t="s">
        <v>104</v>
      </c>
      <c r="C33" s="76" t="s">
        <v>97</v>
      </c>
      <c r="D33" s="77" t="s">
        <v>45</v>
      </c>
      <c r="E33" s="76" t="s">
        <v>105</v>
      </c>
      <c r="F33" s="75" t="s">
        <v>31</v>
      </c>
      <c r="G33" s="75" t="n">
        <v>66</v>
      </c>
      <c r="H33" s="78" t="n">
        <v>34500</v>
      </c>
      <c r="I33" s="79" t="n">
        <f aca="false">H33*G33</f>
        <v>2277000</v>
      </c>
      <c r="J33" s="43" t="s">
        <v>53</v>
      </c>
      <c r="K33" s="78" t="s">
        <v>25</v>
      </c>
      <c r="L33" s="94" t="n">
        <f aca="false">I33</f>
        <v>2277000</v>
      </c>
      <c r="M33" s="38" t="s">
        <v>67</v>
      </c>
      <c r="N33" s="75" t="s">
        <v>99</v>
      </c>
      <c r="O33" s="45" t="s">
        <v>94</v>
      </c>
      <c r="P33" s="76" t="s">
        <v>106</v>
      </c>
    </row>
    <row r="34" s="26" customFormat="true" ht="12.75" hidden="false" customHeight="false" outlineLevel="0" collapsed="false">
      <c r="A34" s="100"/>
      <c r="B34" s="101" t="s">
        <v>107</v>
      </c>
      <c r="C34" s="28"/>
      <c r="D34" s="28"/>
      <c r="E34" s="28"/>
      <c r="F34" s="30"/>
      <c r="G34" s="30"/>
      <c r="H34" s="95"/>
      <c r="I34" s="96"/>
      <c r="J34" s="97"/>
      <c r="K34" s="96"/>
      <c r="L34" s="96"/>
      <c r="M34" s="29"/>
      <c r="N34" s="30"/>
      <c r="O34" s="30"/>
      <c r="P34" s="74"/>
    </row>
    <row r="35" customFormat="false" ht="74.25" hidden="false" customHeight="true" outlineLevel="0" collapsed="false">
      <c r="A35" s="39" t="n">
        <f aca="false">A33+1</f>
        <v>15</v>
      </c>
      <c r="B35" s="102" t="s">
        <v>25</v>
      </c>
      <c r="C35" s="102" t="s">
        <v>97</v>
      </c>
      <c r="D35" s="77" t="s">
        <v>45</v>
      </c>
      <c r="E35" s="102" t="s">
        <v>108</v>
      </c>
      <c r="F35" s="39" t="s">
        <v>31</v>
      </c>
      <c r="G35" s="39" t="n">
        <v>4</v>
      </c>
      <c r="H35" s="78" t="n">
        <v>17325</v>
      </c>
      <c r="I35" s="79" t="n">
        <f aca="false">H35*G35</f>
        <v>69300</v>
      </c>
      <c r="J35" s="43" t="n">
        <v>0.2</v>
      </c>
      <c r="K35" s="79" t="n">
        <f aca="false">ROUND(I35*0.2,2)</f>
        <v>13860</v>
      </c>
      <c r="L35" s="80" t="n">
        <f aca="false">I35+K35</f>
        <v>83160</v>
      </c>
      <c r="M35" s="81" t="s">
        <v>47</v>
      </c>
      <c r="N35" s="39" t="s">
        <v>25</v>
      </c>
      <c r="O35" s="45" t="s">
        <v>33</v>
      </c>
      <c r="P35" s="102" t="s">
        <v>109</v>
      </c>
    </row>
    <row r="36" customFormat="false" ht="70.5" hidden="false" customHeight="true" outlineLevel="0" collapsed="false">
      <c r="A36" s="39" t="n">
        <f aca="false">A35+1</f>
        <v>16</v>
      </c>
      <c r="B36" s="102" t="s">
        <v>25</v>
      </c>
      <c r="C36" s="102" t="s">
        <v>97</v>
      </c>
      <c r="D36" s="77" t="s">
        <v>45</v>
      </c>
      <c r="E36" s="102" t="s">
        <v>108</v>
      </c>
      <c r="F36" s="39" t="s">
        <v>31</v>
      </c>
      <c r="G36" s="39" t="n">
        <v>1</v>
      </c>
      <c r="H36" s="78" t="n">
        <v>17325</v>
      </c>
      <c r="I36" s="79" t="n">
        <f aca="false">H36*G36</f>
        <v>17325</v>
      </c>
      <c r="J36" s="43" t="n">
        <v>0.2</v>
      </c>
      <c r="K36" s="79" t="n">
        <f aca="false">ROUND(I36*0.2,2)</f>
        <v>3465</v>
      </c>
      <c r="L36" s="80" t="n">
        <f aca="false">I36+K36</f>
        <v>20790</v>
      </c>
      <c r="M36" s="81" t="s">
        <v>47</v>
      </c>
      <c r="N36" s="39" t="s">
        <v>25</v>
      </c>
      <c r="O36" s="45" t="s">
        <v>33</v>
      </c>
      <c r="P36" s="102" t="s">
        <v>110</v>
      </c>
    </row>
    <row r="37" s="26" customFormat="true" ht="12.75" hidden="false" customHeight="false" outlineLevel="0" collapsed="false">
      <c r="A37" s="100"/>
      <c r="B37" s="101" t="s">
        <v>111</v>
      </c>
      <c r="C37" s="28"/>
      <c r="D37" s="28"/>
      <c r="E37" s="28"/>
      <c r="F37" s="30"/>
      <c r="G37" s="30"/>
      <c r="H37" s="95"/>
      <c r="I37" s="96"/>
      <c r="J37" s="97"/>
      <c r="K37" s="96"/>
      <c r="L37" s="96"/>
      <c r="M37" s="29"/>
      <c r="N37" s="30"/>
      <c r="O37" s="30"/>
      <c r="P37" s="74"/>
    </row>
    <row r="38" customFormat="false" ht="61.5" hidden="false" customHeight="true" outlineLevel="0" collapsed="false">
      <c r="A38" s="39" t="n">
        <f aca="false">A36+1</f>
        <v>17</v>
      </c>
      <c r="B38" s="102" t="s">
        <v>25</v>
      </c>
      <c r="C38" s="102" t="s">
        <v>97</v>
      </c>
      <c r="D38" s="77" t="s">
        <v>45</v>
      </c>
      <c r="E38" s="102" t="s">
        <v>112</v>
      </c>
      <c r="F38" s="39" t="s">
        <v>31</v>
      </c>
      <c r="G38" s="39" t="n">
        <v>2</v>
      </c>
      <c r="H38" s="78" t="n">
        <v>34650</v>
      </c>
      <c r="I38" s="79" t="n">
        <f aca="false">H38*G38</f>
        <v>69300</v>
      </c>
      <c r="J38" s="43" t="n">
        <v>0.2</v>
      </c>
      <c r="K38" s="79" t="n">
        <f aca="false">ROUND(I38*0.2,2)</f>
        <v>13860</v>
      </c>
      <c r="L38" s="80" t="n">
        <f aca="false">I38+K38</f>
        <v>83160</v>
      </c>
      <c r="M38" s="81" t="s">
        <v>47</v>
      </c>
      <c r="N38" s="39" t="s">
        <v>25</v>
      </c>
      <c r="O38" s="45" t="s">
        <v>113</v>
      </c>
      <c r="P38" s="102" t="s">
        <v>114</v>
      </c>
    </row>
    <row r="39" s="26" customFormat="true" ht="12.75" hidden="false" customHeight="false" outlineLevel="0" collapsed="false">
      <c r="A39" s="100"/>
      <c r="B39" s="101" t="s">
        <v>115</v>
      </c>
      <c r="C39" s="28"/>
      <c r="D39" s="28"/>
      <c r="E39" s="28"/>
      <c r="F39" s="30"/>
      <c r="G39" s="30"/>
      <c r="H39" s="95"/>
      <c r="I39" s="96"/>
      <c r="J39" s="97"/>
      <c r="K39" s="96"/>
      <c r="L39" s="96"/>
      <c r="M39" s="29"/>
      <c r="N39" s="30"/>
      <c r="O39" s="30"/>
      <c r="P39" s="74"/>
    </row>
    <row r="40" customFormat="false" ht="59.25" hidden="false" customHeight="true" outlineLevel="0" collapsed="false">
      <c r="A40" s="39" t="n">
        <f aca="false">A38+1</f>
        <v>18</v>
      </c>
      <c r="B40" s="102" t="s">
        <v>25</v>
      </c>
      <c r="C40" s="102" t="s">
        <v>97</v>
      </c>
      <c r="D40" s="77" t="s">
        <v>45</v>
      </c>
      <c r="E40" s="102" t="s">
        <v>112</v>
      </c>
      <c r="F40" s="39" t="s">
        <v>31</v>
      </c>
      <c r="G40" s="39" t="n">
        <v>3</v>
      </c>
      <c r="H40" s="78" t="n">
        <v>34650</v>
      </c>
      <c r="I40" s="79" t="n">
        <f aca="false">H40*G40</f>
        <v>103950</v>
      </c>
      <c r="J40" s="43" t="n">
        <v>0.2</v>
      </c>
      <c r="K40" s="79" t="n">
        <f aca="false">ROUND(I40*0.2,2)</f>
        <v>20790</v>
      </c>
      <c r="L40" s="80" t="n">
        <f aca="false">I40+K40</f>
        <v>124740</v>
      </c>
      <c r="M40" s="81" t="s">
        <v>47</v>
      </c>
      <c r="N40" s="39" t="s">
        <v>25</v>
      </c>
      <c r="O40" s="45" t="s">
        <v>113</v>
      </c>
      <c r="P40" s="102" t="s">
        <v>116</v>
      </c>
    </row>
    <row r="41" s="26" customFormat="true" ht="12.75" hidden="false" customHeight="false" outlineLevel="0" collapsed="false">
      <c r="A41" s="100"/>
      <c r="B41" s="101" t="s">
        <v>117</v>
      </c>
      <c r="C41" s="28"/>
      <c r="D41" s="28"/>
      <c r="E41" s="28"/>
      <c r="F41" s="30"/>
      <c r="G41" s="30"/>
      <c r="H41" s="95"/>
      <c r="I41" s="96"/>
      <c r="J41" s="97"/>
      <c r="K41" s="96"/>
      <c r="L41" s="96"/>
      <c r="M41" s="29"/>
      <c r="N41" s="30"/>
      <c r="O41" s="30"/>
      <c r="P41" s="74"/>
    </row>
    <row r="42" customFormat="false" ht="62.25" hidden="false" customHeight="true" outlineLevel="0" collapsed="false">
      <c r="A42" s="39" t="n">
        <f aca="false">A40+1</f>
        <v>19</v>
      </c>
      <c r="B42" s="102" t="s">
        <v>25</v>
      </c>
      <c r="C42" s="102" t="s">
        <v>97</v>
      </c>
      <c r="D42" s="77" t="s">
        <v>45</v>
      </c>
      <c r="E42" s="102" t="s">
        <v>112</v>
      </c>
      <c r="F42" s="39" t="s">
        <v>31</v>
      </c>
      <c r="G42" s="39" t="n">
        <v>1</v>
      </c>
      <c r="H42" s="78" t="n">
        <v>34650</v>
      </c>
      <c r="I42" s="79" t="n">
        <f aca="false">H42*G42</f>
        <v>34650</v>
      </c>
      <c r="J42" s="43" t="n">
        <v>0.2</v>
      </c>
      <c r="K42" s="79" t="n">
        <f aca="false">ROUND(I42*0.2,2)</f>
        <v>6930</v>
      </c>
      <c r="L42" s="80" t="n">
        <f aca="false">I42+K42</f>
        <v>41580</v>
      </c>
      <c r="M42" s="81" t="s">
        <v>47</v>
      </c>
      <c r="N42" s="39" t="s">
        <v>25</v>
      </c>
      <c r="O42" s="45" t="s">
        <v>113</v>
      </c>
      <c r="P42" s="102" t="s">
        <v>118</v>
      </c>
    </row>
    <row r="43" customFormat="false" ht="60.75" hidden="false" customHeight="true" outlineLevel="0" collapsed="false">
      <c r="A43" s="39" t="n">
        <f aca="false">A42+1</f>
        <v>20</v>
      </c>
      <c r="B43" s="102" t="s">
        <v>25</v>
      </c>
      <c r="C43" s="102" t="s">
        <v>97</v>
      </c>
      <c r="D43" s="77" t="s">
        <v>45</v>
      </c>
      <c r="E43" s="102" t="s">
        <v>119</v>
      </c>
      <c r="F43" s="39" t="s">
        <v>31</v>
      </c>
      <c r="G43" s="39" t="n">
        <v>1</v>
      </c>
      <c r="H43" s="78" t="n">
        <v>12952.17</v>
      </c>
      <c r="I43" s="79" t="n">
        <f aca="false">H43*G43</f>
        <v>12952.17</v>
      </c>
      <c r="J43" s="43" t="n">
        <v>0.2</v>
      </c>
      <c r="K43" s="79" t="n">
        <f aca="false">ROUND(I43*0.2,2)</f>
        <v>2590.43</v>
      </c>
      <c r="L43" s="80" t="n">
        <f aca="false">I43+K43</f>
        <v>15542.6</v>
      </c>
      <c r="M43" s="81" t="s">
        <v>47</v>
      </c>
      <c r="N43" s="39" t="s">
        <v>25</v>
      </c>
      <c r="O43" s="45" t="s">
        <v>113</v>
      </c>
      <c r="P43" s="102" t="s">
        <v>120</v>
      </c>
    </row>
    <row r="44" s="26" customFormat="true" ht="12.75" hidden="false" customHeight="false" outlineLevel="0" collapsed="false">
      <c r="A44" s="19" t="s">
        <v>121</v>
      </c>
      <c r="B44" s="20"/>
      <c r="C44" s="20"/>
      <c r="D44" s="20"/>
      <c r="E44" s="20"/>
      <c r="F44" s="22"/>
      <c r="G44" s="22"/>
      <c r="H44" s="98"/>
      <c r="I44" s="87"/>
      <c r="J44" s="99"/>
      <c r="K44" s="87"/>
      <c r="L44" s="87"/>
      <c r="M44" s="21"/>
      <c r="N44" s="22"/>
      <c r="O44" s="22"/>
      <c r="P44" s="71"/>
    </row>
    <row r="45" s="26" customFormat="true" ht="12.75" hidden="false" customHeight="false" outlineLevel="0" collapsed="false">
      <c r="A45" s="100"/>
      <c r="B45" s="101" t="s">
        <v>88</v>
      </c>
      <c r="C45" s="28"/>
      <c r="D45" s="28"/>
      <c r="E45" s="28"/>
      <c r="F45" s="30"/>
      <c r="G45" s="30"/>
      <c r="H45" s="95"/>
      <c r="I45" s="96"/>
      <c r="J45" s="97"/>
      <c r="K45" s="96"/>
      <c r="L45" s="96"/>
      <c r="M45" s="29"/>
      <c r="N45" s="30"/>
      <c r="O45" s="30"/>
      <c r="P45" s="74"/>
    </row>
    <row r="46" s="83" customFormat="true" ht="28.5" hidden="false" customHeight="true" outlineLevel="0" collapsed="false">
      <c r="A46" s="75" t="n">
        <f aca="false">A43+1</f>
        <v>21</v>
      </c>
      <c r="B46" s="76" t="s">
        <v>122</v>
      </c>
      <c r="C46" s="93" t="s">
        <v>123</v>
      </c>
      <c r="D46" s="77" t="s">
        <v>45</v>
      </c>
      <c r="E46" s="76" t="s">
        <v>124</v>
      </c>
      <c r="F46" s="75" t="s">
        <v>31</v>
      </c>
      <c r="G46" s="75" t="n">
        <v>4</v>
      </c>
      <c r="H46" s="103" t="n">
        <v>622491.51</v>
      </c>
      <c r="I46" s="79" t="n">
        <f aca="false">H46*G46</f>
        <v>2489966.04</v>
      </c>
      <c r="J46" s="43" t="s">
        <v>53</v>
      </c>
      <c r="K46" s="78" t="s">
        <v>25</v>
      </c>
      <c r="L46" s="80" t="n">
        <f aca="false">I46</f>
        <v>2489966.04</v>
      </c>
      <c r="M46" s="38" t="s">
        <v>125</v>
      </c>
      <c r="N46" s="75" t="s">
        <v>126</v>
      </c>
      <c r="O46" s="45" t="s">
        <v>94</v>
      </c>
      <c r="P46" s="76"/>
    </row>
    <row r="47" s="83" customFormat="true" ht="36" hidden="false" customHeight="true" outlineLevel="0" collapsed="false">
      <c r="A47" s="75" t="n">
        <f aca="false">A46+1</f>
        <v>22</v>
      </c>
      <c r="B47" s="76" t="s">
        <v>127</v>
      </c>
      <c r="C47" s="93" t="s">
        <v>123</v>
      </c>
      <c r="D47" s="77" t="s">
        <v>45</v>
      </c>
      <c r="E47" s="76" t="s">
        <v>128</v>
      </c>
      <c r="F47" s="75" t="s">
        <v>31</v>
      </c>
      <c r="G47" s="75" t="n">
        <v>2</v>
      </c>
      <c r="H47" s="103" t="n">
        <v>168912.26</v>
      </c>
      <c r="I47" s="79" t="n">
        <f aca="false">H47*G47</f>
        <v>337824.52</v>
      </c>
      <c r="J47" s="43" t="s">
        <v>53</v>
      </c>
      <c r="K47" s="78" t="s">
        <v>25</v>
      </c>
      <c r="L47" s="80" t="n">
        <f aca="false">I47</f>
        <v>337824.52</v>
      </c>
      <c r="M47" s="38" t="s">
        <v>125</v>
      </c>
      <c r="N47" s="75" t="s">
        <v>126</v>
      </c>
      <c r="O47" s="45" t="s">
        <v>94</v>
      </c>
      <c r="P47" s="76"/>
    </row>
    <row r="48" s="26" customFormat="true" ht="12.75" hidden="false" customHeight="false" outlineLevel="0" collapsed="false">
      <c r="A48" s="19" t="s">
        <v>129</v>
      </c>
      <c r="B48" s="20"/>
      <c r="C48" s="20"/>
      <c r="D48" s="20"/>
      <c r="E48" s="20"/>
      <c r="F48" s="22"/>
      <c r="G48" s="22"/>
      <c r="H48" s="98"/>
      <c r="I48" s="87"/>
      <c r="J48" s="99"/>
      <c r="K48" s="87"/>
      <c r="L48" s="87"/>
      <c r="M48" s="21"/>
      <c r="N48" s="22"/>
      <c r="O48" s="22"/>
      <c r="P48" s="71"/>
    </row>
    <row r="49" s="26" customFormat="true" ht="12.75" hidden="false" customHeight="false" outlineLevel="0" collapsed="false">
      <c r="A49" s="100"/>
      <c r="B49" s="101" t="s">
        <v>88</v>
      </c>
      <c r="C49" s="28"/>
      <c r="D49" s="28"/>
      <c r="E49" s="28"/>
      <c r="F49" s="30"/>
      <c r="G49" s="30"/>
      <c r="H49" s="95"/>
      <c r="I49" s="96"/>
      <c r="J49" s="97"/>
      <c r="K49" s="96"/>
      <c r="L49" s="96"/>
      <c r="M49" s="29"/>
      <c r="N49" s="30"/>
      <c r="O49" s="30"/>
      <c r="P49" s="74"/>
    </row>
    <row r="50" s="83" customFormat="true" ht="138" hidden="false" customHeight="true" outlineLevel="0" collapsed="false">
      <c r="A50" s="75" t="n">
        <f aca="false">A47+1</f>
        <v>23</v>
      </c>
      <c r="B50" s="104" t="s">
        <v>130</v>
      </c>
      <c r="C50" s="105" t="s">
        <v>131</v>
      </c>
      <c r="D50" s="77" t="s">
        <v>45</v>
      </c>
      <c r="E50" s="104" t="s">
        <v>132</v>
      </c>
      <c r="F50" s="106" t="s">
        <v>31</v>
      </c>
      <c r="G50" s="106" t="n">
        <v>96</v>
      </c>
      <c r="H50" s="107" t="n">
        <v>132443</v>
      </c>
      <c r="I50" s="79" t="n">
        <f aca="false">H50*G50</f>
        <v>12714528</v>
      </c>
      <c r="J50" s="43" t="s">
        <v>53</v>
      </c>
      <c r="K50" s="78" t="s">
        <v>25</v>
      </c>
      <c r="L50" s="94" t="n">
        <f aca="false">I50</f>
        <v>12714528</v>
      </c>
      <c r="M50" s="108" t="s">
        <v>125</v>
      </c>
      <c r="N50" s="106" t="s">
        <v>133</v>
      </c>
      <c r="O50" s="45" t="s">
        <v>94</v>
      </c>
      <c r="P50" s="104"/>
    </row>
    <row r="51" s="83" customFormat="true" ht="137.25" hidden="false" customHeight="true" outlineLevel="0" collapsed="false">
      <c r="A51" s="75" t="n">
        <f aca="false">A50+1</f>
        <v>24</v>
      </c>
      <c r="B51" s="102" t="s">
        <v>134</v>
      </c>
      <c r="C51" s="109" t="s">
        <v>131</v>
      </c>
      <c r="D51" s="77" t="s">
        <v>45</v>
      </c>
      <c r="E51" s="102" t="s">
        <v>135</v>
      </c>
      <c r="F51" s="106" t="s">
        <v>31</v>
      </c>
      <c r="G51" s="106" t="n">
        <v>32</v>
      </c>
      <c r="H51" s="107" t="n">
        <v>379553</v>
      </c>
      <c r="I51" s="79" t="n">
        <f aca="false">H51*G51</f>
        <v>12145696</v>
      </c>
      <c r="J51" s="43" t="s">
        <v>53</v>
      </c>
      <c r="K51" s="78" t="s">
        <v>25</v>
      </c>
      <c r="L51" s="94" t="n">
        <f aca="false">I51</f>
        <v>12145696</v>
      </c>
      <c r="M51" s="108" t="s">
        <v>125</v>
      </c>
      <c r="N51" s="106" t="s">
        <v>133</v>
      </c>
      <c r="O51" s="45" t="s">
        <v>94</v>
      </c>
      <c r="P51" s="104"/>
    </row>
    <row r="52" s="26" customFormat="true" ht="12.75" hidden="false" customHeight="false" outlineLevel="0" collapsed="false">
      <c r="A52" s="19" t="s">
        <v>136</v>
      </c>
      <c r="B52" s="20"/>
      <c r="C52" s="20"/>
      <c r="D52" s="20"/>
      <c r="E52" s="20"/>
      <c r="F52" s="22"/>
      <c r="G52" s="22"/>
      <c r="H52" s="98"/>
      <c r="I52" s="87"/>
      <c r="J52" s="99"/>
      <c r="K52" s="87"/>
      <c r="L52" s="87"/>
      <c r="M52" s="21"/>
      <c r="N52" s="22"/>
      <c r="O52" s="22"/>
      <c r="P52" s="71"/>
    </row>
    <row r="53" s="26" customFormat="true" ht="12.75" hidden="false" customHeight="false" outlineLevel="0" collapsed="false">
      <c r="A53" s="100"/>
      <c r="B53" s="101" t="s">
        <v>137</v>
      </c>
      <c r="C53" s="28"/>
      <c r="D53" s="28"/>
      <c r="E53" s="28"/>
      <c r="F53" s="30"/>
      <c r="G53" s="30"/>
      <c r="H53" s="95"/>
      <c r="I53" s="96"/>
      <c r="J53" s="97"/>
      <c r="K53" s="96"/>
      <c r="L53" s="96"/>
      <c r="M53" s="29"/>
      <c r="N53" s="30"/>
      <c r="O53" s="30"/>
      <c r="P53" s="74"/>
    </row>
    <row r="54" s="83" customFormat="true" ht="41.25" hidden="false" customHeight="true" outlineLevel="0" collapsed="false">
      <c r="A54" s="75" t="n">
        <f aca="false">A51+1</f>
        <v>25</v>
      </c>
      <c r="B54" s="76" t="s">
        <v>138</v>
      </c>
      <c r="C54" s="110" t="s">
        <v>139</v>
      </c>
      <c r="D54" s="77" t="s">
        <v>45</v>
      </c>
      <c r="E54" s="76" t="s">
        <v>140</v>
      </c>
      <c r="F54" s="75" t="s">
        <v>31</v>
      </c>
      <c r="G54" s="75" t="n">
        <v>8</v>
      </c>
      <c r="H54" s="107" t="n">
        <v>40178.78</v>
      </c>
      <c r="I54" s="111" t="n">
        <f aca="false">H54*G54</f>
        <v>321430.24</v>
      </c>
      <c r="J54" s="112" t="n">
        <v>0.2</v>
      </c>
      <c r="K54" s="79" t="n">
        <f aca="false">ROUND(I54*0.2,2)</f>
        <v>64286.05</v>
      </c>
      <c r="L54" s="80" t="n">
        <f aca="false">I54+K54</f>
        <v>385716.29</v>
      </c>
      <c r="M54" s="93" t="s">
        <v>47</v>
      </c>
      <c r="N54" s="75" t="s">
        <v>25</v>
      </c>
      <c r="O54" s="45" t="s">
        <v>141</v>
      </c>
      <c r="P54" s="82" t="s">
        <v>142</v>
      </c>
    </row>
    <row r="55" s="26" customFormat="true" ht="12.75" hidden="false" customHeight="false" outlineLevel="0" collapsed="false">
      <c r="A55" s="100"/>
      <c r="B55" s="101" t="s">
        <v>143</v>
      </c>
      <c r="C55" s="28"/>
      <c r="D55" s="28"/>
      <c r="E55" s="28"/>
      <c r="F55" s="30"/>
      <c r="G55" s="30"/>
      <c r="H55" s="95"/>
      <c r="I55" s="96"/>
      <c r="J55" s="97"/>
      <c r="K55" s="96"/>
      <c r="L55" s="96"/>
      <c r="M55" s="29"/>
      <c r="N55" s="30"/>
      <c r="O55" s="30"/>
      <c r="P55" s="74"/>
    </row>
    <row r="56" s="115" customFormat="true" ht="42.75" hidden="false" customHeight="true" outlineLevel="0" collapsed="false">
      <c r="A56" s="39" t="n">
        <f aca="false">A54+1</f>
        <v>26</v>
      </c>
      <c r="B56" s="113" t="s">
        <v>144</v>
      </c>
      <c r="C56" s="110" t="s">
        <v>139</v>
      </c>
      <c r="D56" s="77" t="s">
        <v>45</v>
      </c>
      <c r="E56" s="113" t="s">
        <v>145</v>
      </c>
      <c r="F56" s="40" t="s">
        <v>31</v>
      </c>
      <c r="G56" s="40" t="n">
        <v>4</v>
      </c>
      <c r="H56" s="107" t="n">
        <v>23739.24</v>
      </c>
      <c r="I56" s="79" t="n">
        <f aca="false">H56*G56</f>
        <v>94956.96</v>
      </c>
      <c r="J56" s="43" t="n">
        <v>0.2</v>
      </c>
      <c r="K56" s="79" t="n">
        <f aca="false">ROUND(I56*0.2,2)</f>
        <v>18991.39</v>
      </c>
      <c r="L56" s="80" t="n">
        <f aca="false">I56+K56</f>
        <v>113948.35</v>
      </c>
      <c r="M56" s="81" t="s">
        <v>47</v>
      </c>
      <c r="N56" s="39" t="s">
        <v>25</v>
      </c>
      <c r="O56" s="45" t="s">
        <v>33</v>
      </c>
      <c r="P56" s="114" t="s">
        <v>146</v>
      </c>
    </row>
    <row r="57" s="116" customFormat="true" ht="44.25" hidden="false" customHeight="true" outlineLevel="0" collapsed="false">
      <c r="A57" s="39" t="n">
        <f aca="false">A56+1</f>
        <v>27</v>
      </c>
      <c r="B57" s="102" t="s">
        <v>147</v>
      </c>
      <c r="C57" s="110" t="s">
        <v>139</v>
      </c>
      <c r="D57" s="77" t="s">
        <v>45</v>
      </c>
      <c r="E57" s="113" t="s">
        <v>148</v>
      </c>
      <c r="F57" s="40" t="s">
        <v>31</v>
      </c>
      <c r="G57" s="40" t="n">
        <v>2</v>
      </c>
      <c r="H57" s="107" t="n">
        <v>40193.77</v>
      </c>
      <c r="I57" s="79" t="n">
        <f aca="false">H57*G57</f>
        <v>80387.54</v>
      </c>
      <c r="J57" s="43" t="n">
        <v>0.2</v>
      </c>
      <c r="K57" s="79" t="n">
        <f aca="false">ROUND(I57*0.2,2)</f>
        <v>16077.51</v>
      </c>
      <c r="L57" s="80" t="n">
        <f aca="false">I57+K57</f>
        <v>96465.05</v>
      </c>
      <c r="M57" s="81" t="s">
        <v>47</v>
      </c>
      <c r="N57" s="39" t="s">
        <v>25</v>
      </c>
      <c r="O57" s="45" t="s">
        <v>33</v>
      </c>
      <c r="P57" s="114" t="s">
        <v>146</v>
      </c>
    </row>
    <row r="58" s="26" customFormat="true" ht="12.75" hidden="false" customHeight="false" outlineLevel="0" collapsed="false">
      <c r="A58" s="100"/>
      <c r="B58" s="101" t="s">
        <v>149</v>
      </c>
      <c r="C58" s="28"/>
      <c r="D58" s="28"/>
      <c r="E58" s="28"/>
      <c r="F58" s="30"/>
      <c r="G58" s="30"/>
      <c r="H58" s="95"/>
      <c r="I58" s="96"/>
      <c r="J58" s="97"/>
      <c r="K58" s="96"/>
      <c r="L58" s="96"/>
      <c r="M58" s="29"/>
      <c r="N58" s="30"/>
      <c r="O58" s="30"/>
      <c r="P58" s="74"/>
    </row>
    <row r="59" s="26" customFormat="true" ht="42.75" hidden="false" customHeight="true" outlineLevel="0" collapsed="false">
      <c r="A59" s="39" t="n">
        <f aca="false">A57+1</f>
        <v>28</v>
      </c>
      <c r="B59" s="113" t="s">
        <v>144</v>
      </c>
      <c r="C59" s="110" t="s">
        <v>139</v>
      </c>
      <c r="D59" s="77" t="s">
        <v>45</v>
      </c>
      <c r="E59" s="113" t="s">
        <v>145</v>
      </c>
      <c r="F59" s="40" t="s">
        <v>31</v>
      </c>
      <c r="G59" s="40" t="n">
        <v>4</v>
      </c>
      <c r="H59" s="107" t="n">
        <v>23739.24</v>
      </c>
      <c r="I59" s="79" t="n">
        <f aca="false">H59*G59</f>
        <v>94956.96</v>
      </c>
      <c r="J59" s="43" t="n">
        <v>0.2</v>
      </c>
      <c r="K59" s="79" t="n">
        <f aca="false">ROUND(I59*0.2,2)</f>
        <v>18991.39</v>
      </c>
      <c r="L59" s="80" t="n">
        <f aca="false">I59+K59</f>
        <v>113948.35</v>
      </c>
      <c r="M59" s="81" t="s">
        <v>47</v>
      </c>
      <c r="N59" s="39" t="s">
        <v>25</v>
      </c>
      <c r="O59" s="45" t="s">
        <v>33</v>
      </c>
      <c r="P59" s="114" t="s">
        <v>150</v>
      </c>
    </row>
    <row r="60" s="26" customFormat="true" ht="42" hidden="false" customHeight="true" outlineLevel="0" collapsed="false">
      <c r="A60" s="39" t="n">
        <f aca="false">A59+1</f>
        <v>29</v>
      </c>
      <c r="B60" s="102" t="s">
        <v>147</v>
      </c>
      <c r="C60" s="110" t="s">
        <v>139</v>
      </c>
      <c r="D60" s="77" t="s">
        <v>45</v>
      </c>
      <c r="E60" s="113" t="s">
        <v>148</v>
      </c>
      <c r="F60" s="40" t="s">
        <v>31</v>
      </c>
      <c r="G60" s="40" t="n">
        <v>2</v>
      </c>
      <c r="H60" s="107" t="n">
        <v>40178.78</v>
      </c>
      <c r="I60" s="79" t="n">
        <f aca="false">H60*G60</f>
        <v>80357.56</v>
      </c>
      <c r="J60" s="43" t="n">
        <v>0.2</v>
      </c>
      <c r="K60" s="79" t="n">
        <f aca="false">ROUND(I60*0.2,2)</f>
        <v>16071.51</v>
      </c>
      <c r="L60" s="80" t="n">
        <f aca="false">I60+K60</f>
        <v>96429.07</v>
      </c>
      <c r="M60" s="81" t="s">
        <v>47</v>
      </c>
      <c r="N60" s="39" t="s">
        <v>25</v>
      </c>
      <c r="O60" s="45" t="s">
        <v>33</v>
      </c>
      <c r="P60" s="114" t="s">
        <v>150</v>
      </c>
    </row>
    <row r="61" s="26" customFormat="true" ht="12.75" hidden="false" customHeight="false" outlineLevel="0" collapsed="false">
      <c r="A61" s="100"/>
      <c r="B61" s="101" t="s">
        <v>151</v>
      </c>
      <c r="C61" s="28"/>
      <c r="D61" s="28"/>
      <c r="E61" s="28"/>
      <c r="F61" s="30"/>
      <c r="G61" s="30"/>
      <c r="H61" s="95"/>
      <c r="I61" s="96"/>
      <c r="J61" s="97"/>
      <c r="K61" s="96"/>
      <c r="L61" s="96"/>
      <c r="M61" s="29"/>
      <c r="N61" s="30"/>
      <c r="O61" s="30"/>
      <c r="P61" s="74"/>
    </row>
    <row r="62" s="26" customFormat="true" ht="42.75" hidden="false" customHeight="true" outlineLevel="0" collapsed="false">
      <c r="A62" s="39" t="n">
        <f aca="false">A60+1</f>
        <v>30</v>
      </c>
      <c r="B62" s="113" t="s">
        <v>144</v>
      </c>
      <c r="C62" s="110" t="s">
        <v>139</v>
      </c>
      <c r="D62" s="77" t="s">
        <v>45</v>
      </c>
      <c r="E62" s="113" t="s">
        <v>145</v>
      </c>
      <c r="F62" s="40" t="s">
        <v>31</v>
      </c>
      <c r="G62" s="40" t="n">
        <v>8</v>
      </c>
      <c r="H62" s="107" t="n">
        <v>23739.24</v>
      </c>
      <c r="I62" s="79" t="n">
        <f aca="false">H62*G62</f>
        <v>189913.92</v>
      </c>
      <c r="J62" s="43" t="n">
        <v>0.2</v>
      </c>
      <c r="K62" s="79" t="n">
        <f aca="false">ROUND(I62*0.2,2)</f>
        <v>37982.78</v>
      </c>
      <c r="L62" s="80" t="n">
        <f aca="false">I62+K62</f>
        <v>227896.7</v>
      </c>
      <c r="M62" s="81" t="s">
        <v>47</v>
      </c>
      <c r="N62" s="39" t="s">
        <v>25</v>
      </c>
      <c r="O62" s="45" t="s">
        <v>33</v>
      </c>
      <c r="P62" s="114" t="s">
        <v>152</v>
      </c>
    </row>
    <row r="63" s="116" customFormat="true" ht="46.5" hidden="false" customHeight="true" outlineLevel="0" collapsed="false">
      <c r="A63" s="75" t="n">
        <f aca="false">A62+1</f>
        <v>31</v>
      </c>
      <c r="B63" s="76" t="s">
        <v>147</v>
      </c>
      <c r="C63" s="110" t="s">
        <v>139</v>
      </c>
      <c r="D63" s="77" t="s">
        <v>45</v>
      </c>
      <c r="E63" s="113" t="s">
        <v>148</v>
      </c>
      <c r="F63" s="117" t="s">
        <v>31</v>
      </c>
      <c r="G63" s="117" t="n">
        <v>2</v>
      </c>
      <c r="H63" s="107" t="n">
        <v>40193.77</v>
      </c>
      <c r="I63" s="111" t="n">
        <f aca="false">H63*G63</f>
        <v>80387.54</v>
      </c>
      <c r="J63" s="112" t="n">
        <v>0.2</v>
      </c>
      <c r="K63" s="79" t="n">
        <f aca="false">ROUND(I63*0.2,2)</f>
        <v>16077.51</v>
      </c>
      <c r="L63" s="80" t="n">
        <f aca="false">I63+K63</f>
        <v>96465.05</v>
      </c>
      <c r="M63" s="93" t="s">
        <v>47</v>
      </c>
      <c r="N63" s="75" t="s">
        <v>25</v>
      </c>
      <c r="O63" s="45" t="s">
        <v>33</v>
      </c>
      <c r="P63" s="118" t="s">
        <v>152</v>
      </c>
    </row>
    <row r="64" s="116" customFormat="true" ht="45" hidden="false" customHeight="true" outlineLevel="0" collapsed="false">
      <c r="A64" s="119" t="n">
        <f aca="false">A63+1</f>
        <v>32</v>
      </c>
      <c r="B64" s="113" t="s">
        <v>153</v>
      </c>
      <c r="C64" s="110" t="s">
        <v>139</v>
      </c>
      <c r="D64" s="77" t="s">
        <v>45</v>
      </c>
      <c r="E64" s="113" t="s">
        <v>154</v>
      </c>
      <c r="F64" s="117" t="s">
        <v>31</v>
      </c>
      <c r="G64" s="117" t="n">
        <v>10</v>
      </c>
      <c r="H64" s="107" t="n">
        <v>47701.25</v>
      </c>
      <c r="I64" s="111" t="n">
        <f aca="false">H64*G64</f>
        <v>477012.5</v>
      </c>
      <c r="J64" s="112" t="n">
        <v>0.2</v>
      </c>
      <c r="K64" s="79" t="n">
        <f aca="false">ROUND(I64*0.2,2)</f>
        <v>95402.5</v>
      </c>
      <c r="L64" s="80" t="n">
        <f aca="false">I64+K64</f>
        <v>572415</v>
      </c>
      <c r="M64" s="93" t="s">
        <v>47</v>
      </c>
      <c r="N64" s="75" t="s">
        <v>25</v>
      </c>
      <c r="O64" s="45" t="s">
        <v>33</v>
      </c>
      <c r="P64" s="118" t="s">
        <v>152</v>
      </c>
    </row>
    <row r="65" s="116" customFormat="true" ht="40.5" hidden="false" customHeight="true" outlineLevel="0" collapsed="false">
      <c r="A65" s="119" t="n">
        <f aca="false">A64+1</f>
        <v>33</v>
      </c>
      <c r="B65" s="76" t="s">
        <v>138</v>
      </c>
      <c r="C65" s="110" t="s">
        <v>139</v>
      </c>
      <c r="D65" s="77" t="s">
        <v>45</v>
      </c>
      <c r="E65" s="113" t="s">
        <v>155</v>
      </c>
      <c r="F65" s="117" t="s">
        <v>31</v>
      </c>
      <c r="G65" s="117" t="n">
        <v>12</v>
      </c>
      <c r="H65" s="107" t="n">
        <v>34317.65</v>
      </c>
      <c r="I65" s="111" t="n">
        <f aca="false">H65*G65</f>
        <v>411811.8</v>
      </c>
      <c r="J65" s="112" t="n">
        <v>0.2</v>
      </c>
      <c r="K65" s="79" t="n">
        <f aca="false">ROUND(I65*0.2,2)</f>
        <v>82362.36</v>
      </c>
      <c r="L65" s="80" t="n">
        <f aca="false">I65+K65</f>
        <v>494174.16</v>
      </c>
      <c r="M65" s="93" t="s">
        <v>47</v>
      </c>
      <c r="N65" s="75" t="s">
        <v>25</v>
      </c>
      <c r="O65" s="120" t="s">
        <v>156</v>
      </c>
      <c r="P65" s="118" t="s">
        <v>157</v>
      </c>
    </row>
    <row r="66" s="116" customFormat="true" ht="60.75" hidden="false" customHeight="true" outlineLevel="0" collapsed="false">
      <c r="A66" s="119" t="n">
        <f aca="false">A65+1</f>
        <v>34</v>
      </c>
      <c r="B66" s="113" t="s">
        <v>138</v>
      </c>
      <c r="C66" s="110" t="s">
        <v>139</v>
      </c>
      <c r="D66" s="77" t="s">
        <v>45</v>
      </c>
      <c r="E66" s="113" t="s">
        <v>158</v>
      </c>
      <c r="F66" s="117" t="s">
        <v>31</v>
      </c>
      <c r="G66" s="117" t="n">
        <v>6</v>
      </c>
      <c r="H66" s="107" t="n">
        <v>58656.29</v>
      </c>
      <c r="I66" s="111" t="n">
        <f aca="false">H66*G66</f>
        <v>351937.74</v>
      </c>
      <c r="J66" s="112" t="n">
        <v>0.2</v>
      </c>
      <c r="K66" s="79" t="n">
        <f aca="false">ROUND(I66*0.2,2)</f>
        <v>70387.55</v>
      </c>
      <c r="L66" s="80" t="n">
        <f aca="false">I66+K66</f>
        <v>422325.29</v>
      </c>
      <c r="M66" s="93" t="s">
        <v>47</v>
      </c>
      <c r="N66" s="75" t="s">
        <v>25</v>
      </c>
      <c r="O66" s="120" t="s">
        <v>159</v>
      </c>
      <c r="P66" s="118" t="s">
        <v>160</v>
      </c>
    </row>
    <row r="67" s="26" customFormat="true" ht="12.75" hidden="false" customHeight="false" outlineLevel="0" collapsed="false">
      <c r="A67" s="100"/>
      <c r="B67" s="101" t="s">
        <v>161</v>
      </c>
      <c r="C67" s="28"/>
      <c r="D67" s="28"/>
      <c r="E67" s="28"/>
      <c r="F67" s="30"/>
      <c r="G67" s="30"/>
      <c r="H67" s="95"/>
      <c r="I67" s="96"/>
      <c r="J67" s="97"/>
      <c r="K67" s="96"/>
      <c r="L67" s="96"/>
      <c r="M67" s="29"/>
      <c r="N67" s="30"/>
      <c r="O67" s="30"/>
      <c r="P67" s="74"/>
    </row>
    <row r="68" s="116" customFormat="true" ht="44.25" hidden="false" customHeight="true" outlineLevel="0" collapsed="false">
      <c r="A68" s="75" t="n">
        <f aca="false">A66+1</f>
        <v>35</v>
      </c>
      <c r="B68" s="113" t="s">
        <v>144</v>
      </c>
      <c r="C68" s="110" t="s">
        <v>139</v>
      </c>
      <c r="D68" s="77" t="s">
        <v>45</v>
      </c>
      <c r="E68" s="113" t="s">
        <v>145</v>
      </c>
      <c r="F68" s="117" t="s">
        <v>31</v>
      </c>
      <c r="G68" s="117" t="n">
        <v>6</v>
      </c>
      <c r="H68" s="107" t="n">
        <v>23739.24</v>
      </c>
      <c r="I68" s="111" t="n">
        <f aca="false">H68*G68</f>
        <v>142435.44</v>
      </c>
      <c r="J68" s="112" t="n">
        <v>0.2</v>
      </c>
      <c r="K68" s="79" t="n">
        <f aca="false">ROUND(I68*0.2,2)</f>
        <v>28487.09</v>
      </c>
      <c r="L68" s="80" t="n">
        <f aca="false">I68+K68</f>
        <v>170922.53</v>
      </c>
      <c r="M68" s="93" t="s">
        <v>47</v>
      </c>
      <c r="N68" s="75" t="s">
        <v>25</v>
      </c>
      <c r="O68" s="45" t="s">
        <v>33</v>
      </c>
      <c r="P68" s="118" t="s">
        <v>162</v>
      </c>
    </row>
    <row r="69" s="116" customFormat="true" ht="46.5" hidden="false" customHeight="true" outlineLevel="0" collapsed="false">
      <c r="A69" s="119" t="n">
        <f aca="false">A68+1</f>
        <v>36</v>
      </c>
      <c r="B69" s="76" t="s">
        <v>147</v>
      </c>
      <c r="C69" s="110" t="s">
        <v>139</v>
      </c>
      <c r="D69" s="77" t="s">
        <v>45</v>
      </c>
      <c r="E69" s="113" t="s">
        <v>148</v>
      </c>
      <c r="F69" s="117" t="s">
        <v>31</v>
      </c>
      <c r="G69" s="117" t="n">
        <v>2</v>
      </c>
      <c r="H69" s="107" t="n">
        <v>40178.78</v>
      </c>
      <c r="I69" s="111" t="n">
        <f aca="false">H69*G69</f>
        <v>80357.56</v>
      </c>
      <c r="J69" s="112" t="n">
        <v>0.2</v>
      </c>
      <c r="K69" s="79" t="n">
        <f aca="false">ROUND(I69*0.2,2)</f>
        <v>16071.51</v>
      </c>
      <c r="L69" s="80" t="n">
        <f aca="false">I69+K69</f>
        <v>96429.07</v>
      </c>
      <c r="M69" s="93" t="s">
        <v>47</v>
      </c>
      <c r="N69" s="75" t="s">
        <v>25</v>
      </c>
      <c r="O69" s="45" t="s">
        <v>33</v>
      </c>
      <c r="P69" s="118" t="s">
        <v>162</v>
      </c>
    </row>
    <row r="70" s="26" customFormat="true" ht="12.75" hidden="false" customHeight="false" outlineLevel="0" collapsed="false">
      <c r="A70" s="100"/>
      <c r="B70" s="101" t="s">
        <v>163</v>
      </c>
      <c r="C70" s="28"/>
      <c r="D70" s="28"/>
      <c r="E70" s="28"/>
      <c r="F70" s="30"/>
      <c r="G70" s="30"/>
      <c r="H70" s="95"/>
      <c r="I70" s="96"/>
      <c r="J70" s="97"/>
      <c r="K70" s="96"/>
      <c r="L70" s="96"/>
      <c r="M70" s="29"/>
      <c r="N70" s="30"/>
      <c r="O70" s="30"/>
      <c r="P70" s="74"/>
    </row>
    <row r="71" s="26" customFormat="true" ht="42.75" hidden="false" customHeight="true" outlineLevel="0" collapsed="false">
      <c r="A71" s="119" t="n">
        <f aca="false">A69+1</f>
        <v>37</v>
      </c>
      <c r="B71" s="113" t="s">
        <v>144</v>
      </c>
      <c r="C71" s="110" t="s">
        <v>139</v>
      </c>
      <c r="D71" s="77" t="s">
        <v>45</v>
      </c>
      <c r="E71" s="113" t="s">
        <v>145</v>
      </c>
      <c r="F71" s="40" t="s">
        <v>31</v>
      </c>
      <c r="G71" s="40" t="n">
        <v>5</v>
      </c>
      <c r="H71" s="107" t="n">
        <v>23739.24</v>
      </c>
      <c r="I71" s="79" t="n">
        <f aca="false">H71*G71</f>
        <v>118696.2</v>
      </c>
      <c r="J71" s="43" t="n">
        <v>0.2</v>
      </c>
      <c r="K71" s="79" t="n">
        <f aca="false">ROUND(I71*0.2,2)</f>
        <v>23739.24</v>
      </c>
      <c r="L71" s="80" t="n">
        <f aca="false">I71+K71</f>
        <v>142435.44</v>
      </c>
      <c r="M71" s="81" t="s">
        <v>47</v>
      </c>
      <c r="N71" s="39" t="s">
        <v>25</v>
      </c>
      <c r="O71" s="45" t="s">
        <v>33</v>
      </c>
      <c r="P71" s="114" t="s">
        <v>164</v>
      </c>
    </row>
    <row r="72" s="26" customFormat="true" ht="12.75" hidden="false" customHeight="false" outlineLevel="0" collapsed="false">
      <c r="A72" s="100"/>
      <c r="B72" s="101" t="s">
        <v>165</v>
      </c>
      <c r="C72" s="28"/>
      <c r="D72" s="28"/>
      <c r="E72" s="28"/>
      <c r="F72" s="30"/>
      <c r="G72" s="30"/>
      <c r="H72" s="95"/>
      <c r="I72" s="96"/>
      <c r="J72" s="97"/>
      <c r="K72" s="96"/>
      <c r="L72" s="96"/>
      <c r="M72" s="29"/>
      <c r="N72" s="30"/>
      <c r="O72" s="30"/>
      <c r="P72" s="74"/>
    </row>
    <row r="73" s="26" customFormat="true" ht="45.75" hidden="false" customHeight="true" outlineLevel="0" collapsed="false">
      <c r="A73" s="119" t="n">
        <f aca="false">A71+1</f>
        <v>38</v>
      </c>
      <c r="B73" s="113" t="s">
        <v>144</v>
      </c>
      <c r="C73" s="110" t="s">
        <v>139</v>
      </c>
      <c r="D73" s="77" t="s">
        <v>45</v>
      </c>
      <c r="E73" s="113" t="s">
        <v>145</v>
      </c>
      <c r="F73" s="40" t="s">
        <v>31</v>
      </c>
      <c r="G73" s="40" t="n">
        <v>5</v>
      </c>
      <c r="H73" s="107" t="n">
        <v>23739.24</v>
      </c>
      <c r="I73" s="79" t="n">
        <f aca="false">H73*G73</f>
        <v>118696.2</v>
      </c>
      <c r="J73" s="43" t="n">
        <v>0.2</v>
      </c>
      <c r="K73" s="79" t="n">
        <f aca="false">ROUND(I73*0.2,2)</f>
        <v>23739.24</v>
      </c>
      <c r="L73" s="80" t="n">
        <f aca="false">I73+K73</f>
        <v>142435.44</v>
      </c>
      <c r="M73" s="81" t="s">
        <v>47</v>
      </c>
      <c r="N73" s="39" t="s">
        <v>25</v>
      </c>
      <c r="O73" s="45" t="s">
        <v>33</v>
      </c>
      <c r="P73" s="114" t="s">
        <v>166</v>
      </c>
    </row>
    <row r="74" s="26" customFormat="true" ht="12.75" hidden="false" customHeight="false" outlineLevel="0" collapsed="false">
      <c r="A74" s="100"/>
      <c r="B74" s="101" t="s">
        <v>167</v>
      </c>
      <c r="C74" s="28"/>
      <c r="D74" s="28"/>
      <c r="E74" s="28"/>
      <c r="F74" s="30"/>
      <c r="G74" s="30"/>
      <c r="H74" s="95"/>
      <c r="I74" s="96"/>
      <c r="J74" s="97"/>
      <c r="K74" s="96"/>
      <c r="L74" s="96"/>
      <c r="M74" s="29"/>
      <c r="N74" s="30"/>
      <c r="O74" s="30"/>
      <c r="P74" s="74"/>
    </row>
    <row r="75" s="26" customFormat="true" ht="46.5" hidden="false" customHeight="true" outlineLevel="0" collapsed="false">
      <c r="A75" s="119" t="n">
        <f aca="false">A73+1</f>
        <v>39</v>
      </c>
      <c r="B75" s="113" t="s">
        <v>144</v>
      </c>
      <c r="C75" s="110" t="s">
        <v>139</v>
      </c>
      <c r="D75" s="77" t="s">
        <v>45</v>
      </c>
      <c r="E75" s="113" t="s">
        <v>145</v>
      </c>
      <c r="F75" s="40" t="s">
        <v>31</v>
      </c>
      <c r="G75" s="40" t="n">
        <v>5</v>
      </c>
      <c r="H75" s="107" t="n">
        <v>23739.24</v>
      </c>
      <c r="I75" s="79" t="n">
        <f aca="false">H75*G75</f>
        <v>118696.2</v>
      </c>
      <c r="J75" s="43" t="n">
        <v>0.2</v>
      </c>
      <c r="K75" s="79" t="n">
        <f aca="false">ROUND(I75*0.2,2)</f>
        <v>23739.24</v>
      </c>
      <c r="L75" s="80" t="n">
        <f aca="false">I75+K75</f>
        <v>142435.44</v>
      </c>
      <c r="M75" s="81" t="s">
        <v>47</v>
      </c>
      <c r="N75" s="39" t="s">
        <v>25</v>
      </c>
      <c r="O75" s="45" t="s">
        <v>33</v>
      </c>
      <c r="P75" s="114" t="s">
        <v>168</v>
      </c>
    </row>
    <row r="76" s="26" customFormat="true" ht="12.75" hidden="false" customHeight="false" outlineLevel="0" collapsed="false">
      <c r="A76" s="121" t="s">
        <v>169</v>
      </c>
      <c r="B76" s="122"/>
      <c r="C76" s="122"/>
      <c r="D76" s="122"/>
      <c r="E76" s="122"/>
      <c r="F76" s="123"/>
      <c r="G76" s="123"/>
      <c r="H76" s="98"/>
      <c r="I76" s="87"/>
      <c r="J76" s="99"/>
      <c r="K76" s="87"/>
      <c r="L76" s="87"/>
      <c r="M76" s="21"/>
      <c r="N76" s="123"/>
      <c r="O76" s="123"/>
      <c r="P76" s="124"/>
    </row>
    <row r="77" s="26" customFormat="true" ht="12.75" hidden="false" customHeight="false" outlineLevel="0" collapsed="false">
      <c r="A77" s="125"/>
      <c r="B77" s="126" t="s">
        <v>170</v>
      </c>
      <c r="C77" s="127"/>
      <c r="D77" s="127"/>
      <c r="E77" s="127"/>
      <c r="F77" s="128"/>
      <c r="G77" s="128"/>
      <c r="H77" s="95"/>
      <c r="I77" s="96"/>
      <c r="J77" s="97"/>
      <c r="K77" s="96"/>
      <c r="L77" s="96"/>
      <c r="M77" s="29"/>
      <c r="N77" s="128"/>
      <c r="O77" s="128"/>
      <c r="P77" s="129"/>
    </row>
    <row r="78" s="116" customFormat="true" ht="38.25" hidden="false" customHeight="false" outlineLevel="0" collapsed="false">
      <c r="A78" s="130" t="n">
        <f aca="false">A75+1</f>
        <v>40</v>
      </c>
      <c r="B78" s="131" t="s">
        <v>171</v>
      </c>
      <c r="C78" s="110" t="s">
        <v>172</v>
      </c>
      <c r="D78" s="77" t="s">
        <v>45</v>
      </c>
      <c r="E78" s="132" t="s">
        <v>173</v>
      </c>
      <c r="F78" s="130" t="s">
        <v>31</v>
      </c>
      <c r="G78" s="130" t="n">
        <v>3</v>
      </c>
      <c r="H78" s="107" t="n">
        <v>1495625.12</v>
      </c>
      <c r="I78" s="79" t="n">
        <f aca="false">H78*G78</f>
        <v>4486875.36</v>
      </c>
      <c r="J78" s="43" t="s">
        <v>53</v>
      </c>
      <c r="K78" s="78" t="s">
        <v>25</v>
      </c>
      <c r="L78" s="94" t="n">
        <f aca="false">I78</f>
        <v>4486875.36</v>
      </c>
      <c r="M78" s="38" t="s">
        <v>67</v>
      </c>
      <c r="N78" s="75" t="s">
        <v>174</v>
      </c>
      <c r="O78" s="130" t="s">
        <v>94</v>
      </c>
      <c r="P78" s="76"/>
    </row>
    <row r="79" s="26" customFormat="true" ht="12.75" hidden="false" customHeight="false" outlineLevel="0" collapsed="false">
      <c r="A79" s="125"/>
      <c r="B79" s="126" t="s">
        <v>175</v>
      </c>
      <c r="C79" s="127"/>
      <c r="D79" s="127"/>
      <c r="E79" s="127"/>
      <c r="F79" s="128"/>
      <c r="G79" s="128"/>
      <c r="H79" s="95"/>
      <c r="I79" s="96"/>
      <c r="J79" s="97"/>
      <c r="K79" s="96"/>
      <c r="L79" s="96"/>
      <c r="M79" s="29"/>
      <c r="N79" s="128"/>
      <c r="O79" s="128"/>
      <c r="P79" s="129"/>
    </row>
    <row r="80" s="116" customFormat="true" ht="38.25" hidden="false" customHeight="false" outlineLevel="0" collapsed="false">
      <c r="A80" s="130" t="n">
        <f aca="false">A78+1</f>
        <v>41</v>
      </c>
      <c r="B80" s="131" t="s">
        <v>171</v>
      </c>
      <c r="C80" s="110" t="s">
        <v>172</v>
      </c>
      <c r="D80" s="77" t="s">
        <v>45</v>
      </c>
      <c r="E80" s="132" t="s">
        <v>173</v>
      </c>
      <c r="F80" s="130" t="s">
        <v>31</v>
      </c>
      <c r="G80" s="130" t="n">
        <v>1</v>
      </c>
      <c r="H80" s="107" t="n">
        <v>1495625.12</v>
      </c>
      <c r="I80" s="79" t="n">
        <f aca="false">H80*G80</f>
        <v>1495625.12</v>
      </c>
      <c r="J80" s="43" t="s">
        <v>53</v>
      </c>
      <c r="K80" s="78" t="s">
        <v>25</v>
      </c>
      <c r="L80" s="94" t="n">
        <f aca="false">I80</f>
        <v>1495625.12</v>
      </c>
      <c r="M80" s="38" t="s">
        <v>67</v>
      </c>
      <c r="N80" s="75" t="s">
        <v>174</v>
      </c>
      <c r="O80" s="130" t="s">
        <v>94</v>
      </c>
      <c r="P80" s="76"/>
    </row>
    <row r="81" s="26" customFormat="true" ht="12.75" hidden="false" customHeight="false" outlineLevel="0" collapsed="false">
      <c r="A81" s="125"/>
      <c r="B81" s="126" t="s">
        <v>176</v>
      </c>
      <c r="C81" s="127"/>
      <c r="D81" s="127"/>
      <c r="E81" s="127"/>
      <c r="F81" s="128"/>
      <c r="G81" s="128"/>
      <c r="H81" s="95"/>
      <c r="I81" s="96"/>
      <c r="J81" s="97"/>
      <c r="K81" s="96"/>
      <c r="L81" s="96"/>
      <c r="M81" s="29"/>
      <c r="N81" s="128"/>
      <c r="O81" s="128"/>
      <c r="P81" s="129"/>
    </row>
    <row r="82" s="116" customFormat="true" ht="38.25" hidden="false" customHeight="false" outlineLevel="0" collapsed="false">
      <c r="A82" s="133" t="n">
        <f aca="false">A80+1</f>
        <v>42</v>
      </c>
      <c r="B82" s="134" t="s">
        <v>171</v>
      </c>
      <c r="C82" s="135" t="s">
        <v>172</v>
      </c>
      <c r="D82" s="77" t="s">
        <v>45</v>
      </c>
      <c r="E82" s="136" t="s">
        <v>173</v>
      </c>
      <c r="F82" s="133" t="s">
        <v>31</v>
      </c>
      <c r="G82" s="133" t="n">
        <v>1</v>
      </c>
      <c r="H82" s="137" t="n">
        <v>1495625.12</v>
      </c>
      <c r="I82" s="79" t="n">
        <f aca="false">H82*G82</f>
        <v>1495625.12</v>
      </c>
      <c r="J82" s="43" t="s">
        <v>53</v>
      </c>
      <c r="K82" s="78" t="s">
        <v>25</v>
      </c>
      <c r="L82" s="94" t="n">
        <f aca="false">I82</f>
        <v>1495625.12</v>
      </c>
      <c r="M82" s="38" t="s">
        <v>67</v>
      </c>
      <c r="N82" s="39" t="s">
        <v>174</v>
      </c>
      <c r="O82" s="130" t="s">
        <v>94</v>
      </c>
      <c r="P82" s="102"/>
    </row>
    <row r="83" s="26" customFormat="true" ht="12.75" hidden="false" customHeight="false" outlineLevel="0" collapsed="false">
      <c r="A83" s="125"/>
      <c r="B83" s="126" t="s">
        <v>177</v>
      </c>
      <c r="C83" s="127"/>
      <c r="D83" s="127"/>
      <c r="E83" s="127"/>
      <c r="F83" s="128"/>
      <c r="G83" s="128"/>
      <c r="H83" s="95"/>
      <c r="I83" s="96"/>
      <c r="J83" s="97"/>
      <c r="K83" s="96"/>
      <c r="L83" s="96"/>
      <c r="M83" s="29"/>
      <c r="N83" s="128"/>
      <c r="O83" s="128"/>
      <c r="P83" s="129"/>
    </row>
    <row r="84" s="116" customFormat="true" ht="38.25" hidden="false" customHeight="false" outlineLevel="0" collapsed="false">
      <c r="A84" s="130" t="n">
        <f aca="false">A82+1</f>
        <v>43</v>
      </c>
      <c r="B84" s="131" t="s">
        <v>171</v>
      </c>
      <c r="C84" s="110" t="s">
        <v>172</v>
      </c>
      <c r="D84" s="77" t="s">
        <v>45</v>
      </c>
      <c r="E84" s="132" t="s">
        <v>173</v>
      </c>
      <c r="F84" s="130" t="s">
        <v>31</v>
      </c>
      <c r="G84" s="130" t="n">
        <v>1</v>
      </c>
      <c r="H84" s="107" t="n">
        <v>1495625.12</v>
      </c>
      <c r="I84" s="79" t="n">
        <f aca="false">H84*G84</f>
        <v>1495625.12</v>
      </c>
      <c r="J84" s="43" t="s">
        <v>53</v>
      </c>
      <c r="K84" s="78" t="s">
        <v>25</v>
      </c>
      <c r="L84" s="94" t="n">
        <f aca="false">I84</f>
        <v>1495625.12</v>
      </c>
      <c r="M84" s="38" t="s">
        <v>67</v>
      </c>
      <c r="N84" s="75" t="s">
        <v>174</v>
      </c>
      <c r="O84" s="130" t="s">
        <v>94</v>
      </c>
      <c r="P84" s="76"/>
    </row>
    <row r="85" s="26" customFormat="true" ht="12.75" hidden="false" customHeight="false" outlineLevel="0" collapsed="false">
      <c r="A85" s="125"/>
      <c r="B85" s="126" t="s">
        <v>178</v>
      </c>
      <c r="C85" s="127"/>
      <c r="D85" s="127"/>
      <c r="E85" s="127"/>
      <c r="F85" s="128"/>
      <c r="G85" s="128"/>
      <c r="H85" s="95"/>
      <c r="I85" s="96"/>
      <c r="J85" s="97"/>
      <c r="K85" s="96"/>
      <c r="L85" s="96"/>
      <c r="M85" s="29"/>
      <c r="N85" s="128"/>
      <c r="O85" s="128"/>
      <c r="P85" s="129"/>
    </row>
    <row r="86" s="116" customFormat="true" ht="38.25" hidden="false" customHeight="false" outlineLevel="0" collapsed="false">
      <c r="A86" s="133" t="n">
        <f aca="false">A84+1</f>
        <v>44</v>
      </c>
      <c r="B86" s="134" t="s">
        <v>171</v>
      </c>
      <c r="C86" s="135" t="s">
        <v>172</v>
      </c>
      <c r="D86" s="77" t="s">
        <v>45</v>
      </c>
      <c r="E86" s="136" t="s">
        <v>173</v>
      </c>
      <c r="F86" s="133" t="s">
        <v>31</v>
      </c>
      <c r="G86" s="133" t="n">
        <v>1</v>
      </c>
      <c r="H86" s="137" t="n">
        <v>1495625.12</v>
      </c>
      <c r="I86" s="79" t="n">
        <f aca="false">H86*G86</f>
        <v>1495625.12</v>
      </c>
      <c r="J86" s="43" t="s">
        <v>53</v>
      </c>
      <c r="K86" s="78" t="s">
        <v>25</v>
      </c>
      <c r="L86" s="94" t="n">
        <f aca="false">I86</f>
        <v>1495625.12</v>
      </c>
      <c r="M86" s="38" t="s">
        <v>67</v>
      </c>
      <c r="N86" s="39" t="s">
        <v>174</v>
      </c>
      <c r="O86" s="130" t="s">
        <v>94</v>
      </c>
      <c r="P86" s="102"/>
    </row>
    <row r="87" s="26" customFormat="true" ht="12.75" hidden="false" customHeight="false" outlineLevel="0" collapsed="false">
      <c r="A87" s="100"/>
      <c r="B87" s="101" t="s">
        <v>179</v>
      </c>
      <c r="C87" s="28"/>
      <c r="D87" s="28"/>
      <c r="E87" s="28"/>
      <c r="F87" s="30"/>
      <c r="G87" s="30"/>
      <c r="H87" s="95"/>
      <c r="I87" s="96"/>
      <c r="J87" s="97"/>
      <c r="K87" s="96"/>
      <c r="L87" s="96"/>
      <c r="M87" s="29"/>
      <c r="N87" s="30"/>
      <c r="O87" s="30"/>
      <c r="P87" s="74"/>
    </row>
    <row r="88" s="116" customFormat="true" ht="39" hidden="false" customHeight="true" outlineLevel="0" collapsed="false">
      <c r="A88" s="130" t="n">
        <f aca="false">A86+1</f>
        <v>45</v>
      </c>
      <c r="B88" s="131" t="s">
        <v>171</v>
      </c>
      <c r="C88" s="110" t="s">
        <v>172</v>
      </c>
      <c r="D88" s="77" t="s">
        <v>45</v>
      </c>
      <c r="E88" s="132" t="s">
        <v>173</v>
      </c>
      <c r="F88" s="130" t="s">
        <v>31</v>
      </c>
      <c r="G88" s="130" t="n">
        <v>1</v>
      </c>
      <c r="H88" s="107" t="n">
        <v>1495625.12</v>
      </c>
      <c r="I88" s="79" t="n">
        <f aca="false">H88*G88</f>
        <v>1495625.12</v>
      </c>
      <c r="J88" s="43" t="s">
        <v>53</v>
      </c>
      <c r="K88" s="78" t="s">
        <v>25</v>
      </c>
      <c r="L88" s="94" t="n">
        <f aca="false">I88</f>
        <v>1495625.12</v>
      </c>
      <c r="M88" s="38" t="s">
        <v>67</v>
      </c>
      <c r="N88" s="75" t="s">
        <v>174</v>
      </c>
      <c r="O88" s="130" t="s">
        <v>94</v>
      </c>
      <c r="P88" s="76"/>
    </row>
    <row r="89" s="116" customFormat="true" ht="38.25" hidden="false" customHeight="false" outlineLevel="0" collapsed="false">
      <c r="A89" s="130" t="n">
        <f aca="false">A88+1</f>
        <v>46</v>
      </c>
      <c r="B89" s="131" t="s">
        <v>180</v>
      </c>
      <c r="C89" s="110" t="s">
        <v>172</v>
      </c>
      <c r="D89" s="77" t="s">
        <v>45</v>
      </c>
      <c r="E89" s="132" t="s">
        <v>181</v>
      </c>
      <c r="F89" s="130" t="s">
        <v>31</v>
      </c>
      <c r="G89" s="130" t="n">
        <v>1</v>
      </c>
      <c r="H89" s="107" t="n">
        <v>362401.88</v>
      </c>
      <c r="I89" s="79" t="n">
        <f aca="false">H89*G89</f>
        <v>362401.88</v>
      </c>
      <c r="J89" s="43" t="n">
        <v>0.2</v>
      </c>
      <c r="K89" s="79" t="n">
        <f aca="false">ROUND(I89*0.2,2)</f>
        <v>72480.38</v>
      </c>
      <c r="L89" s="80" t="n">
        <f aca="false">I89+K89</f>
        <v>434882.26</v>
      </c>
      <c r="M89" s="81" t="s">
        <v>47</v>
      </c>
      <c r="N89" s="130" t="s">
        <v>25</v>
      </c>
      <c r="O89" s="45" t="s">
        <v>33</v>
      </c>
      <c r="P89" s="76"/>
    </row>
    <row r="90" s="116" customFormat="true" ht="39" hidden="false" customHeight="true" outlineLevel="0" collapsed="false">
      <c r="A90" s="130" t="n">
        <f aca="false">A89+1</f>
        <v>47</v>
      </c>
      <c r="B90" s="131" t="s">
        <v>182</v>
      </c>
      <c r="C90" s="110" t="s">
        <v>172</v>
      </c>
      <c r="D90" s="77" t="s">
        <v>45</v>
      </c>
      <c r="E90" s="132" t="s">
        <v>183</v>
      </c>
      <c r="F90" s="130" t="s">
        <v>31</v>
      </c>
      <c r="G90" s="130" t="n">
        <v>4</v>
      </c>
      <c r="H90" s="107" t="n">
        <v>804595.94</v>
      </c>
      <c r="I90" s="79" t="n">
        <f aca="false">H90*G90</f>
        <v>3218383.76</v>
      </c>
      <c r="J90" s="43" t="s">
        <v>53</v>
      </c>
      <c r="K90" s="78" t="s">
        <v>25</v>
      </c>
      <c r="L90" s="94" t="n">
        <f aca="false">I90</f>
        <v>3218383.76</v>
      </c>
      <c r="M90" s="38" t="s">
        <v>67</v>
      </c>
      <c r="N90" s="75" t="s">
        <v>174</v>
      </c>
      <c r="O90" s="130" t="s">
        <v>94</v>
      </c>
      <c r="P90" s="76"/>
    </row>
    <row r="91" s="116" customFormat="true" ht="38.25" hidden="false" customHeight="false" outlineLevel="0" collapsed="false">
      <c r="A91" s="130" t="n">
        <f aca="false">A90+1</f>
        <v>48</v>
      </c>
      <c r="B91" s="131" t="s">
        <v>184</v>
      </c>
      <c r="C91" s="110" t="s">
        <v>172</v>
      </c>
      <c r="D91" s="77" t="s">
        <v>45</v>
      </c>
      <c r="E91" s="132" t="s">
        <v>185</v>
      </c>
      <c r="F91" s="130" t="s">
        <v>31</v>
      </c>
      <c r="G91" s="130" t="n">
        <v>4</v>
      </c>
      <c r="H91" s="107" t="n">
        <v>194910.57</v>
      </c>
      <c r="I91" s="79" t="n">
        <f aca="false">H91*G91</f>
        <v>779642.28</v>
      </c>
      <c r="J91" s="43" t="n">
        <v>0.2</v>
      </c>
      <c r="K91" s="79" t="n">
        <f aca="false">ROUND(I91*0.2,2)</f>
        <v>155928.46</v>
      </c>
      <c r="L91" s="80" t="n">
        <f aca="false">I91+K91</f>
        <v>935570.74</v>
      </c>
      <c r="M91" s="81" t="s">
        <v>47</v>
      </c>
      <c r="N91" s="130" t="s">
        <v>25</v>
      </c>
      <c r="O91" s="45" t="s">
        <v>33</v>
      </c>
      <c r="P91" s="76"/>
    </row>
    <row r="92" s="116" customFormat="true" ht="38.25" hidden="false" customHeight="false" outlineLevel="0" collapsed="false">
      <c r="A92" s="130" t="n">
        <f aca="false">A91+1</f>
        <v>49</v>
      </c>
      <c r="B92" s="118" t="s">
        <v>186</v>
      </c>
      <c r="C92" s="110" t="s">
        <v>172</v>
      </c>
      <c r="D92" s="77" t="s">
        <v>45</v>
      </c>
      <c r="E92" s="113" t="s">
        <v>181</v>
      </c>
      <c r="F92" s="117" t="s">
        <v>31</v>
      </c>
      <c r="G92" s="117" t="n">
        <v>2</v>
      </c>
      <c r="H92" s="107" t="n">
        <v>362401.88</v>
      </c>
      <c r="I92" s="111" t="n">
        <f aca="false">H92*G92</f>
        <v>724803.76</v>
      </c>
      <c r="J92" s="43" t="n">
        <v>0.2</v>
      </c>
      <c r="K92" s="79" t="n">
        <f aca="false">ROUND(I92*0.2,2)</f>
        <v>144960.75</v>
      </c>
      <c r="L92" s="80" t="n">
        <f aca="false">I92+K92</f>
        <v>869764.51</v>
      </c>
      <c r="M92" s="81" t="s">
        <v>47</v>
      </c>
      <c r="N92" s="117" t="s">
        <v>25</v>
      </c>
      <c r="O92" s="45" t="s">
        <v>33</v>
      </c>
      <c r="P92" s="118" t="s">
        <v>187</v>
      </c>
    </row>
    <row r="93" s="116" customFormat="true" ht="38.25" hidden="false" customHeight="false" outlineLevel="0" collapsed="false">
      <c r="A93" s="130" t="n">
        <f aca="false">A92+1</f>
        <v>50</v>
      </c>
      <c r="B93" s="138" t="s">
        <v>188</v>
      </c>
      <c r="C93" s="110" t="s">
        <v>172</v>
      </c>
      <c r="D93" s="77" t="s">
        <v>45</v>
      </c>
      <c r="E93" s="113" t="s">
        <v>185</v>
      </c>
      <c r="F93" s="139" t="s">
        <v>31</v>
      </c>
      <c r="G93" s="139" t="n">
        <v>6</v>
      </c>
      <c r="H93" s="107" t="n">
        <v>194918.22</v>
      </c>
      <c r="I93" s="79" t="n">
        <f aca="false">H93*G93</f>
        <v>1169509.32</v>
      </c>
      <c r="J93" s="43" t="n">
        <v>0.2</v>
      </c>
      <c r="K93" s="79" t="n">
        <f aca="false">ROUND(I93*0.2,2)</f>
        <v>233901.86</v>
      </c>
      <c r="L93" s="80" t="n">
        <f aca="false">I93+K93</f>
        <v>1403411.18</v>
      </c>
      <c r="M93" s="81" t="s">
        <v>47</v>
      </c>
      <c r="N93" s="139" t="s">
        <v>25</v>
      </c>
      <c r="O93" s="45" t="s">
        <v>33</v>
      </c>
      <c r="P93" s="118" t="s">
        <v>187</v>
      </c>
    </row>
    <row r="94" s="26" customFormat="true" ht="12.75" hidden="false" customHeight="false" outlineLevel="0" collapsed="false">
      <c r="A94" s="100"/>
      <c r="B94" s="101" t="s">
        <v>189</v>
      </c>
      <c r="C94" s="28"/>
      <c r="D94" s="28"/>
      <c r="E94" s="28"/>
      <c r="F94" s="30"/>
      <c r="G94" s="30"/>
      <c r="H94" s="95"/>
      <c r="I94" s="96"/>
      <c r="J94" s="97"/>
      <c r="K94" s="96"/>
      <c r="L94" s="96"/>
      <c r="M94" s="29"/>
      <c r="N94" s="30"/>
      <c r="O94" s="30"/>
      <c r="P94" s="74"/>
    </row>
    <row r="95" s="116" customFormat="true" ht="39" hidden="false" customHeight="true" outlineLevel="0" collapsed="false">
      <c r="A95" s="130" t="n">
        <f aca="false">A93+1</f>
        <v>51</v>
      </c>
      <c r="B95" s="131" t="s">
        <v>171</v>
      </c>
      <c r="C95" s="110" t="s">
        <v>172</v>
      </c>
      <c r="D95" s="77" t="s">
        <v>45</v>
      </c>
      <c r="E95" s="132" t="s">
        <v>173</v>
      </c>
      <c r="F95" s="130" t="s">
        <v>31</v>
      </c>
      <c r="G95" s="130" t="n">
        <v>1</v>
      </c>
      <c r="H95" s="107" t="n">
        <v>1495625.12</v>
      </c>
      <c r="I95" s="79" t="n">
        <f aca="false">H95*G95</f>
        <v>1495625.12</v>
      </c>
      <c r="J95" s="43" t="s">
        <v>53</v>
      </c>
      <c r="K95" s="78" t="s">
        <v>25</v>
      </c>
      <c r="L95" s="94" t="n">
        <f aca="false">I95</f>
        <v>1495625.12</v>
      </c>
      <c r="M95" s="38" t="s">
        <v>67</v>
      </c>
      <c r="N95" s="75" t="s">
        <v>174</v>
      </c>
      <c r="O95" s="130" t="s">
        <v>94</v>
      </c>
      <c r="P95" s="76"/>
    </row>
    <row r="96" s="116" customFormat="true" ht="38.25" hidden="false" customHeight="false" outlineLevel="0" collapsed="false">
      <c r="A96" s="130" t="n">
        <f aca="false">A95+1</f>
        <v>52</v>
      </c>
      <c r="B96" s="131" t="s">
        <v>180</v>
      </c>
      <c r="C96" s="110" t="s">
        <v>172</v>
      </c>
      <c r="D96" s="77" t="s">
        <v>45</v>
      </c>
      <c r="E96" s="132" t="s">
        <v>181</v>
      </c>
      <c r="F96" s="130" t="s">
        <v>31</v>
      </c>
      <c r="G96" s="130" t="n">
        <v>1</v>
      </c>
      <c r="H96" s="107" t="n">
        <v>362401.88</v>
      </c>
      <c r="I96" s="79" t="n">
        <f aca="false">H96*G96</f>
        <v>362401.88</v>
      </c>
      <c r="J96" s="43" t="n">
        <v>0.2</v>
      </c>
      <c r="K96" s="79" t="n">
        <f aca="false">ROUND(I96*0.2,2)</f>
        <v>72480.38</v>
      </c>
      <c r="L96" s="80" t="n">
        <f aca="false">I96+K96</f>
        <v>434882.26</v>
      </c>
      <c r="M96" s="81" t="s">
        <v>47</v>
      </c>
      <c r="N96" s="130" t="s">
        <v>25</v>
      </c>
      <c r="O96" s="45" t="s">
        <v>33</v>
      </c>
      <c r="P96" s="76"/>
    </row>
    <row r="97" s="116" customFormat="true" ht="39" hidden="false" customHeight="true" outlineLevel="0" collapsed="false">
      <c r="A97" s="130" t="n">
        <f aca="false">A96+1</f>
        <v>53</v>
      </c>
      <c r="B97" s="131" t="s">
        <v>182</v>
      </c>
      <c r="C97" s="110" t="s">
        <v>172</v>
      </c>
      <c r="D97" s="77" t="s">
        <v>45</v>
      </c>
      <c r="E97" s="132" t="s">
        <v>183</v>
      </c>
      <c r="F97" s="130" t="s">
        <v>31</v>
      </c>
      <c r="G97" s="130" t="n">
        <v>4</v>
      </c>
      <c r="H97" s="107" t="n">
        <v>804595.94</v>
      </c>
      <c r="I97" s="111" t="n">
        <f aca="false">H97*G97</f>
        <v>3218383.76</v>
      </c>
      <c r="J97" s="43" t="s">
        <v>53</v>
      </c>
      <c r="K97" s="78" t="s">
        <v>25</v>
      </c>
      <c r="L97" s="94" t="n">
        <f aca="false">I97</f>
        <v>3218383.76</v>
      </c>
      <c r="M97" s="38" t="s">
        <v>67</v>
      </c>
      <c r="N97" s="75" t="s">
        <v>174</v>
      </c>
      <c r="O97" s="130" t="s">
        <v>94</v>
      </c>
      <c r="P97" s="76"/>
    </row>
    <row r="98" s="116" customFormat="true" ht="38.25" hidden="false" customHeight="false" outlineLevel="0" collapsed="false">
      <c r="A98" s="130" t="n">
        <f aca="false">A97+1</f>
        <v>54</v>
      </c>
      <c r="B98" s="131" t="s">
        <v>184</v>
      </c>
      <c r="C98" s="110" t="s">
        <v>172</v>
      </c>
      <c r="D98" s="77" t="s">
        <v>45</v>
      </c>
      <c r="E98" s="132" t="s">
        <v>185</v>
      </c>
      <c r="F98" s="130" t="s">
        <v>31</v>
      </c>
      <c r="G98" s="130" t="n">
        <v>4</v>
      </c>
      <c r="H98" s="107" t="n">
        <v>194910.57</v>
      </c>
      <c r="I98" s="79" t="n">
        <f aca="false">H98*G98</f>
        <v>779642.28</v>
      </c>
      <c r="J98" s="43" t="n">
        <v>0.2</v>
      </c>
      <c r="K98" s="79" t="n">
        <f aca="false">ROUND(I98*0.2,2)</f>
        <v>155928.46</v>
      </c>
      <c r="L98" s="80" t="n">
        <f aca="false">I98+K98</f>
        <v>935570.74</v>
      </c>
      <c r="M98" s="81" t="s">
        <v>47</v>
      </c>
      <c r="N98" s="130" t="s">
        <v>25</v>
      </c>
      <c r="O98" s="45" t="s">
        <v>33</v>
      </c>
      <c r="P98" s="76"/>
    </row>
    <row r="99" s="26" customFormat="true" ht="12.75" hidden="false" customHeight="false" outlineLevel="0" collapsed="false">
      <c r="A99" s="125"/>
      <c r="B99" s="101" t="s">
        <v>190</v>
      </c>
      <c r="C99" s="127"/>
      <c r="D99" s="127"/>
      <c r="E99" s="127"/>
      <c r="F99" s="128"/>
      <c r="G99" s="128"/>
      <c r="H99" s="95"/>
      <c r="I99" s="96"/>
      <c r="J99" s="97"/>
      <c r="K99" s="96"/>
      <c r="L99" s="96"/>
      <c r="M99" s="29"/>
      <c r="N99" s="128"/>
      <c r="O99" s="128"/>
      <c r="P99" s="129"/>
    </row>
    <row r="100" s="116" customFormat="true" ht="39" hidden="false" customHeight="true" outlineLevel="0" collapsed="false">
      <c r="A100" s="130" t="n">
        <f aca="false">A98+1</f>
        <v>55</v>
      </c>
      <c r="B100" s="131" t="s">
        <v>171</v>
      </c>
      <c r="C100" s="110" t="s">
        <v>172</v>
      </c>
      <c r="D100" s="77" t="s">
        <v>45</v>
      </c>
      <c r="E100" s="132" t="s">
        <v>173</v>
      </c>
      <c r="F100" s="130" t="s">
        <v>31</v>
      </c>
      <c r="G100" s="130" t="n">
        <v>1</v>
      </c>
      <c r="H100" s="107" t="n">
        <v>1495625.12</v>
      </c>
      <c r="I100" s="79" t="n">
        <f aca="false">H100*G100</f>
        <v>1495625.12</v>
      </c>
      <c r="J100" s="43" t="s">
        <v>53</v>
      </c>
      <c r="K100" s="78" t="s">
        <v>25</v>
      </c>
      <c r="L100" s="94" t="n">
        <f aca="false">I100</f>
        <v>1495625.12</v>
      </c>
      <c r="M100" s="38" t="s">
        <v>67</v>
      </c>
      <c r="N100" s="75" t="s">
        <v>174</v>
      </c>
      <c r="O100" s="130" t="s">
        <v>94</v>
      </c>
      <c r="P100" s="76"/>
    </row>
    <row r="101" s="116" customFormat="true" ht="38.25" hidden="false" customHeight="false" outlineLevel="0" collapsed="false">
      <c r="A101" s="130" t="n">
        <f aca="false">A100+1</f>
        <v>56</v>
      </c>
      <c r="B101" s="131" t="s">
        <v>180</v>
      </c>
      <c r="C101" s="110" t="s">
        <v>172</v>
      </c>
      <c r="D101" s="77" t="s">
        <v>45</v>
      </c>
      <c r="E101" s="132" t="s">
        <v>181</v>
      </c>
      <c r="F101" s="130" t="s">
        <v>31</v>
      </c>
      <c r="G101" s="130" t="n">
        <v>1</v>
      </c>
      <c r="H101" s="107" t="n">
        <v>362401.88</v>
      </c>
      <c r="I101" s="79" t="n">
        <f aca="false">H101*G101</f>
        <v>362401.88</v>
      </c>
      <c r="J101" s="43" t="n">
        <v>0.2</v>
      </c>
      <c r="K101" s="79" t="n">
        <f aca="false">ROUND(I101*0.2,2)</f>
        <v>72480.38</v>
      </c>
      <c r="L101" s="80" t="n">
        <f aca="false">I101+K101</f>
        <v>434882.26</v>
      </c>
      <c r="M101" s="81" t="s">
        <v>47</v>
      </c>
      <c r="N101" s="130" t="s">
        <v>25</v>
      </c>
      <c r="O101" s="45" t="s">
        <v>33</v>
      </c>
      <c r="P101" s="76"/>
    </row>
    <row r="102" s="116" customFormat="true" ht="39" hidden="false" customHeight="true" outlineLevel="0" collapsed="false">
      <c r="A102" s="130" t="n">
        <f aca="false">A101+1</f>
        <v>57</v>
      </c>
      <c r="B102" s="131" t="s">
        <v>182</v>
      </c>
      <c r="C102" s="110" t="s">
        <v>172</v>
      </c>
      <c r="D102" s="77" t="s">
        <v>45</v>
      </c>
      <c r="E102" s="132" t="s">
        <v>183</v>
      </c>
      <c r="F102" s="130" t="s">
        <v>31</v>
      </c>
      <c r="G102" s="130" t="n">
        <v>4</v>
      </c>
      <c r="H102" s="107" t="n">
        <v>804595.94</v>
      </c>
      <c r="I102" s="111" t="n">
        <f aca="false">H102*G102</f>
        <v>3218383.76</v>
      </c>
      <c r="J102" s="43" t="s">
        <v>53</v>
      </c>
      <c r="K102" s="78" t="s">
        <v>25</v>
      </c>
      <c r="L102" s="94" t="n">
        <f aca="false">I102</f>
        <v>3218383.76</v>
      </c>
      <c r="M102" s="38" t="s">
        <v>67</v>
      </c>
      <c r="N102" s="75" t="s">
        <v>174</v>
      </c>
      <c r="O102" s="130" t="s">
        <v>94</v>
      </c>
      <c r="P102" s="76"/>
    </row>
    <row r="103" s="116" customFormat="true" ht="38.25" hidden="false" customHeight="false" outlineLevel="0" collapsed="false">
      <c r="A103" s="130" t="n">
        <f aca="false">A102+1</f>
        <v>58</v>
      </c>
      <c r="B103" s="131" t="s">
        <v>184</v>
      </c>
      <c r="C103" s="110" t="s">
        <v>172</v>
      </c>
      <c r="D103" s="77" t="s">
        <v>45</v>
      </c>
      <c r="E103" s="132" t="s">
        <v>185</v>
      </c>
      <c r="F103" s="130" t="s">
        <v>31</v>
      </c>
      <c r="G103" s="130" t="n">
        <v>4</v>
      </c>
      <c r="H103" s="107" t="n">
        <v>194910.57</v>
      </c>
      <c r="I103" s="79" t="n">
        <f aca="false">H103*G103</f>
        <v>779642.28</v>
      </c>
      <c r="J103" s="43" t="n">
        <v>0.2</v>
      </c>
      <c r="K103" s="79" t="n">
        <f aca="false">ROUND(I103*0.2,2)</f>
        <v>155928.46</v>
      </c>
      <c r="L103" s="80" t="n">
        <f aca="false">I103+K103</f>
        <v>935570.74</v>
      </c>
      <c r="M103" s="81" t="s">
        <v>47</v>
      </c>
      <c r="N103" s="130" t="s">
        <v>25</v>
      </c>
      <c r="O103" s="45" t="s">
        <v>33</v>
      </c>
      <c r="P103" s="76"/>
    </row>
    <row r="104" s="26" customFormat="true" ht="12.75" hidden="false" customHeight="false" outlineLevel="0" collapsed="false">
      <c r="A104" s="125"/>
      <c r="B104" s="126" t="s">
        <v>191</v>
      </c>
      <c r="C104" s="127"/>
      <c r="D104" s="127"/>
      <c r="E104" s="127"/>
      <c r="F104" s="128"/>
      <c r="G104" s="128"/>
      <c r="H104" s="95"/>
      <c r="I104" s="96"/>
      <c r="J104" s="97"/>
      <c r="K104" s="96"/>
      <c r="L104" s="96"/>
      <c r="M104" s="29"/>
      <c r="N104" s="128"/>
      <c r="O104" s="128"/>
      <c r="P104" s="129"/>
    </row>
    <row r="105" s="116" customFormat="true" ht="39" hidden="false" customHeight="true" outlineLevel="0" collapsed="false">
      <c r="A105" s="130" t="n">
        <f aca="false">A103+1</f>
        <v>59</v>
      </c>
      <c r="B105" s="131" t="s">
        <v>171</v>
      </c>
      <c r="C105" s="110" t="s">
        <v>172</v>
      </c>
      <c r="D105" s="77" t="s">
        <v>45</v>
      </c>
      <c r="E105" s="132" t="s">
        <v>173</v>
      </c>
      <c r="F105" s="130" t="s">
        <v>31</v>
      </c>
      <c r="G105" s="130" t="n">
        <v>1</v>
      </c>
      <c r="H105" s="107" t="n">
        <v>1495625.12</v>
      </c>
      <c r="I105" s="79" t="n">
        <f aca="false">H105*G105</f>
        <v>1495625.12</v>
      </c>
      <c r="J105" s="43" t="s">
        <v>53</v>
      </c>
      <c r="K105" s="78" t="s">
        <v>25</v>
      </c>
      <c r="L105" s="94" t="n">
        <f aca="false">I105</f>
        <v>1495625.12</v>
      </c>
      <c r="M105" s="38" t="s">
        <v>67</v>
      </c>
      <c r="N105" s="75" t="s">
        <v>174</v>
      </c>
      <c r="O105" s="130" t="s">
        <v>94</v>
      </c>
      <c r="P105" s="76"/>
    </row>
    <row r="106" s="116" customFormat="true" ht="38.25" hidden="false" customHeight="false" outlineLevel="0" collapsed="false">
      <c r="A106" s="130" t="n">
        <f aca="false">A105+1</f>
        <v>60</v>
      </c>
      <c r="B106" s="131" t="s">
        <v>180</v>
      </c>
      <c r="C106" s="110" t="s">
        <v>172</v>
      </c>
      <c r="D106" s="77" t="s">
        <v>45</v>
      </c>
      <c r="E106" s="132" t="s">
        <v>181</v>
      </c>
      <c r="F106" s="130" t="s">
        <v>31</v>
      </c>
      <c r="G106" s="130" t="n">
        <v>1</v>
      </c>
      <c r="H106" s="107" t="n">
        <v>362401.88</v>
      </c>
      <c r="I106" s="79" t="n">
        <f aca="false">H106*G106</f>
        <v>362401.88</v>
      </c>
      <c r="J106" s="43" t="n">
        <v>0.2</v>
      </c>
      <c r="K106" s="79" t="n">
        <f aca="false">ROUND(I106*0.2,2)</f>
        <v>72480.38</v>
      </c>
      <c r="L106" s="80" t="n">
        <f aca="false">I106+K106</f>
        <v>434882.26</v>
      </c>
      <c r="M106" s="81" t="s">
        <v>47</v>
      </c>
      <c r="N106" s="130" t="s">
        <v>25</v>
      </c>
      <c r="O106" s="45" t="s">
        <v>33</v>
      </c>
      <c r="P106" s="76"/>
    </row>
    <row r="107" s="116" customFormat="true" ht="39" hidden="false" customHeight="true" outlineLevel="0" collapsed="false">
      <c r="A107" s="130" t="n">
        <f aca="false">A106+1</f>
        <v>61</v>
      </c>
      <c r="B107" s="131" t="s">
        <v>182</v>
      </c>
      <c r="C107" s="110" t="s">
        <v>172</v>
      </c>
      <c r="D107" s="77" t="s">
        <v>45</v>
      </c>
      <c r="E107" s="132" t="s">
        <v>183</v>
      </c>
      <c r="F107" s="130" t="s">
        <v>31</v>
      </c>
      <c r="G107" s="130" t="n">
        <v>4</v>
      </c>
      <c r="H107" s="107" t="n">
        <v>804595.94</v>
      </c>
      <c r="I107" s="111" t="n">
        <f aca="false">H107*G107-0.01</f>
        <v>3218383.75</v>
      </c>
      <c r="J107" s="43" t="s">
        <v>53</v>
      </c>
      <c r="K107" s="78" t="s">
        <v>25</v>
      </c>
      <c r="L107" s="94" t="n">
        <f aca="false">I107</f>
        <v>3218383.75</v>
      </c>
      <c r="M107" s="38" t="s">
        <v>67</v>
      </c>
      <c r="N107" s="75" t="s">
        <v>174</v>
      </c>
      <c r="O107" s="130" t="s">
        <v>94</v>
      </c>
      <c r="P107" s="76"/>
    </row>
    <row r="108" s="116" customFormat="true" ht="38.25" hidden="false" customHeight="false" outlineLevel="0" collapsed="false">
      <c r="A108" s="130" t="n">
        <f aca="false">A107+1</f>
        <v>62</v>
      </c>
      <c r="B108" s="131" t="s">
        <v>184</v>
      </c>
      <c r="C108" s="110" t="s">
        <v>172</v>
      </c>
      <c r="D108" s="77" t="s">
        <v>45</v>
      </c>
      <c r="E108" s="132" t="s">
        <v>185</v>
      </c>
      <c r="F108" s="130" t="s">
        <v>31</v>
      </c>
      <c r="G108" s="130" t="n">
        <v>4</v>
      </c>
      <c r="H108" s="107" t="n">
        <v>194910.57</v>
      </c>
      <c r="I108" s="79" t="n">
        <f aca="false">H108*G108</f>
        <v>779642.28</v>
      </c>
      <c r="J108" s="43" t="n">
        <v>0.2</v>
      </c>
      <c r="K108" s="79" t="n">
        <f aca="false">ROUND(I108*0.2,2)</f>
        <v>155928.46</v>
      </c>
      <c r="L108" s="80" t="n">
        <f aca="false">I108+K108</f>
        <v>935570.74</v>
      </c>
      <c r="M108" s="81" t="s">
        <v>47</v>
      </c>
      <c r="N108" s="130" t="s">
        <v>25</v>
      </c>
      <c r="O108" s="45" t="s">
        <v>33</v>
      </c>
      <c r="P108" s="76"/>
    </row>
    <row r="109" s="26" customFormat="true" ht="12.75" hidden="false" customHeight="false" outlineLevel="0" collapsed="false">
      <c r="A109" s="125"/>
      <c r="B109" s="126" t="s">
        <v>192</v>
      </c>
      <c r="C109" s="127"/>
      <c r="D109" s="127"/>
      <c r="E109" s="127"/>
      <c r="F109" s="128"/>
      <c r="G109" s="128"/>
      <c r="H109" s="95"/>
      <c r="I109" s="96"/>
      <c r="J109" s="97"/>
      <c r="K109" s="96"/>
      <c r="L109" s="96"/>
      <c r="M109" s="29"/>
      <c r="N109" s="128"/>
      <c r="O109" s="128"/>
      <c r="P109" s="129"/>
    </row>
    <row r="110" s="116" customFormat="true" ht="39" hidden="false" customHeight="true" outlineLevel="0" collapsed="false">
      <c r="A110" s="130" t="n">
        <f aca="false">A108+1</f>
        <v>63</v>
      </c>
      <c r="B110" s="131" t="s">
        <v>171</v>
      </c>
      <c r="C110" s="110" t="s">
        <v>172</v>
      </c>
      <c r="D110" s="77" t="s">
        <v>45</v>
      </c>
      <c r="E110" s="132" t="s">
        <v>173</v>
      </c>
      <c r="F110" s="130" t="s">
        <v>31</v>
      </c>
      <c r="G110" s="130" t="n">
        <v>1</v>
      </c>
      <c r="H110" s="107" t="n">
        <v>1495625.12</v>
      </c>
      <c r="I110" s="79" t="n">
        <f aca="false">H110*G110</f>
        <v>1495625.12</v>
      </c>
      <c r="J110" s="43" t="s">
        <v>53</v>
      </c>
      <c r="K110" s="78" t="s">
        <v>25</v>
      </c>
      <c r="L110" s="94" t="n">
        <f aca="false">I110</f>
        <v>1495625.12</v>
      </c>
      <c r="M110" s="38" t="s">
        <v>67</v>
      </c>
      <c r="N110" s="75" t="s">
        <v>174</v>
      </c>
      <c r="O110" s="130" t="s">
        <v>94</v>
      </c>
      <c r="P110" s="76"/>
    </row>
    <row r="111" s="116" customFormat="true" ht="38.25" hidden="false" customHeight="false" outlineLevel="0" collapsed="false">
      <c r="A111" s="130" t="n">
        <f aca="false">A110+1</f>
        <v>64</v>
      </c>
      <c r="B111" s="131" t="s">
        <v>180</v>
      </c>
      <c r="C111" s="110" t="s">
        <v>172</v>
      </c>
      <c r="D111" s="77" t="s">
        <v>45</v>
      </c>
      <c r="E111" s="132" t="s">
        <v>181</v>
      </c>
      <c r="F111" s="130" t="s">
        <v>31</v>
      </c>
      <c r="G111" s="130" t="n">
        <v>1</v>
      </c>
      <c r="H111" s="107" t="n">
        <v>362401.88</v>
      </c>
      <c r="I111" s="79" t="n">
        <f aca="false">H111*G111</f>
        <v>362401.88</v>
      </c>
      <c r="J111" s="43" t="n">
        <v>0.2</v>
      </c>
      <c r="K111" s="79" t="n">
        <f aca="false">ROUND(I111*0.2,2)</f>
        <v>72480.38</v>
      </c>
      <c r="L111" s="80" t="n">
        <f aca="false">I111+K111</f>
        <v>434882.26</v>
      </c>
      <c r="M111" s="81" t="s">
        <v>47</v>
      </c>
      <c r="N111" s="130" t="s">
        <v>25</v>
      </c>
      <c r="O111" s="45" t="s">
        <v>33</v>
      </c>
      <c r="P111" s="76"/>
    </row>
    <row r="112" s="116" customFormat="true" ht="39" hidden="false" customHeight="true" outlineLevel="0" collapsed="false">
      <c r="A112" s="130" t="n">
        <f aca="false">A111+1</f>
        <v>65</v>
      </c>
      <c r="B112" s="131" t="s">
        <v>182</v>
      </c>
      <c r="C112" s="110" t="s">
        <v>172</v>
      </c>
      <c r="D112" s="77" t="s">
        <v>45</v>
      </c>
      <c r="E112" s="132" t="s">
        <v>183</v>
      </c>
      <c r="F112" s="130" t="s">
        <v>31</v>
      </c>
      <c r="G112" s="130" t="n">
        <v>4</v>
      </c>
      <c r="H112" s="107" t="n">
        <v>804595.94</v>
      </c>
      <c r="I112" s="111" t="n">
        <f aca="false">H112*G112</f>
        <v>3218383.76</v>
      </c>
      <c r="J112" s="112" t="s">
        <v>53</v>
      </c>
      <c r="K112" s="140" t="s">
        <v>25</v>
      </c>
      <c r="L112" s="80" t="n">
        <f aca="false">I112</f>
        <v>3218383.76</v>
      </c>
      <c r="M112" s="38" t="s">
        <v>67</v>
      </c>
      <c r="N112" s="75" t="s">
        <v>174</v>
      </c>
      <c r="O112" s="130" t="s">
        <v>94</v>
      </c>
      <c r="P112" s="76"/>
    </row>
    <row r="113" s="116" customFormat="true" ht="38.25" hidden="false" customHeight="false" outlineLevel="0" collapsed="false">
      <c r="A113" s="130" t="n">
        <f aca="false">A112+1</f>
        <v>66</v>
      </c>
      <c r="B113" s="131" t="s">
        <v>184</v>
      </c>
      <c r="C113" s="110" t="s">
        <v>172</v>
      </c>
      <c r="D113" s="77" t="s">
        <v>45</v>
      </c>
      <c r="E113" s="132" t="s">
        <v>185</v>
      </c>
      <c r="F113" s="130" t="s">
        <v>31</v>
      </c>
      <c r="G113" s="130" t="n">
        <v>4</v>
      </c>
      <c r="H113" s="107" t="n">
        <v>194910.57</v>
      </c>
      <c r="I113" s="79" t="n">
        <f aca="false">H113*G113</f>
        <v>779642.28</v>
      </c>
      <c r="J113" s="43" t="n">
        <v>0.2</v>
      </c>
      <c r="K113" s="79" t="n">
        <f aca="false">ROUND(I113*0.2,2)</f>
        <v>155928.46</v>
      </c>
      <c r="L113" s="80" t="n">
        <f aca="false">I113+K113</f>
        <v>935570.74</v>
      </c>
      <c r="M113" s="81" t="s">
        <v>47</v>
      </c>
      <c r="N113" s="130" t="s">
        <v>25</v>
      </c>
      <c r="O113" s="45" t="s">
        <v>33</v>
      </c>
      <c r="P113" s="76"/>
    </row>
    <row r="114" s="26" customFormat="true" ht="12.75" hidden="false" customHeight="false" outlineLevel="0" collapsed="false">
      <c r="A114" s="125"/>
      <c r="B114" s="126" t="s">
        <v>193</v>
      </c>
      <c r="C114" s="127"/>
      <c r="D114" s="127"/>
      <c r="E114" s="127"/>
      <c r="F114" s="128"/>
      <c r="G114" s="128"/>
      <c r="H114" s="95"/>
      <c r="I114" s="96"/>
      <c r="J114" s="97"/>
      <c r="K114" s="96"/>
      <c r="L114" s="96"/>
      <c r="M114" s="29"/>
      <c r="N114" s="128"/>
      <c r="O114" s="128"/>
      <c r="P114" s="129"/>
    </row>
    <row r="115" s="116" customFormat="true" ht="39" hidden="false" customHeight="true" outlineLevel="0" collapsed="false">
      <c r="A115" s="130" t="n">
        <f aca="false">A113+1</f>
        <v>67</v>
      </c>
      <c r="B115" s="131" t="s">
        <v>171</v>
      </c>
      <c r="C115" s="110" t="s">
        <v>172</v>
      </c>
      <c r="D115" s="77" t="s">
        <v>45</v>
      </c>
      <c r="E115" s="132" t="s">
        <v>173</v>
      </c>
      <c r="F115" s="130" t="s">
        <v>31</v>
      </c>
      <c r="G115" s="130" t="n">
        <v>1</v>
      </c>
      <c r="H115" s="107" t="n">
        <v>1495625.12</v>
      </c>
      <c r="I115" s="79" t="n">
        <f aca="false">H115*G115</f>
        <v>1495625.12</v>
      </c>
      <c r="J115" s="43" t="s">
        <v>53</v>
      </c>
      <c r="K115" s="78" t="s">
        <v>25</v>
      </c>
      <c r="L115" s="94" t="n">
        <f aca="false">I115</f>
        <v>1495625.12</v>
      </c>
      <c r="M115" s="38" t="s">
        <v>67</v>
      </c>
      <c r="N115" s="75" t="s">
        <v>174</v>
      </c>
      <c r="O115" s="130" t="s">
        <v>94</v>
      </c>
      <c r="P115" s="76"/>
    </row>
    <row r="116" s="116" customFormat="true" ht="38.25" hidden="false" customHeight="false" outlineLevel="0" collapsed="false">
      <c r="A116" s="130" t="n">
        <f aca="false">A115+1</f>
        <v>68</v>
      </c>
      <c r="B116" s="131" t="s">
        <v>180</v>
      </c>
      <c r="C116" s="110" t="s">
        <v>172</v>
      </c>
      <c r="D116" s="77" t="s">
        <v>45</v>
      </c>
      <c r="E116" s="132" t="s">
        <v>181</v>
      </c>
      <c r="F116" s="130" t="s">
        <v>31</v>
      </c>
      <c r="G116" s="130" t="n">
        <v>1</v>
      </c>
      <c r="H116" s="107" t="n">
        <v>362401.88</v>
      </c>
      <c r="I116" s="79" t="n">
        <f aca="false">H116</f>
        <v>362401.88</v>
      </c>
      <c r="J116" s="43" t="n">
        <v>0.2</v>
      </c>
      <c r="K116" s="79" t="n">
        <f aca="false">ROUND(I116*0.2,2)</f>
        <v>72480.38</v>
      </c>
      <c r="L116" s="80" t="n">
        <f aca="false">I116+K116</f>
        <v>434882.26</v>
      </c>
      <c r="M116" s="81" t="s">
        <v>47</v>
      </c>
      <c r="N116" s="130" t="s">
        <v>25</v>
      </c>
      <c r="O116" s="45" t="s">
        <v>33</v>
      </c>
      <c r="P116" s="76"/>
    </row>
    <row r="117" s="116" customFormat="true" ht="39" hidden="false" customHeight="true" outlineLevel="0" collapsed="false">
      <c r="A117" s="130" t="n">
        <f aca="false">A116+1</f>
        <v>69</v>
      </c>
      <c r="B117" s="131" t="s">
        <v>182</v>
      </c>
      <c r="C117" s="110" t="s">
        <v>172</v>
      </c>
      <c r="D117" s="77" t="s">
        <v>45</v>
      </c>
      <c r="E117" s="132" t="s">
        <v>183</v>
      </c>
      <c r="F117" s="130" t="s">
        <v>31</v>
      </c>
      <c r="G117" s="130" t="n">
        <v>4</v>
      </c>
      <c r="H117" s="107" t="n">
        <v>804595.94</v>
      </c>
      <c r="I117" s="111" t="n">
        <f aca="false">H117*G117</f>
        <v>3218383.76</v>
      </c>
      <c r="J117" s="43" t="s">
        <v>53</v>
      </c>
      <c r="K117" s="78" t="s">
        <v>25</v>
      </c>
      <c r="L117" s="94" t="n">
        <f aca="false">I117</f>
        <v>3218383.76</v>
      </c>
      <c r="M117" s="38" t="s">
        <v>67</v>
      </c>
      <c r="N117" s="75" t="s">
        <v>174</v>
      </c>
      <c r="O117" s="130" t="s">
        <v>94</v>
      </c>
      <c r="P117" s="76"/>
    </row>
    <row r="118" s="116" customFormat="true" ht="38.25" hidden="false" customHeight="false" outlineLevel="0" collapsed="false">
      <c r="A118" s="130" t="n">
        <f aca="false">A117+1</f>
        <v>70</v>
      </c>
      <c r="B118" s="131" t="s">
        <v>184</v>
      </c>
      <c r="C118" s="110" t="s">
        <v>172</v>
      </c>
      <c r="D118" s="77" t="s">
        <v>45</v>
      </c>
      <c r="E118" s="132" t="s">
        <v>185</v>
      </c>
      <c r="F118" s="130" t="s">
        <v>31</v>
      </c>
      <c r="G118" s="130" t="n">
        <v>4</v>
      </c>
      <c r="H118" s="107" t="n">
        <v>194910.57</v>
      </c>
      <c r="I118" s="79" t="n">
        <f aca="false">H118*G118</f>
        <v>779642.28</v>
      </c>
      <c r="J118" s="43" t="n">
        <v>0.2</v>
      </c>
      <c r="K118" s="79" t="n">
        <f aca="false">ROUND(I118*0.2,2)</f>
        <v>155928.46</v>
      </c>
      <c r="L118" s="80" t="n">
        <f aca="false">I118+K118</f>
        <v>935570.74</v>
      </c>
      <c r="M118" s="81" t="s">
        <v>47</v>
      </c>
      <c r="N118" s="130" t="s">
        <v>25</v>
      </c>
      <c r="O118" s="45" t="s">
        <v>33</v>
      </c>
      <c r="P118" s="76"/>
    </row>
    <row r="119" s="26" customFormat="true" ht="12.75" hidden="false" customHeight="false" outlineLevel="0" collapsed="false">
      <c r="A119" s="100"/>
      <c r="B119" s="126" t="s">
        <v>194</v>
      </c>
      <c r="C119" s="28"/>
      <c r="D119" s="28"/>
      <c r="E119" s="28"/>
      <c r="F119" s="30"/>
      <c r="G119" s="30"/>
      <c r="H119" s="95"/>
      <c r="I119" s="96"/>
      <c r="J119" s="97"/>
      <c r="K119" s="96"/>
      <c r="L119" s="96"/>
      <c r="M119" s="29"/>
      <c r="N119" s="30"/>
      <c r="O119" s="30"/>
      <c r="P119" s="74"/>
    </row>
    <row r="120" s="116" customFormat="true" ht="39" hidden="false" customHeight="true" outlineLevel="0" collapsed="false">
      <c r="A120" s="130" t="n">
        <f aca="false">A118+1</f>
        <v>71</v>
      </c>
      <c r="B120" s="131" t="s">
        <v>171</v>
      </c>
      <c r="C120" s="110" t="s">
        <v>172</v>
      </c>
      <c r="D120" s="77" t="s">
        <v>45</v>
      </c>
      <c r="E120" s="132" t="s">
        <v>173</v>
      </c>
      <c r="F120" s="130" t="s">
        <v>31</v>
      </c>
      <c r="G120" s="130" t="n">
        <v>1</v>
      </c>
      <c r="H120" s="107" t="n">
        <v>1495625.12</v>
      </c>
      <c r="I120" s="79" t="n">
        <f aca="false">H120*G120</f>
        <v>1495625.12</v>
      </c>
      <c r="J120" s="43" t="s">
        <v>53</v>
      </c>
      <c r="K120" s="78" t="s">
        <v>25</v>
      </c>
      <c r="L120" s="94" t="n">
        <f aca="false">I120</f>
        <v>1495625.12</v>
      </c>
      <c r="M120" s="38" t="s">
        <v>67</v>
      </c>
      <c r="N120" s="75" t="s">
        <v>174</v>
      </c>
      <c r="O120" s="130" t="s">
        <v>94</v>
      </c>
      <c r="P120" s="76"/>
    </row>
    <row r="121" s="116" customFormat="true" ht="38.25" hidden="false" customHeight="false" outlineLevel="0" collapsed="false">
      <c r="A121" s="130" t="n">
        <f aca="false">A120+1</f>
        <v>72</v>
      </c>
      <c r="B121" s="131" t="s">
        <v>180</v>
      </c>
      <c r="C121" s="110" t="s">
        <v>172</v>
      </c>
      <c r="D121" s="77" t="s">
        <v>45</v>
      </c>
      <c r="E121" s="132" t="s">
        <v>181</v>
      </c>
      <c r="F121" s="130" t="s">
        <v>31</v>
      </c>
      <c r="G121" s="130" t="n">
        <v>1</v>
      </c>
      <c r="H121" s="107" t="n">
        <v>362401.88</v>
      </c>
      <c r="I121" s="79" t="n">
        <f aca="false">H121*G121</f>
        <v>362401.88</v>
      </c>
      <c r="J121" s="43" t="n">
        <v>0.2</v>
      </c>
      <c r="K121" s="79" t="n">
        <f aca="false">ROUND(I121*0.2,2)</f>
        <v>72480.38</v>
      </c>
      <c r="L121" s="80" t="n">
        <f aca="false">I121+K121</f>
        <v>434882.26</v>
      </c>
      <c r="M121" s="81" t="s">
        <v>47</v>
      </c>
      <c r="N121" s="130" t="s">
        <v>25</v>
      </c>
      <c r="O121" s="45" t="s">
        <v>33</v>
      </c>
      <c r="P121" s="76"/>
    </row>
    <row r="122" s="116" customFormat="true" ht="39" hidden="false" customHeight="true" outlineLevel="0" collapsed="false">
      <c r="A122" s="130" t="n">
        <f aca="false">A121+1</f>
        <v>73</v>
      </c>
      <c r="B122" s="131" t="s">
        <v>182</v>
      </c>
      <c r="C122" s="110" t="s">
        <v>172</v>
      </c>
      <c r="D122" s="77" t="s">
        <v>45</v>
      </c>
      <c r="E122" s="132" t="s">
        <v>183</v>
      </c>
      <c r="F122" s="130" t="s">
        <v>31</v>
      </c>
      <c r="G122" s="130" t="n">
        <v>4</v>
      </c>
      <c r="H122" s="107" t="n">
        <v>804595.94</v>
      </c>
      <c r="I122" s="111" t="n">
        <f aca="false">H122*G122</f>
        <v>3218383.76</v>
      </c>
      <c r="J122" s="43" t="s">
        <v>53</v>
      </c>
      <c r="K122" s="78" t="s">
        <v>25</v>
      </c>
      <c r="L122" s="94" t="n">
        <f aca="false">I122</f>
        <v>3218383.76</v>
      </c>
      <c r="M122" s="38" t="s">
        <v>67</v>
      </c>
      <c r="N122" s="75" t="s">
        <v>174</v>
      </c>
      <c r="O122" s="130" t="s">
        <v>94</v>
      </c>
      <c r="P122" s="76"/>
    </row>
    <row r="123" s="116" customFormat="true" ht="38.25" hidden="false" customHeight="false" outlineLevel="0" collapsed="false">
      <c r="A123" s="130" t="n">
        <f aca="false">A122+1</f>
        <v>74</v>
      </c>
      <c r="B123" s="131" t="s">
        <v>184</v>
      </c>
      <c r="C123" s="110" t="s">
        <v>172</v>
      </c>
      <c r="D123" s="77" t="s">
        <v>45</v>
      </c>
      <c r="E123" s="132" t="s">
        <v>185</v>
      </c>
      <c r="F123" s="130" t="s">
        <v>31</v>
      </c>
      <c r="G123" s="130" t="n">
        <v>4</v>
      </c>
      <c r="H123" s="107" t="n">
        <v>194910.57</v>
      </c>
      <c r="I123" s="79" t="n">
        <f aca="false">H123*G123</f>
        <v>779642.28</v>
      </c>
      <c r="J123" s="43" t="n">
        <v>0.2</v>
      </c>
      <c r="K123" s="79" t="n">
        <f aca="false">ROUND(I123*0.2,2)</f>
        <v>155928.46</v>
      </c>
      <c r="L123" s="80" t="n">
        <f aca="false">I123+K123</f>
        <v>935570.74</v>
      </c>
      <c r="M123" s="81" t="s">
        <v>47</v>
      </c>
      <c r="N123" s="130" t="s">
        <v>25</v>
      </c>
      <c r="O123" s="45" t="s">
        <v>33</v>
      </c>
      <c r="P123" s="76"/>
    </row>
    <row r="124" s="26" customFormat="true" ht="12.75" hidden="false" customHeight="false" outlineLevel="0" collapsed="false">
      <c r="A124" s="125"/>
      <c r="B124" s="101" t="s">
        <v>195</v>
      </c>
      <c r="C124" s="127"/>
      <c r="D124" s="127"/>
      <c r="E124" s="127"/>
      <c r="F124" s="128"/>
      <c r="G124" s="128"/>
      <c r="H124" s="95"/>
      <c r="I124" s="96"/>
      <c r="J124" s="97"/>
      <c r="K124" s="96"/>
      <c r="L124" s="96"/>
      <c r="M124" s="29"/>
      <c r="N124" s="128"/>
      <c r="O124" s="128"/>
      <c r="P124" s="129"/>
    </row>
    <row r="125" s="116" customFormat="true" ht="39" hidden="false" customHeight="true" outlineLevel="0" collapsed="false">
      <c r="A125" s="130" t="n">
        <f aca="false">A123+1</f>
        <v>75</v>
      </c>
      <c r="B125" s="131" t="s">
        <v>171</v>
      </c>
      <c r="C125" s="110" t="s">
        <v>172</v>
      </c>
      <c r="D125" s="77" t="s">
        <v>45</v>
      </c>
      <c r="E125" s="132" t="s">
        <v>173</v>
      </c>
      <c r="F125" s="130" t="s">
        <v>31</v>
      </c>
      <c r="G125" s="130" t="n">
        <v>1</v>
      </c>
      <c r="H125" s="107" t="n">
        <v>1495625.12</v>
      </c>
      <c r="I125" s="79" t="n">
        <f aca="false">H125*G125</f>
        <v>1495625.12</v>
      </c>
      <c r="J125" s="43" t="s">
        <v>53</v>
      </c>
      <c r="K125" s="78" t="s">
        <v>25</v>
      </c>
      <c r="L125" s="94" t="n">
        <f aca="false">I125</f>
        <v>1495625.12</v>
      </c>
      <c r="M125" s="38" t="s">
        <v>67</v>
      </c>
      <c r="N125" s="75" t="s">
        <v>174</v>
      </c>
      <c r="O125" s="130" t="s">
        <v>94</v>
      </c>
      <c r="P125" s="76"/>
    </row>
    <row r="126" s="116" customFormat="true" ht="38.25" hidden="false" customHeight="false" outlineLevel="0" collapsed="false">
      <c r="A126" s="130" t="n">
        <f aca="false">A125+1</f>
        <v>76</v>
      </c>
      <c r="B126" s="131" t="s">
        <v>180</v>
      </c>
      <c r="C126" s="110" t="s">
        <v>172</v>
      </c>
      <c r="D126" s="77" t="s">
        <v>45</v>
      </c>
      <c r="E126" s="132" t="s">
        <v>181</v>
      </c>
      <c r="F126" s="130" t="s">
        <v>31</v>
      </c>
      <c r="G126" s="130" t="n">
        <v>1</v>
      </c>
      <c r="H126" s="107" t="n">
        <v>362401.88</v>
      </c>
      <c r="I126" s="79" t="n">
        <f aca="false">H126*G126</f>
        <v>362401.88</v>
      </c>
      <c r="J126" s="43" t="n">
        <v>0.2</v>
      </c>
      <c r="K126" s="79" t="n">
        <f aca="false">ROUND(I126*0.2,2)</f>
        <v>72480.38</v>
      </c>
      <c r="L126" s="80" t="n">
        <f aca="false">I126+K126</f>
        <v>434882.26</v>
      </c>
      <c r="M126" s="81" t="s">
        <v>47</v>
      </c>
      <c r="N126" s="130" t="s">
        <v>25</v>
      </c>
      <c r="O126" s="45" t="s">
        <v>33</v>
      </c>
      <c r="P126" s="76"/>
    </row>
    <row r="127" s="116" customFormat="true" ht="39" hidden="false" customHeight="true" outlineLevel="0" collapsed="false">
      <c r="A127" s="130" t="n">
        <f aca="false">A126+1</f>
        <v>77</v>
      </c>
      <c r="B127" s="131" t="s">
        <v>182</v>
      </c>
      <c r="C127" s="110" t="s">
        <v>172</v>
      </c>
      <c r="D127" s="77" t="s">
        <v>45</v>
      </c>
      <c r="E127" s="132" t="s">
        <v>183</v>
      </c>
      <c r="F127" s="130" t="s">
        <v>31</v>
      </c>
      <c r="G127" s="130" t="n">
        <v>4</v>
      </c>
      <c r="H127" s="107" t="n">
        <v>804595.94</v>
      </c>
      <c r="I127" s="111" t="n">
        <f aca="false">H127*G127</f>
        <v>3218383.76</v>
      </c>
      <c r="J127" s="43" t="s">
        <v>53</v>
      </c>
      <c r="K127" s="78" t="s">
        <v>25</v>
      </c>
      <c r="L127" s="80" t="n">
        <f aca="false">I127</f>
        <v>3218383.76</v>
      </c>
      <c r="M127" s="38" t="s">
        <v>67</v>
      </c>
      <c r="N127" s="75" t="s">
        <v>174</v>
      </c>
      <c r="O127" s="130" t="s">
        <v>94</v>
      </c>
      <c r="P127" s="76"/>
    </row>
    <row r="128" s="116" customFormat="true" ht="39" hidden="false" customHeight="true" outlineLevel="0" collapsed="false">
      <c r="A128" s="130" t="n">
        <f aca="false">A127+1</f>
        <v>78</v>
      </c>
      <c r="B128" s="131" t="s">
        <v>184</v>
      </c>
      <c r="C128" s="110" t="s">
        <v>172</v>
      </c>
      <c r="D128" s="77" t="s">
        <v>45</v>
      </c>
      <c r="E128" s="132" t="s">
        <v>185</v>
      </c>
      <c r="F128" s="130" t="s">
        <v>31</v>
      </c>
      <c r="G128" s="130" t="n">
        <v>4</v>
      </c>
      <c r="H128" s="107" t="n">
        <v>194910.57</v>
      </c>
      <c r="I128" s="79" t="n">
        <f aca="false">H128*G128</f>
        <v>779642.28</v>
      </c>
      <c r="J128" s="43" t="n">
        <v>0.2</v>
      </c>
      <c r="K128" s="79" t="n">
        <f aca="false">ROUND(I128*0.2,2)</f>
        <v>155928.46</v>
      </c>
      <c r="L128" s="80" t="n">
        <f aca="false">I128+K128</f>
        <v>935570.74</v>
      </c>
      <c r="M128" s="81" t="s">
        <v>47</v>
      </c>
      <c r="N128" s="130" t="s">
        <v>25</v>
      </c>
      <c r="O128" s="45" t="s">
        <v>33</v>
      </c>
      <c r="P128" s="76"/>
    </row>
    <row r="129" s="26" customFormat="true" ht="12.75" hidden="false" customHeight="false" outlineLevel="0" collapsed="false">
      <c r="A129" s="19" t="s">
        <v>196</v>
      </c>
      <c r="B129" s="20"/>
      <c r="C129" s="20"/>
      <c r="D129" s="20"/>
      <c r="E129" s="20"/>
      <c r="F129" s="22"/>
      <c r="G129" s="22"/>
      <c r="H129" s="98"/>
      <c r="I129" s="87"/>
      <c r="J129" s="99"/>
      <c r="K129" s="87"/>
      <c r="L129" s="87"/>
      <c r="M129" s="21"/>
      <c r="N129" s="22"/>
      <c r="O129" s="22"/>
      <c r="P129" s="71"/>
    </row>
    <row r="130" s="26" customFormat="true" ht="12.75" hidden="false" customHeight="false" outlineLevel="0" collapsed="false">
      <c r="A130" s="100"/>
      <c r="B130" s="101" t="s">
        <v>197</v>
      </c>
      <c r="C130" s="28"/>
      <c r="D130" s="28"/>
      <c r="E130" s="28"/>
      <c r="F130" s="30"/>
      <c r="G130" s="30"/>
      <c r="H130" s="95"/>
      <c r="I130" s="96"/>
      <c r="J130" s="97"/>
      <c r="K130" s="96"/>
      <c r="L130" s="96"/>
      <c r="M130" s="29"/>
      <c r="N130" s="30"/>
      <c r="O130" s="30"/>
      <c r="P130" s="74"/>
    </row>
    <row r="131" s="116" customFormat="true" ht="25.5" hidden="false" customHeight="false" outlineLevel="0" collapsed="false">
      <c r="A131" s="130" t="n">
        <f aca="false">A128+1</f>
        <v>79</v>
      </c>
      <c r="B131" s="118" t="s">
        <v>198</v>
      </c>
      <c r="C131" s="138" t="s">
        <v>199</v>
      </c>
      <c r="D131" s="77" t="s">
        <v>45</v>
      </c>
      <c r="E131" s="113" t="s">
        <v>200</v>
      </c>
      <c r="F131" s="117" t="s">
        <v>31</v>
      </c>
      <c r="G131" s="117" t="n">
        <v>8</v>
      </c>
      <c r="H131" s="107" t="n">
        <v>171378</v>
      </c>
      <c r="I131" s="79" t="n">
        <f aca="false">H131*G131</f>
        <v>1371024</v>
      </c>
      <c r="J131" s="43" t="s">
        <v>53</v>
      </c>
      <c r="K131" s="78" t="s">
        <v>25</v>
      </c>
      <c r="L131" s="94" t="n">
        <f aca="false">I131</f>
        <v>1371024</v>
      </c>
      <c r="M131" s="38" t="s">
        <v>201</v>
      </c>
      <c r="N131" s="141" t="s">
        <v>202</v>
      </c>
      <c r="O131" s="130" t="s">
        <v>94</v>
      </c>
      <c r="P131" s="118"/>
    </row>
    <row r="132" s="116" customFormat="true" ht="25.5" hidden="false" customHeight="false" outlineLevel="0" collapsed="false">
      <c r="A132" s="139" t="n">
        <f aca="false">A131+1</f>
        <v>80</v>
      </c>
      <c r="B132" s="138" t="s">
        <v>203</v>
      </c>
      <c r="C132" s="138" t="s">
        <v>199</v>
      </c>
      <c r="D132" s="77" t="s">
        <v>45</v>
      </c>
      <c r="E132" s="113" t="s">
        <v>204</v>
      </c>
      <c r="F132" s="139" t="s">
        <v>31</v>
      </c>
      <c r="G132" s="139" t="n">
        <v>1</v>
      </c>
      <c r="H132" s="107" t="n">
        <v>111667</v>
      </c>
      <c r="I132" s="79" t="n">
        <f aca="false">H132*G132</f>
        <v>111667</v>
      </c>
      <c r="J132" s="43" t="s">
        <v>53</v>
      </c>
      <c r="K132" s="78" t="s">
        <v>25</v>
      </c>
      <c r="L132" s="94" t="n">
        <f aca="false">I132</f>
        <v>111667</v>
      </c>
      <c r="M132" s="38" t="s">
        <v>201</v>
      </c>
      <c r="N132" s="141" t="s">
        <v>205</v>
      </c>
      <c r="O132" s="130" t="s">
        <v>94</v>
      </c>
      <c r="P132" s="118"/>
    </row>
    <row r="133" s="116" customFormat="true" ht="25.5" hidden="false" customHeight="false" outlineLevel="0" collapsed="false">
      <c r="A133" s="139" t="n">
        <f aca="false">A132+1</f>
        <v>81</v>
      </c>
      <c r="B133" s="138" t="s">
        <v>206</v>
      </c>
      <c r="C133" s="138" t="s">
        <v>199</v>
      </c>
      <c r="D133" s="77" t="s">
        <v>45</v>
      </c>
      <c r="E133" s="113" t="s">
        <v>207</v>
      </c>
      <c r="F133" s="139" t="s">
        <v>31</v>
      </c>
      <c r="G133" s="139" t="n">
        <v>1</v>
      </c>
      <c r="H133" s="107" t="n">
        <v>213000</v>
      </c>
      <c r="I133" s="79" t="n">
        <f aca="false">H133*G133</f>
        <v>213000</v>
      </c>
      <c r="J133" s="43" t="s">
        <v>53</v>
      </c>
      <c r="K133" s="78" t="s">
        <v>25</v>
      </c>
      <c r="L133" s="94" t="n">
        <f aca="false">I133</f>
        <v>213000</v>
      </c>
      <c r="M133" s="38" t="s">
        <v>201</v>
      </c>
      <c r="N133" s="141" t="s">
        <v>202</v>
      </c>
      <c r="O133" s="130" t="s">
        <v>94</v>
      </c>
      <c r="P133" s="118"/>
    </row>
    <row r="134" s="116" customFormat="true" ht="34.5" hidden="false" customHeight="true" outlineLevel="0" collapsed="false">
      <c r="A134" s="139" t="n">
        <f aca="false">A133+1</f>
        <v>82</v>
      </c>
      <c r="B134" s="138" t="s">
        <v>208</v>
      </c>
      <c r="C134" s="138" t="s">
        <v>199</v>
      </c>
      <c r="D134" s="77" t="s">
        <v>45</v>
      </c>
      <c r="E134" s="113" t="s">
        <v>209</v>
      </c>
      <c r="F134" s="139" t="s">
        <v>31</v>
      </c>
      <c r="G134" s="139" t="n">
        <v>7</v>
      </c>
      <c r="H134" s="107" t="n">
        <v>120292</v>
      </c>
      <c r="I134" s="79" t="n">
        <f aca="false">H134*G134</f>
        <v>842044</v>
      </c>
      <c r="J134" s="43" t="s">
        <v>53</v>
      </c>
      <c r="K134" s="78" t="s">
        <v>25</v>
      </c>
      <c r="L134" s="94" t="n">
        <f aca="false">I134</f>
        <v>842044</v>
      </c>
      <c r="M134" s="38" t="s">
        <v>201</v>
      </c>
      <c r="N134" s="141" t="s">
        <v>210</v>
      </c>
      <c r="O134" s="130" t="s">
        <v>94</v>
      </c>
      <c r="P134" s="118"/>
    </row>
    <row r="135" s="116" customFormat="true" ht="33" hidden="false" customHeight="true" outlineLevel="0" collapsed="false">
      <c r="A135" s="139" t="n">
        <f aca="false">A134+1</f>
        <v>83</v>
      </c>
      <c r="B135" s="138" t="s">
        <v>211</v>
      </c>
      <c r="C135" s="138" t="s">
        <v>199</v>
      </c>
      <c r="D135" s="77" t="s">
        <v>45</v>
      </c>
      <c r="E135" s="113" t="s">
        <v>212</v>
      </c>
      <c r="F135" s="139" t="s">
        <v>31</v>
      </c>
      <c r="G135" s="139" t="n">
        <v>7</v>
      </c>
      <c r="H135" s="107" t="n">
        <v>31133</v>
      </c>
      <c r="I135" s="79" t="n">
        <f aca="false">H135*G135</f>
        <v>217931</v>
      </c>
      <c r="J135" s="43" t="s">
        <v>53</v>
      </c>
      <c r="K135" s="78" t="s">
        <v>25</v>
      </c>
      <c r="L135" s="94" t="n">
        <f aca="false">I135</f>
        <v>217931</v>
      </c>
      <c r="M135" s="38" t="s">
        <v>201</v>
      </c>
      <c r="N135" s="141" t="s">
        <v>213</v>
      </c>
      <c r="O135" s="130" t="s">
        <v>94</v>
      </c>
      <c r="P135" s="118"/>
    </row>
    <row r="136" s="116" customFormat="true" ht="33.75" hidden="false" customHeight="true" outlineLevel="0" collapsed="false">
      <c r="A136" s="139" t="n">
        <f aca="false">A135+1</f>
        <v>84</v>
      </c>
      <c r="B136" s="138" t="s">
        <v>214</v>
      </c>
      <c r="C136" s="138" t="s">
        <v>215</v>
      </c>
      <c r="D136" s="77" t="s">
        <v>45</v>
      </c>
      <c r="E136" s="113" t="s">
        <v>216</v>
      </c>
      <c r="F136" s="139" t="s">
        <v>31</v>
      </c>
      <c r="G136" s="139" t="n">
        <v>1</v>
      </c>
      <c r="H136" s="107" t="n">
        <v>15167</v>
      </c>
      <c r="I136" s="79" t="n">
        <f aca="false">H136*G136</f>
        <v>15167</v>
      </c>
      <c r="J136" s="43" t="s">
        <v>53</v>
      </c>
      <c r="K136" s="78" t="s">
        <v>25</v>
      </c>
      <c r="L136" s="94" t="n">
        <f aca="false">I136</f>
        <v>15167</v>
      </c>
      <c r="M136" s="38" t="s">
        <v>201</v>
      </c>
      <c r="N136" s="141" t="s">
        <v>217</v>
      </c>
      <c r="O136" s="130" t="s">
        <v>94</v>
      </c>
      <c r="P136" s="118"/>
    </row>
    <row r="137" s="116" customFormat="true" ht="27.75" hidden="false" customHeight="true" outlineLevel="0" collapsed="false">
      <c r="A137" s="139" t="n">
        <f aca="false">A136+1</f>
        <v>85</v>
      </c>
      <c r="B137" s="138" t="s">
        <v>218</v>
      </c>
      <c r="C137" s="138" t="s">
        <v>215</v>
      </c>
      <c r="D137" s="77" t="s">
        <v>45</v>
      </c>
      <c r="E137" s="113" t="s">
        <v>219</v>
      </c>
      <c r="F137" s="139" t="s">
        <v>31</v>
      </c>
      <c r="G137" s="139" t="n">
        <v>3</v>
      </c>
      <c r="H137" s="107" t="n">
        <v>4000</v>
      </c>
      <c r="I137" s="79" t="n">
        <f aca="false">H137*G137</f>
        <v>12000</v>
      </c>
      <c r="J137" s="43" t="s">
        <v>53</v>
      </c>
      <c r="K137" s="78" t="s">
        <v>25</v>
      </c>
      <c r="L137" s="94" t="n">
        <f aca="false">I137</f>
        <v>12000</v>
      </c>
      <c r="M137" s="38" t="s">
        <v>201</v>
      </c>
      <c r="N137" s="141" t="s">
        <v>217</v>
      </c>
      <c r="O137" s="130" t="s">
        <v>94</v>
      </c>
      <c r="P137" s="118"/>
    </row>
    <row r="138" s="26" customFormat="true" ht="12.75" hidden="false" customHeight="false" outlineLevel="0" collapsed="false">
      <c r="A138" s="19" t="s">
        <v>220</v>
      </c>
      <c r="B138" s="20"/>
      <c r="C138" s="20"/>
      <c r="D138" s="20"/>
      <c r="E138" s="20"/>
      <c r="F138" s="22"/>
      <c r="G138" s="22"/>
      <c r="H138" s="98"/>
      <c r="I138" s="87"/>
      <c r="J138" s="99"/>
      <c r="K138" s="87"/>
      <c r="L138" s="87"/>
      <c r="M138" s="21"/>
      <c r="N138" s="22"/>
      <c r="O138" s="22"/>
      <c r="P138" s="71"/>
    </row>
    <row r="139" s="26" customFormat="true" ht="12.75" hidden="false" customHeight="false" outlineLevel="0" collapsed="false">
      <c r="A139" s="100"/>
      <c r="B139" s="101" t="s">
        <v>221</v>
      </c>
      <c r="C139" s="28"/>
      <c r="D139" s="28"/>
      <c r="E139" s="28"/>
      <c r="F139" s="30"/>
      <c r="G139" s="30"/>
      <c r="H139" s="95"/>
      <c r="I139" s="96"/>
      <c r="J139" s="97"/>
      <c r="K139" s="96"/>
      <c r="L139" s="96"/>
      <c r="M139" s="29"/>
      <c r="N139" s="30"/>
      <c r="O139" s="30"/>
      <c r="P139" s="74"/>
    </row>
    <row r="140" s="116" customFormat="true" ht="86.25" hidden="false" customHeight="true" outlineLevel="0" collapsed="false">
      <c r="A140" s="119" t="n">
        <f aca="false">A137+1</f>
        <v>86</v>
      </c>
      <c r="B140" s="142" t="s">
        <v>222</v>
      </c>
      <c r="C140" s="110" t="s">
        <v>223</v>
      </c>
      <c r="D140" s="77" t="s">
        <v>45</v>
      </c>
      <c r="E140" s="113" t="s">
        <v>224</v>
      </c>
      <c r="F140" s="117" t="s">
        <v>31</v>
      </c>
      <c r="G140" s="117" t="n">
        <v>256</v>
      </c>
      <c r="H140" s="107" t="n">
        <v>4151</v>
      </c>
      <c r="I140" s="79" t="n">
        <f aca="false">H140*G140</f>
        <v>1062656</v>
      </c>
      <c r="J140" s="43" t="s">
        <v>53</v>
      </c>
      <c r="K140" s="78" t="s">
        <v>25</v>
      </c>
      <c r="L140" s="94" t="n">
        <f aca="false">I140</f>
        <v>1062656</v>
      </c>
      <c r="M140" s="38" t="s">
        <v>225</v>
      </c>
      <c r="N140" s="141" t="s">
        <v>226</v>
      </c>
      <c r="O140" s="130" t="s">
        <v>94</v>
      </c>
      <c r="P140" s="118" t="s">
        <v>227</v>
      </c>
    </row>
    <row r="141" s="116" customFormat="true" ht="38.25" hidden="false" customHeight="false" outlineLevel="0" collapsed="false">
      <c r="A141" s="139" t="n">
        <f aca="false">A140+1</f>
        <v>87</v>
      </c>
      <c r="B141" s="143" t="s">
        <v>228</v>
      </c>
      <c r="C141" s="110" t="s">
        <v>223</v>
      </c>
      <c r="D141" s="77" t="s">
        <v>45</v>
      </c>
      <c r="E141" s="113" t="s">
        <v>229</v>
      </c>
      <c r="F141" s="139" t="s">
        <v>31</v>
      </c>
      <c r="G141" s="139" t="n">
        <v>8</v>
      </c>
      <c r="H141" s="107" t="n">
        <v>3754</v>
      </c>
      <c r="I141" s="79" t="n">
        <f aca="false">H141*G141</f>
        <v>30032</v>
      </c>
      <c r="J141" s="43" t="n">
        <v>0.2</v>
      </c>
      <c r="K141" s="79" t="n">
        <f aca="false">ROUND(I141*0.2,2)</f>
        <v>6006.4</v>
      </c>
      <c r="L141" s="80" t="n">
        <f aca="false">I141+K141</f>
        <v>36038.4</v>
      </c>
      <c r="M141" s="81" t="s">
        <v>47</v>
      </c>
      <c r="N141" s="139" t="s">
        <v>25</v>
      </c>
      <c r="O141" s="130" t="s">
        <v>94</v>
      </c>
      <c r="P141" s="118"/>
    </row>
    <row r="142" s="116" customFormat="true" ht="12.75" hidden="false" customHeight="false" outlineLevel="0" collapsed="false">
      <c r="A142" s="19" t="s">
        <v>230</v>
      </c>
      <c r="B142" s="20"/>
      <c r="C142" s="20"/>
      <c r="D142" s="20"/>
      <c r="E142" s="20"/>
      <c r="F142" s="22"/>
      <c r="G142" s="22"/>
      <c r="H142" s="98"/>
      <c r="I142" s="87"/>
      <c r="J142" s="99"/>
      <c r="K142" s="87"/>
      <c r="L142" s="87"/>
      <c r="M142" s="21"/>
      <c r="N142" s="22"/>
      <c r="O142" s="22"/>
      <c r="P142" s="71"/>
    </row>
    <row r="143" s="116" customFormat="true" ht="12.75" hidden="false" customHeight="false" outlineLevel="0" collapsed="false">
      <c r="A143" s="100"/>
      <c r="B143" s="101" t="s">
        <v>43</v>
      </c>
      <c r="C143" s="28"/>
      <c r="D143" s="28"/>
      <c r="E143" s="28"/>
      <c r="F143" s="30"/>
      <c r="G143" s="30"/>
      <c r="H143" s="95"/>
      <c r="I143" s="96"/>
      <c r="J143" s="97"/>
      <c r="K143" s="96"/>
      <c r="L143" s="96"/>
      <c r="M143" s="29"/>
      <c r="N143" s="30"/>
      <c r="O143" s="30"/>
      <c r="P143" s="74"/>
    </row>
    <row r="144" s="116" customFormat="true" ht="51" hidden="false" customHeight="false" outlineLevel="0" collapsed="false">
      <c r="A144" s="119" t="n">
        <f aca="false">A141+1</f>
        <v>88</v>
      </c>
      <c r="B144" s="36" t="s">
        <v>25</v>
      </c>
      <c r="C144" s="144" t="s">
        <v>231</v>
      </c>
      <c r="D144" s="77" t="s">
        <v>45</v>
      </c>
      <c r="E144" s="145" t="s">
        <v>232</v>
      </c>
      <c r="F144" s="75" t="s">
        <v>31</v>
      </c>
      <c r="G144" s="130" t="n">
        <v>250</v>
      </c>
      <c r="H144" s="107" t="n">
        <v>22622</v>
      </c>
      <c r="I144" s="79" t="n">
        <f aca="false">H144*G144</f>
        <v>5655500</v>
      </c>
      <c r="J144" s="43" t="n">
        <v>0.2</v>
      </c>
      <c r="K144" s="79" t="n">
        <f aca="false">ROUND(I144*0.2,2)</f>
        <v>1131100</v>
      </c>
      <c r="L144" s="80" t="n">
        <f aca="false">I144+K144</f>
        <v>6786600</v>
      </c>
      <c r="M144" s="81" t="s">
        <v>47</v>
      </c>
      <c r="N144" s="130" t="s">
        <v>25</v>
      </c>
      <c r="O144" s="45" t="s">
        <v>33</v>
      </c>
      <c r="P144" s="118"/>
    </row>
    <row r="145" s="116" customFormat="true" ht="42" hidden="false" customHeight="true" outlineLevel="0" collapsed="false">
      <c r="A145" s="139" t="n">
        <f aca="false">A144+1</f>
        <v>89</v>
      </c>
      <c r="B145" s="36" t="s">
        <v>25</v>
      </c>
      <c r="C145" s="146" t="s">
        <v>231</v>
      </c>
      <c r="D145" s="77" t="s">
        <v>45</v>
      </c>
      <c r="E145" s="76" t="s">
        <v>233</v>
      </c>
      <c r="F145" s="75" t="s">
        <v>31</v>
      </c>
      <c r="G145" s="147" t="n">
        <v>500</v>
      </c>
      <c r="H145" s="107" t="n">
        <v>350</v>
      </c>
      <c r="I145" s="79" t="n">
        <f aca="false">H145*G145</f>
        <v>175000</v>
      </c>
      <c r="J145" s="43" t="n">
        <v>0.2</v>
      </c>
      <c r="K145" s="79" t="n">
        <f aca="false">ROUND(I145*0.2,2)</f>
        <v>35000</v>
      </c>
      <c r="L145" s="80" t="n">
        <f aca="false">I145+K145</f>
        <v>210000</v>
      </c>
      <c r="M145" s="81" t="s">
        <v>47</v>
      </c>
      <c r="N145" s="147" t="s">
        <v>25</v>
      </c>
      <c r="O145" s="45" t="s">
        <v>33</v>
      </c>
      <c r="P145" s="148"/>
    </row>
    <row r="146" s="116" customFormat="true" ht="12.75" hidden="false" customHeight="false" outlineLevel="0" collapsed="false">
      <c r="A146" s="19" t="s">
        <v>23</v>
      </c>
      <c r="B146" s="20"/>
      <c r="C146" s="20"/>
      <c r="D146" s="20"/>
      <c r="E146" s="20"/>
      <c r="F146" s="22"/>
      <c r="G146" s="22"/>
      <c r="H146" s="98"/>
      <c r="I146" s="87"/>
      <c r="J146" s="99"/>
      <c r="K146" s="87"/>
      <c r="L146" s="87"/>
      <c r="M146" s="21"/>
      <c r="N146" s="22"/>
      <c r="O146" s="22"/>
      <c r="P146" s="71"/>
    </row>
    <row r="147" s="116" customFormat="true" ht="12.75" hidden="false" customHeight="false" outlineLevel="0" collapsed="false">
      <c r="A147" s="100"/>
      <c r="B147" s="101" t="s">
        <v>234</v>
      </c>
      <c r="C147" s="28"/>
      <c r="D147" s="28"/>
      <c r="E147" s="28"/>
      <c r="F147" s="30"/>
      <c r="G147" s="30"/>
      <c r="H147" s="95"/>
      <c r="I147" s="96"/>
      <c r="J147" s="97"/>
      <c r="K147" s="96"/>
      <c r="L147" s="96"/>
      <c r="M147" s="29"/>
      <c r="N147" s="30"/>
      <c r="O147" s="30"/>
      <c r="P147" s="74"/>
    </row>
    <row r="148" s="116" customFormat="true" ht="38.25" hidden="false" customHeight="false" outlineLevel="0" collapsed="false">
      <c r="A148" s="149" t="n">
        <f aca="false">A145+1</f>
        <v>90</v>
      </c>
      <c r="B148" s="36" t="s">
        <v>25</v>
      </c>
      <c r="C148" s="150" t="s">
        <v>235</v>
      </c>
      <c r="D148" s="77" t="s">
        <v>45</v>
      </c>
      <c r="E148" s="102" t="s">
        <v>236</v>
      </c>
      <c r="F148" s="133" t="s">
        <v>31</v>
      </c>
      <c r="G148" s="133" t="n">
        <v>1</v>
      </c>
      <c r="H148" s="137" t="n">
        <v>473333</v>
      </c>
      <c r="I148" s="79" t="n">
        <f aca="false">H148*G148</f>
        <v>473333</v>
      </c>
      <c r="J148" s="43" t="s">
        <v>53</v>
      </c>
      <c r="K148" s="78" t="s">
        <v>25</v>
      </c>
      <c r="L148" s="94" t="n">
        <f aca="false">I148</f>
        <v>473333</v>
      </c>
      <c r="M148" s="38" t="s">
        <v>67</v>
      </c>
      <c r="N148" s="39" t="s">
        <v>237</v>
      </c>
      <c r="O148" s="45" t="s">
        <v>33</v>
      </c>
      <c r="P148" s="114" t="s">
        <v>238</v>
      </c>
    </row>
    <row r="149" s="116" customFormat="true" ht="41.25" hidden="false" customHeight="true" outlineLevel="0" collapsed="false">
      <c r="A149" s="149" t="n">
        <f aca="false">A148+1</f>
        <v>91</v>
      </c>
      <c r="B149" s="36" t="s">
        <v>25</v>
      </c>
      <c r="C149" s="150" t="s">
        <v>235</v>
      </c>
      <c r="D149" s="77" t="s">
        <v>45</v>
      </c>
      <c r="E149" s="102" t="s">
        <v>239</v>
      </c>
      <c r="F149" s="133" t="s">
        <v>31</v>
      </c>
      <c r="G149" s="133" t="n">
        <v>1</v>
      </c>
      <c r="H149" s="137" t="n">
        <v>157667</v>
      </c>
      <c r="I149" s="79" t="n">
        <f aca="false">H149*G149</f>
        <v>157667</v>
      </c>
      <c r="J149" s="43" t="s">
        <v>53</v>
      </c>
      <c r="K149" s="78" t="s">
        <v>25</v>
      </c>
      <c r="L149" s="94" t="n">
        <f aca="false">I149</f>
        <v>157667</v>
      </c>
      <c r="M149" s="38" t="s">
        <v>67</v>
      </c>
      <c r="N149" s="39" t="s">
        <v>237</v>
      </c>
      <c r="O149" s="45" t="s">
        <v>33</v>
      </c>
      <c r="P149" s="114" t="s">
        <v>238</v>
      </c>
    </row>
    <row r="150" s="116" customFormat="true" ht="58.5" hidden="false" customHeight="true" outlineLevel="0" collapsed="false">
      <c r="A150" s="149" t="n">
        <f aca="false">A149+1</f>
        <v>92</v>
      </c>
      <c r="B150" s="36" t="s">
        <v>25</v>
      </c>
      <c r="C150" s="151" t="s">
        <v>235</v>
      </c>
      <c r="D150" s="77" t="s">
        <v>45</v>
      </c>
      <c r="E150" s="102" t="s">
        <v>240</v>
      </c>
      <c r="F150" s="133" t="s">
        <v>31</v>
      </c>
      <c r="G150" s="133" t="n">
        <v>1</v>
      </c>
      <c r="H150" s="137" t="n">
        <v>157667</v>
      </c>
      <c r="I150" s="79" t="n">
        <f aca="false">H150*G150</f>
        <v>157667</v>
      </c>
      <c r="J150" s="43" t="s">
        <v>53</v>
      </c>
      <c r="K150" s="78" t="s">
        <v>25</v>
      </c>
      <c r="L150" s="94" t="n">
        <f aca="false">I150</f>
        <v>157667</v>
      </c>
      <c r="M150" s="38" t="s">
        <v>67</v>
      </c>
      <c r="N150" s="152" t="s">
        <v>237</v>
      </c>
      <c r="O150" s="45" t="s">
        <v>33</v>
      </c>
      <c r="P150" s="114" t="s">
        <v>238</v>
      </c>
    </row>
    <row r="151" s="116" customFormat="true" ht="38.25" hidden="false" customHeight="false" outlineLevel="0" collapsed="false">
      <c r="A151" s="149" t="n">
        <f aca="false">A150+1</f>
        <v>93</v>
      </c>
      <c r="B151" s="36" t="s">
        <v>25</v>
      </c>
      <c r="C151" s="150" t="s">
        <v>235</v>
      </c>
      <c r="D151" s="77" t="s">
        <v>45</v>
      </c>
      <c r="E151" s="102" t="s">
        <v>241</v>
      </c>
      <c r="F151" s="133" t="s">
        <v>31</v>
      </c>
      <c r="G151" s="133" t="n">
        <v>1</v>
      </c>
      <c r="H151" s="137" t="n">
        <v>111667</v>
      </c>
      <c r="I151" s="79" t="n">
        <f aca="false">H151*G151</f>
        <v>111667</v>
      </c>
      <c r="J151" s="43" t="s">
        <v>53</v>
      </c>
      <c r="K151" s="78" t="s">
        <v>25</v>
      </c>
      <c r="L151" s="94" t="n">
        <f aca="false">I151</f>
        <v>111667</v>
      </c>
      <c r="M151" s="38" t="s">
        <v>67</v>
      </c>
      <c r="N151" s="39" t="s">
        <v>237</v>
      </c>
      <c r="O151" s="45" t="s">
        <v>33</v>
      </c>
      <c r="P151" s="114" t="s">
        <v>238</v>
      </c>
    </row>
    <row r="152" s="116" customFormat="true" ht="44.25" hidden="false" customHeight="true" outlineLevel="0" collapsed="false">
      <c r="A152" s="149" t="n">
        <f aca="false">A151+1</f>
        <v>94</v>
      </c>
      <c r="B152" s="36" t="s">
        <v>25</v>
      </c>
      <c r="C152" s="150" t="s">
        <v>235</v>
      </c>
      <c r="D152" s="77" t="s">
        <v>45</v>
      </c>
      <c r="E152" s="102" t="s">
        <v>242</v>
      </c>
      <c r="F152" s="133" t="s">
        <v>31</v>
      </c>
      <c r="G152" s="133" t="n">
        <v>1</v>
      </c>
      <c r="H152" s="137" t="n">
        <v>143333</v>
      </c>
      <c r="I152" s="79" t="n">
        <f aca="false">H152*G152</f>
        <v>143333</v>
      </c>
      <c r="J152" s="43" t="s">
        <v>53</v>
      </c>
      <c r="K152" s="78" t="s">
        <v>25</v>
      </c>
      <c r="L152" s="94" t="n">
        <f aca="false">I152</f>
        <v>143333</v>
      </c>
      <c r="M152" s="38" t="s">
        <v>67</v>
      </c>
      <c r="N152" s="39" t="s">
        <v>237</v>
      </c>
      <c r="O152" s="45" t="s">
        <v>33</v>
      </c>
      <c r="P152" s="114" t="s">
        <v>238</v>
      </c>
    </row>
    <row r="153" s="116" customFormat="true" ht="38.25" hidden="false" customHeight="false" outlineLevel="0" collapsed="false">
      <c r="A153" s="149" t="n">
        <f aca="false">A152+1</f>
        <v>95</v>
      </c>
      <c r="B153" s="36" t="s">
        <v>25</v>
      </c>
      <c r="C153" s="150" t="s">
        <v>235</v>
      </c>
      <c r="D153" s="77" t="s">
        <v>45</v>
      </c>
      <c r="E153" s="102" t="s">
        <v>243</v>
      </c>
      <c r="F153" s="133" t="s">
        <v>31</v>
      </c>
      <c r="G153" s="133" t="n">
        <v>1</v>
      </c>
      <c r="H153" s="153" t="n">
        <v>133333</v>
      </c>
      <c r="I153" s="79" t="n">
        <f aca="false">H153*G153</f>
        <v>133333</v>
      </c>
      <c r="J153" s="43" t="s">
        <v>53</v>
      </c>
      <c r="K153" s="78" t="s">
        <v>25</v>
      </c>
      <c r="L153" s="94" t="n">
        <f aca="false">I153</f>
        <v>133333</v>
      </c>
      <c r="M153" s="38" t="s">
        <v>67</v>
      </c>
      <c r="N153" s="39" t="s">
        <v>237</v>
      </c>
      <c r="O153" s="45" t="s">
        <v>33</v>
      </c>
      <c r="P153" s="114" t="s">
        <v>238</v>
      </c>
    </row>
    <row r="154" s="26" customFormat="true" ht="12.75" hidden="false" customHeight="false" outlineLevel="0" collapsed="false">
      <c r="A154" s="19" t="s">
        <v>244</v>
      </c>
      <c r="B154" s="20"/>
      <c r="C154" s="20"/>
      <c r="D154" s="20"/>
      <c r="E154" s="20"/>
      <c r="F154" s="22"/>
      <c r="G154" s="22"/>
      <c r="H154" s="22"/>
      <c r="I154" s="69"/>
      <c r="J154" s="24"/>
      <c r="K154" s="69"/>
      <c r="L154" s="69"/>
      <c r="M154" s="154"/>
      <c r="N154" s="155"/>
      <c r="O154" s="155"/>
      <c r="P154" s="71"/>
    </row>
    <row r="155" s="26" customFormat="true" ht="12.75" hidden="false" customHeight="false" outlineLevel="0" collapsed="false">
      <c r="A155" s="27"/>
      <c r="B155" s="28" t="s">
        <v>88</v>
      </c>
      <c r="C155" s="28"/>
      <c r="D155" s="28"/>
      <c r="E155" s="28"/>
      <c r="F155" s="30"/>
      <c r="G155" s="30"/>
      <c r="H155" s="30"/>
      <c r="I155" s="72"/>
      <c r="J155" s="32"/>
      <c r="K155" s="72"/>
      <c r="L155" s="72"/>
      <c r="M155" s="156"/>
      <c r="N155" s="100"/>
      <c r="O155" s="100"/>
      <c r="P155" s="157"/>
    </row>
    <row r="156" s="53" customFormat="true" ht="42" hidden="false" customHeight="true" outlineLevel="0" collapsed="false">
      <c r="A156" s="75" t="n">
        <f aca="false">A153+1</f>
        <v>96</v>
      </c>
      <c r="B156" s="158" t="n">
        <v>2900001833585</v>
      </c>
      <c r="C156" s="76" t="s">
        <v>245</v>
      </c>
      <c r="D156" s="77" t="s">
        <v>45</v>
      </c>
      <c r="E156" s="76" t="s">
        <v>246</v>
      </c>
      <c r="F156" s="75" t="s">
        <v>31</v>
      </c>
      <c r="G156" s="75" t="n">
        <v>1</v>
      </c>
      <c r="H156" s="79" t="n">
        <v>95100</v>
      </c>
      <c r="I156" s="79" t="n">
        <f aca="false">H156*G156</f>
        <v>95100</v>
      </c>
      <c r="J156" s="43" t="s">
        <v>53</v>
      </c>
      <c r="K156" s="78" t="s">
        <v>25</v>
      </c>
      <c r="L156" s="94" t="n">
        <f aca="false">I156</f>
        <v>95100</v>
      </c>
      <c r="M156" s="38" t="s">
        <v>67</v>
      </c>
      <c r="N156" s="75" t="s">
        <v>247</v>
      </c>
      <c r="O156" s="45" t="s">
        <v>94</v>
      </c>
      <c r="P156" s="159"/>
    </row>
    <row r="157" s="53" customFormat="true" ht="40.5" hidden="false" customHeight="true" outlineLevel="0" collapsed="false">
      <c r="A157" s="149" t="n">
        <f aca="false">A156+1</f>
        <v>97</v>
      </c>
      <c r="B157" s="158" t="n">
        <v>2900001833554</v>
      </c>
      <c r="C157" s="76" t="s">
        <v>245</v>
      </c>
      <c r="D157" s="77" t="s">
        <v>45</v>
      </c>
      <c r="E157" s="76" t="s">
        <v>248</v>
      </c>
      <c r="F157" s="75" t="s">
        <v>31</v>
      </c>
      <c r="G157" s="75" t="n">
        <v>1</v>
      </c>
      <c r="H157" s="79" t="n">
        <v>206000</v>
      </c>
      <c r="I157" s="79" t="n">
        <f aca="false">H157*G157</f>
        <v>206000</v>
      </c>
      <c r="J157" s="43" t="s">
        <v>53</v>
      </c>
      <c r="K157" s="78" t="s">
        <v>25</v>
      </c>
      <c r="L157" s="94" t="n">
        <f aca="false">I157</f>
        <v>206000</v>
      </c>
      <c r="M157" s="38" t="s">
        <v>67</v>
      </c>
      <c r="N157" s="75" t="s">
        <v>247</v>
      </c>
      <c r="O157" s="45" t="s">
        <v>94</v>
      </c>
      <c r="P157" s="159"/>
    </row>
    <row r="158" s="168" customFormat="true" ht="15.75" hidden="false" customHeight="false" outlineLevel="0" collapsed="false">
      <c r="A158" s="160"/>
      <c r="B158" s="161"/>
      <c r="C158" s="161"/>
      <c r="D158" s="161"/>
      <c r="E158" s="161"/>
      <c r="F158" s="162"/>
      <c r="G158" s="162"/>
      <c r="H158" s="163" t="s">
        <v>249</v>
      </c>
      <c r="I158" s="164" t="n">
        <f aca="false">SUM(I7:I157)</f>
        <v>144869468.79</v>
      </c>
      <c r="J158" s="164"/>
      <c r="K158" s="164" t="n">
        <f aca="false">SUM(K7:K157)</f>
        <v>7837651.53</v>
      </c>
      <c r="L158" s="164" t="n">
        <f aca="false">SUM(L7:L157)</f>
        <v>152707120.32</v>
      </c>
      <c r="M158" s="165"/>
      <c r="N158" s="166"/>
      <c r="O158" s="166"/>
      <c r="P158" s="167"/>
    </row>
    <row r="159" s="53" customFormat="true" ht="52.5" hidden="false" customHeight="true" outlineLevel="0" collapsed="false">
      <c r="A159" s="68" t="s">
        <v>250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="26" customFormat="true" ht="12.75" hidden="false" customHeight="false" outlineLevel="0" collapsed="false">
      <c r="A160" s="19" t="s">
        <v>74</v>
      </c>
      <c r="B160" s="20"/>
      <c r="C160" s="20"/>
      <c r="D160" s="20"/>
      <c r="E160" s="20"/>
      <c r="F160" s="22"/>
      <c r="G160" s="22"/>
      <c r="H160" s="98"/>
      <c r="I160" s="87"/>
      <c r="J160" s="99"/>
      <c r="K160" s="87"/>
      <c r="L160" s="87"/>
      <c r="M160" s="21"/>
      <c r="N160" s="22"/>
      <c r="O160" s="22"/>
      <c r="P160" s="71"/>
    </row>
    <row r="161" s="26" customFormat="true" ht="12.75" hidden="false" customHeight="false" outlineLevel="0" collapsed="false">
      <c r="A161" s="100"/>
      <c r="B161" s="101" t="s">
        <v>43</v>
      </c>
      <c r="C161" s="28"/>
      <c r="D161" s="28"/>
      <c r="E161" s="28"/>
      <c r="F161" s="30"/>
      <c r="G161" s="30"/>
      <c r="H161" s="95"/>
      <c r="I161" s="96"/>
      <c r="J161" s="97"/>
      <c r="K161" s="96"/>
      <c r="L161" s="96"/>
      <c r="M161" s="29"/>
      <c r="N161" s="30"/>
      <c r="O161" s="30"/>
      <c r="P161" s="74"/>
    </row>
    <row r="162" s="83" customFormat="true" ht="38.25" hidden="false" customHeight="false" outlineLevel="0" collapsed="false">
      <c r="A162" s="75" t="n">
        <v>1</v>
      </c>
      <c r="B162" s="76" t="s">
        <v>25</v>
      </c>
      <c r="C162" s="76" t="s">
        <v>75</v>
      </c>
      <c r="D162" s="77" t="s">
        <v>45</v>
      </c>
      <c r="E162" s="76" t="s">
        <v>251</v>
      </c>
      <c r="F162" s="75" t="s">
        <v>31</v>
      </c>
      <c r="G162" s="75" t="n">
        <v>1</v>
      </c>
      <c r="H162" s="78" t="n">
        <v>1823013</v>
      </c>
      <c r="I162" s="79" t="n">
        <f aca="false">H162*G162</f>
        <v>1823013</v>
      </c>
      <c r="J162" s="43" t="n">
        <v>0.2</v>
      </c>
      <c r="K162" s="79" t="n">
        <f aca="false">ROUND(I162*0.2,2)</f>
        <v>364602.6</v>
      </c>
      <c r="L162" s="80" t="n">
        <f aca="false">I162+K162</f>
        <v>2187615.6</v>
      </c>
      <c r="M162" s="81" t="s">
        <v>47</v>
      </c>
      <c r="N162" s="75" t="s">
        <v>25</v>
      </c>
      <c r="O162" s="45" t="s">
        <v>33</v>
      </c>
      <c r="P162" s="76"/>
    </row>
    <row r="163" s="116" customFormat="true" ht="12.75" hidden="false" customHeight="false" outlineLevel="0" collapsed="false">
      <c r="A163" s="19" t="s">
        <v>230</v>
      </c>
      <c r="B163" s="20"/>
      <c r="C163" s="20"/>
      <c r="D163" s="20"/>
      <c r="E163" s="20"/>
      <c r="F163" s="22"/>
      <c r="G163" s="22"/>
      <c r="H163" s="98"/>
      <c r="I163" s="87"/>
      <c r="J163" s="99"/>
      <c r="K163" s="87"/>
      <c r="L163" s="87"/>
      <c r="M163" s="21"/>
      <c r="N163" s="22"/>
      <c r="O163" s="22"/>
      <c r="P163" s="71"/>
    </row>
    <row r="164" s="116" customFormat="true" ht="12.75" hidden="false" customHeight="false" outlineLevel="0" collapsed="false">
      <c r="A164" s="100"/>
      <c r="B164" s="101" t="s">
        <v>43</v>
      </c>
      <c r="C164" s="28"/>
      <c r="D164" s="28"/>
      <c r="E164" s="28"/>
      <c r="F164" s="30"/>
      <c r="G164" s="30"/>
      <c r="H164" s="95"/>
      <c r="I164" s="96"/>
      <c r="J164" s="97"/>
      <c r="K164" s="96"/>
      <c r="L164" s="96"/>
      <c r="M164" s="29"/>
      <c r="N164" s="30"/>
      <c r="O164" s="30"/>
      <c r="P164" s="74"/>
    </row>
    <row r="165" s="116" customFormat="true" ht="38.25" hidden="false" customHeight="false" outlineLevel="0" collapsed="false">
      <c r="A165" s="130" t="n">
        <f aca="false">A162+1</f>
        <v>2</v>
      </c>
      <c r="B165" s="36" t="s">
        <v>25</v>
      </c>
      <c r="C165" s="144" t="s">
        <v>231</v>
      </c>
      <c r="D165" s="77" t="s">
        <v>45</v>
      </c>
      <c r="E165" s="76" t="s">
        <v>252</v>
      </c>
      <c r="F165" s="75" t="s">
        <v>31</v>
      </c>
      <c r="G165" s="130" t="n">
        <v>250</v>
      </c>
      <c r="H165" s="107" t="n">
        <v>11889</v>
      </c>
      <c r="I165" s="79" t="n">
        <f aca="false">H165*G165</f>
        <v>2972250</v>
      </c>
      <c r="J165" s="43" t="n">
        <v>0.2</v>
      </c>
      <c r="K165" s="79" t="n">
        <f aca="false">ROUND(I165*0.2,2)</f>
        <v>594450</v>
      </c>
      <c r="L165" s="80" t="n">
        <f aca="false">I165+K165</f>
        <v>3566700</v>
      </c>
      <c r="M165" s="81" t="s">
        <v>47</v>
      </c>
      <c r="N165" s="130" t="s">
        <v>25</v>
      </c>
      <c r="O165" s="45" t="s">
        <v>33</v>
      </c>
      <c r="P165" s="118"/>
    </row>
    <row r="166" s="26" customFormat="true" ht="12.75" hidden="false" customHeight="false" outlineLevel="0" collapsed="false">
      <c r="A166" s="121" t="s">
        <v>169</v>
      </c>
      <c r="B166" s="122"/>
      <c r="C166" s="122"/>
      <c r="D166" s="122"/>
      <c r="E166" s="122"/>
      <c r="F166" s="123"/>
      <c r="G166" s="123"/>
      <c r="H166" s="98"/>
      <c r="I166" s="87"/>
      <c r="J166" s="99"/>
      <c r="K166" s="87"/>
      <c r="L166" s="87"/>
      <c r="M166" s="21"/>
      <c r="N166" s="123"/>
      <c r="O166" s="123"/>
      <c r="P166" s="124"/>
    </row>
    <row r="167" s="26" customFormat="true" ht="12.75" hidden="false" customHeight="false" outlineLevel="0" collapsed="false">
      <c r="A167" s="125"/>
      <c r="B167" s="126" t="s">
        <v>253</v>
      </c>
      <c r="C167" s="127"/>
      <c r="D167" s="127"/>
      <c r="E167" s="127"/>
      <c r="F167" s="128"/>
      <c r="G167" s="128"/>
      <c r="H167" s="95"/>
      <c r="I167" s="96"/>
      <c r="J167" s="97"/>
      <c r="K167" s="96"/>
      <c r="L167" s="96"/>
      <c r="M167" s="29"/>
      <c r="N167" s="128"/>
      <c r="O167" s="128"/>
      <c r="P167" s="129"/>
    </row>
    <row r="168" s="116" customFormat="true" ht="38.25" hidden="false" customHeight="false" outlineLevel="0" collapsed="false">
      <c r="A168" s="130" t="n">
        <f aca="false">A165+1</f>
        <v>3</v>
      </c>
      <c r="B168" s="131" t="s">
        <v>180</v>
      </c>
      <c r="C168" s="110" t="s">
        <v>172</v>
      </c>
      <c r="D168" s="77" t="s">
        <v>45</v>
      </c>
      <c r="E168" s="132" t="s">
        <v>181</v>
      </c>
      <c r="F168" s="130" t="s">
        <v>31</v>
      </c>
      <c r="G168" s="130" t="n">
        <v>3</v>
      </c>
      <c r="H168" s="107" t="n">
        <v>362401.88</v>
      </c>
      <c r="I168" s="79" t="n">
        <f aca="false">H168*G168</f>
        <v>1087205.64</v>
      </c>
      <c r="J168" s="43" t="n">
        <v>0.2</v>
      </c>
      <c r="K168" s="79" t="n">
        <f aca="false">ROUND(I168*0.2,2)</f>
        <v>217441.13</v>
      </c>
      <c r="L168" s="80" t="n">
        <f aca="false">I168+K168</f>
        <v>1304646.77</v>
      </c>
      <c r="M168" s="81" t="s">
        <v>47</v>
      </c>
      <c r="N168" s="130" t="s">
        <v>25</v>
      </c>
      <c r="O168" s="45" t="s">
        <v>33</v>
      </c>
      <c r="P168" s="76"/>
    </row>
    <row r="169" s="116" customFormat="true" ht="47.25" hidden="false" customHeight="true" outlineLevel="0" collapsed="false">
      <c r="A169" s="130" t="n">
        <f aca="false">A168+1</f>
        <v>4</v>
      </c>
      <c r="B169" s="131" t="s">
        <v>182</v>
      </c>
      <c r="C169" s="110" t="s">
        <v>172</v>
      </c>
      <c r="D169" s="77" t="s">
        <v>45</v>
      </c>
      <c r="E169" s="132" t="s">
        <v>183</v>
      </c>
      <c r="F169" s="130" t="s">
        <v>31</v>
      </c>
      <c r="G169" s="130" t="n">
        <v>12</v>
      </c>
      <c r="H169" s="107" t="n">
        <v>804595.94</v>
      </c>
      <c r="I169" s="79" t="n">
        <f aca="false">H169*G169</f>
        <v>9655151.28</v>
      </c>
      <c r="J169" s="43" t="s">
        <v>53</v>
      </c>
      <c r="K169" s="78" t="s">
        <v>25</v>
      </c>
      <c r="L169" s="94" t="n">
        <f aca="false">I169</f>
        <v>9655151.28</v>
      </c>
      <c r="M169" s="38" t="s">
        <v>67</v>
      </c>
      <c r="N169" s="75" t="s">
        <v>174</v>
      </c>
      <c r="O169" s="130" t="s">
        <v>94</v>
      </c>
      <c r="P169" s="76"/>
    </row>
    <row r="170" s="116" customFormat="true" ht="38.25" hidden="false" customHeight="false" outlineLevel="0" collapsed="false">
      <c r="A170" s="130" t="n">
        <f aca="false">A169+1</f>
        <v>5</v>
      </c>
      <c r="B170" s="131" t="s">
        <v>184</v>
      </c>
      <c r="C170" s="110" t="s">
        <v>172</v>
      </c>
      <c r="D170" s="77" t="s">
        <v>45</v>
      </c>
      <c r="E170" s="132" t="s">
        <v>185</v>
      </c>
      <c r="F170" s="130" t="s">
        <v>31</v>
      </c>
      <c r="G170" s="130" t="n">
        <v>12</v>
      </c>
      <c r="H170" s="107" t="n">
        <v>194910.57</v>
      </c>
      <c r="I170" s="79" t="n">
        <f aca="false">H170*G170</f>
        <v>2338926.84</v>
      </c>
      <c r="J170" s="43" t="n">
        <v>0.2</v>
      </c>
      <c r="K170" s="79" t="n">
        <f aca="false">ROUND(I170*0.2,2)</f>
        <v>467785.37</v>
      </c>
      <c r="L170" s="80" t="n">
        <f aca="false">I170+K170</f>
        <v>2806712.21</v>
      </c>
      <c r="M170" s="81" t="s">
        <v>47</v>
      </c>
      <c r="N170" s="130" t="s">
        <v>25</v>
      </c>
      <c r="O170" s="45" t="s">
        <v>33</v>
      </c>
      <c r="P170" s="76"/>
    </row>
    <row r="171" s="26" customFormat="true" ht="12.75" hidden="false" customHeight="false" outlineLevel="0" collapsed="false">
      <c r="A171" s="125"/>
      <c r="B171" s="126" t="s">
        <v>254</v>
      </c>
      <c r="C171" s="127"/>
      <c r="D171" s="127"/>
      <c r="E171" s="127"/>
      <c r="F171" s="128"/>
      <c r="G171" s="128"/>
      <c r="H171" s="95"/>
      <c r="I171" s="96"/>
      <c r="J171" s="97"/>
      <c r="K171" s="96"/>
      <c r="L171" s="96"/>
      <c r="M171" s="29"/>
      <c r="N171" s="128"/>
      <c r="O171" s="128"/>
      <c r="P171" s="129"/>
    </row>
    <row r="172" s="116" customFormat="true" ht="38.25" hidden="false" customHeight="false" outlineLevel="0" collapsed="false">
      <c r="A172" s="130" t="n">
        <f aca="false">A170+1</f>
        <v>6</v>
      </c>
      <c r="B172" s="131" t="s">
        <v>180</v>
      </c>
      <c r="C172" s="110" t="s">
        <v>172</v>
      </c>
      <c r="D172" s="77" t="s">
        <v>45</v>
      </c>
      <c r="E172" s="132" t="s">
        <v>181</v>
      </c>
      <c r="F172" s="130" t="s">
        <v>31</v>
      </c>
      <c r="G172" s="130" t="n">
        <v>1</v>
      </c>
      <c r="H172" s="107" t="n">
        <v>362401.88</v>
      </c>
      <c r="I172" s="79" t="n">
        <f aca="false">H172*G172</f>
        <v>362401.88</v>
      </c>
      <c r="J172" s="43" t="n">
        <v>0.2</v>
      </c>
      <c r="K172" s="79" t="n">
        <f aca="false">ROUND(I172*0.2,2)</f>
        <v>72480.38</v>
      </c>
      <c r="L172" s="80" t="n">
        <f aca="false">I172+K172</f>
        <v>434882.26</v>
      </c>
      <c r="M172" s="81" t="s">
        <v>47</v>
      </c>
      <c r="N172" s="130" t="s">
        <v>25</v>
      </c>
      <c r="O172" s="45" t="s">
        <v>33</v>
      </c>
      <c r="P172" s="76"/>
    </row>
    <row r="173" s="116" customFormat="true" ht="38.25" hidden="false" customHeight="false" outlineLevel="0" collapsed="false">
      <c r="A173" s="130" t="n">
        <f aca="false">A172+1</f>
        <v>7</v>
      </c>
      <c r="B173" s="131" t="s">
        <v>182</v>
      </c>
      <c r="C173" s="110" t="s">
        <v>172</v>
      </c>
      <c r="D173" s="77" t="s">
        <v>45</v>
      </c>
      <c r="E173" s="132" t="s">
        <v>183</v>
      </c>
      <c r="F173" s="130" t="s">
        <v>31</v>
      </c>
      <c r="G173" s="130" t="n">
        <v>12</v>
      </c>
      <c r="H173" s="107" t="n">
        <v>804595.94</v>
      </c>
      <c r="I173" s="79" t="n">
        <f aca="false">H173*G173</f>
        <v>9655151.28</v>
      </c>
      <c r="J173" s="43" t="s">
        <v>53</v>
      </c>
      <c r="K173" s="78" t="s">
        <v>25</v>
      </c>
      <c r="L173" s="94" t="n">
        <f aca="false">I173</f>
        <v>9655151.28</v>
      </c>
      <c r="M173" s="38" t="s">
        <v>67</v>
      </c>
      <c r="N173" s="75" t="s">
        <v>174</v>
      </c>
      <c r="O173" s="130" t="s">
        <v>94</v>
      </c>
      <c r="P173" s="76"/>
    </row>
    <row r="174" s="116" customFormat="true" ht="38.25" hidden="false" customHeight="false" outlineLevel="0" collapsed="false">
      <c r="A174" s="130" t="n">
        <f aca="false">A173+1</f>
        <v>8</v>
      </c>
      <c r="B174" s="131" t="s">
        <v>184</v>
      </c>
      <c r="C174" s="110" t="s">
        <v>172</v>
      </c>
      <c r="D174" s="77" t="s">
        <v>45</v>
      </c>
      <c r="E174" s="132" t="s">
        <v>185</v>
      </c>
      <c r="F174" s="130" t="s">
        <v>31</v>
      </c>
      <c r="G174" s="130" t="n">
        <v>12</v>
      </c>
      <c r="H174" s="107" t="n">
        <v>194910.57</v>
      </c>
      <c r="I174" s="79" t="n">
        <f aca="false">H174*G174</f>
        <v>2338926.84</v>
      </c>
      <c r="J174" s="43" t="n">
        <v>0.2</v>
      </c>
      <c r="K174" s="79" t="n">
        <f aca="false">ROUND(I174*0.2,2)</f>
        <v>467785.37</v>
      </c>
      <c r="L174" s="80" t="n">
        <f aca="false">I174+K174</f>
        <v>2806712.21</v>
      </c>
      <c r="M174" s="81" t="s">
        <v>47</v>
      </c>
      <c r="N174" s="130" t="s">
        <v>25</v>
      </c>
      <c r="O174" s="45" t="s">
        <v>33</v>
      </c>
      <c r="P174" s="76"/>
    </row>
    <row r="175" s="26" customFormat="true" ht="12.75" hidden="false" customHeight="false" outlineLevel="0" collapsed="false">
      <c r="A175" s="125"/>
      <c r="B175" s="126" t="s">
        <v>255</v>
      </c>
      <c r="C175" s="127"/>
      <c r="D175" s="127"/>
      <c r="E175" s="127"/>
      <c r="F175" s="128"/>
      <c r="G175" s="128"/>
      <c r="H175" s="95"/>
      <c r="I175" s="96"/>
      <c r="J175" s="97"/>
      <c r="K175" s="96"/>
      <c r="L175" s="96"/>
      <c r="M175" s="29"/>
      <c r="N175" s="128"/>
      <c r="O175" s="128"/>
      <c r="P175" s="129"/>
    </row>
    <row r="176" s="116" customFormat="true" ht="38.25" hidden="false" customHeight="false" outlineLevel="0" collapsed="false">
      <c r="A176" s="133" t="n">
        <f aca="false">A174+1</f>
        <v>9</v>
      </c>
      <c r="B176" s="134" t="s">
        <v>180</v>
      </c>
      <c r="C176" s="135" t="s">
        <v>172</v>
      </c>
      <c r="D176" s="77" t="s">
        <v>45</v>
      </c>
      <c r="E176" s="136" t="s">
        <v>181</v>
      </c>
      <c r="F176" s="133" t="s">
        <v>31</v>
      </c>
      <c r="G176" s="133" t="n">
        <v>1</v>
      </c>
      <c r="H176" s="137" t="n">
        <v>362401.88</v>
      </c>
      <c r="I176" s="79" t="n">
        <f aca="false">H176*G176</f>
        <v>362401.88</v>
      </c>
      <c r="J176" s="43" t="n">
        <v>0.2</v>
      </c>
      <c r="K176" s="79" t="n">
        <f aca="false">ROUND(I176*0.2,2)</f>
        <v>72480.38</v>
      </c>
      <c r="L176" s="80" t="n">
        <f aca="false">I176+K176</f>
        <v>434882.26</v>
      </c>
      <c r="M176" s="81" t="s">
        <v>47</v>
      </c>
      <c r="N176" s="133" t="s">
        <v>25</v>
      </c>
      <c r="O176" s="45" t="s">
        <v>33</v>
      </c>
      <c r="P176" s="102"/>
    </row>
    <row r="177" s="116" customFormat="true" ht="47.25" hidden="false" customHeight="true" outlineLevel="0" collapsed="false">
      <c r="A177" s="133" t="n">
        <f aca="false">A176+1</f>
        <v>10</v>
      </c>
      <c r="B177" s="134" t="s">
        <v>182</v>
      </c>
      <c r="C177" s="135" t="s">
        <v>172</v>
      </c>
      <c r="D177" s="77" t="s">
        <v>45</v>
      </c>
      <c r="E177" s="136" t="s">
        <v>183</v>
      </c>
      <c r="F177" s="133" t="s">
        <v>31</v>
      </c>
      <c r="G177" s="133" t="n">
        <v>4</v>
      </c>
      <c r="H177" s="137" t="n">
        <v>804595.94</v>
      </c>
      <c r="I177" s="79" t="n">
        <f aca="false">H177*G177</f>
        <v>3218383.76</v>
      </c>
      <c r="J177" s="43" t="s">
        <v>53</v>
      </c>
      <c r="K177" s="78" t="s">
        <v>25</v>
      </c>
      <c r="L177" s="94" t="n">
        <f aca="false">I177</f>
        <v>3218383.76</v>
      </c>
      <c r="M177" s="38" t="s">
        <v>67</v>
      </c>
      <c r="N177" s="39" t="s">
        <v>174</v>
      </c>
      <c r="O177" s="130" t="s">
        <v>94</v>
      </c>
      <c r="P177" s="102"/>
    </row>
    <row r="178" s="116" customFormat="true" ht="38.25" hidden="false" customHeight="false" outlineLevel="0" collapsed="false">
      <c r="A178" s="133" t="n">
        <f aca="false">A177+1</f>
        <v>11</v>
      </c>
      <c r="B178" s="134" t="s">
        <v>184</v>
      </c>
      <c r="C178" s="135" t="s">
        <v>172</v>
      </c>
      <c r="D178" s="77" t="s">
        <v>45</v>
      </c>
      <c r="E178" s="136" t="s">
        <v>185</v>
      </c>
      <c r="F178" s="133" t="s">
        <v>31</v>
      </c>
      <c r="G178" s="133" t="n">
        <v>4</v>
      </c>
      <c r="H178" s="137" t="n">
        <v>194910.57</v>
      </c>
      <c r="I178" s="79" t="n">
        <f aca="false">H178*G178</f>
        <v>779642.28</v>
      </c>
      <c r="J178" s="43" t="n">
        <v>0.2</v>
      </c>
      <c r="K178" s="79" t="n">
        <f aca="false">ROUND(I178*0.2,2)</f>
        <v>155928.46</v>
      </c>
      <c r="L178" s="80" t="n">
        <f aca="false">I178+K178</f>
        <v>935570.74</v>
      </c>
      <c r="M178" s="81" t="s">
        <v>47</v>
      </c>
      <c r="N178" s="133" t="s">
        <v>25</v>
      </c>
      <c r="O178" s="45" t="s">
        <v>33</v>
      </c>
      <c r="P178" s="102"/>
    </row>
    <row r="179" s="26" customFormat="true" ht="12.75" hidden="false" customHeight="false" outlineLevel="0" collapsed="false">
      <c r="A179" s="125"/>
      <c r="B179" s="126" t="s">
        <v>256</v>
      </c>
      <c r="C179" s="127"/>
      <c r="D179" s="127"/>
      <c r="E179" s="127"/>
      <c r="F179" s="128"/>
      <c r="G179" s="128"/>
      <c r="H179" s="95"/>
      <c r="I179" s="96"/>
      <c r="J179" s="97"/>
      <c r="K179" s="96"/>
      <c r="L179" s="96"/>
      <c r="M179" s="29"/>
      <c r="N179" s="128"/>
      <c r="O179" s="128"/>
      <c r="P179" s="129"/>
    </row>
    <row r="180" s="116" customFormat="true" ht="38.25" hidden="false" customHeight="false" outlineLevel="0" collapsed="false">
      <c r="A180" s="130" t="n">
        <f aca="false">A178+1</f>
        <v>12</v>
      </c>
      <c r="B180" s="131" t="s">
        <v>180</v>
      </c>
      <c r="C180" s="110" t="s">
        <v>172</v>
      </c>
      <c r="D180" s="77" t="s">
        <v>45</v>
      </c>
      <c r="E180" s="132" t="s">
        <v>181</v>
      </c>
      <c r="F180" s="130" t="s">
        <v>31</v>
      </c>
      <c r="G180" s="130" t="n">
        <v>1</v>
      </c>
      <c r="H180" s="107" t="n">
        <v>362401.88</v>
      </c>
      <c r="I180" s="79" t="n">
        <f aca="false">H180*G180</f>
        <v>362401.88</v>
      </c>
      <c r="J180" s="43" t="n">
        <v>0.2</v>
      </c>
      <c r="K180" s="79" t="n">
        <f aca="false">ROUND(I180*0.2,2)</f>
        <v>72480.38</v>
      </c>
      <c r="L180" s="80" t="n">
        <f aca="false">I180+K180</f>
        <v>434882.26</v>
      </c>
      <c r="M180" s="81" t="s">
        <v>47</v>
      </c>
      <c r="N180" s="130" t="s">
        <v>25</v>
      </c>
      <c r="O180" s="45" t="s">
        <v>33</v>
      </c>
      <c r="P180" s="76"/>
    </row>
    <row r="181" s="116" customFormat="true" ht="41.25" hidden="false" customHeight="true" outlineLevel="0" collapsed="false">
      <c r="A181" s="130" t="n">
        <f aca="false">A180+1</f>
        <v>13</v>
      </c>
      <c r="B181" s="131" t="s">
        <v>182</v>
      </c>
      <c r="C181" s="110" t="s">
        <v>172</v>
      </c>
      <c r="D181" s="77" t="s">
        <v>45</v>
      </c>
      <c r="E181" s="132" t="s">
        <v>183</v>
      </c>
      <c r="F181" s="130" t="s">
        <v>31</v>
      </c>
      <c r="G181" s="130" t="n">
        <v>4</v>
      </c>
      <c r="H181" s="107" t="n">
        <v>804595.94</v>
      </c>
      <c r="I181" s="79" t="n">
        <f aca="false">H181*G181</f>
        <v>3218383.76</v>
      </c>
      <c r="J181" s="43" t="s">
        <v>53</v>
      </c>
      <c r="K181" s="78" t="s">
        <v>25</v>
      </c>
      <c r="L181" s="80" t="n">
        <f aca="false">I181</f>
        <v>3218383.76</v>
      </c>
      <c r="M181" s="38" t="s">
        <v>67</v>
      </c>
      <c r="N181" s="75" t="s">
        <v>174</v>
      </c>
      <c r="O181" s="130" t="s">
        <v>94</v>
      </c>
      <c r="P181" s="76"/>
    </row>
    <row r="182" s="116" customFormat="true" ht="38.25" hidden="false" customHeight="false" outlineLevel="0" collapsed="false">
      <c r="A182" s="130" t="n">
        <f aca="false">A181+1</f>
        <v>14</v>
      </c>
      <c r="B182" s="131" t="s">
        <v>184</v>
      </c>
      <c r="C182" s="110" t="s">
        <v>172</v>
      </c>
      <c r="D182" s="77" t="s">
        <v>45</v>
      </c>
      <c r="E182" s="132" t="s">
        <v>185</v>
      </c>
      <c r="F182" s="130" t="s">
        <v>31</v>
      </c>
      <c r="G182" s="130" t="n">
        <v>4</v>
      </c>
      <c r="H182" s="107" t="n">
        <v>194910.57</v>
      </c>
      <c r="I182" s="79" t="n">
        <f aca="false">H182*G182</f>
        <v>779642.28</v>
      </c>
      <c r="J182" s="43" t="n">
        <v>0.2</v>
      </c>
      <c r="K182" s="79" t="n">
        <f aca="false">ROUND(I182*0.2,2)</f>
        <v>155928.46</v>
      </c>
      <c r="L182" s="80" t="n">
        <f aca="false">I182+K182</f>
        <v>935570.74</v>
      </c>
      <c r="M182" s="81" t="s">
        <v>47</v>
      </c>
      <c r="N182" s="130" t="s">
        <v>25</v>
      </c>
      <c r="O182" s="45" t="s">
        <v>33</v>
      </c>
      <c r="P182" s="76"/>
    </row>
    <row r="183" s="26" customFormat="true" ht="12.75" hidden="false" customHeight="false" outlineLevel="0" collapsed="false">
      <c r="A183" s="125"/>
      <c r="B183" s="126" t="s">
        <v>257</v>
      </c>
      <c r="C183" s="127"/>
      <c r="D183" s="127"/>
      <c r="E183" s="127"/>
      <c r="F183" s="128"/>
      <c r="G183" s="128"/>
      <c r="H183" s="95"/>
      <c r="I183" s="96"/>
      <c r="J183" s="97"/>
      <c r="K183" s="96"/>
      <c r="L183" s="96"/>
      <c r="M183" s="29"/>
      <c r="N183" s="128"/>
      <c r="O183" s="128"/>
      <c r="P183" s="129"/>
    </row>
    <row r="184" s="116" customFormat="true" ht="38.25" hidden="false" customHeight="false" outlineLevel="0" collapsed="false">
      <c r="A184" s="133" t="n">
        <f aca="false">A182+1</f>
        <v>15</v>
      </c>
      <c r="B184" s="134" t="s">
        <v>180</v>
      </c>
      <c r="C184" s="135" t="s">
        <v>172</v>
      </c>
      <c r="D184" s="77" t="s">
        <v>45</v>
      </c>
      <c r="E184" s="136" t="s">
        <v>181</v>
      </c>
      <c r="F184" s="133" t="s">
        <v>31</v>
      </c>
      <c r="G184" s="133" t="n">
        <v>1</v>
      </c>
      <c r="H184" s="137" t="n">
        <v>362401.88</v>
      </c>
      <c r="I184" s="79" t="n">
        <f aca="false">H184*G184</f>
        <v>362401.88</v>
      </c>
      <c r="J184" s="43" t="n">
        <v>0.2</v>
      </c>
      <c r="K184" s="79" t="n">
        <f aca="false">ROUND(I184*0.2,2)</f>
        <v>72480.38</v>
      </c>
      <c r="L184" s="80" t="n">
        <f aca="false">I184+K184</f>
        <v>434882.26</v>
      </c>
      <c r="M184" s="81" t="s">
        <v>47</v>
      </c>
      <c r="N184" s="133" t="s">
        <v>25</v>
      </c>
      <c r="O184" s="45" t="s">
        <v>33</v>
      </c>
      <c r="P184" s="102"/>
    </row>
    <row r="185" s="116" customFormat="true" ht="47.25" hidden="false" customHeight="true" outlineLevel="0" collapsed="false">
      <c r="A185" s="133" t="n">
        <f aca="false">A184+1</f>
        <v>16</v>
      </c>
      <c r="B185" s="134" t="s">
        <v>182</v>
      </c>
      <c r="C185" s="135" t="s">
        <v>172</v>
      </c>
      <c r="D185" s="77" t="s">
        <v>45</v>
      </c>
      <c r="E185" s="136" t="s">
        <v>183</v>
      </c>
      <c r="F185" s="133" t="s">
        <v>31</v>
      </c>
      <c r="G185" s="133" t="n">
        <v>4</v>
      </c>
      <c r="H185" s="137" t="n">
        <v>804595.94</v>
      </c>
      <c r="I185" s="79" t="n">
        <f aca="false">H185*G185</f>
        <v>3218383.76</v>
      </c>
      <c r="J185" s="43" t="s">
        <v>53</v>
      </c>
      <c r="K185" s="78" t="s">
        <v>25</v>
      </c>
      <c r="L185" s="94" t="n">
        <f aca="false">I185</f>
        <v>3218383.76</v>
      </c>
      <c r="M185" s="38" t="s">
        <v>67</v>
      </c>
      <c r="N185" s="39" t="s">
        <v>174</v>
      </c>
      <c r="O185" s="130" t="s">
        <v>94</v>
      </c>
      <c r="P185" s="102"/>
    </row>
    <row r="186" s="116" customFormat="true" ht="38.25" hidden="false" customHeight="false" outlineLevel="0" collapsed="false">
      <c r="A186" s="133" t="n">
        <f aca="false">A185+1</f>
        <v>17</v>
      </c>
      <c r="B186" s="134" t="s">
        <v>184</v>
      </c>
      <c r="C186" s="135" t="s">
        <v>172</v>
      </c>
      <c r="D186" s="77" t="s">
        <v>45</v>
      </c>
      <c r="E186" s="136" t="s">
        <v>185</v>
      </c>
      <c r="F186" s="133" t="s">
        <v>31</v>
      </c>
      <c r="G186" s="133" t="n">
        <v>4</v>
      </c>
      <c r="H186" s="137" t="n">
        <v>194910.57</v>
      </c>
      <c r="I186" s="79" t="n">
        <f aca="false">H186*G186</f>
        <v>779642.28</v>
      </c>
      <c r="J186" s="43" t="n">
        <v>0.2</v>
      </c>
      <c r="K186" s="79" t="n">
        <f aca="false">ROUND(I186*0.2,2)</f>
        <v>155928.46</v>
      </c>
      <c r="L186" s="80" t="n">
        <f aca="false">I186+K186</f>
        <v>935570.74</v>
      </c>
      <c r="M186" s="81" t="s">
        <v>47</v>
      </c>
      <c r="N186" s="133" t="s">
        <v>25</v>
      </c>
      <c r="O186" s="45" t="s">
        <v>33</v>
      </c>
      <c r="P186" s="102"/>
    </row>
    <row r="187" s="26" customFormat="true" ht="12.75" hidden="false" customHeight="false" outlineLevel="0" collapsed="false">
      <c r="A187" s="125"/>
      <c r="B187" s="126" t="s">
        <v>258</v>
      </c>
      <c r="C187" s="127"/>
      <c r="D187" s="127"/>
      <c r="E187" s="127"/>
      <c r="F187" s="128"/>
      <c r="G187" s="128"/>
      <c r="H187" s="95"/>
      <c r="I187" s="96"/>
      <c r="J187" s="97"/>
      <c r="K187" s="96"/>
      <c r="L187" s="96"/>
      <c r="M187" s="29"/>
      <c r="N187" s="128"/>
      <c r="O187" s="128"/>
      <c r="P187" s="129"/>
    </row>
    <row r="188" s="116" customFormat="true" ht="38.25" hidden="false" customHeight="false" outlineLevel="0" collapsed="false">
      <c r="A188" s="130" t="n">
        <f aca="false">A186+1</f>
        <v>18</v>
      </c>
      <c r="B188" s="131" t="s">
        <v>171</v>
      </c>
      <c r="C188" s="110" t="s">
        <v>172</v>
      </c>
      <c r="D188" s="77" t="s">
        <v>45</v>
      </c>
      <c r="E188" s="132" t="s">
        <v>173</v>
      </c>
      <c r="F188" s="130" t="s">
        <v>31</v>
      </c>
      <c r="G188" s="130" t="n">
        <v>1</v>
      </c>
      <c r="H188" s="107" t="n">
        <v>1495625.12</v>
      </c>
      <c r="I188" s="79" t="n">
        <f aca="false">H188*1</f>
        <v>1495625.12</v>
      </c>
      <c r="J188" s="43" t="s">
        <v>53</v>
      </c>
      <c r="K188" s="78" t="s">
        <v>25</v>
      </c>
      <c r="L188" s="94" t="n">
        <f aca="false">I188</f>
        <v>1495625.12</v>
      </c>
      <c r="M188" s="38" t="s">
        <v>67</v>
      </c>
      <c r="N188" s="75" t="s">
        <v>174</v>
      </c>
      <c r="O188" s="130" t="s">
        <v>94</v>
      </c>
      <c r="P188" s="76"/>
    </row>
    <row r="189" s="116" customFormat="true" ht="38.25" hidden="false" customHeight="false" outlineLevel="0" collapsed="false">
      <c r="A189" s="130" t="n">
        <f aca="false">A188+1</f>
        <v>19</v>
      </c>
      <c r="B189" s="131" t="s">
        <v>180</v>
      </c>
      <c r="C189" s="110" t="s">
        <v>172</v>
      </c>
      <c r="D189" s="77" t="s">
        <v>45</v>
      </c>
      <c r="E189" s="132" t="s">
        <v>181</v>
      </c>
      <c r="F189" s="130" t="s">
        <v>31</v>
      </c>
      <c r="G189" s="130" t="n">
        <v>1</v>
      </c>
      <c r="H189" s="107" t="n">
        <v>362401.88</v>
      </c>
      <c r="I189" s="79" t="n">
        <f aca="false">H189*1</f>
        <v>362401.88</v>
      </c>
      <c r="J189" s="43" t="n">
        <v>0.2</v>
      </c>
      <c r="K189" s="79" t="n">
        <f aca="false">ROUND(I189*0.2,2)</f>
        <v>72480.38</v>
      </c>
      <c r="L189" s="80" t="n">
        <f aca="false">I189+K189</f>
        <v>434882.26</v>
      </c>
      <c r="M189" s="81" t="s">
        <v>47</v>
      </c>
      <c r="N189" s="130" t="s">
        <v>25</v>
      </c>
      <c r="O189" s="45" t="s">
        <v>33</v>
      </c>
      <c r="P189" s="76"/>
    </row>
    <row r="190" s="116" customFormat="true" ht="40.5" hidden="false" customHeight="true" outlineLevel="0" collapsed="false">
      <c r="A190" s="130" t="n">
        <f aca="false">A189+1</f>
        <v>20</v>
      </c>
      <c r="B190" s="131" t="s">
        <v>182</v>
      </c>
      <c r="C190" s="110" t="s">
        <v>172</v>
      </c>
      <c r="D190" s="77" t="s">
        <v>45</v>
      </c>
      <c r="E190" s="132" t="s">
        <v>183</v>
      </c>
      <c r="F190" s="130" t="s">
        <v>31</v>
      </c>
      <c r="G190" s="130" t="n">
        <v>4</v>
      </c>
      <c r="H190" s="107" t="n">
        <v>804595.94</v>
      </c>
      <c r="I190" s="79" t="n">
        <f aca="false">H190*G190</f>
        <v>3218383.76</v>
      </c>
      <c r="J190" s="43" t="s">
        <v>53</v>
      </c>
      <c r="K190" s="78" t="s">
        <v>25</v>
      </c>
      <c r="L190" s="94" t="n">
        <f aca="false">I190</f>
        <v>3218383.76</v>
      </c>
      <c r="M190" s="38" t="s">
        <v>67</v>
      </c>
      <c r="N190" s="75" t="s">
        <v>174</v>
      </c>
      <c r="O190" s="130" t="s">
        <v>94</v>
      </c>
      <c r="P190" s="76"/>
    </row>
    <row r="191" s="116" customFormat="true" ht="38.25" hidden="false" customHeight="false" outlineLevel="0" collapsed="false">
      <c r="A191" s="130" t="n">
        <f aca="false">A190+1</f>
        <v>21</v>
      </c>
      <c r="B191" s="131" t="s">
        <v>184</v>
      </c>
      <c r="C191" s="110" t="s">
        <v>172</v>
      </c>
      <c r="D191" s="77" t="s">
        <v>45</v>
      </c>
      <c r="E191" s="132" t="s">
        <v>185</v>
      </c>
      <c r="F191" s="130" t="s">
        <v>31</v>
      </c>
      <c r="G191" s="130" t="n">
        <v>4</v>
      </c>
      <c r="H191" s="107" t="n">
        <v>194910.57</v>
      </c>
      <c r="I191" s="79" t="n">
        <f aca="false">H191*G191</f>
        <v>779642.28</v>
      </c>
      <c r="J191" s="43" t="n">
        <v>0.2</v>
      </c>
      <c r="K191" s="79" t="n">
        <f aca="false">ROUND(I191*0.2,2)</f>
        <v>155928.46</v>
      </c>
      <c r="L191" s="80" t="n">
        <f aca="false">I191+K191</f>
        <v>935570.74</v>
      </c>
      <c r="M191" s="81" t="s">
        <v>47</v>
      </c>
      <c r="N191" s="130" t="s">
        <v>25</v>
      </c>
      <c r="O191" s="45" t="s">
        <v>33</v>
      </c>
      <c r="P191" s="76"/>
    </row>
    <row r="192" s="26" customFormat="true" ht="12.75" hidden="false" customHeight="false" outlineLevel="0" collapsed="false">
      <c r="A192" s="125"/>
      <c r="B192" s="126" t="s">
        <v>259</v>
      </c>
      <c r="C192" s="127"/>
      <c r="D192" s="127"/>
      <c r="E192" s="127"/>
      <c r="F192" s="128"/>
      <c r="G192" s="128"/>
      <c r="H192" s="95"/>
      <c r="I192" s="96"/>
      <c r="J192" s="97"/>
      <c r="K192" s="96"/>
      <c r="L192" s="96"/>
      <c r="M192" s="29"/>
      <c r="N192" s="128"/>
      <c r="O192" s="128"/>
      <c r="P192" s="129"/>
    </row>
    <row r="193" s="116" customFormat="true" ht="38.25" hidden="false" customHeight="false" outlineLevel="0" collapsed="false">
      <c r="A193" s="133" t="n">
        <f aca="false">A191+1</f>
        <v>22</v>
      </c>
      <c r="B193" s="134" t="s">
        <v>171</v>
      </c>
      <c r="C193" s="135" t="s">
        <v>172</v>
      </c>
      <c r="D193" s="77" t="s">
        <v>45</v>
      </c>
      <c r="E193" s="136" t="s">
        <v>173</v>
      </c>
      <c r="F193" s="133" t="s">
        <v>31</v>
      </c>
      <c r="G193" s="133" t="n">
        <v>1</v>
      </c>
      <c r="H193" s="137" t="n">
        <v>1495625.12</v>
      </c>
      <c r="I193" s="79" t="n">
        <f aca="false">H193*G193</f>
        <v>1495625.12</v>
      </c>
      <c r="J193" s="43" t="s">
        <v>53</v>
      </c>
      <c r="K193" s="78" t="s">
        <v>25</v>
      </c>
      <c r="L193" s="80" t="n">
        <f aca="false">I193</f>
        <v>1495625.12</v>
      </c>
      <c r="M193" s="38" t="s">
        <v>67</v>
      </c>
      <c r="N193" s="39" t="s">
        <v>174</v>
      </c>
      <c r="O193" s="130" t="s">
        <v>94</v>
      </c>
      <c r="P193" s="102"/>
    </row>
    <row r="194" s="116" customFormat="true" ht="38.25" hidden="false" customHeight="false" outlineLevel="0" collapsed="false">
      <c r="A194" s="133" t="n">
        <f aca="false">A193+1</f>
        <v>23</v>
      </c>
      <c r="B194" s="134" t="s">
        <v>180</v>
      </c>
      <c r="C194" s="135" t="s">
        <v>172</v>
      </c>
      <c r="D194" s="77" t="s">
        <v>45</v>
      </c>
      <c r="E194" s="136" t="s">
        <v>181</v>
      </c>
      <c r="F194" s="133" t="s">
        <v>31</v>
      </c>
      <c r="G194" s="133" t="n">
        <v>1</v>
      </c>
      <c r="H194" s="137" t="n">
        <v>362401.88</v>
      </c>
      <c r="I194" s="79" t="n">
        <f aca="false">H194*G194</f>
        <v>362401.88</v>
      </c>
      <c r="J194" s="43" t="n">
        <v>0.2</v>
      </c>
      <c r="K194" s="79" t="n">
        <f aca="false">ROUND(I194*0.2,2)</f>
        <v>72480.38</v>
      </c>
      <c r="L194" s="80" t="n">
        <f aca="false">I194+K194</f>
        <v>434882.26</v>
      </c>
      <c r="M194" s="81" t="s">
        <v>47</v>
      </c>
      <c r="N194" s="133" t="s">
        <v>25</v>
      </c>
      <c r="O194" s="45" t="s">
        <v>33</v>
      </c>
      <c r="P194" s="102"/>
    </row>
    <row r="195" s="116" customFormat="true" ht="41.25" hidden="false" customHeight="true" outlineLevel="0" collapsed="false">
      <c r="A195" s="133" t="n">
        <f aca="false">A194+1</f>
        <v>24</v>
      </c>
      <c r="B195" s="134" t="s">
        <v>182</v>
      </c>
      <c r="C195" s="135" t="s">
        <v>172</v>
      </c>
      <c r="D195" s="77" t="s">
        <v>45</v>
      </c>
      <c r="E195" s="136" t="s">
        <v>183</v>
      </c>
      <c r="F195" s="133" t="s">
        <v>31</v>
      </c>
      <c r="G195" s="133" t="n">
        <v>4</v>
      </c>
      <c r="H195" s="137" t="n">
        <v>804595.94</v>
      </c>
      <c r="I195" s="79" t="n">
        <f aca="false">H195*G195</f>
        <v>3218383.76</v>
      </c>
      <c r="J195" s="43" t="s">
        <v>53</v>
      </c>
      <c r="K195" s="78" t="s">
        <v>25</v>
      </c>
      <c r="L195" s="94" t="n">
        <f aca="false">I195</f>
        <v>3218383.76</v>
      </c>
      <c r="M195" s="38" t="s">
        <v>67</v>
      </c>
      <c r="N195" s="39" t="s">
        <v>174</v>
      </c>
      <c r="O195" s="130" t="s">
        <v>94</v>
      </c>
      <c r="P195" s="102"/>
    </row>
    <row r="196" s="116" customFormat="true" ht="38.25" hidden="false" customHeight="false" outlineLevel="0" collapsed="false">
      <c r="A196" s="133" t="n">
        <f aca="false">A195+1</f>
        <v>25</v>
      </c>
      <c r="B196" s="134" t="s">
        <v>184</v>
      </c>
      <c r="C196" s="135" t="s">
        <v>172</v>
      </c>
      <c r="D196" s="77" t="s">
        <v>45</v>
      </c>
      <c r="E196" s="136" t="s">
        <v>185</v>
      </c>
      <c r="F196" s="133" t="s">
        <v>31</v>
      </c>
      <c r="G196" s="133" t="n">
        <v>4</v>
      </c>
      <c r="H196" s="137" t="n">
        <v>194910.57</v>
      </c>
      <c r="I196" s="79" t="n">
        <f aca="false">H196*G196</f>
        <v>779642.28</v>
      </c>
      <c r="J196" s="43" t="n">
        <v>0.2</v>
      </c>
      <c r="K196" s="79" t="n">
        <f aca="false">ROUND(I196*0.2,2)</f>
        <v>155928.46</v>
      </c>
      <c r="L196" s="80" t="n">
        <f aca="false">I196+K196</f>
        <v>935570.74</v>
      </c>
      <c r="M196" s="81" t="s">
        <v>47</v>
      </c>
      <c r="N196" s="133" t="s">
        <v>25</v>
      </c>
      <c r="O196" s="45" t="s">
        <v>33</v>
      </c>
      <c r="P196" s="102"/>
    </row>
    <row r="197" s="26" customFormat="true" ht="12.75" hidden="false" customHeight="false" outlineLevel="0" collapsed="false">
      <c r="A197" s="125"/>
      <c r="B197" s="126" t="s">
        <v>260</v>
      </c>
      <c r="C197" s="127"/>
      <c r="D197" s="127"/>
      <c r="E197" s="127"/>
      <c r="F197" s="128"/>
      <c r="G197" s="128"/>
      <c r="H197" s="95"/>
      <c r="I197" s="96"/>
      <c r="J197" s="97"/>
      <c r="K197" s="96"/>
      <c r="L197" s="96"/>
      <c r="M197" s="29"/>
      <c r="N197" s="128"/>
      <c r="O197" s="128"/>
      <c r="P197" s="129"/>
    </row>
    <row r="198" s="116" customFormat="true" ht="38.25" hidden="false" customHeight="false" outlineLevel="0" collapsed="false">
      <c r="A198" s="133" t="n">
        <f aca="false">A196+1</f>
        <v>26</v>
      </c>
      <c r="B198" s="134" t="s">
        <v>171</v>
      </c>
      <c r="C198" s="135" t="s">
        <v>172</v>
      </c>
      <c r="D198" s="77" t="s">
        <v>45</v>
      </c>
      <c r="E198" s="136" t="s">
        <v>173</v>
      </c>
      <c r="F198" s="133" t="s">
        <v>31</v>
      </c>
      <c r="G198" s="133" t="n">
        <v>1</v>
      </c>
      <c r="H198" s="137" t="n">
        <v>1495625.12</v>
      </c>
      <c r="I198" s="79" t="n">
        <f aca="false">H198*G198</f>
        <v>1495625.12</v>
      </c>
      <c r="J198" s="43" t="s">
        <v>53</v>
      </c>
      <c r="K198" s="78" t="s">
        <v>25</v>
      </c>
      <c r="L198" s="94" t="n">
        <f aca="false">I198</f>
        <v>1495625.12</v>
      </c>
      <c r="M198" s="38" t="s">
        <v>67</v>
      </c>
      <c r="N198" s="39" t="s">
        <v>174</v>
      </c>
      <c r="O198" s="130" t="s">
        <v>94</v>
      </c>
      <c r="P198" s="102"/>
    </row>
    <row r="199" s="116" customFormat="true" ht="38.25" hidden="false" customHeight="false" outlineLevel="0" collapsed="false">
      <c r="A199" s="133" t="n">
        <f aca="false">A198+1</f>
        <v>27</v>
      </c>
      <c r="B199" s="134" t="s">
        <v>180</v>
      </c>
      <c r="C199" s="135" t="s">
        <v>172</v>
      </c>
      <c r="D199" s="77" t="s">
        <v>45</v>
      </c>
      <c r="E199" s="136" t="s">
        <v>181</v>
      </c>
      <c r="F199" s="133" t="s">
        <v>31</v>
      </c>
      <c r="G199" s="133" t="n">
        <v>1</v>
      </c>
      <c r="H199" s="137" t="n">
        <v>362401.88</v>
      </c>
      <c r="I199" s="79" t="n">
        <f aca="false">H199</f>
        <v>362401.88</v>
      </c>
      <c r="J199" s="43" t="n">
        <v>0.2</v>
      </c>
      <c r="K199" s="79" t="n">
        <f aca="false">ROUND(I199*0.2,2)</f>
        <v>72480.38</v>
      </c>
      <c r="L199" s="80" t="n">
        <f aca="false">I199+K199</f>
        <v>434882.26</v>
      </c>
      <c r="M199" s="81" t="s">
        <v>47</v>
      </c>
      <c r="N199" s="133" t="s">
        <v>25</v>
      </c>
      <c r="O199" s="45" t="s">
        <v>33</v>
      </c>
      <c r="P199" s="102"/>
    </row>
    <row r="200" s="116" customFormat="true" ht="47.25" hidden="false" customHeight="true" outlineLevel="0" collapsed="false">
      <c r="A200" s="133" t="n">
        <f aca="false">A199+1</f>
        <v>28</v>
      </c>
      <c r="B200" s="134" t="s">
        <v>182</v>
      </c>
      <c r="C200" s="135" t="s">
        <v>172</v>
      </c>
      <c r="D200" s="77" t="s">
        <v>45</v>
      </c>
      <c r="E200" s="136" t="s">
        <v>183</v>
      </c>
      <c r="F200" s="133" t="s">
        <v>31</v>
      </c>
      <c r="G200" s="133" t="n">
        <v>4</v>
      </c>
      <c r="H200" s="137" t="n">
        <v>804595.94</v>
      </c>
      <c r="I200" s="79" t="n">
        <f aca="false">H200*G200</f>
        <v>3218383.76</v>
      </c>
      <c r="J200" s="43" t="s">
        <v>53</v>
      </c>
      <c r="K200" s="78" t="s">
        <v>25</v>
      </c>
      <c r="L200" s="80" t="n">
        <f aca="false">I200</f>
        <v>3218383.76</v>
      </c>
      <c r="M200" s="38" t="s">
        <v>67</v>
      </c>
      <c r="N200" s="39" t="s">
        <v>174</v>
      </c>
      <c r="O200" s="130" t="s">
        <v>94</v>
      </c>
      <c r="P200" s="102"/>
    </row>
    <row r="201" s="116" customFormat="true" ht="38.25" hidden="false" customHeight="false" outlineLevel="0" collapsed="false">
      <c r="A201" s="133" t="n">
        <f aca="false">A200+1</f>
        <v>29</v>
      </c>
      <c r="B201" s="134" t="s">
        <v>184</v>
      </c>
      <c r="C201" s="135" t="s">
        <v>172</v>
      </c>
      <c r="D201" s="77" t="s">
        <v>45</v>
      </c>
      <c r="E201" s="136" t="s">
        <v>185</v>
      </c>
      <c r="F201" s="133" t="s">
        <v>31</v>
      </c>
      <c r="G201" s="133" t="n">
        <v>4</v>
      </c>
      <c r="H201" s="137" t="n">
        <v>194910.57</v>
      </c>
      <c r="I201" s="79" t="n">
        <f aca="false">H201*G201</f>
        <v>779642.28</v>
      </c>
      <c r="J201" s="43" t="n">
        <v>0.2</v>
      </c>
      <c r="K201" s="79" t="n">
        <f aca="false">ROUND(I201*0.2,2)</f>
        <v>155928.46</v>
      </c>
      <c r="L201" s="80" t="n">
        <f aca="false">I201+K201</f>
        <v>935570.74</v>
      </c>
      <c r="M201" s="81" t="s">
        <v>47</v>
      </c>
      <c r="N201" s="133" t="s">
        <v>25</v>
      </c>
      <c r="O201" s="45" t="s">
        <v>33</v>
      </c>
      <c r="P201" s="102"/>
    </row>
    <row r="202" s="26" customFormat="true" ht="12.75" hidden="false" customHeight="false" outlineLevel="0" collapsed="false">
      <c r="A202" s="125"/>
      <c r="B202" s="126" t="s">
        <v>261</v>
      </c>
      <c r="C202" s="127"/>
      <c r="D202" s="127"/>
      <c r="E202" s="127"/>
      <c r="F202" s="128"/>
      <c r="G202" s="128"/>
      <c r="H202" s="95"/>
      <c r="I202" s="96"/>
      <c r="J202" s="97"/>
      <c r="K202" s="96"/>
      <c r="L202" s="96"/>
      <c r="M202" s="29"/>
      <c r="N202" s="128"/>
      <c r="O202" s="128"/>
      <c r="P202" s="129"/>
    </row>
    <row r="203" s="116" customFormat="true" ht="38.25" hidden="false" customHeight="false" outlineLevel="0" collapsed="false">
      <c r="A203" s="130" t="n">
        <f aca="false">A201+1</f>
        <v>30</v>
      </c>
      <c r="B203" s="131" t="s">
        <v>171</v>
      </c>
      <c r="C203" s="110" t="s">
        <v>172</v>
      </c>
      <c r="D203" s="77" t="s">
        <v>45</v>
      </c>
      <c r="E203" s="132" t="s">
        <v>173</v>
      </c>
      <c r="F203" s="130" t="s">
        <v>31</v>
      </c>
      <c r="G203" s="130" t="n">
        <v>1</v>
      </c>
      <c r="H203" s="107" t="n">
        <v>1495625.12</v>
      </c>
      <c r="I203" s="79" t="n">
        <f aca="false">H203*G203</f>
        <v>1495625.12</v>
      </c>
      <c r="J203" s="43" t="s">
        <v>53</v>
      </c>
      <c r="K203" s="78" t="s">
        <v>25</v>
      </c>
      <c r="L203" s="94" t="n">
        <f aca="false">I203</f>
        <v>1495625.12</v>
      </c>
      <c r="M203" s="38" t="s">
        <v>67</v>
      </c>
      <c r="N203" s="75" t="s">
        <v>174</v>
      </c>
      <c r="O203" s="130" t="s">
        <v>94</v>
      </c>
      <c r="P203" s="76"/>
    </row>
    <row r="204" s="116" customFormat="true" ht="38.25" hidden="false" customHeight="false" outlineLevel="0" collapsed="false">
      <c r="A204" s="130" t="n">
        <f aca="false">A203+1</f>
        <v>31</v>
      </c>
      <c r="B204" s="131" t="s">
        <v>180</v>
      </c>
      <c r="C204" s="110" t="s">
        <v>172</v>
      </c>
      <c r="D204" s="77" t="s">
        <v>45</v>
      </c>
      <c r="E204" s="132" t="s">
        <v>181</v>
      </c>
      <c r="F204" s="130" t="s">
        <v>31</v>
      </c>
      <c r="G204" s="130" t="n">
        <v>1</v>
      </c>
      <c r="H204" s="107" t="n">
        <v>362401.88</v>
      </c>
      <c r="I204" s="79" t="n">
        <f aca="false">H204*G204</f>
        <v>362401.88</v>
      </c>
      <c r="J204" s="43" t="n">
        <v>0.2</v>
      </c>
      <c r="K204" s="79" t="n">
        <f aca="false">ROUND(I204*0.2,2)</f>
        <v>72480.38</v>
      </c>
      <c r="L204" s="80" t="n">
        <f aca="false">I204+K204</f>
        <v>434882.26</v>
      </c>
      <c r="M204" s="81" t="s">
        <v>47</v>
      </c>
      <c r="N204" s="130" t="s">
        <v>25</v>
      </c>
      <c r="O204" s="45" t="s">
        <v>33</v>
      </c>
      <c r="P204" s="76"/>
    </row>
    <row r="205" s="116" customFormat="true" ht="43.5" hidden="false" customHeight="true" outlineLevel="0" collapsed="false">
      <c r="A205" s="130" t="n">
        <f aca="false">A204+1</f>
        <v>32</v>
      </c>
      <c r="B205" s="131" t="s">
        <v>182</v>
      </c>
      <c r="C205" s="110" t="s">
        <v>172</v>
      </c>
      <c r="D205" s="77" t="s">
        <v>45</v>
      </c>
      <c r="E205" s="132" t="s">
        <v>183</v>
      </c>
      <c r="F205" s="130" t="s">
        <v>31</v>
      </c>
      <c r="G205" s="130" t="n">
        <v>4</v>
      </c>
      <c r="H205" s="107" t="n">
        <v>804595.94</v>
      </c>
      <c r="I205" s="79" t="n">
        <f aca="false">H205*G205</f>
        <v>3218383.76</v>
      </c>
      <c r="J205" s="43" t="s">
        <v>53</v>
      </c>
      <c r="K205" s="78" t="s">
        <v>25</v>
      </c>
      <c r="L205" s="80" t="n">
        <f aca="false">I205</f>
        <v>3218383.76</v>
      </c>
      <c r="M205" s="38" t="s">
        <v>67</v>
      </c>
      <c r="N205" s="75" t="s">
        <v>174</v>
      </c>
      <c r="O205" s="130" t="s">
        <v>94</v>
      </c>
      <c r="P205" s="76"/>
    </row>
    <row r="206" s="116" customFormat="true" ht="38.25" hidden="false" customHeight="false" outlineLevel="0" collapsed="false">
      <c r="A206" s="130" t="n">
        <f aca="false">A205+1</f>
        <v>33</v>
      </c>
      <c r="B206" s="131" t="s">
        <v>184</v>
      </c>
      <c r="C206" s="110" t="s">
        <v>172</v>
      </c>
      <c r="D206" s="77" t="s">
        <v>45</v>
      </c>
      <c r="E206" s="132" t="s">
        <v>185</v>
      </c>
      <c r="F206" s="130" t="s">
        <v>31</v>
      </c>
      <c r="G206" s="130" t="n">
        <v>4</v>
      </c>
      <c r="H206" s="107" t="n">
        <v>194910.57</v>
      </c>
      <c r="I206" s="79" t="n">
        <f aca="false">H206*G206</f>
        <v>779642.28</v>
      </c>
      <c r="J206" s="43" t="n">
        <v>0.2</v>
      </c>
      <c r="K206" s="79" t="n">
        <f aca="false">ROUND(I206*0.2,2)</f>
        <v>155928.46</v>
      </c>
      <c r="L206" s="80" t="n">
        <f aca="false">I206+K206</f>
        <v>935570.74</v>
      </c>
      <c r="M206" s="81" t="s">
        <v>47</v>
      </c>
      <c r="N206" s="130" t="s">
        <v>25</v>
      </c>
      <c r="O206" s="45" t="s">
        <v>33</v>
      </c>
      <c r="P206" s="76"/>
    </row>
    <row r="207" s="26" customFormat="true" ht="12.75" hidden="false" customHeight="false" outlineLevel="0" collapsed="false">
      <c r="A207" s="125"/>
      <c r="B207" s="126" t="s">
        <v>262</v>
      </c>
      <c r="C207" s="127"/>
      <c r="D207" s="127"/>
      <c r="E207" s="127"/>
      <c r="F207" s="128"/>
      <c r="G207" s="128"/>
      <c r="H207" s="95"/>
      <c r="I207" s="96"/>
      <c r="J207" s="97"/>
      <c r="K207" s="96"/>
      <c r="L207" s="96"/>
      <c r="M207" s="29"/>
      <c r="N207" s="128"/>
      <c r="O207" s="128"/>
      <c r="P207" s="129"/>
    </row>
    <row r="208" s="116" customFormat="true" ht="38.25" hidden="false" customHeight="false" outlineLevel="0" collapsed="false">
      <c r="A208" s="130" t="n">
        <f aca="false">A206+1</f>
        <v>34</v>
      </c>
      <c r="B208" s="131" t="s">
        <v>171</v>
      </c>
      <c r="C208" s="110" t="s">
        <v>172</v>
      </c>
      <c r="D208" s="77" t="s">
        <v>45</v>
      </c>
      <c r="E208" s="132" t="s">
        <v>173</v>
      </c>
      <c r="F208" s="130" t="s">
        <v>31</v>
      </c>
      <c r="G208" s="130" t="n">
        <v>1</v>
      </c>
      <c r="H208" s="107" t="n">
        <v>1495625.12</v>
      </c>
      <c r="I208" s="79" t="n">
        <f aca="false">H208*G208</f>
        <v>1495625.12</v>
      </c>
      <c r="J208" s="43" t="s">
        <v>53</v>
      </c>
      <c r="K208" s="78" t="s">
        <v>25</v>
      </c>
      <c r="L208" s="94" t="n">
        <f aca="false">I208</f>
        <v>1495625.12</v>
      </c>
      <c r="M208" s="38" t="s">
        <v>67</v>
      </c>
      <c r="N208" s="75" t="s">
        <v>174</v>
      </c>
      <c r="O208" s="130" t="s">
        <v>94</v>
      </c>
      <c r="P208" s="76"/>
    </row>
    <row r="209" s="116" customFormat="true" ht="38.25" hidden="false" customHeight="false" outlineLevel="0" collapsed="false">
      <c r="A209" s="130" t="n">
        <f aca="false">A208+1</f>
        <v>35</v>
      </c>
      <c r="B209" s="131" t="s">
        <v>180</v>
      </c>
      <c r="C209" s="110" t="s">
        <v>172</v>
      </c>
      <c r="D209" s="77" t="s">
        <v>45</v>
      </c>
      <c r="E209" s="132" t="s">
        <v>181</v>
      </c>
      <c r="F209" s="130" t="s">
        <v>31</v>
      </c>
      <c r="G209" s="130" t="n">
        <v>1</v>
      </c>
      <c r="H209" s="107" t="n">
        <v>362401.88</v>
      </c>
      <c r="I209" s="79" t="n">
        <f aca="false">H209*G209</f>
        <v>362401.88</v>
      </c>
      <c r="J209" s="43" t="n">
        <v>0.2</v>
      </c>
      <c r="K209" s="79" t="n">
        <f aca="false">ROUND(I209*0.2,2)</f>
        <v>72480.38</v>
      </c>
      <c r="L209" s="80" t="n">
        <f aca="false">I209+K209</f>
        <v>434882.26</v>
      </c>
      <c r="M209" s="81" t="s">
        <v>47</v>
      </c>
      <c r="N209" s="130" t="s">
        <v>25</v>
      </c>
      <c r="O209" s="45" t="s">
        <v>33</v>
      </c>
      <c r="P209" s="76"/>
    </row>
    <row r="210" s="116" customFormat="true" ht="46.5" hidden="false" customHeight="true" outlineLevel="0" collapsed="false">
      <c r="A210" s="130" t="n">
        <f aca="false">A209+1</f>
        <v>36</v>
      </c>
      <c r="B210" s="131" t="s">
        <v>182</v>
      </c>
      <c r="C210" s="110" t="s">
        <v>172</v>
      </c>
      <c r="D210" s="77" t="s">
        <v>45</v>
      </c>
      <c r="E210" s="132" t="s">
        <v>183</v>
      </c>
      <c r="F210" s="130" t="s">
        <v>31</v>
      </c>
      <c r="G210" s="130" t="n">
        <v>4</v>
      </c>
      <c r="H210" s="107" t="n">
        <v>804595.94</v>
      </c>
      <c r="I210" s="79" t="n">
        <f aca="false">H210*G210</f>
        <v>3218383.76</v>
      </c>
      <c r="J210" s="43" t="s">
        <v>53</v>
      </c>
      <c r="K210" s="78" t="s">
        <v>25</v>
      </c>
      <c r="L210" s="94" t="n">
        <f aca="false">I210</f>
        <v>3218383.76</v>
      </c>
      <c r="M210" s="38" t="s">
        <v>67</v>
      </c>
      <c r="N210" s="75" t="s">
        <v>174</v>
      </c>
      <c r="O210" s="130" t="s">
        <v>94</v>
      </c>
      <c r="P210" s="76"/>
    </row>
    <row r="211" s="116" customFormat="true" ht="38.25" hidden="false" customHeight="false" outlineLevel="0" collapsed="false">
      <c r="A211" s="130" t="n">
        <f aca="false">A210+1</f>
        <v>37</v>
      </c>
      <c r="B211" s="131" t="s">
        <v>184</v>
      </c>
      <c r="C211" s="110" t="s">
        <v>172</v>
      </c>
      <c r="D211" s="77" t="s">
        <v>45</v>
      </c>
      <c r="E211" s="132" t="s">
        <v>185</v>
      </c>
      <c r="F211" s="130" t="s">
        <v>31</v>
      </c>
      <c r="G211" s="130" t="n">
        <v>4</v>
      </c>
      <c r="H211" s="107" t="n">
        <v>194910.57</v>
      </c>
      <c r="I211" s="79" t="n">
        <f aca="false">H211*G211</f>
        <v>779642.28</v>
      </c>
      <c r="J211" s="43" t="n">
        <v>0.2</v>
      </c>
      <c r="K211" s="79" t="n">
        <f aca="false">ROUND(I211*0.2,2)</f>
        <v>155928.46</v>
      </c>
      <c r="L211" s="80" t="n">
        <f aca="false">I211+K211</f>
        <v>935570.74</v>
      </c>
      <c r="M211" s="81" t="s">
        <v>47</v>
      </c>
      <c r="N211" s="130" t="s">
        <v>25</v>
      </c>
      <c r="O211" s="45" t="s">
        <v>33</v>
      </c>
      <c r="P211" s="76"/>
    </row>
    <row r="212" s="26" customFormat="true" ht="12.75" hidden="false" customHeight="false" outlineLevel="0" collapsed="false">
      <c r="A212" s="125"/>
      <c r="B212" s="126" t="s">
        <v>263</v>
      </c>
      <c r="C212" s="127"/>
      <c r="D212" s="127"/>
      <c r="E212" s="127"/>
      <c r="F212" s="128"/>
      <c r="G212" s="128"/>
      <c r="H212" s="95"/>
      <c r="I212" s="96"/>
      <c r="J212" s="97"/>
      <c r="K212" s="96"/>
      <c r="L212" s="96"/>
      <c r="M212" s="29"/>
      <c r="N212" s="128"/>
      <c r="O212" s="128"/>
      <c r="P212" s="129"/>
    </row>
    <row r="213" s="116" customFormat="true" ht="38.25" hidden="false" customHeight="false" outlineLevel="0" collapsed="false">
      <c r="A213" s="130" t="n">
        <f aca="false">A211+1</f>
        <v>38</v>
      </c>
      <c r="B213" s="131" t="s">
        <v>171</v>
      </c>
      <c r="C213" s="110" t="s">
        <v>172</v>
      </c>
      <c r="D213" s="77" t="s">
        <v>45</v>
      </c>
      <c r="E213" s="132" t="s">
        <v>173</v>
      </c>
      <c r="F213" s="130" t="s">
        <v>31</v>
      </c>
      <c r="G213" s="130" t="n">
        <v>1</v>
      </c>
      <c r="H213" s="107" t="n">
        <v>1495625.12</v>
      </c>
      <c r="I213" s="79" t="n">
        <f aca="false">H213*G213</f>
        <v>1495625.12</v>
      </c>
      <c r="J213" s="43" t="s">
        <v>53</v>
      </c>
      <c r="K213" s="78" t="s">
        <v>25</v>
      </c>
      <c r="L213" s="94" t="n">
        <f aca="false">I213</f>
        <v>1495625.12</v>
      </c>
      <c r="M213" s="38" t="s">
        <v>67</v>
      </c>
      <c r="N213" s="75" t="s">
        <v>174</v>
      </c>
      <c r="O213" s="130" t="s">
        <v>94</v>
      </c>
      <c r="P213" s="76"/>
    </row>
    <row r="214" s="116" customFormat="true" ht="38.25" hidden="false" customHeight="false" outlineLevel="0" collapsed="false">
      <c r="A214" s="130" t="n">
        <f aca="false">A213+1</f>
        <v>39</v>
      </c>
      <c r="B214" s="131" t="s">
        <v>180</v>
      </c>
      <c r="C214" s="110" t="s">
        <v>172</v>
      </c>
      <c r="D214" s="77" t="s">
        <v>45</v>
      </c>
      <c r="E214" s="132" t="s">
        <v>181</v>
      </c>
      <c r="F214" s="130" t="s">
        <v>31</v>
      </c>
      <c r="G214" s="130" t="n">
        <v>1</v>
      </c>
      <c r="H214" s="107" t="n">
        <v>362401.88</v>
      </c>
      <c r="I214" s="79" t="n">
        <f aca="false">H214*G214</f>
        <v>362401.88</v>
      </c>
      <c r="J214" s="43" t="n">
        <v>0.2</v>
      </c>
      <c r="K214" s="79" t="n">
        <f aca="false">ROUND(I214*0.2,2)</f>
        <v>72480.38</v>
      </c>
      <c r="L214" s="80" t="n">
        <f aca="false">I214+K214</f>
        <v>434882.26</v>
      </c>
      <c r="M214" s="81" t="s">
        <v>47</v>
      </c>
      <c r="N214" s="130" t="s">
        <v>25</v>
      </c>
      <c r="O214" s="45" t="s">
        <v>33</v>
      </c>
      <c r="P214" s="76"/>
    </row>
    <row r="215" s="116" customFormat="true" ht="45.75" hidden="false" customHeight="true" outlineLevel="0" collapsed="false">
      <c r="A215" s="130" t="n">
        <f aca="false">A214+1</f>
        <v>40</v>
      </c>
      <c r="B215" s="131" t="s">
        <v>182</v>
      </c>
      <c r="C215" s="110" t="s">
        <v>172</v>
      </c>
      <c r="D215" s="77" t="s">
        <v>45</v>
      </c>
      <c r="E215" s="132" t="s">
        <v>183</v>
      </c>
      <c r="F215" s="130" t="s">
        <v>31</v>
      </c>
      <c r="G215" s="130" t="n">
        <v>4</v>
      </c>
      <c r="H215" s="107" t="n">
        <v>804595.94</v>
      </c>
      <c r="I215" s="79" t="n">
        <f aca="false">H215*G215</f>
        <v>3218383.76</v>
      </c>
      <c r="J215" s="43" t="s">
        <v>53</v>
      </c>
      <c r="K215" s="78" t="s">
        <v>25</v>
      </c>
      <c r="L215" s="94" t="n">
        <f aca="false">I215</f>
        <v>3218383.76</v>
      </c>
      <c r="M215" s="38" t="s">
        <v>67</v>
      </c>
      <c r="N215" s="75" t="s">
        <v>174</v>
      </c>
      <c r="O215" s="130" t="s">
        <v>94</v>
      </c>
      <c r="P215" s="76"/>
    </row>
    <row r="216" s="116" customFormat="true" ht="38.25" hidden="false" customHeight="false" outlineLevel="0" collapsed="false">
      <c r="A216" s="130" t="n">
        <f aca="false">A215+1</f>
        <v>41</v>
      </c>
      <c r="B216" s="131" t="s">
        <v>184</v>
      </c>
      <c r="C216" s="110" t="s">
        <v>172</v>
      </c>
      <c r="D216" s="77" t="s">
        <v>45</v>
      </c>
      <c r="E216" s="132" t="s">
        <v>185</v>
      </c>
      <c r="F216" s="130" t="s">
        <v>31</v>
      </c>
      <c r="G216" s="130" t="n">
        <v>4</v>
      </c>
      <c r="H216" s="107" t="n">
        <v>194910.57</v>
      </c>
      <c r="I216" s="79" t="n">
        <f aca="false">H216*G216</f>
        <v>779642.28</v>
      </c>
      <c r="J216" s="43" t="n">
        <v>0.2</v>
      </c>
      <c r="K216" s="79" t="n">
        <f aca="false">ROUND(I216*0.2,2)</f>
        <v>155928.46</v>
      </c>
      <c r="L216" s="80" t="n">
        <f aca="false">I216+K216</f>
        <v>935570.74</v>
      </c>
      <c r="M216" s="81" t="s">
        <v>47</v>
      </c>
      <c r="N216" s="130" t="s">
        <v>25</v>
      </c>
      <c r="O216" s="45" t="s">
        <v>33</v>
      </c>
      <c r="P216" s="76"/>
    </row>
    <row r="217" s="26" customFormat="true" ht="12.75" hidden="false" customHeight="false" outlineLevel="0" collapsed="false">
      <c r="A217" s="100"/>
      <c r="B217" s="101" t="s">
        <v>264</v>
      </c>
      <c r="C217" s="28"/>
      <c r="D217" s="28"/>
      <c r="E217" s="28"/>
      <c r="F217" s="30"/>
      <c r="G217" s="30"/>
      <c r="H217" s="95"/>
      <c r="I217" s="96"/>
      <c r="J217" s="97"/>
      <c r="K217" s="96"/>
      <c r="L217" s="96"/>
      <c r="M217" s="29"/>
      <c r="N217" s="30"/>
      <c r="O217" s="30"/>
      <c r="P217" s="74"/>
    </row>
    <row r="218" s="116" customFormat="true" ht="38.25" hidden="false" customHeight="false" outlineLevel="0" collapsed="false">
      <c r="A218" s="130" t="n">
        <f aca="false">A216+1</f>
        <v>42</v>
      </c>
      <c r="B218" s="131" t="s">
        <v>171</v>
      </c>
      <c r="C218" s="110" t="s">
        <v>172</v>
      </c>
      <c r="D218" s="77" t="s">
        <v>45</v>
      </c>
      <c r="E218" s="132" t="s">
        <v>173</v>
      </c>
      <c r="F218" s="130" t="s">
        <v>31</v>
      </c>
      <c r="G218" s="130" t="n">
        <v>1</v>
      </c>
      <c r="H218" s="107" t="n">
        <v>1495625.12</v>
      </c>
      <c r="I218" s="79" t="n">
        <f aca="false">H218*G218</f>
        <v>1495625.12</v>
      </c>
      <c r="J218" s="43" t="s">
        <v>53</v>
      </c>
      <c r="K218" s="78" t="s">
        <v>25</v>
      </c>
      <c r="L218" s="94" t="n">
        <f aca="false">I218</f>
        <v>1495625.12</v>
      </c>
      <c r="M218" s="38" t="s">
        <v>67</v>
      </c>
      <c r="N218" s="75" t="s">
        <v>174</v>
      </c>
      <c r="O218" s="130" t="s">
        <v>94</v>
      </c>
      <c r="P218" s="76"/>
    </row>
    <row r="219" s="116" customFormat="true" ht="38.25" hidden="false" customHeight="false" outlineLevel="0" collapsed="false">
      <c r="A219" s="130" t="n">
        <f aca="false">A218+1</f>
        <v>43</v>
      </c>
      <c r="B219" s="131" t="s">
        <v>180</v>
      </c>
      <c r="C219" s="110" t="s">
        <v>172</v>
      </c>
      <c r="D219" s="77" t="s">
        <v>45</v>
      </c>
      <c r="E219" s="132" t="s">
        <v>181</v>
      </c>
      <c r="F219" s="130" t="s">
        <v>31</v>
      </c>
      <c r="G219" s="130" t="n">
        <v>1</v>
      </c>
      <c r="H219" s="107" t="n">
        <v>362401.88</v>
      </c>
      <c r="I219" s="79" t="n">
        <f aca="false">H219*G219</f>
        <v>362401.88</v>
      </c>
      <c r="J219" s="43" t="n">
        <v>0.2</v>
      </c>
      <c r="K219" s="79" t="n">
        <f aca="false">ROUND(I219*0.2,2)</f>
        <v>72480.38</v>
      </c>
      <c r="L219" s="80" t="n">
        <f aca="false">I219+K219</f>
        <v>434882.26</v>
      </c>
      <c r="M219" s="81" t="s">
        <v>47</v>
      </c>
      <c r="N219" s="130" t="s">
        <v>25</v>
      </c>
      <c r="O219" s="45" t="s">
        <v>33</v>
      </c>
      <c r="P219" s="76"/>
    </row>
    <row r="220" s="116" customFormat="true" ht="39.75" hidden="false" customHeight="true" outlineLevel="0" collapsed="false">
      <c r="A220" s="130" t="n">
        <f aca="false">A219+1</f>
        <v>44</v>
      </c>
      <c r="B220" s="131" t="s">
        <v>182</v>
      </c>
      <c r="C220" s="110" t="s">
        <v>172</v>
      </c>
      <c r="D220" s="77" t="s">
        <v>45</v>
      </c>
      <c r="E220" s="132" t="s">
        <v>183</v>
      </c>
      <c r="F220" s="130" t="s">
        <v>31</v>
      </c>
      <c r="G220" s="130" t="n">
        <v>4</v>
      </c>
      <c r="H220" s="107" t="n">
        <v>804595.94</v>
      </c>
      <c r="I220" s="79" t="n">
        <f aca="false">H220*G220</f>
        <v>3218383.76</v>
      </c>
      <c r="J220" s="43" t="s">
        <v>53</v>
      </c>
      <c r="K220" s="78" t="s">
        <v>25</v>
      </c>
      <c r="L220" s="94" t="n">
        <f aca="false">I220</f>
        <v>3218383.76</v>
      </c>
      <c r="M220" s="38" t="s">
        <v>67</v>
      </c>
      <c r="N220" s="75" t="s">
        <v>174</v>
      </c>
      <c r="O220" s="130" t="s">
        <v>94</v>
      </c>
      <c r="P220" s="76"/>
    </row>
    <row r="221" s="116" customFormat="true" ht="38.25" hidden="false" customHeight="false" outlineLevel="0" collapsed="false">
      <c r="A221" s="130" t="n">
        <f aca="false">A220+1</f>
        <v>45</v>
      </c>
      <c r="B221" s="131" t="s">
        <v>184</v>
      </c>
      <c r="C221" s="110" t="s">
        <v>172</v>
      </c>
      <c r="D221" s="77" t="s">
        <v>45</v>
      </c>
      <c r="E221" s="132" t="s">
        <v>185</v>
      </c>
      <c r="F221" s="130" t="s">
        <v>31</v>
      </c>
      <c r="G221" s="130" t="n">
        <v>4</v>
      </c>
      <c r="H221" s="107" t="n">
        <v>194910.57</v>
      </c>
      <c r="I221" s="79" t="n">
        <f aca="false">H221*G221</f>
        <v>779642.28</v>
      </c>
      <c r="J221" s="43" t="n">
        <v>0.2</v>
      </c>
      <c r="K221" s="79" t="n">
        <f aca="false">ROUND(I221*0.2,2)</f>
        <v>155928.46</v>
      </c>
      <c r="L221" s="80" t="n">
        <f aca="false">I221+K221</f>
        <v>935570.74</v>
      </c>
      <c r="M221" s="81" t="s">
        <v>47</v>
      </c>
      <c r="N221" s="130" t="s">
        <v>25</v>
      </c>
      <c r="O221" s="45" t="s">
        <v>33</v>
      </c>
      <c r="P221" s="76"/>
    </row>
    <row r="222" s="26" customFormat="true" ht="12.75" hidden="false" customHeight="false" outlineLevel="0" collapsed="false">
      <c r="A222" s="19" t="s">
        <v>74</v>
      </c>
      <c r="B222" s="20"/>
      <c r="C222" s="20"/>
      <c r="D222" s="20"/>
      <c r="E222" s="20"/>
      <c r="F222" s="22"/>
      <c r="G222" s="22"/>
      <c r="H222" s="98"/>
      <c r="I222" s="87"/>
      <c r="J222" s="99"/>
      <c r="K222" s="87"/>
      <c r="L222" s="87"/>
      <c r="M222" s="21"/>
      <c r="N222" s="22"/>
      <c r="O222" s="22"/>
      <c r="P222" s="71"/>
    </row>
    <row r="223" s="26" customFormat="true" ht="12.75" hidden="false" customHeight="false" outlineLevel="0" collapsed="false">
      <c r="A223" s="100"/>
      <c r="B223" s="101" t="s">
        <v>43</v>
      </c>
      <c r="C223" s="28"/>
      <c r="D223" s="28"/>
      <c r="E223" s="28"/>
      <c r="F223" s="30"/>
      <c r="G223" s="30"/>
      <c r="H223" s="95"/>
      <c r="I223" s="96"/>
      <c r="J223" s="97"/>
      <c r="K223" s="96"/>
      <c r="L223" s="96"/>
      <c r="M223" s="29"/>
      <c r="N223" s="30"/>
      <c r="O223" s="30"/>
      <c r="P223" s="74"/>
    </row>
    <row r="224" s="83" customFormat="true" ht="74.25" hidden="false" customHeight="true" outlineLevel="0" collapsed="false">
      <c r="A224" s="75" t="n">
        <f aca="false">A221+1</f>
        <v>46</v>
      </c>
      <c r="B224" s="76" t="s">
        <v>25</v>
      </c>
      <c r="C224" s="76" t="s">
        <v>75</v>
      </c>
      <c r="D224" s="77" t="s">
        <v>45</v>
      </c>
      <c r="E224" s="76" t="s">
        <v>265</v>
      </c>
      <c r="F224" s="75" t="s">
        <v>31</v>
      </c>
      <c r="G224" s="75" t="n">
        <v>1</v>
      </c>
      <c r="H224" s="78" t="n">
        <v>9405648</v>
      </c>
      <c r="I224" s="79" t="n">
        <f aca="false">H224*G224</f>
        <v>9405648</v>
      </c>
      <c r="J224" s="43" t="n">
        <v>0.2</v>
      </c>
      <c r="K224" s="79" t="n">
        <f aca="false">ROUND(I224*0.2,2)</f>
        <v>1881129.6</v>
      </c>
      <c r="L224" s="80" t="n">
        <f aca="false">I224+K224</f>
        <v>11286777.6</v>
      </c>
      <c r="M224" s="81" t="s">
        <v>47</v>
      </c>
      <c r="N224" s="75" t="s">
        <v>25</v>
      </c>
      <c r="O224" s="45" t="s">
        <v>33</v>
      </c>
      <c r="P224" s="76"/>
    </row>
    <row r="225" s="26" customFormat="true" ht="12.75" hidden="false" customHeight="false" outlineLevel="0" collapsed="false">
      <c r="A225" s="19" t="s">
        <v>136</v>
      </c>
      <c r="B225" s="20"/>
      <c r="C225" s="20"/>
      <c r="D225" s="20"/>
      <c r="E225" s="20"/>
      <c r="F225" s="22"/>
      <c r="G225" s="22"/>
      <c r="H225" s="98"/>
      <c r="I225" s="87"/>
      <c r="J225" s="99"/>
      <c r="K225" s="87"/>
      <c r="L225" s="87"/>
      <c r="M225" s="21"/>
      <c r="N225" s="22"/>
      <c r="O225" s="22"/>
      <c r="P225" s="71"/>
    </row>
    <row r="226" s="26" customFormat="true" ht="12.75" hidden="false" customHeight="false" outlineLevel="0" collapsed="false">
      <c r="A226" s="100"/>
      <c r="B226" s="101" t="s">
        <v>266</v>
      </c>
      <c r="C226" s="28"/>
      <c r="D226" s="28"/>
      <c r="E226" s="28"/>
      <c r="F226" s="30"/>
      <c r="G226" s="30"/>
      <c r="H226" s="95"/>
      <c r="I226" s="96"/>
      <c r="J226" s="97"/>
      <c r="K226" s="96"/>
      <c r="L226" s="96"/>
      <c r="M226" s="29"/>
      <c r="N226" s="30"/>
      <c r="O226" s="30"/>
      <c r="P226" s="74"/>
    </row>
    <row r="227" s="26" customFormat="true" ht="48" hidden="false" customHeight="true" outlineLevel="0" collapsed="false">
      <c r="A227" s="119" t="n">
        <f aca="false">A224+1</f>
        <v>47</v>
      </c>
      <c r="B227" s="102" t="s">
        <v>267</v>
      </c>
      <c r="C227" s="110" t="s">
        <v>139</v>
      </c>
      <c r="D227" s="77" t="s">
        <v>45</v>
      </c>
      <c r="E227" s="113" t="s">
        <v>268</v>
      </c>
      <c r="F227" s="40" t="s">
        <v>31</v>
      </c>
      <c r="G227" s="40" t="n">
        <v>12</v>
      </c>
      <c r="H227" s="107" t="n">
        <v>39884.08</v>
      </c>
      <c r="I227" s="79" t="n">
        <f aca="false">H227*G227</f>
        <v>478608.96</v>
      </c>
      <c r="J227" s="43" t="n">
        <v>0.2</v>
      </c>
      <c r="K227" s="79" t="n">
        <f aca="false">ROUND(I227*0.2,2)</f>
        <v>95721.79</v>
      </c>
      <c r="L227" s="80" t="n">
        <f aca="false">I227+K227</f>
        <v>574330.75</v>
      </c>
      <c r="M227" s="81" t="s">
        <v>47</v>
      </c>
      <c r="N227" s="39" t="s">
        <v>25</v>
      </c>
      <c r="O227" s="45" t="s">
        <v>269</v>
      </c>
      <c r="P227" s="114" t="s">
        <v>270</v>
      </c>
    </row>
    <row r="228" s="26" customFormat="true" ht="12.75" hidden="false" customHeight="false" outlineLevel="0" collapsed="false">
      <c r="A228" s="100"/>
      <c r="B228" s="101" t="s">
        <v>271</v>
      </c>
      <c r="C228" s="28"/>
      <c r="D228" s="28"/>
      <c r="E228" s="28"/>
      <c r="F228" s="30"/>
      <c r="G228" s="30"/>
      <c r="H228" s="95"/>
      <c r="I228" s="96"/>
      <c r="J228" s="97"/>
      <c r="K228" s="96"/>
      <c r="L228" s="96"/>
      <c r="M228" s="29"/>
      <c r="N228" s="30"/>
      <c r="O228" s="30"/>
      <c r="P228" s="74"/>
    </row>
    <row r="229" s="26" customFormat="true" ht="46.5" hidden="false" customHeight="true" outlineLevel="0" collapsed="false">
      <c r="A229" s="119" t="n">
        <f aca="false">A227+1</f>
        <v>48</v>
      </c>
      <c r="B229" s="102" t="s">
        <v>267</v>
      </c>
      <c r="C229" s="110" t="s">
        <v>139</v>
      </c>
      <c r="D229" s="77" t="s">
        <v>45</v>
      </c>
      <c r="E229" s="113" t="s">
        <v>272</v>
      </c>
      <c r="F229" s="40" t="s">
        <v>31</v>
      </c>
      <c r="G229" s="40" t="n">
        <v>8</v>
      </c>
      <c r="H229" s="107" t="n">
        <v>52714.23</v>
      </c>
      <c r="I229" s="79" t="n">
        <f aca="false">H229*G229</f>
        <v>421713.84</v>
      </c>
      <c r="J229" s="43" t="n">
        <v>0.2</v>
      </c>
      <c r="K229" s="79" t="n">
        <f aca="false">ROUND(I229*0.2,2)</f>
        <v>84342.77</v>
      </c>
      <c r="L229" s="80" t="n">
        <f aca="false">I229+K229</f>
        <v>506056.61</v>
      </c>
      <c r="M229" s="81" t="s">
        <v>47</v>
      </c>
      <c r="N229" s="39" t="s">
        <v>25</v>
      </c>
      <c r="O229" s="45" t="s">
        <v>273</v>
      </c>
      <c r="P229" s="114" t="s">
        <v>274</v>
      </c>
    </row>
    <row r="230" s="26" customFormat="true" ht="12.75" hidden="false" customHeight="false" outlineLevel="0" collapsed="false">
      <c r="A230" s="19" t="s">
        <v>95</v>
      </c>
      <c r="B230" s="20"/>
      <c r="C230" s="20"/>
      <c r="D230" s="20"/>
      <c r="E230" s="20"/>
      <c r="F230" s="22"/>
      <c r="G230" s="22"/>
      <c r="H230" s="98"/>
      <c r="I230" s="87"/>
      <c r="J230" s="99"/>
      <c r="K230" s="87"/>
      <c r="L230" s="87"/>
      <c r="M230" s="21"/>
      <c r="N230" s="22"/>
      <c r="O230" s="22"/>
      <c r="P230" s="71"/>
    </row>
    <row r="231" s="26" customFormat="true" ht="12.75" hidden="false" customHeight="false" outlineLevel="0" collapsed="false">
      <c r="A231" s="100"/>
      <c r="B231" s="101" t="s">
        <v>107</v>
      </c>
      <c r="C231" s="28"/>
      <c r="D231" s="28"/>
      <c r="E231" s="28"/>
      <c r="F231" s="30"/>
      <c r="G231" s="30"/>
      <c r="H231" s="95"/>
      <c r="I231" s="96"/>
      <c r="J231" s="97"/>
      <c r="K231" s="96"/>
      <c r="L231" s="96"/>
      <c r="M231" s="29"/>
      <c r="N231" s="30"/>
      <c r="O231" s="30"/>
      <c r="P231" s="74"/>
    </row>
    <row r="232" customFormat="false" ht="62.25" hidden="false" customHeight="true" outlineLevel="0" collapsed="false">
      <c r="A232" s="39" t="n">
        <f aca="false">A229+1</f>
        <v>49</v>
      </c>
      <c r="B232" s="102" t="s">
        <v>25</v>
      </c>
      <c r="C232" s="102" t="s">
        <v>97</v>
      </c>
      <c r="D232" s="77" t="s">
        <v>45</v>
      </c>
      <c r="E232" s="102" t="s">
        <v>275</v>
      </c>
      <c r="F232" s="39" t="s">
        <v>31</v>
      </c>
      <c r="G232" s="39" t="n">
        <v>19</v>
      </c>
      <c r="H232" s="78" t="n">
        <v>9487.17</v>
      </c>
      <c r="I232" s="79" t="n">
        <f aca="false">H232*G232</f>
        <v>180256.23</v>
      </c>
      <c r="J232" s="43" t="n">
        <v>0.2</v>
      </c>
      <c r="K232" s="79" t="n">
        <f aca="false">ROUND(I232*0.2,2)</f>
        <v>36051.25</v>
      </c>
      <c r="L232" s="80" t="n">
        <f aca="false">I232+K232</f>
        <v>216307.48</v>
      </c>
      <c r="M232" s="81" t="s">
        <v>47</v>
      </c>
      <c r="N232" s="39" t="s">
        <v>25</v>
      </c>
      <c r="O232" s="45" t="s">
        <v>33</v>
      </c>
      <c r="P232" s="102" t="s">
        <v>276</v>
      </c>
    </row>
    <row r="233" s="168" customFormat="true" ht="15.75" hidden="false" customHeight="false" outlineLevel="0" collapsed="false">
      <c r="A233" s="169"/>
      <c r="B233" s="169"/>
      <c r="C233" s="169"/>
      <c r="D233" s="169"/>
      <c r="E233" s="169"/>
      <c r="F233" s="166"/>
      <c r="G233" s="166"/>
      <c r="H233" s="170" t="s">
        <v>277</v>
      </c>
      <c r="I233" s="171" t="n">
        <f aca="false">SUM(I162:I232)</f>
        <v>94792908.83</v>
      </c>
      <c r="J233" s="171"/>
      <c r="K233" s="171" t="n">
        <f aca="false">SUM(K162:K232)</f>
        <v>6565878.66</v>
      </c>
      <c r="L233" s="171" t="n">
        <f aca="false">SUM(L162:L232)</f>
        <v>101358787.49</v>
      </c>
      <c r="M233" s="165"/>
      <c r="N233" s="166"/>
      <c r="O233" s="166"/>
      <c r="P233" s="167"/>
    </row>
    <row r="234" s="168" customFormat="true" ht="49.5" hidden="false" customHeight="true" outlineLevel="0" collapsed="false">
      <c r="A234" s="172" t="s">
        <v>278</v>
      </c>
      <c r="B234" s="172"/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="26" customFormat="true" ht="12.75" hidden="false" customHeight="false" outlineLevel="0" collapsed="false">
      <c r="A235" s="19" t="s">
        <v>279</v>
      </c>
      <c r="B235" s="20"/>
      <c r="C235" s="20"/>
      <c r="D235" s="20"/>
      <c r="E235" s="20"/>
      <c r="F235" s="22"/>
      <c r="G235" s="22"/>
      <c r="H235" s="98"/>
      <c r="I235" s="87"/>
      <c r="J235" s="99"/>
      <c r="K235" s="87"/>
      <c r="L235" s="87"/>
      <c r="M235" s="21"/>
      <c r="N235" s="22"/>
      <c r="O235" s="22"/>
      <c r="P235" s="71"/>
    </row>
    <row r="236" s="26" customFormat="true" ht="12.75" hidden="false" customHeight="false" outlineLevel="0" collapsed="false">
      <c r="A236" s="100"/>
      <c r="B236" s="101" t="s">
        <v>43</v>
      </c>
      <c r="C236" s="28"/>
      <c r="D236" s="28"/>
      <c r="E236" s="28"/>
      <c r="F236" s="30"/>
      <c r="G236" s="30"/>
      <c r="H236" s="95"/>
      <c r="I236" s="96"/>
      <c r="J236" s="97"/>
      <c r="K236" s="96"/>
      <c r="L236" s="96"/>
      <c r="M236" s="29"/>
      <c r="N236" s="30"/>
      <c r="O236" s="30"/>
      <c r="P236" s="74"/>
    </row>
    <row r="237" s="83" customFormat="true" ht="25.5" hidden="false" customHeight="false" outlineLevel="0" collapsed="false">
      <c r="A237" s="75" t="n">
        <v>1</v>
      </c>
      <c r="B237" s="76" t="s">
        <v>280</v>
      </c>
      <c r="C237" s="76" t="s">
        <v>281</v>
      </c>
      <c r="D237" s="77" t="s">
        <v>45</v>
      </c>
      <c r="E237" s="76" t="s">
        <v>282</v>
      </c>
      <c r="F237" s="75" t="s">
        <v>31</v>
      </c>
      <c r="G237" s="75" t="n">
        <v>90</v>
      </c>
      <c r="H237" s="78" t="n">
        <v>297600</v>
      </c>
      <c r="I237" s="79" t="n">
        <f aca="false">H237*G237</f>
        <v>26784000</v>
      </c>
      <c r="J237" s="43" t="s">
        <v>53</v>
      </c>
      <c r="K237" s="78" t="s">
        <v>25</v>
      </c>
      <c r="L237" s="94" t="n">
        <f aca="false">I237</f>
        <v>26784000</v>
      </c>
      <c r="M237" s="38" t="s">
        <v>125</v>
      </c>
      <c r="N237" s="75" t="s">
        <v>283</v>
      </c>
      <c r="O237" s="45" t="s">
        <v>33</v>
      </c>
      <c r="P237" s="76"/>
    </row>
    <row r="238" s="83" customFormat="true" ht="25.5" hidden="false" customHeight="false" outlineLevel="0" collapsed="false">
      <c r="A238" s="75" t="n">
        <v>2</v>
      </c>
      <c r="B238" s="76" t="s">
        <v>284</v>
      </c>
      <c r="C238" s="144" t="s">
        <v>281</v>
      </c>
      <c r="D238" s="77" t="s">
        <v>45</v>
      </c>
      <c r="E238" s="76" t="s">
        <v>285</v>
      </c>
      <c r="F238" s="75" t="s">
        <v>31</v>
      </c>
      <c r="G238" s="75" t="n">
        <v>2</v>
      </c>
      <c r="H238" s="78" t="n">
        <v>200000</v>
      </c>
      <c r="I238" s="79" t="n">
        <f aca="false">H238*G238</f>
        <v>400000</v>
      </c>
      <c r="J238" s="43" t="s">
        <v>53</v>
      </c>
      <c r="K238" s="78" t="s">
        <v>25</v>
      </c>
      <c r="L238" s="94" t="n">
        <f aca="false">I238</f>
        <v>400000</v>
      </c>
      <c r="M238" s="38" t="s">
        <v>125</v>
      </c>
      <c r="N238" s="75" t="s">
        <v>283</v>
      </c>
      <c r="O238" s="45" t="s">
        <v>33</v>
      </c>
      <c r="P238" s="76"/>
    </row>
    <row r="239" s="83" customFormat="true" ht="25.5" hidden="false" customHeight="false" outlineLevel="0" collapsed="false">
      <c r="A239" s="75" t="n">
        <f aca="false">A238+1</f>
        <v>3</v>
      </c>
      <c r="B239" s="76" t="s">
        <v>286</v>
      </c>
      <c r="C239" s="144" t="s">
        <v>281</v>
      </c>
      <c r="D239" s="77" t="s">
        <v>45</v>
      </c>
      <c r="E239" s="76" t="s">
        <v>287</v>
      </c>
      <c r="F239" s="75" t="s">
        <v>31</v>
      </c>
      <c r="G239" s="75" t="n">
        <v>2</v>
      </c>
      <c r="H239" s="78" t="n">
        <v>200000</v>
      </c>
      <c r="I239" s="79" t="n">
        <f aca="false">H239*G239</f>
        <v>400000</v>
      </c>
      <c r="J239" s="43" t="s">
        <v>53</v>
      </c>
      <c r="K239" s="78" t="s">
        <v>25</v>
      </c>
      <c r="L239" s="94" t="n">
        <f aca="false">I239</f>
        <v>400000</v>
      </c>
      <c r="M239" s="38" t="s">
        <v>125</v>
      </c>
      <c r="N239" s="75" t="s">
        <v>283</v>
      </c>
      <c r="O239" s="45" t="s">
        <v>33</v>
      </c>
      <c r="P239" s="76"/>
    </row>
    <row r="240" s="168" customFormat="true" ht="15.75" hidden="false" customHeight="false" outlineLevel="0" collapsed="false">
      <c r="A240" s="169"/>
      <c r="B240" s="169"/>
      <c r="C240" s="169"/>
      <c r="D240" s="169"/>
      <c r="E240" s="169"/>
      <c r="F240" s="166"/>
      <c r="G240" s="166"/>
      <c r="H240" s="170" t="s">
        <v>288</v>
      </c>
      <c r="I240" s="164" t="n">
        <f aca="false">SUM(I237:I239)</f>
        <v>27584000</v>
      </c>
      <c r="J240" s="164"/>
      <c r="K240" s="164"/>
      <c r="L240" s="164" t="n">
        <f aca="false">SUM(L237:L239)</f>
        <v>27584000</v>
      </c>
      <c r="M240" s="165"/>
      <c r="N240" s="166"/>
      <c r="O240" s="166"/>
      <c r="P240" s="167"/>
    </row>
    <row r="241" s="116" customFormat="true" ht="15.75" hidden="false" customHeight="false" outlineLevel="0" collapsed="false">
      <c r="A241" s="173"/>
      <c r="B241" s="174"/>
      <c r="C241" s="174"/>
      <c r="D241" s="174"/>
      <c r="E241" s="174"/>
      <c r="F241" s="175"/>
      <c r="G241" s="175"/>
      <c r="H241" s="176" t="s">
        <v>289</v>
      </c>
      <c r="I241" s="164" t="n">
        <f aca="false">I158+I233+I240</f>
        <v>267246377.62</v>
      </c>
      <c r="J241" s="164"/>
      <c r="K241" s="164" t="n">
        <f aca="false">K158+K233+K240</f>
        <v>14403530.19</v>
      </c>
      <c r="L241" s="164" t="n">
        <f aca="false">L158+L233+L240</f>
        <v>281649907.81</v>
      </c>
      <c r="M241" s="177"/>
      <c r="N241" s="175"/>
      <c r="O241" s="175"/>
      <c r="P241" s="178"/>
    </row>
    <row r="243" customFormat="false" ht="5.25" hidden="false" customHeight="true" outlineLevel="0" collapsed="false">
      <c r="I243" s="179"/>
    </row>
    <row r="244" customFormat="false" ht="0.75" hidden="false" customHeight="true" outlineLevel="0" collapsed="false">
      <c r="I244" s="179"/>
    </row>
    <row r="245" customFormat="false" ht="5.25" hidden="false" customHeight="true" outlineLevel="0" collapsed="false">
      <c r="E245" s="180"/>
      <c r="I245" s="179"/>
    </row>
    <row r="246" customFormat="false" ht="15.75" hidden="false" customHeight="false" outlineLevel="0" collapsed="false">
      <c r="E246" s="181" t="s">
        <v>290</v>
      </c>
      <c r="K246" s="181" t="s">
        <v>291</v>
      </c>
      <c r="L246" s="179"/>
    </row>
    <row r="247" customFormat="false" ht="6" hidden="false" customHeight="true" outlineLevel="0" collapsed="false">
      <c r="E247" s="181"/>
      <c r="J247" s="182"/>
      <c r="K247" s="183"/>
    </row>
    <row r="248" customFormat="false" ht="47.25" hidden="false" customHeight="false" outlineLevel="0" collapsed="false">
      <c r="E248" s="184" t="s">
        <v>292</v>
      </c>
      <c r="H248" s="185"/>
      <c r="K248" s="186" t="s">
        <v>293</v>
      </c>
    </row>
    <row r="249" customFormat="false" ht="15.75" hidden="false" customHeight="false" outlineLevel="0" collapsed="false">
      <c r="E249" s="184" t="s">
        <v>294</v>
      </c>
      <c r="G249" s="187"/>
      <c r="H249" s="187"/>
      <c r="K249" s="186" t="s">
        <v>295</v>
      </c>
    </row>
    <row r="250" s="57" customFormat="true" ht="15.75" hidden="false" customHeight="false" outlineLevel="0" collapsed="false">
      <c r="A250" s="1"/>
      <c r="B250" s="56"/>
      <c r="C250" s="56"/>
      <c r="D250" s="56"/>
      <c r="E250" s="188"/>
      <c r="F250" s="3"/>
      <c r="G250" s="3"/>
      <c r="H250" s="3"/>
      <c r="J250" s="58"/>
      <c r="K250" s="181"/>
      <c r="M250" s="2"/>
      <c r="N250" s="3"/>
      <c r="O250" s="3"/>
      <c r="P250" s="56"/>
      <c r="Q250" s="7"/>
    </row>
    <row r="251" s="57" customFormat="true" ht="15.75" hidden="false" customHeight="false" outlineLevel="0" collapsed="false">
      <c r="A251" s="1"/>
      <c r="B251" s="56"/>
      <c r="C251" s="56"/>
      <c r="D251" s="56"/>
      <c r="E251" s="188" t="s">
        <v>296</v>
      </c>
      <c r="F251" s="3"/>
      <c r="G251" s="3"/>
      <c r="H251" s="3"/>
      <c r="J251" s="58"/>
      <c r="K251" s="186" t="s">
        <v>297</v>
      </c>
      <c r="M251" s="2"/>
      <c r="N251" s="3"/>
      <c r="O251" s="3"/>
      <c r="P251" s="56"/>
      <c r="Q251" s="7"/>
    </row>
    <row r="252" s="57" customFormat="true" ht="15.75" hidden="false" customHeight="false" outlineLevel="0" collapsed="false">
      <c r="A252" s="1"/>
      <c r="B252" s="56"/>
      <c r="C252" s="56"/>
      <c r="D252" s="56"/>
      <c r="E252" s="189"/>
      <c r="F252" s="3"/>
      <c r="G252" s="3"/>
      <c r="H252" s="3"/>
      <c r="J252" s="58"/>
      <c r="K252" s="181"/>
      <c r="M252" s="2"/>
      <c r="N252" s="3"/>
      <c r="O252" s="3"/>
      <c r="P252" s="56"/>
      <c r="Q252" s="7"/>
    </row>
  </sheetData>
  <mergeCells count="4">
    <mergeCell ref="A1:P1"/>
    <mergeCell ref="A4:P4"/>
    <mergeCell ref="A159:P159"/>
    <mergeCell ref="A234:P234"/>
  </mergeCells>
  <printOptions headings="false" gridLines="false" gridLinesSet="true" horizontalCentered="false" verticalCentered="false"/>
  <pageMargins left="0.984027777777778" right="0.590277777777778" top="0.7875" bottom="1.1812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2024-04-12T14:08:55Z</dcterms:created>
  <dc:creator/>
  <dc:description/>
  <dc:language>ru-RU</dc:language>
  <cp:lastModifiedBy/>
  <dcterms:modified xsi:type="dcterms:W3CDTF">2026-09-15T11:45:22Z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