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01mopsfs01\R77\Контрактный отдел\Внутренние документы\Группа 1\Работа\2. Закупочные процедуры\ЗП-26-24829 Поставка тележек УФПС г. Москвы\Публикация\"/>
    </mc:Choice>
  </mc:AlternateContent>
  <bookViews>
    <workbookView xWindow="0" yWindow="0" windowWidth="11700" windowHeight="7185" tabRatio="603"/>
  </bookViews>
  <sheets>
    <sheet name="Расчет НМЦ" sheetId="71" r:id="rId1"/>
    <sheet name="Все КП" sheetId="68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71" l="1"/>
  <c r="L7" i="71"/>
  <c r="J8" i="71" l="1"/>
  <c r="K8" i="71"/>
  <c r="M8" i="71" s="1"/>
  <c r="K7" i="71" l="1"/>
  <c r="M7" i="71" s="1"/>
  <c r="M9" i="71" s="1"/>
  <c r="J7" i="71"/>
  <c r="S6" i="68" l="1"/>
  <c r="R6" i="68"/>
  <c r="T6" i="68" s="1"/>
  <c r="T8" i="68" s="1"/>
  <c r="R7" i="68" l="1"/>
</calcChain>
</file>

<file path=xl/sharedStrings.xml><?xml version="1.0" encoding="utf-8"?>
<sst xmlns="http://schemas.openxmlformats.org/spreadsheetml/2006/main" count="77" uniqueCount="66">
  <si>
    <t>Единица измерения</t>
  </si>
  <si>
    <t>Количество  источников ценовой информации</t>
  </si>
  <si>
    <t>Цены поставщиков (исполнителей, подрядчиков) за единицу товара (работы услуги), рублей</t>
  </si>
  <si>
    <t xml:space="preserve">Коэффициент вариации цен </t>
  </si>
  <si>
    <t>Номер источника ценовой информации</t>
  </si>
  <si>
    <t>Срок действия ценового предложения</t>
  </si>
  <si>
    <t>№1</t>
  </si>
  <si>
    <t>Планируемое количество единиц услуг на период действия договора</t>
  </si>
  <si>
    <t>чел/час</t>
  </si>
  <si>
    <t>Источник  №1</t>
  </si>
  <si>
    <t>Департамента по логистике</t>
  </si>
  <si>
    <t>Начальная (максимальная) цена, руб.</t>
  </si>
  <si>
    <t>НМЦ единицы услуги, руб. с НДС</t>
  </si>
  <si>
    <t>Наименование товара, работ, услуги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</si>
  <si>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</si>
  <si>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Итого НМЦ, руб с НДС:</t>
  </si>
  <si>
    <t>Источник  №2</t>
  </si>
  <si>
    <t>Источник  №3</t>
  </si>
  <si>
    <t>№2</t>
  </si>
  <si>
    <t>№3</t>
  </si>
  <si>
    <t>Наименьшая цена за единицу товара, работы, услуги, руб.</t>
  </si>
  <si>
    <t>Руководитель отдела механизации</t>
  </si>
  <si>
    <t>А.С. Федосов</t>
  </si>
  <si>
    <t xml:space="preserve">Оказание погрузочно-разгрузочных услуг для ОСП УФПС г. Москвы </t>
  </si>
  <si>
    <t xml:space="preserve">Расчет цены договора на оказание погрузочно-разгрузочных услуг для ОСП УФПС г. Москвы </t>
  </si>
  <si>
    <t>№4</t>
  </si>
  <si>
    <t>№5</t>
  </si>
  <si>
    <t>КП от ИП Тугов Д.А. МО № 2.1.4.1.3.-02-235 от 07.02.2022г.</t>
  </si>
  <si>
    <t>КП от ООО Бастион МО № 2.1.4.1.3.-02-234 от 07.02.2022г.</t>
  </si>
  <si>
    <t>КП от ООО Магнат МО № 2.1.4.1.3.-02-233 от 07.02.2022г.</t>
  </si>
  <si>
    <t>Адресное КП от ООО Анкор, МО № 2.1.4.1.3.-02-236 от 07.02.2022г.</t>
  </si>
  <si>
    <t>Адресное КП от ООО Пчела-Сервис, МО № 2.1.4.1.3.-02-232 от 07.02.2022г.</t>
  </si>
  <si>
    <t>Адресное КП от ООО Селена-М МО № 2.1.4.1.3.-02-228 от 04.02.2022г.</t>
  </si>
  <si>
    <t>Адресное КП от ООО СТД-Групп МО № 2.1.4.1.3.-02-229 от 04.02.2022г.</t>
  </si>
  <si>
    <t>Адресное КП от ООО ЭМ Групп МО № 2.1.4.1.3.-02-226 от 04.02.2022г.</t>
  </si>
  <si>
    <t>№6</t>
  </si>
  <si>
    <t>№7</t>
  </si>
  <si>
    <t>№8</t>
  </si>
  <si>
    <r>
      <t xml:space="preserve">КП вх. </t>
    </r>
    <r>
      <rPr>
        <sz val="12"/>
        <rFont val="Times New Roman"/>
        <family val="1"/>
        <charset val="204"/>
      </rPr>
      <t>№ 2.1.4.1.3.-02-235 от 07.02.2022г.</t>
    </r>
  </si>
  <si>
    <r>
      <t xml:space="preserve">КП вх. </t>
    </r>
    <r>
      <rPr>
        <sz val="12"/>
        <rFont val="Times New Roman"/>
        <family val="1"/>
        <charset val="204"/>
      </rPr>
      <t>№ 2.1.4.1.3.-02-234 от 07.02.2022г.</t>
    </r>
  </si>
  <si>
    <r>
      <t xml:space="preserve">КП вх. </t>
    </r>
    <r>
      <rPr>
        <sz val="12"/>
        <rFont val="Times New Roman"/>
        <family val="1"/>
        <charset val="204"/>
      </rPr>
      <t>№ 2.1.4.1.3.-02-233 от 07.02.2022г.</t>
    </r>
  </si>
  <si>
    <r>
      <t xml:space="preserve">КП вх. </t>
    </r>
    <r>
      <rPr>
        <sz val="12"/>
        <rFont val="Times New Roman"/>
        <family val="1"/>
        <charset val="204"/>
      </rPr>
      <t>№ 2.1.4.1.3.-02-236 от 07.02.2022г.</t>
    </r>
  </si>
  <si>
    <r>
      <t xml:space="preserve">КП вх. </t>
    </r>
    <r>
      <rPr>
        <sz val="12"/>
        <rFont val="Times New Roman"/>
        <family val="1"/>
        <charset val="204"/>
      </rPr>
      <t>№ 2.1.4.1.3.-02-232 от 07.02.2022г.</t>
    </r>
  </si>
  <si>
    <r>
      <t xml:space="preserve">КП вх. </t>
    </r>
    <r>
      <rPr>
        <sz val="12"/>
        <rFont val="Times New Roman"/>
        <family val="1"/>
        <charset val="204"/>
      </rPr>
      <t>№ 2.1.4.1.3.-02-228 от 04.02.2022г.</t>
    </r>
  </si>
  <si>
    <r>
      <t xml:space="preserve">КП вх. </t>
    </r>
    <r>
      <rPr>
        <sz val="12"/>
        <rFont val="Times New Roman"/>
        <family val="1"/>
        <charset val="204"/>
      </rPr>
      <t>№ 2.1.4.1.3.-02-229 от 04.02.2022г.</t>
    </r>
  </si>
  <si>
    <r>
      <t xml:space="preserve">КП вх. </t>
    </r>
    <r>
      <rPr>
        <sz val="12"/>
        <rFont val="Times New Roman"/>
        <family val="1"/>
        <charset val="204"/>
      </rPr>
      <t>№ 2.1.4.1.3.-02-226 от 04.02.2022г.</t>
    </r>
  </si>
  <si>
    <t>КП вх. № 2.1.4.1.3.-02-267-3 от 22.07.2022г.</t>
  </si>
  <si>
    <t>Наименование ТРУ</t>
  </si>
  <si>
    <t>Количество  источников цены</t>
  </si>
  <si>
    <t>№ П/П</t>
  </si>
  <si>
    <t>Количество</t>
  </si>
  <si>
    <t>Минимальная НМЦ за единицу ТРУ*</t>
  </si>
  <si>
    <t>Коэффициент вариации (%)</t>
  </si>
  <si>
    <t>Средняя НМЦ за единицу ТРУ</t>
  </si>
  <si>
    <t>Итого НМЦ, руб. с НДС в размере ставки, определенной в Главе 21 НКРФ:</t>
  </si>
  <si>
    <t>Приложение №1 к Обоснованию начальной (максимальной) цены договора</t>
  </si>
  <si>
    <t>Тележка двухколесная с откидной платформой</t>
  </si>
  <si>
    <t>штука</t>
  </si>
  <si>
    <t>Тележка складная с откидной платформой</t>
  </si>
  <si>
    <t xml:space="preserve">Расчет начальной (максимальной) цены договора методом сопоставимых рыночных цен (анализ рынка) на поставку тележек для транспортировки 
почтовых отправлений для нужд участков курьерской доставки филиалов УФПС г. Москвы
</t>
  </si>
  <si>
    <t>Коммерческое предложение вх. №МР77-01/9480 от 06.07.2026</t>
  </si>
  <si>
    <t>до 30.09.2026</t>
  </si>
  <si>
    <t>Коммерческое предложение вх. №МР77-01/12789 от 20.08.2026</t>
  </si>
  <si>
    <t>до 20.11.2026</t>
  </si>
  <si>
    <t>до 31.10.2026</t>
  </si>
  <si>
    <t>Коммерческое предложение вх. №МР77-01/13104 от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</si>
</sst>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_)"/>
    <numFmt numFmtId="165" formatCode="#,##0.00\ _₽"/>
    <numFmt numFmtId="166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Courier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6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4" fontId="3" fillId="0" borderId="1" xfId="1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2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0" fontId="4" fillId="0" borderId="0" xfId="1" applyFont="1" applyFill="1"/>
    <xf numFmtId="0" fontId="1" fillId="0" borderId="0" xfId="1" applyFont="1" applyFill="1"/>
    <xf numFmtId="2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/>
    </xf>
    <xf numFmtId="4" fontId="1" fillId="0" borderId="0" xfId="1" applyNumberFormat="1" applyFont="1" applyFill="1"/>
    <xf numFmtId="4" fontId="3" fillId="0" borderId="0" xfId="1" applyNumberFormat="1" applyFont="1" applyFill="1"/>
    <xf numFmtId="0" fontId="3" fillId="0" borderId="0" xfId="1" applyFont="1" applyFill="1"/>
    <xf numFmtId="0" fontId="3" fillId="0" borderId="0" xfId="1" applyFont="1" applyFill="1" applyBorder="1"/>
    <xf numFmtId="4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4" fontId="3" fillId="4" borderId="1" xfId="1" applyNumberFormat="1" applyFont="1" applyFill="1" applyBorder="1" applyAlignment="1">
      <alignment horizontal="center" vertical="center" wrapText="1"/>
    </xf>
    <xf numFmtId="165" fontId="3" fillId="4" borderId="1" xfId="1" applyNumberFormat="1" applyFont="1" applyFill="1" applyBorder="1" applyAlignment="1">
      <alignment horizontal="center" vertical="center" wrapText="1"/>
    </xf>
    <xf numFmtId="0" fontId="4" fillId="4" borderId="0" xfId="1" applyFont="1" applyFill="1"/>
    <xf numFmtId="43" fontId="4" fillId="0" borderId="0" xfId="3" applyFont="1" applyFill="1"/>
    <xf numFmtId="166" fontId="3" fillId="0" borderId="0" xfId="1" applyNumberFormat="1" applyFont="1" applyFill="1"/>
    <xf numFmtId="0" fontId="4" fillId="0" borderId="0" xfId="1" applyFont="1" applyFill="1" applyAlignment="1">
      <alignment horizontal="left" vertical="center"/>
    </xf>
    <xf numFmtId="0" fontId="3" fillId="0" borderId="0" xfId="1" applyFont="1" applyFill="1" applyBorder="1" applyAlignment="1">
      <alignment horizontal="center" vertical="center" wrapText="1"/>
    </xf>
    <xf numFmtId="14" fontId="3" fillId="0" borderId="0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2" fillId="0" borderId="8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3" fontId="8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wrapText="1"/>
    </xf>
    <xf numFmtId="0" fontId="10" fillId="0" borderId="9" xfId="1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4" fontId="3" fillId="0" borderId="2" xfId="1" applyNumberFormat="1" applyFont="1" applyFill="1" applyBorder="1" applyAlignment="1">
      <alignment horizontal="center" vertical="center" wrapText="1"/>
    </xf>
    <xf numFmtId="14" fontId="3" fillId="0" borderId="4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4" fontId="8" fillId="0" borderId="2" xfId="1" applyNumberFormat="1" applyFont="1" applyFill="1" applyBorder="1" applyAlignment="1">
      <alignment horizontal="center" vertical="center" wrapText="1"/>
    </xf>
    <xf numFmtId="14" fontId="8" fillId="0" borderId="4" xfId="1" applyNumberFormat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9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wrapText="1"/>
    </xf>
    <xf numFmtId="0" fontId="2" fillId="0" borderId="8" xfId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14" fontId="3" fillId="4" borderId="1" xfId="1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4" xfId="2"/>
    <cellStyle name="Финансовый" xfId="3" builtinId="3"/>
  </cellStyles>
  <dxfs count="0"/>
  <tableStyles count="0" defaultTableStyle="TableStyleMedium2" defaultPivotStyle="PivotStyleLight16"/>
  <colors>
    <mruColors>
      <color rgb="FFFFCC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5</xdr:row>
      <xdr:rowOff>47625</xdr:rowOff>
    </xdr:from>
    <xdr:to>
      <xdr:col>12</xdr:col>
      <xdr:colOff>123825</xdr:colOff>
      <xdr:row>5</xdr:row>
      <xdr:rowOff>47625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8595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5</xdr:row>
      <xdr:rowOff>47625</xdr:rowOff>
    </xdr:from>
    <xdr:to>
      <xdr:col>12</xdr:col>
      <xdr:colOff>123825</xdr:colOff>
      <xdr:row>5</xdr:row>
      <xdr:rowOff>47625</xdr:rowOff>
    </xdr:to>
    <xdr:pic>
      <xdr:nvPicPr>
        <xdr:cNvPr id="3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8595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5</xdr:row>
      <xdr:rowOff>0</xdr:rowOff>
    </xdr:from>
    <xdr:to>
      <xdr:col>12</xdr:col>
      <xdr:colOff>123825</xdr:colOff>
      <xdr:row>5</xdr:row>
      <xdr:rowOff>0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5</xdr:row>
      <xdr:rowOff>542925</xdr:rowOff>
    </xdr:from>
    <xdr:to>
      <xdr:col>9</xdr:col>
      <xdr:colOff>1247775</xdr:colOff>
      <xdr:row>5</xdr:row>
      <xdr:rowOff>542925</xdr:rowOff>
    </xdr:to>
    <xdr:pic>
      <xdr:nvPicPr>
        <xdr:cNvPr id="5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371725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5</xdr:row>
      <xdr:rowOff>0</xdr:rowOff>
    </xdr:from>
    <xdr:to>
      <xdr:col>12</xdr:col>
      <xdr:colOff>123825</xdr:colOff>
      <xdr:row>5</xdr:row>
      <xdr:rowOff>0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5</xdr:row>
      <xdr:rowOff>47625</xdr:rowOff>
    </xdr:from>
    <xdr:to>
      <xdr:col>12</xdr:col>
      <xdr:colOff>123825</xdr:colOff>
      <xdr:row>5</xdr:row>
      <xdr:rowOff>47625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8595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5</xdr:row>
      <xdr:rowOff>47625</xdr:rowOff>
    </xdr:from>
    <xdr:to>
      <xdr:col>12</xdr:col>
      <xdr:colOff>123825</xdr:colOff>
      <xdr:row>5</xdr:row>
      <xdr:rowOff>47625</xdr:rowOff>
    </xdr:to>
    <xdr:pic>
      <xdr:nvPicPr>
        <xdr:cNvPr id="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8595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5</xdr:row>
      <xdr:rowOff>0</xdr:rowOff>
    </xdr:from>
    <xdr:to>
      <xdr:col>12</xdr:col>
      <xdr:colOff>123825</xdr:colOff>
      <xdr:row>5</xdr:row>
      <xdr:rowOff>0</xdr:rowOff>
    </xdr:to>
    <xdr:pic>
      <xdr:nvPicPr>
        <xdr:cNvPr id="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9525</xdr:colOff>
      <xdr:row>5</xdr:row>
      <xdr:rowOff>0</xdr:rowOff>
    </xdr:from>
    <xdr:to>
      <xdr:col>12</xdr:col>
      <xdr:colOff>123825</xdr:colOff>
      <xdr:row>5</xdr:row>
      <xdr:rowOff>0</xdr:rowOff>
    </xdr:to>
    <xdr:pic>
      <xdr:nvPicPr>
        <xdr:cNvPr id="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8</xdr:row>
      <xdr:rowOff>0</xdr:rowOff>
    </xdr:from>
    <xdr:to>
      <xdr:col>9</xdr:col>
      <xdr:colOff>1247775</xdr:colOff>
      <xdr:row>8</xdr:row>
      <xdr:rowOff>0</xdr:rowOff>
    </xdr:to>
    <xdr:pic>
      <xdr:nvPicPr>
        <xdr:cNvPr id="19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3971925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8</xdr:row>
      <xdr:rowOff>0</xdr:rowOff>
    </xdr:from>
    <xdr:to>
      <xdr:col>9</xdr:col>
      <xdr:colOff>1247775</xdr:colOff>
      <xdr:row>8</xdr:row>
      <xdr:rowOff>0</xdr:rowOff>
    </xdr:to>
    <xdr:pic>
      <xdr:nvPicPr>
        <xdr:cNvPr id="20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3971925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8</xdr:row>
      <xdr:rowOff>0</xdr:rowOff>
    </xdr:from>
    <xdr:to>
      <xdr:col>9</xdr:col>
      <xdr:colOff>1247775</xdr:colOff>
      <xdr:row>8</xdr:row>
      <xdr:rowOff>0</xdr:rowOff>
    </xdr:to>
    <xdr:pic>
      <xdr:nvPicPr>
        <xdr:cNvPr id="21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3971925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8</xdr:row>
      <xdr:rowOff>0</xdr:rowOff>
    </xdr:from>
    <xdr:to>
      <xdr:col>9</xdr:col>
      <xdr:colOff>1247775</xdr:colOff>
      <xdr:row>8</xdr:row>
      <xdr:rowOff>0</xdr:rowOff>
    </xdr:to>
    <xdr:pic>
      <xdr:nvPicPr>
        <xdr:cNvPr id="25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9888" y="2902744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8</xdr:row>
      <xdr:rowOff>0</xdr:rowOff>
    </xdr:from>
    <xdr:to>
      <xdr:col>9</xdr:col>
      <xdr:colOff>1247775</xdr:colOff>
      <xdr:row>8</xdr:row>
      <xdr:rowOff>0</xdr:rowOff>
    </xdr:to>
    <xdr:pic>
      <xdr:nvPicPr>
        <xdr:cNvPr id="26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9888" y="2902744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8</xdr:row>
      <xdr:rowOff>0</xdr:rowOff>
    </xdr:from>
    <xdr:to>
      <xdr:col>9</xdr:col>
      <xdr:colOff>1247775</xdr:colOff>
      <xdr:row>8</xdr:row>
      <xdr:rowOff>0</xdr:rowOff>
    </xdr:to>
    <xdr:pic>
      <xdr:nvPicPr>
        <xdr:cNvPr id="27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9888" y="2902744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8</xdr:row>
      <xdr:rowOff>0</xdr:rowOff>
    </xdr:from>
    <xdr:to>
      <xdr:col>9</xdr:col>
      <xdr:colOff>1247775</xdr:colOff>
      <xdr:row>8</xdr:row>
      <xdr:rowOff>0</xdr:rowOff>
    </xdr:to>
    <xdr:pic>
      <xdr:nvPicPr>
        <xdr:cNvPr id="31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9888" y="2902744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8</xdr:row>
      <xdr:rowOff>0</xdr:rowOff>
    </xdr:from>
    <xdr:to>
      <xdr:col>9</xdr:col>
      <xdr:colOff>1247775</xdr:colOff>
      <xdr:row>8</xdr:row>
      <xdr:rowOff>0</xdr:rowOff>
    </xdr:to>
    <xdr:pic>
      <xdr:nvPicPr>
        <xdr:cNvPr id="32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9888" y="2902744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838200</xdr:colOff>
      <xdr:row>8</xdr:row>
      <xdr:rowOff>0</xdr:rowOff>
    </xdr:from>
    <xdr:to>
      <xdr:col>9</xdr:col>
      <xdr:colOff>1247775</xdr:colOff>
      <xdr:row>8</xdr:row>
      <xdr:rowOff>0</xdr:rowOff>
    </xdr:to>
    <xdr:pic>
      <xdr:nvPicPr>
        <xdr:cNvPr id="33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9888" y="2902744"/>
          <a:ext cx="33337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2</xdr:row>
      <xdr:rowOff>47625</xdr:rowOff>
    </xdr:from>
    <xdr:to>
      <xdr:col>19</xdr:col>
      <xdr:colOff>123825</xdr:colOff>
      <xdr:row>2</xdr:row>
      <xdr:rowOff>47625</xdr:rowOff>
    </xdr:to>
    <xdr:pic>
      <xdr:nvPicPr>
        <xdr:cNvPr id="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5335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3</xdr:row>
      <xdr:rowOff>47625</xdr:rowOff>
    </xdr:from>
    <xdr:to>
      <xdr:col>18</xdr:col>
      <xdr:colOff>0</xdr:colOff>
      <xdr:row>3</xdr:row>
      <xdr:rowOff>47625</xdr:rowOff>
    </xdr:to>
    <xdr:pic>
      <xdr:nvPicPr>
        <xdr:cNvPr id="3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20875" y="173355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9525</xdr:colOff>
      <xdr:row>2</xdr:row>
      <xdr:rowOff>47625</xdr:rowOff>
    </xdr:from>
    <xdr:to>
      <xdr:col>19</xdr:col>
      <xdr:colOff>123825</xdr:colOff>
      <xdr:row>2</xdr:row>
      <xdr:rowOff>47625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5335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9525</xdr:colOff>
      <xdr:row>2</xdr:row>
      <xdr:rowOff>0</xdr:rowOff>
    </xdr:from>
    <xdr:to>
      <xdr:col>19</xdr:col>
      <xdr:colOff>123825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8590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838200</xdr:colOff>
      <xdr:row>2</xdr:row>
      <xdr:rowOff>542925</xdr:rowOff>
    </xdr:from>
    <xdr:to>
      <xdr:col>17</xdr:col>
      <xdr:colOff>1247775</xdr:colOff>
      <xdr:row>2</xdr:row>
      <xdr:rowOff>542925</xdr:rowOff>
    </xdr:to>
    <xdr:pic>
      <xdr:nvPicPr>
        <xdr:cNvPr id="6" name="Рисунок 222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16075" y="1685925"/>
          <a:ext cx="3048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9525</xdr:colOff>
      <xdr:row>2</xdr:row>
      <xdr:rowOff>0</xdr:rowOff>
    </xdr:from>
    <xdr:to>
      <xdr:col>19</xdr:col>
      <xdr:colOff>123825</xdr:colOff>
      <xdr:row>2</xdr:row>
      <xdr:rowOff>0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8590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9525</xdr:colOff>
      <xdr:row>2</xdr:row>
      <xdr:rowOff>47625</xdr:rowOff>
    </xdr:from>
    <xdr:to>
      <xdr:col>19</xdr:col>
      <xdr:colOff>123825</xdr:colOff>
      <xdr:row>2</xdr:row>
      <xdr:rowOff>47625</xdr:rowOff>
    </xdr:to>
    <xdr:pic>
      <xdr:nvPicPr>
        <xdr:cNvPr id="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5335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9525</xdr:colOff>
      <xdr:row>2</xdr:row>
      <xdr:rowOff>47625</xdr:rowOff>
    </xdr:from>
    <xdr:to>
      <xdr:col>19</xdr:col>
      <xdr:colOff>123825</xdr:colOff>
      <xdr:row>2</xdr:row>
      <xdr:rowOff>47625</xdr:rowOff>
    </xdr:to>
    <xdr:pic>
      <xdr:nvPicPr>
        <xdr:cNvPr id="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533525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9525</xdr:colOff>
      <xdr:row>2</xdr:row>
      <xdr:rowOff>0</xdr:rowOff>
    </xdr:from>
    <xdr:to>
      <xdr:col>19</xdr:col>
      <xdr:colOff>123825</xdr:colOff>
      <xdr:row>2</xdr:row>
      <xdr:rowOff>0</xdr:rowOff>
    </xdr:to>
    <xdr:pic>
      <xdr:nvPicPr>
        <xdr:cNvPr id="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8590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9525</xdr:colOff>
      <xdr:row>2</xdr:row>
      <xdr:rowOff>0</xdr:rowOff>
    </xdr:from>
    <xdr:to>
      <xdr:col>19</xdr:col>
      <xdr:colOff>123825</xdr:colOff>
      <xdr:row>2</xdr:row>
      <xdr:rowOff>0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485900"/>
          <a:ext cx="11430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2"/>
  <sheetViews>
    <sheetView tabSelected="1" zoomScale="86" zoomScaleNormal="86" workbookViewId="0">
      <selection activeCell="F15" sqref="B15:F17"/>
    </sheetView>
  </sheetViews>
  <sheetFormatPr defaultColWidth="9.140625" defaultRowHeight="15" x14ac:dyDescent="0.25"/>
  <cols>
    <col min="1" max="1" width="0.85546875" style="7" customWidth="1"/>
    <col min="2" max="2" width="6.42578125" style="7" customWidth="1"/>
    <col min="3" max="3" width="41.28515625" style="7" customWidth="1"/>
    <col min="4" max="4" width="13.85546875" style="7" customWidth="1"/>
    <col min="5" max="5" width="15.140625" style="7" customWidth="1"/>
    <col min="6" max="6" width="14.28515625" style="7" customWidth="1"/>
    <col min="7" max="9" width="13.5703125" style="7" customWidth="1"/>
    <col min="10" max="11" width="17.5703125" style="7" customWidth="1"/>
    <col min="12" max="12" width="15.85546875" style="7" customWidth="1"/>
    <col min="13" max="13" width="19.140625" style="7" customWidth="1"/>
    <col min="14" max="14" width="9.140625" style="7"/>
    <col min="15" max="15" width="20.140625" style="7" customWidth="1"/>
    <col min="16" max="16" width="18.5703125" style="22" customWidth="1"/>
    <col min="17" max="17" width="15.42578125" style="22" customWidth="1"/>
    <col min="18" max="18" width="15" style="7" customWidth="1"/>
    <col min="19" max="16384" width="9.140625" style="7"/>
  </cols>
  <sheetData>
    <row r="1" spans="2:18" ht="7.5" customHeight="1" x14ac:dyDescent="0.25">
      <c r="I1" s="27"/>
      <c r="J1" s="27"/>
      <c r="K1" s="27"/>
      <c r="L1" s="27"/>
      <c r="M1" s="27"/>
    </row>
    <row r="2" spans="2:18" ht="15" customHeight="1" x14ac:dyDescent="0.25">
      <c r="I2" s="35" t="s">
        <v>55</v>
      </c>
      <c r="J2" s="35"/>
      <c r="K2" s="35"/>
      <c r="L2" s="35"/>
      <c r="M2" s="35"/>
    </row>
    <row r="3" spans="2:18" ht="7.5" customHeight="1" x14ac:dyDescent="0.25"/>
    <row r="4" spans="2:18" ht="49.5" customHeight="1" x14ac:dyDescent="0.25">
      <c r="B4" s="55" t="s">
        <v>59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2:18" ht="54.75" customHeight="1" x14ac:dyDescent="0.25">
      <c r="B5" s="57" t="s">
        <v>49</v>
      </c>
      <c r="C5" s="57" t="s">
        <v>47</v>
      </c>
      <c r="D5" s="57" t="s">
        <v>0</v>
      </c>
      <c r="E5" s="57" t="s">
        <v>50</v>
      </c>
      <c r="F5" s="57" t="s">
        <v>48</v>
      </c>
      <c r="G5" s="42" t="s">
        <v>2</v>
      </c>
      <c r="H5" s="59"/>
      <c r="I5" s="59"/>
      <c r="J5" s="57" t="s">
        <v>53</v>
      </c>
      <c r="K5" s="57" t="s">
        <v>51</v>
      </c>
      <c r="L5" s="57" t="s">
        <v>52</v>
      </c>
      <c r="M5" s="57" t="s">
        <v>11</v>
      </c>
      <c r="N5" s="8"/>
    </row>
    <row r="6" spans="2:18" ht="42" customHeight="1" x14ac:dyDescent="0.25">
      <c r="B6" s="58"/>
      <c r="C6" s="58"/>
      <c r="D6" s="58"/>
      <c r="E6" s="58"/>
      <c r="F6" s="58"/>
      <c r="G6" s="28" t="s">
        <v>9</v>
      </c>
      <c r="H6" s="28" t="s">
        <v>16</v>
      </c>
      <c r="I6" s="28" t="s">
        <v>17</v>
      </c>
      <c r="J6" s="58"/>
      <c r="K6" s="58"/>
      <c r="L6" s="58"/>
      <c r="M6" s="58"/>
      <c r="N6" s="8"/>
    </row>
    <row r="7" spans="2:18" ht="42" customHeight="1" x14ac:dyDescent="0.25">
      <c r="B7" s="30">
        <v>1</v>
      </c>
      <c r="C7" s="31" t="s">
        <v>56</v>
      </c>
      <c r="D7" s="32" t="s">
        <v>57</v>
      </c>
      <c r="E7" s="33">
        <v>44</v>
      </c>
      <c r="F7" s="29">
        <v>3</v>
      </c>
      <c r="G7" s="1">
        <v>11346</v>
      </c>
      <c r="H7" s="1">
        <v>11651</v>
      </c>
      <c r="I7" s="1">
        <v>11127</v>
      </c>
      <c r="J7" s="5">
        <f>ROUND(AVERAGE(G7,H7,I7),2)</f>
        <v>11374.67</v>
      </c>
      <c r="K7" s="5">
        <f>SMALL(G7:I7,1)</f>
        <v>11127</v>
      </c>
      <c r="L7" s="3">
        <f>ROUND(STDEV(G7,H7,I7)/((G7+H7+I7)/3)*100,2)</f>
        <v>2.31</v>
      </c>
      <c r="M7" s="6">
        <f>E7*K7</f>
        <v>489588</v>
      </c>
      <c r="N7" s="8"/>
      <c r="O7" s="22"/>
      <c r="R7" s="22"/>
    </row>
    <row r="8" spans="2:18" ht="42" customHeight="1" x14ac:dyDescent="0.25">
      <c r="B8" s="30">
        <v>2</v>
      </c>
      <c r="C8" s="31" t="s">
        <v>58</v>
      </c>
      <c r="D8" s="32" t="s">
        <v>57</v>
      </c>
      <c r="E8" s="33">
        <v>26</v>
      </c>
      <c r="F8" s="29">
        <v>3</v>
      </c>
      <c r="G8" s="1">
        <v>6100</v>
      </c>
      <c r="H8" s="1">
        <v>6466</v>
      </c>
      <c r="I8" s="1">
        <v>5319</v>
      </c>
      <c r="J8" s="5">
        <f>ROUND(AVERAGE(G8,H8,I8),2)</f>
        <v>5961.67</v>
      </c>
      <c r="K8" s="5">
        <f>SMALL(G8:I8,1)</f>
        <v>5319</v>
      </c>
      <c r="L8" s="3">
        <f>ROUND(STDEV(G8,H8,I8)/((G8+H8+I8)/3)*100,2)</f>
        <v>9.83</v>
      </c>
      <c r="M8" s="6">
        <f>E8*K8</f>
        <v>138294</v>
      </c>
      <c r="N8" s="8"/>
      <c r="O8" s="22"/>
      <c r="R8" s="22"/>
    </row>
    <row r="9" spans="2:18" ht="22.5" customHeight="1" x14ac:dyDescent="0.25">
      <c r="B9" s="51" t="s">
        <v>54</v>
      </c>
      <c r="C9" s="43"/>
      <c r="D9" s="43"/>
      <c r="E9" s="43"/>
      <c r="F9" s="43"/>
      <c r="G9" s="43"/>
      <c r="H9" s="43"/>
      <c r="I9" s="43"/>
      <c r="J9" s="43"/>
      <c r="K9" s="43"/>
      <c r="L9" s="44"/>
      <c r="M9" s="10">
        <f>SUM(M7:M8)</f>
        <v>627882</v>
      </c>
      <c r="N9" s="11"/>
    </row>
    <row r="10" spans="2:18" ht="51.75" customHeight="1" x14ac:dyDescent="0.25">
      <c r="B10" s="42" t="s">
        <v>4</v>
      </c>
      <c r="C10" s="52"/>
      <c r="D10" s="42" t="s">
        <v>14</v>
      </c>
      <c r="E10" s="43"/>
      <c r="F10" s="43"/>
      <c r="G10" s="43"/>
      <c r="H10" s="43"/>
      <c r="I10" s="43"/>
      <c r="J10" s="43"/>
      <c r="K10" s="44"/>
      <c r="L10" s="53" t="s">
        <v>5</v>
      </c>
      <c r="M10" s="54"/>
      <c r="O10" s="22"/>
    </row>
    <row r="11" spans="2:18" ht="20.25" customHeight="1" x14ac:dyDescent="0.25">
      <c r="B11" s="38" t="s">
        <v>6</v>
      </c>
      <c r="C11" s="39"/>
      <c r="D11" s="45" t="s">
        <v>60</v>
      </c>
      <c r="E11" s="46"/>
      <c r="F11" s="46"/>
      <c r="G11" s="46"/>
      <c r="H11" s="46"/>
      <c r="I11" s="46"/>
      <c r="J11" s="46"/>
      <c r="K11" s="47"/>
      <c r="L11" s="40" t="s">
        <v>61</v>
      </c>
      <c r="M11" s="41"/>
      <c r="O11" s="22"/>
    </row>
    <row r="12" spans="2:18" ht="20.25" customHeight="1" x14ac:dyDescent="0.25">
      <c r="B12" s="38" t="s">
        <v>18</v>
      </c>
      <c r="C12" s="39" t="s">
        <v>46</v>
      </c>
      <c r="D12" s="45" t="s">
        <v>62</v>
      </c>
      <c r="E12" s="46"/>
      <c r="F12" s="46"/>
      <c r="G12" s="46"/>
      <c r="H12" s="46"/>
      <c r="I12" s="46"/>
      <c r="J12" s="46"/>
      <c r="K12" s="47"/>
      <c r="L12" s="48" t="s">
        <v>63</v>
      </c>
      <c r="M12" s="49"/>
    </row>
    <row r="13" spans="2:18" ht="20.25" customHeight="1" x14ac:dyDescent="0.25">
      <c r="B13" s="38" t="s">
        <v>19</v>
      </c>
      <c r="C13" s="39" t="s">
        <v>46</v>
      </c>
      <c r="D13" s="45" t="s">
        <v>65</v>
      </c>
      <c r="E13" s="46"/>
      <c r="F13" s="46"/>
      <c r="G13" s="46"/>
      <c r="H13" s="46"/>
      <c r="I13" s="46"/>
      <c r="J13" s="46"/>
      <c r="K13" s="50"/>
      <c r="L13" s="48" t="s">
        <v>64</v>
      </c>
      <c r="M13" s="49"/>
    </row>
    <row r="14" spans="2:18" ht="9.75" customHeight="1" x14ac:dyDescent="0.25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2:18" ht="20.25" customHeight="1" x14ac:dyDescent="0.25">
      <c r="B15" s="34"/>
      <c r="C15" s="34"/>
      <c r="D15" s="34"/>
      <c r="E15" s="34"/>
      <c r="F15" s="25"/>
      <c r="G15" s="25"/>
      <c r="H15" s="25"/>
      <c r="I15" s="25"/>
      <c r="J15" s="25"/>
      <c r="K15" s="25"/>
      <c r="L15" s="26"/>
      <c r="M15" s="26"/>
    </row>
    <row r="16" spans="2:18" ht="15.75" x14ac:dyDescent="0.25">
      <c r="C16" s="13"/>
      <c r="D16" s="13"/>
      <c r="E16" s="14"/>
      <c r="F16" s="13"/>
      <c r="G16" s="13"/>
      <c r="H16" s="13"/>
      <c r="I16" s="13"/>
      <c r="J16" s="23"/>
      <c r="K16" s="23"/>
      <c r="L16" s="22"/>
    </row>
    <row r="17" spans="3:11" ht="15.75" x14ac:dyDescent="0.25">
      <c r="C17" s="13"/>
      <c r="D17" s="13"/>
      <c r="E17" s="14"/>
      <c r="F17" s="13"/>
      <c r="G17" s="13"/>
      <c r="H17" s="13"/>
      <c r="I17" s="13"/>
      <c r="J17" s="13"/>
      <c r="K17" s="13"/>
    </row>
    <row r="18" spans="3:11" ht="15.75" x14ac:dyDescent="0.25">
      <c r="C18" s="13"/>
      <c r="D18" s="13"/>
      <c r="E18" s="14"/>
      <c r="F18" s="13"/>
      <c r="G18" s="13"/>
      <c r="H18" s="13"/>
      <c r="I18" s="13"/>
      <c r="J18" s="13"/>
      <c r="K18" s="13"/>
    </row>
    <row r="22" spans="3:11" x14ac:dyDescent="0.25">
      <c r="E22" s="24"/>
    </row>
  </sheetData>
  <mergeCells count="27">
    <mergeCell ref="B4:M4"/>
    <mergeCell ref="B5:B6"/>
    <mergeCell ref="C5:C6"/>
    <mergeCell ref="D5:D6"/>
    <mergeCell ref="E5:E6"/>
    <mergeCell ref="F5:F6"/>
    <mergeCell ref="G5:I5"/>
    <mergeCell ref="J5:J6"/>
    <mergeCell ref="L5:L6"/>
    <mergeCell ref="M5:M6"/>
    <mergeCell ref="K5:K6"/>
    <mergeCell ref="B15:E15"/>
    <mergeCell ref="I2:M2"/>
    <mergeCell ref="B14:M14"/>
    <mergeCell ref="B11:C11"/>
    <mergeCell ref="L11:M11"/>
    <mergeCell ref="D10:K10"/>
    <mergeCell ref="D11:K11"/>
    <mergeCell ref="D12:K12"/>
    <mergeCell ref="B12:C12"/>
    <mergeCell ref="L12:M12"/>
    <mergeCell ref="D13:K13"/>
    <mergeCell ref="B13:C13"/>
    <mergeCell ref="L13:M13"/>
    <mergeCell ref="B9:L9"/>
    <mergeCell ref="B10:C10"/>
    <mergeCell ref="L10:M10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21"/>
  <sheetViews>
    <sheetView zoomScale="80" zoomScaleNormal="80" workbookViewId="0">
      <selection activeCell="J3" sqref="J3:J5"/>
    </sheetView>
  </sheetViews>
  <sheetFormatPr defaultColWidth="9.140625" defaultRowHeight="15" x14ac:dyDescent="0.25"/>
  <cols>
    <col min="1" max="1" width="17.5703125" style="7" customWidth="1"/>
    <col min="2" max="3" width="18.28515625" style="7" customWidth="1"/>
    <col min="4" max="4" width="18.42578125" style="7" customWidth="1"/>
    <col min="5" max="5" width="10.85546875" style="7" customWidth="1"/>
    <col min="6" max="6" width="4" style="7" customWidth="1"/>
    <col min="7" max="7" width="16.7109375" style="7" customWidth="1"/>
    <col min="8" max="8" width="17.42578125" style="7" customWidth="1"/>
    <col min="9" max="9" width="12.7109375" style="7" customWidth="1"/>
    <col min="10" max="10" width="15.140625" style="7" customWidth="1"/>
    <col min="11" max="12" width="13.5703125" style="7" customWidth="1"/>
    <col min="13" max="13" width="16.42578125" style="7" customWidth="1"/>
    <col min="14" max="15" width="15.85546875" style="7" customWidth="1"/>
    <col min="16" max="16" width="18" style="7" customWidth="1"/>
    <col min="17" max="17" width="17.5703125" style="7" customWidth="1"/>
    <col min="18" max="18" width="17.140625" style="7" customWidth="1"/>
    <col min="19" max="19" width="9.140625" style="7"/>
    <col min="20" max="20" width="18.140625" style="7" customWidth="1"/>
    <col min="21" max="16384" width="9.140625" style="7"/>
  </cols>
  <sheetData>
    <row r="1" spans="1:21" ht="70.900000000000006" customHeight="1" x14ac:dyDescent="0.25">
      <c r="A1" s="60" t="s">
        <v>24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1" ht="46.9" customHeight="1" x14ac:dyDescent="0.25">
      <c r="A2" s="61" t="s">
        <v>13</v>
      </c>
      <c r="B2" s="61"/>
      <c r="C2" s="61"/>
      <c r="D2" s="61"/>
      <c r="E2" s="61"/>
      <c r="F2" s="61"/>
      <c r="G2" s="62" t="s">
        <v>0</v>
      </c>
      <c r="H2" s="62" t="s">
        <v>7</v>
      </c>
      <c r="I2" s="62" t="s">
        <v>1</v>
      </c>
      <c r="J2" s="63" t="s">
        <v>2</v>
      </c>
      <c r="K2" s="64"/>
      <c r="L2" s="64"/>
      <c r="M2" s="64"/>
      <c r="N2" s="64"/>
      <c r="O2" s="64"/>
      <c r="P2" s="64"/>
      <c r="Q2" s="64"/>
      <c r="R2" s="62" t="s">
        <v>20</v>
      </c>
      <c r="S2" s="62" t="s">
        <v>3</v>
      </c>
      <c r="T2" s="61" t="s">
        <v>11</v>
      </c>
      <c r="U2" s="8"/>
    </row>
    <row r="3" spans="1:21" ht="15.75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5" t="s">
        <v>27</v>
      </c>
      <c r="K3" s="65" t="s">
        <v>28</v>
      </c>
      <c r="L3" s="65" t="s">
        <v>29</v>
      </c>
      <c r="M3" s="66" t="s">
        <v>30</v>
      </c>
      <c r="N3" s="66" t="s">
        <v>31</v>
      </c>
      <c r="O3" s="66" t="s">
        <v>32</v>
      </c>
      <c r="P3" s="66" t="s">
        <v>33</v>
      </c>
      <c r="Q3" s="66" t="s">
        <v>34</v>
      </c>
      <c r="R3" s="61"/>
      <c r="S3" s="61"/>
      <c r="T3" s="61"/>
      <c r="U3" s="8"/>
    </row>
    <row r="4" spans="1:21" x14ac:dyDescent="0.25">
      <c r="A4" s="61"/>
      <c r="B4" s="61"/>
      <c r="C4" s="61"/>
      <c r="D4" s="61"/>
      <c r="E4" s="61"/>
      <c r="F4" s="61"/>
      <c r="G4" s="61"/>
      <c r="H4" s="61"/>
      <c r="I4" s="61"/>
      <c r="J4" s="65"/>
      <c r="K4" s="65"/>
      <c r="L4" s="65"/>
      <c r="M4" s="66"/>
      <c r="N4" s="66"/>
      <c r="O4" s="66"/>
      <c r="P4" s="66"/>
      <c r="Q4" s="66"/>
      <c r="R4" s="61"/>
      <c r="S4" s="61"/>
      <c r="T4" s="61"/>
      <c r="U4" s="8"/>
    </row>
    <row r="5" spans="1:21" ht="56.25" customHeight="1" x14ac:dyDescent="0.25">
      <c r="A5" s="61"/>
      <c r="B5" s="61"/>
      <c r="C5" s="61"/>
      <c r="D5" s="61"/>
      <c r="E5" s="61"/>
      <c r="F5" s="61"/>
      <c r="G5" s="61"/>
      <c r="H5" s="61"/>
      <c r="I5" s="61"/>
      <c r="J5" s="65"/>
      <c r="K5" s="65"/>
      <c r="L5" s="65"/>
      <c r="M5" s="66"/>
      <c r="N5" s="66"/>
      <c r="O5" s="66"/>
      <c r="P5" s="66"/>
      <c r="Q5" s="66"/>
      <c r="R5" s="61"/>
      <c r="S5" s="61"/>
      <c r="T5" s="61"/>
      <c r="U5" s="8"/>
    </row>
    <row r="6" spans="1:21" ht="70.5" customHeight="1" x14ac:dyDescent="0.25">
      <c r="A6" s="73" t="s">
        <v>23</v>
      </c>
      <c r="B6" s="73"/>
      <c r="C6" s="73"/>
      <c r="D6" s="73"/>
      <c r="E6" s="73"/>
      <c r="F6" s="73"/>
      <c r="G6" s="17" t="s">
        <v>8</v>
      </c>
      <c r="H6" s="2">
        <v>42000</v>
      </c>
      <c r="I6" s="17">
        <v>5</v>
      </c>
      <c r="J6" s="19">
        <v>450</v>
      </c>
      <c r="K6" s="15">
        <v>365</v>
      </c>
      <c r="L6" s="15">
        <v>365</v>
      </c>
      <c r="M6" s="19">
        <v>430</v>
      </c>
      <c r="N6" s="19">
        <v>430</v>
      </c>
      <c r="O6" s="19">
        <v>399.71</v>
      </c>
      <c r="P6" s="15">
        <v>300</v>
      </c>
      <c r="Q6" s="20">
        <v>396.09</v>
      </c>
      <c r="R6" s="5">
        <f>ROUND(AVERAGE(J6,K6,O6,P6,Q6),2)</f>
        <v>382.16</v>
      </c>
      <c r="S6" s="3">
        <f>ROUND(STDEV(J6,K6,O6,P6,Q6)/((J6+K6+O6+P6+Q6)/5)*100,2)</f>
        <v>14.42</v>
      </c>
      <c r="T6" s="6">
        <f>R6*H6</f>
        <v>16050720.000000002</v>
      </c>
      <c r="U6" s="8"/>
    </row>
    <row r="7" spans="1:21" ht="32.450000000000003" customHeight="1" x14ac:dyDescent="0.25">
      <c r="A7" s="74" t="s">
        <v>12</v>
      </c>
      <c r="B7" s="74"/>
      <c r="C7" s="74"/>
      <c r="D7" s="74"/>
      <c r="E7" s="74"/>
      <c r="F7" s="74"/>
      <c r="G7" s="74"/>
      <c r="H7" s="74"/>
      <c r="I7" s="17"/>
      <c r="J7" s="18"/>
      <c r="K7" s="18"/>
      <c r="L7" s="18"/>
      <c r="M7" s="18"/>
      <c r="N7" s="18"/>
      <c r="O7" s="18"/>
      <c r="P7" s="18"/>
      <c r="Q7" s="18"/>
      <c r="R7" s="9">
        <f>SUM(R6)</f>
        <v>382.16</v>
      </c>
      <c r="S7" s="3"/>
      <c r="T7" s="1"/>
      <c r="U7" s="8"/>
    </row>
    <row r="8" spans="1:21" ht="22.5" customHeight="1" x14ac:dyDescent="0.25">
      <c r="A8" s="71" t="s">
        <v>15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10">
        <f>SUM(T6:T7)</f>
        <v>16050720.000000002</v>
      </c>
      <c r="U8" s="11"/>
    </row>
    <row r="9" spans="1:21" x14ac:dyDescent="0.25">
      <c r="R9" s="11"/>
    </row>
    <row r="10" spans="1:21" ht="69.75" customHeight="1" x14ac:dyDescent="0.25">
      <c r="A10" s="16" t="s">
        <v>4</v>
      </c>
      <c r="B10" s="72" t="s">
        <v>14</v>
      </c>
      <c r="C10" s="72"/>
      <c r="D10" s="72"/>
      <c r="E10" s="72"/>
      <c r="F10" s="72"/>
      <c r="G10" s="72"/>
      <c r="H10" s="72"/>
      <c r="I10" s="72" t="s">
        <v>5</v>
      </c>
      <c r="J10" s="72"/>
      <c r="K10" s="21"/>
      <c r="L10" s="21"/>
      <c r="M10" s="21"/>
      <c r="N10" s="21"/>
      <c r="O10" s="21"/>
      <c r="P10" s="21"/>
      <c r="Q10" s="21"/>
      <c r="T10" s="12"/>
    </row>
    <row r="11" spans="1:21" ht="20.25" customHeight="1" x14ac:dyDescent="0.25">
      <c r="A11" s="4" t="s">
        <v>6</v>
      </c>
      <c r="B11" s="67" t="s">
        <v>38</v>
      </c>
      <c r="C11" s="68"/>
      <c r="D11" s="68"/>
      <c r="E11" s="68"/>
      <c r="F11" s="68"/>
      <c r="G11" s="68"/>
      <c r="H11" s="69"/>
      <c r="I11" s="70"/>
      <c r="J11" s="70"/>
      <c r="K11" s="21"/>
      <c r="L11" s="21"/>
      <c r="M11" s="21"/>
      <c r="N11" s="21"/>
      <c r="O11" s="21"/>
      <c r="P11" s="21"/>
      <c r="Q11" s="21"/>
      <c r="T11" s="12"/>
    </row>
    <row r="12" spans="1:21" ht="20.25" customHeight="1" x14ac:dyDescent="0.25">
      <c r="A12" s="4" t="s">
        <v>18</v>
      </c>
      <c r="B12" s="67" t="s">
        <v>39</v>
      </c>
      <c r="C12" s="68"/>
      <c r="D12" s="68"/>
      <c r="E12" s="68"/>
      <c r="F12" s="68"/>
      <c r="G12" s="68"/>
      <c r="H12" s="69"/>
      <c r="I12" s="70"/>
      <c r="J12" s="70"/>
      <c r="K12" s="21"/>
      <c r="L12" s="21"/>
      <c r="M12" s="21"/>
      <c r="N12" s="21"/>
      <c r="O12" s="21"/>
      <c r="P12" s="21"/>
      <c r="Q12" s="21"/>
      <c r="T12" s="12"/>
    </row>
    <row r="13" spans="1:21" ht="20.25" customHeight="1" x14ac:dyDescent="0.25">
      <c r="A13" s="4" t="s">
        <v>19</v>
      </c>
      <c r="B13" s="67" t="s">
        <v>40</v>
      </c>
      <c r="C13" s="68"/>
      <c r="D13" s="68"/>
      <c r="E13" s="68"/>
      <c r="F13" s="68"/>
      <c r="G13" s="68"/>
      <c r="H13" s="69"/>
      <c r="I13" s="70"/>
      <c r="J13" s="70"/>
      <c r="K13" s="21"/>
      <c r="L13" s="21"/>
      <c r="M13" s="21"/>
      <c r="N13" s="21"/>
      <c r="O13" s="21"/>
      <c r="P13" s="21"/>
      <c r="Q13" s="21"/>
      <c r="T13" s="12"/>
    </row>
    <row r="14" spans="1:21" ht="20.25" customHeight="1" x14ac:dyDescent="0.25">
      <c r="A14" s="4" t="s">
        <v>25</v>
      </c>
      <c r="B14" s="67" t="s">
        <v>41</v>
      </c>
      <c r="C14" s="68"/>
      <c r="D14" s="68"/>
      <c r="E14" s="68"/>
      <c r="F14" s="68"/>
      <c r="G14" s="68"/>
      <c r="H14" s="69"/>
      <c r="I14" s="70"/>
      <c r="J14" s="70"/>
      <c r="K14" s="21"/>
      <c r="L14" s="21"/>
      <c r="M14" s="21"/>
      <c r="N14" s="21"/>
      <c r="O14" s="21"/>
      <c r="P14" s="21"/>
      <c r="Q14" s="21"/>
      <c r="T14" s="12"/>
    </row>
    <row r="15" spans="1:21" ht="20.25" customHeight="1" x14ac:dyDescent="0.25">
      <c r="A15" s="4" t="s">
        <v>26</v>
      </c>
      <c r="B15" s="67" t="s">
        <v>42</v>
      </c>
      <c r="C15" s="68"/>
      <c r="D15" s="68"/>
      <c r="E15" s="68"/>
      <c r="F15" s="68"/>
      <c r="G15" s="68"/>
      <c r="H15" s="69"/>
      <c r="I15" s="70"/>
      <c r="J15" s="70"/>
      <c r="K15" s="21"/>
      <c r="L15" s="21"/>
      <c r="M15" s="21"/>
      <c r="N15" s="21"/>
      <c r="O15" s="21"/>
      <c r="P15" s="21"/>
      <c r="Q15" s="21"/>
      <c r="T15" s="12"/>
    </row>
    <row r="16" spans="1:21" ht="20.25" customHeight="1" x14ac:dyDescent="0.25">
      <c r="A16" s="4" t="s">
        <v>35</v>
      </c>
      <c r="B16" s="67" t="s">
        <v>43</v>
      </c>
      <c r="C16" s="68"/>
      <c r="D16" s="68"/>
      <c r="E16" s="68"/>
      <c r="F16" s="68"/>
      <c r="G16" s="68"/>
      <c r="H16" s="69"/>
      <c r="I16" s="70"/>
      <c r="J16" s="70"/>
      <c r="K16" s="21"/>
      <c r="L16" s="21"/>
      <c r="M16" s="21"/>
      <c r="N16" s="21"/>
      <c r="O16" s="21"/>
      <c r="P16" s="21"/>
      <c r="Q16" s="21"/>
      <c r="T16" s="12"/>
    </row>
    <row r="17" spans="1:20" ht="20.25" customHeight="1" x14ac:dyDescent="0.25">
      <c r="A17" s="4" t="s">
        <v>36</v>
      </c>
      <c r="B17" s="67" t="s">
        <v>44</v>
      </c>
      <c r="C17" s="68"/>
      <c r="D17" s="68"/>
      <c r="E17" s="68"/>
      <c r="F17" s="68"/>
      <c r="G17" s="68"/>
      <c r="H17" s="69"/>
      <c r="I17" s="70"/>
      <c r="J17" s="70"/>
      <c r="K17" s="21"/>
      <c r="L17" s="21"/>
      <c r="M17" s="21"/>
      <c r="N17" s="21"/>
      <c r="O17" s="21"/>
      <c r="P17" s="21"/>
      <c r="Q17" s="21"/>
      <c r="T17" s="12"/>
    </row>
    <row r="18" spans="1:20" ht="20.25" customHeight="1" x14ac:dyDescent="0.25">
      <c r="A18" s="4" t="s">
        <v>37</v>
      </c>
      <c r="B18" s="67" t="s">
        <v>45</v>
      </c>
      <c r="C18" s="68"/>
      <c r="D18" s="68"/>
      <c r="E18" s="68"/>
      <c r="F18" s="68"/>
      <c r="G18" s="68"/>
      <c r="H18" s="69"/>
      <c r="I18" s="70"/>
      <c r="J18" s="70"/>
      <c r="K18" s="21"/>
      <c r="L18" s="21"/>
      <c r="M18" s="21"/>
      <c r="N18" s="21"/>
      <c r="O18" s="21"/>
      <c r="P18" s="21"/>
      <c r="Q18" s="21"/>
      <c r="T18" s="12"/>
    </row>
    <row r="19" spans="1:20" ht="125.25" customHeight="1" x14ac:dyDescent="0.25">
      <c r="A19" s="13" t="s">
        <v>21</v>
      </c>
      <c r="B19" s="13"/>
      <c r="C19" s="13"/>
      <c r="D19" s="13"/>
      <c r="E19" s="13"/>
      <c r="F19" s="13"/>
      <c r="G19" s="13"/>
      <c r="H19" s="14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20" ht="15.75" x14ac:dyDescent="0.25">
      <c r="A20" s="13" t="s">
        <v>10</v>
      </c>
      <c r="B20" s="13"/>
      <c r="C20" s="13"/>
      <c r="D20" s="13"/>
      <c r="E20" s="13"/>
      <c r="F20" s="13"/>
      <c r="G20" s="13"/>
      <c r="H20" s="14"/>
      <c r="I20" s="13"/>
      <c r="J20" s="13"/>
      <c r="K20" s="13"/>
      <c r="L20" s="13"/>
      <c r="M20" s="13"/>
      <c r="N20" s="13"/>
      <c r="O20" s="13"/>
      <c r="P20" s="13"/>
      <c r="Q20" s="13"/>
      <c r="R20" s="13" t="s">
        <v>22</v>
      </c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4"/>
      <c r="I21" s="13"/>
      <c r="J21" s="13"/>
      <c r="K21" s="13"/>
      <c r="L21" s="13"/>
      <c r="M21" s="13"/>
      <c r="N21" s="13"/>
      <c r="O21" s="13"/>
      <c r="P21" s="13"/>
      <c r="Q21" s="13"/>
      <c r="R21" s="13"/>
    </row>
  </sheetData>
  <mergeCells count="38">
    <mergeCell ref="B13:H13"/>
    <mergeCell ref="I13:J13"/>
    <mergeCell ref="B14:H14"/>
    <mergeCell ref="I14:J14"/>
    <mergeCell ref="B15:H15"/>
    <mergeCell ref="I15:J15"/>
    <mergeCell ref="B16:H16"/>
    <mergeCell ref="I16:J16"/>
    <mergeCell ref="B17:H17"/>
    <mergeCell ref="I17:J17"/>
    <mergeCell ref="B18:H18"/>
    <mergeCell ref="I18:J18"/>
    <mergeCell ref="B12:H12"/>
    <mergeCell ref="I12:J12"/>
    <mergeCell ref="K3:K5"/>
    <mergeCell ref="O3:O5"/>
    <mergeCell ref="P3:P5"/>
    <mergeCell ref="A8:S8"/>
    <mergeCell ref="B10:H10"/>
    <mergeCell ref="I10:J10"/>
    <mergeCell ref="B11:H11"/>
    <mergeCell ref="I11:J11"/>
    <mergeCell ref="A6:F6"/>
    <mergeCell ref="A7:H7"/>
    <mergeCell ref="L3:L5"/>
    <mergeCell ref="M3:M5"/>
    <mergeCell ref="N3:N5"/>
    <mergeCell ref="A1:T1"/>
    <mergeCell ref="A2:F5"/>
    <mergeCell ref="G2:G5"/>
    <mergeCell ref="H2:H5"/>
    <mergeCell ref="I2:I5"/>
    <mergeCell ref="J2:Q2"/>
    <mergeCell ref="R2:R5"/>
    <mergeCell ref="S2:S5"/>
    <mergeCell ref="T2:T5"/>
    <mergeCell ref="J3:J5"/>
    <mergeCell ref="Q3:Q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НМЦ</vt:lpstr>
      <vt:lpstr>Все КП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Юнников Артём Викторович</dc:creator>
  <cp:lastModifiedBy>Добрынина Виктория Сергеевна</cp:lastModifiedBy>
  <cp:lastPrinted>2023-09-18T12:44:19Z</cp:lastPrinted>
  <dcterms:created xsi:type="dcterms:W3CDTF">2019-01-30T13:59:14Z</dcterms:created>
  <dcterms:modified xsi:type="dcterms:W3CDTF">2026-09-21T13:04:35Z</dcterms:modified>
</cp:coreProperties>
</file>