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23675\п\"/>
    </mc:Choice>
  </mc:AlternateContent>
  <bookViews>
    <workbookView xWindow="0" yWindow="0" windowWidth="20490" windowHeight="7755" tabRatio="872"/>
  </bookViews>
  <sheets>
    <sheet name="Расчёт НМЦ" sheetId="61" r:id="rId1"/>
  </sheets>
  <definedNames>
    <definedName name="_xlnm.Print_Area" localSheetId="0">'Расчёт НМЦ'!$B$1:$M$21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61" l="1"/>
  <c r="K7" i="61"/>
  <c r="K8" i="61"/>
  <c r="L8" i="61" s="1"/>
  <c r="K6" i="61"/>
  <c r="L6" i="61" s="1"/>
  <c r="E9" i="61" l="1"/>
  <c r="J7" i="61" l="1"/>
  <c r="M7" i="61" s="1"/>
  <c r="J8" i="61"/>
  <c r="M8" i="61" s="1"/>
  <c r="J6" i="61"/>
  <c r="M6" i="61" l="1"/>
  <c r="M11" i="61" l="1"/>
</calcChain>
</file>

<file path=xl/sharedStrings.xml><?xml version="1.0" encoding="utf-8"?>
<sst xmlns="http://schemas.openxmlformats.org/spreadsheetml/2006/main" count="32" uniqueCount="30">
  <si>
    <t>Наименование услуги</t>
  </si>
  <si>
    <t>Количество  источников ценовой информации</t>
  </si>
  <si>
    <t xml:space="preserve">Коэффициент вариации цен </t>
  </si>
  <si>
    <t>Номер источника ценовой информации</t>
  </si>
  <si>
    <t>Срок действия ценового предложения</t>
  </si>
  <si>
    <t>№1</t>
  </si>
  <si>
    <t>№ п/п</t>
  </si>
  <si>
    <t>Начальная (максимальная) цена, руб., с НДС</t>
  </si>
  <si>
    <t>Цены поставщиков (исполнителей, подрядчиков) за единицу товара (работы услуги), руб.</t>
  </si>
  <si>
    <t>Ед. измерения</t>
  </si>
  <si>
    <t>усл. ед.</t>
  </si>
  <si>
    <t>Источник №2</t>
  </si>
  <si>
    <t>Источник №3</t>
  </si>
  <si>
    <t>№2</t>
  </si>
  <si>
    <t>№3</t>
  </si>
  <si>
    <t>Прогнозное количество</t>
  </si>
  <si>
    <t>Реквизиты источника ценовой инфолрмации</t>
  </si>
  <si>
    <t>НМЦ за единицу ТРУ, руб., (минимальное значение)</t>
  </si>
  <si>
    <t>НМЦ за единицу ТРУ, руб., (среднее значение)</t>
  </si>
  <si>
    <t xml:space="preserve">Сумма единицы услуги, руб. </t>
  </si>
  <si>
    <t>Итого НМЦ договора, руб.:</t>
  </si>
  <si>
    <t xml:space="preserve">Приложение №1 к Обоснованию НМЦД
</t>
  </si>
  <si>
    <t>Источник №1</t>
  </si>
  <si>
    <t>Технический осмотр транспортных средств категории М1</t>
  </si>
  <si>
    <t>Технический осмотр транспортных средств категории N1</t>
  </si>
  <si>
    <t>Технический осмотр транспортных средств категории N2</t>
  </si>
  <si>
    <t xml:space="preserve">Таблица для расчета начальной (максимальной) цены договора методом сопоставимых рыночных цен (анализ рынка) на оказание услуг по проведению технического осмотра транспортных средств для нужд УФПС Тамбовской области
</t>
  </si>
  <si>
    <t>КП вх. №Ф68-05/938 от 01.07.2026</t>
  </si>
  <si>
    <t>КП вх. №Ф68-05/940 от 01.07.2026</t>
  </si>
  <si>
    <t>КП вх. №Ф68-05/980 от 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</si>
</sst>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Courier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8"/>
      <name val="Arial"/>
      <family val="2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/>
    <xf numFmtId="0" fontId="6" fillId="0" borderId="0"/>
    <xf numFmtId="0" fontId="7" fillId="0" borderId="0"/>
  </cellStyleXfs>
  <cellXfs count="42">
    <xf numFmtId="0" fontId="0" fillId="0" borderId="0" xfId="0"/>
    <xf numFmtId="0" fontId="2" fillId="0" borderId="0" xfId="1" applyFont="1" applyFill="1"/>
    <xf numFmtId="0" fontId="5" fillId="2" borderId="0" xfId="1" applyFont="1" applyFill="1"/>
    <xf numFmtId="0" fontId="2" fillId="2" borderId="0" xfId="1" applyFont="1" applyFill="1"/>
    <xf numFmtId="0" fontId="9" fillId="0" borderId="2" xfId="0" applyFont="1" applyBorder="1" applyAlignment="1">
      <alignment horizontal="center" vertical="center" wrapText="1"/>
    </xf>
    <xf numFmtId="0" fontId="9" fillId="0" borderId="2" xfId="1" applyFont="1" applyFill="1" applyBorder="1" applyAlignment="1">
      <alignment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9" fillId="0" borderId="0" xfId="1" applyFont="1" applyFill="1"/>
    <xf numFmtId="0" fontId="8" fillId="0" borderId="3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/>
    </xf>
    <xf numFmtId="4" fontId="8" fillId="0" borderId="2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4" fontId="9" fillId="0" borderId="2" xfId="1" applyNumberFormat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4" fontId="8" fillId="2" borderId="2" xfId="1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right" vertical="center" wrapText="1"/>
    </xf>
    <xf numFmtId="0" fontId="4" fillId="0" borderId="7" xfId="1" applyFont="1" applyFill="1" applyBorder="1" applyAlignment="1">
      <alignment horizontal="right" vertical="center" wrapText="1"/>
    </xf>
    <xf numFmtId="0" fontId="4" fillId="0" borderId="8" xfId="1" applyFont="1" applyFill="1" applyBorder="1" applyAlignment="1">
      <alignment horizontal="right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2" fontId="8" fillId="0" borderId="2" xfId="1" applyNumberFormat="1" applyFont="1" applyFill="1" applyBorder="1" applyAlignment="1">
      <alignment horizontal="left"/>
    </xf>
    <xf numFmtId="14" fontId="9" fillId="0" borderId="2" xfId="1" applyNumberFormat="1" applyFont="1" applyFill="1" applyBorder="1" applyAlignment="1">
      <alignment horizontal="center" vertical="center" wrapText="1"/>
    </xf>
    <xf numFmtId="14" fontId="9" fillId="2" borderId="2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94" xfId="4"/>
    <cellStyle name="Обычный 2" xfId="1"/>
    <cellStyle name="Обычный 3" xfId="3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47625</xdr:rowOff>
    </xdr:from>
    <xdr:to>
      <xdr:col>12</xdr:col>
      <xdr:colOff>123825</xdr:colOff>
      <xdr:row>3</xdr:row>
      <xdr:rowOff>47625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57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4</xdr:row>
      <xdr:rowOff>47625</xdr:rowOff>
    </xdr:from>
    <xdr:to>
      <xdr:col>11</xdr:col>
      <xdr:colOff>0</xdr:colOff>
      <xdr:row>4</xdr:row>
      <xdr:rowOff>47625</xdr:rowOff>
    </xdr:to>
    <xdr:pic>
      <xdr:nvPicPr>
        <xdr:cNvPr id="3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77736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3</xdr:row>
      <xdr:rowOff>47625</xdr:rowOff>
    </xdr:from>
    <xdr:to>
      <xdr:col>12</xdr:col>
      <xdr:colOff>123825</xdr:colOff>
      <xdr:row>3</xdr:row>
      <xdr:rowOff>47625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57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123825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097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838200</xdr:colOff>
      <xdr:row>3</xdr:row>
      <xdr:rowOff>542925</xdr:rowOff>
    </xdr:from>
    <xdr:to>
      <xdr:col>10</xdr:col>
      <xdr:colOff>1247775</xdr:colOff>
      <xdr:row>3</xdr:row>
      <xdr:rowOff>542925</xdr:rowOff>
    </xdr:to>
    <xdr:pic>
      <xdr:nvPicPr>
        <xdr:cNvPr id="6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731645"/>
          <a:ext cx="285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123825</xdr:colOff>
      <xdr:row>3</xdr:row>
      <xdr:rowOff>0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097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3</xdr:row>
      <xdr:rowOff>542925</xdr:rowOff>
    </xdr:from>
    <xdr:to>
      <xdr:col>9</xdr:col>
      <xdr:colOff>1247775</xdr:colOff>
      <xdr:row>3</xdr:row>
      <xdr:rowOff>542925</xdr:rowOff>
    </xdr:to>
    <xdr:pic>
      <xdr:nvPicPr>
        <xdr:cNvPr id="9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4850" y="2933700"/>
          <a:ext cx="4095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topLeftCell="A7" zoomScale="50" zoomScaleNormal="85" zoomScaleSheetLayoutView="50" workbookViewId="0">
      <selection activeCell="B10" sqref="B10:J10"/>
    </sheetView>
  </sheetViews>
  <sheetFormatPr defaultColWidth="9.140625" defaultRowHeight="15" x14ac:dyDescent="0.25"/>
  <cols>
    <col min="1" max="1" width="9.140625" style="3"/>
    <col min="2" max="2" width="13.5703125" style="1" customWidth="1"/>
    <col min="3" max="3" width="55" style="1" customWidth="1"/>
    <col min="4" max="4" width="13.5703125" style="1" customWidth="1"/>
    <col min="5" max="5" width="21.5703125" style="1" customWidth="1"/>
    <col min="6" max="6" width="22.28515625" style="1" customWidth="1"/>
    <col min="7" max="9" width="21.85546875" style="1" customWidth="1"/>
    <col min="10" max="10" width="26.140625" style="1" customWidth="1"/>
    <col min="11" max="11" width="35.42578125" style="1" customWidth="1"/>
    <col min="12" max="12" width="14" style="1" customWidth="1"/>
    <col min="13" max="13" width="29.5703125" style="1" customWidth="1"/>
    <col min="14" max="16384" width="9.140625" style="1"/>
  </cols>
  <sheetData>
    <row r="1" spans="2:13" ht="45" customHeight="1" x14ac:dyDescent="0.25">
      <c r="B1" s="26" t="s">
        <v>21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2:13" ht="79.5" customHeight="1" x14ac:dyDescent="0.25">
      <c r="B2" s="29" t="s">
        <v>26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2:13" ht="81" customHeight="1" x14ac:dyDescent="0.25">
      <c r="B3" s="29" t="s">
        <v>6</v>
      </c>
      <c r="C3" s="30" t="s">
        <v>0</v>
      </c>
      <c r="D3" s="29" t="s">
        <v>9</v>
      </c>
      <c r="E3" s="35" t="s">
        <v>15</v>
      </c>
      <c r="F3" s="29" t="s">
        <v>1</v>
      </c>
      <c r="G3" s="33" t="s">
        <v>8</v>
      </c>
      <c r="H3" s="34"/>
      <c r="I3" s="34"/>
      <c r="J3" s="29" t="s">
        <v>17</v>
      </c>
      <c r="K3" s="29" t="s">
        <v>18</v>
      </c>
      <c r="L3" s="29" t="s">
        <v>2</v>
      </c>
      <c r="M3" s="29" t="s">
        <v>7</v>
      </c>
    </row>
    <row r="4" spans="2:13" ht="25.5" customHeight="1" x14ac:dyDescent="0.25">
      <c r="B4" s="29"/>
      <c r="C4" s="31"/>
      <c r="D4" s="29"/>
      <c r="E4" s="35"/>
      <c r="F4" s="29"/>
      <c r="G4" s="29" t="s">
        <v>22</v>
      </c>
      <c r="H4" s="29" t="s">
        <v>11</v>
      </c>
      <c r="I4" s="29" t="s">
        <v>12</v>
      </c>
      <c r="J4" s="29"/>
      <c r="K4" s="29"/>
      <c r="L4" s="29"/>
      <c r="M4" s="29"/>
    </row>
    <row r="5" spans="2:13" ht="74.25" customHeight="1" x14ac:dyDescent="0.25">
      <c r="B5" s="29"/>
      <c r="C5" s="32"/>
      <c r="D5" s="29"/>
      <c r="E5" s="35"/>
      <c r="F5" s="29"/>
      <c r="G5" s="29"/>
      <c r="H5" s="29"/>
      <c r="I5" s="29"/>
      <c r="J5" s="29"/>
      <c r="K5" s="29"/>
      <c r="L5" s="29"/>
      <c r="M5" s="29"/>
    </row>
    <row r="6" spans="2:13" ht="74.25" customHeight="1" x14ac:dyDescent="0.25">
      <c r="B6" s="13">
        <v>1</v>
      </c>
      <c r="C6" s="25" t="s">
        <v>23</v>
      </c>
      <c r="D6" s="5" t="s">
        <v>10</v>
      </c>
      <c r="E6" s="4">
        <v>30</v>
      </c>
      <c r="F6" s="13">
        <v>3</v>
      </c>
      <c r="G6" s="19">
        <v>1200</v>
      </c>
      <c r="H6" s="20">
        <v>1201</v>
      </c>
      <c r="I6" s="20">
        <v>1201</v>
      </c>
      <c r="J6" s="20">
        <f>MIN(G6:I6)</f>
        <v>1200</v>
      </c>
      <c r="K6" s="21">
        <f>ROUND((G6+H6+I6)/3,2)</f>
        <v>1200.67</v>
      </c>
      <c r="L6" s="21">
        <f>ROUND(STDEV(G6:I6,)/K6,2)</f>
        <v>0.5</v>
      </c>
      <c r="M6" s="21">
        <f>E6*J6</f>
        <v>36000</v>
      </c>
    </row>
    <row r="7" spans="2:13" ht="90.75" customHeight="1" x14ac:dyDescent="0.25">
      <c r="B7" s="13">
        <v>2</v>
      </c>
      <c r="C7" s="25" t="s">
        <v>24</v>
      </c>
      <c r="D7" s="5" t="s">
        <v>10</v>
      </c>
      <c r="E7" s="4">
        <v>37</v>
      </c>
      <c r="F7" s="24">
        <v>3</v>
      </c>
      <c r="G7" s="19">
        <v>1300</v>
      </c>
      <c r="H7" s="20">
        <v>1315</v>
      </c>
      <c r="I7" s="20">
        <v>1315</v>
      </c>
      <c r="J7" s="20">
        <f>MIN(G7:I7)</f>
        <v>1300</v>
      </c>
      <c r="K7" s="21">
        <f t="shared" ref="K7:K8" si="0">ROUND((G7+H7+I7)/3,2)</f>
        <v>1310</v>
      </c>
      <c r="L7" s="21">
        <f>ROUND(STDEV(G7,H7,I7,)/K7,2)</f>
        <v>0.5</v>
      </c>
      <c r="M7" s="21">
        <f>E7*J7</f>
        <v>48100</v>
      </c>
    </row>
    <row r="8" spans="2:13" ht="94.5" customHeight="1" x14ac:dyDescent="0.25">
      <c r="B8" s="13">
        <v>3</v>
      </c>
      <c r="C8" s="25" t="s">
        <v>25</v>
      </c>
      <c r="D8" s="5" t="s">
        <v>10</v>
      </c>
      <c r="E8" s="4">
        <v>6</v>
      </c>
      <c r="F8" s="24">
        <v>3</v>
      </c>
      <c r="G8" s="19">
        <v>2390</v>
      </c>
      <c r="H8" s="20">
        <v>2398</v>
      </c>
      <c r="I8" s="20">
        <v>2397</v>
      </c>
      <c r="J8" s="20">
        <f>MIN(G8:I8)</f>
        <v>2390</v>
      </c>
      <c r="K8" s="21">
        <f t="shared" si="0"/>
        <v>2395</v>
      </c>
      <c r="L8" s="21">
        <f>ROUND(STDEV(G8,H8,I8,)/K8,2)</f>
        <v>0.5</v>
      </c>
      <c r="M8" s="21">
        <f>E8*J8</f>
        <v>14340</v>
      </c>
    </row>
    <row r="9" spans="2:13" ht="32.450000000000003" customHeight="1" x14ac:dyDescent="0.25">
      <c r="B9" s="29" t="s">
        <v>19</v>
      </c>
      <c r="C9" s="29"/>
      <c r="D9" s="29"/>
      <c r="E9" s="12">
        <f>SUM(E6:E8)</f>
        <v>73</v>
      </c>
      <c r="F9" s="13"/>
      <c r="G9" s="6"/>
      <c r="H9" s="6"/>
      <c r="I9" s="6"/>
      <c r="J9" s="22"/>
      <c r="K9" s="21"/>
      <c r="L9" s="6"/>
      <c r="M9" s="21"/>
    </row>
    <row r="10" spans="2:13" ht="32.450000000000003" customHeight="1" x14ac:dyDescent="0.25">
      <c r="B10" s="29"/>
      <c r="C10" s="29"/>
      <c r="D10" s="29"/>
      <c r="E10" s="17"/>
      <c r="F10" s="18"/>
      <c r="G10" s="6"/>
      <c r="H10" s="6"/>
      <c r="I10" s="6"/>
      <c r="J10" s="22"/>
      <c r="K10" s="23"/>
      <c r="L10" s="6"/>
      <c r="M10" s="21"/>
    </row>
    <row r="11" spans="2:13" ht="37.5" customHeight="1" x14ac:dyDescent="0.3">
      <c r="B11" s="39" t="s">
        <v>20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16">
        <f>SUM(M6:M9)</f>
        <v>98440</v>
      </c>
    </row>
    <row r="12" spans="2:13" ht="21" thickBot="1" x14ac:dyDescent="0.3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2:13" ht="162" customHeight="1" x14ac:dyDescent="0.3">
      <c r="B13" s="8" t="s">
        <v>3</v>
      </c>
      <c r="C13" s="29" t="s">
        <v>16</v>
      </c>
      <c r="D13" s="29"/>
      <c r="E13" s="29" t="s">
        <v>4</v>
      </c>
      <c r="F13" s="29"/>
      <c r="G13" s="29"/>
      <c r="H13" s="9"/>
      <c r="I13" s="9"/>
      <c r="J13" s="9"/>
      <c r="K13" s="7"/>
      <c r="L13" s="7"/>
      <c r="M13" s="7"/>
    </row>
    <row r="14" spans="2:13" ht="18" customHeight="1" x14ac:dyDescent="0.3">
      <c r="B14" s="10" t="s">
        <v>5</v>
      </c>
      <c r="C14" s="36" t="s">
        <v>27</v>
      </c>
      <c r="D14" s="37"/>
      <c r="E14" s="41">
        <v>46387</v>
      </c>
      <c r="F14" s="41"/>
      <c r="G14" s="41"/>
      <c r="H14" s="14"/>
      <c r="I14" s="9"/>
      <c r="J14" s="9"/>
      <c r="K14" s="7"/>
      <c r="L14" s="7"/>
      <c r="M14" s="7"/>
    </row>
    <row r="15" spans="2:13" ht="19.5" customHeight="1" x14ac:dyDescent="0.3">
      <c r="B15" s="10" t="s">
        <v>13</v>
      </c>
      <c r="C15" s="36" t="s">
        <v>28</v>
      </c>
      <c r="D15" s="37"/>
      <c r="E15" s="41">
        <v>46387</v>
      </c>
      <c r="F15" s="41"/>
      <c r="G15" s="41"/>
      <c r="H15" s="14"/>
      <c r="I15" s="9"/>
      <c r="J15" s="9"/>
      <c r="K15" s="7"/>
      <c r="L15" s="7"/>
      <c r="M15" s="7"/>
    </row>
    <row r="16" spans="2:13" ht="15.75" customHeight="1" x14ac:dyDescent="0.3">
      <c r="B16" s="10" t="s">
        <v>14</v>
      </c>
      <c r="C16" s="36" t="s">
        <v>29</v>
      </c>
      <c r="D16" s="37"/>
      <c r="E16" s="40">
        <v>46387</v>
      </c>
      <c r="F16" s="40"/>
      <c r="G16" s="40"/>
      <c r="H16" s="15"/>
      <c r="I16" s="9"/>
      <c r="J16" s="11"/>
      <c r="K16" s="7"/>
      <c r="L16" s="7"/>
      <c r="M16" s="7"/>
    </row>
    <row r="17" spans="2:13" ht="20.25" x14ac:dyDescent="0.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 ht="20.25" x14ac:dyDescent="0.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 s="2" customFormat="1" ht="69" customHeight="1" x14ac:dyDescent="0.3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</sheetData>
  <mergeCells count="27">
    <mergeCell ref="B10:D10"/>
    <mergeCell ref="C16:D16"/>
    <mergeCell ref="B19:M19"/>
    <mergeCell ref="B11:L11"/>
    <mergeCell ref="E16:G16"/>
    <mergeCell ref="E15:G15"/>
    <mergeCell ref="C13:D13"/>
    <mergeCell ref="C15:D15"/>
    <mergeCell ref="C14:D14"/>
    <mergeCell ref="E14:G14"/>
    <mergeCell ref="E13:G13"/>
    <mergeCell ref="B1:M1"/>
    <mergeCell ref="B9:D9"/>
    <mergeCell ref="B2:M2"/>
    <mergeCell ref="D3:D5"/>
    <mergeCell ref="F3:F5"/>
    <mergeCell ref="K3:K5"/>
    <mergeCell ref="L3:L5"/>
    <mergeCell ref="M3:M5"/>
    <mergeCell ref="G4:G5"/>
    <mergeCell ref="B3:B5"/>
    <mergeCell ref="J3:J5"/>
    <mergeCell ref="H4:H5"/>
    <mergeCell ref="C3:C5"/>
    <mergeCell ref="G3:I3"/>
    <mergeCell ref="I4:I5"/>
    <mergeCell ref="E3:E5"/>
  </mergeCells>
  <pageMargins left="0.78740157480314965" right="0" top="0.55118110236220474" bottom="0.55118110236220474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Расчёт НМЦ</vt:lpstr>
      <vt:lpstr>'Расчёт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Юнников Артём Викторович</dc:creator>
  <cp:lastModifiedBy>Белоус Андрей Андреевич</cp:lastModifiedBy>
  <cp:lastPrinted>2022-11-30T04:10:46Z</cp:lastPrinted>
  <dcterms:created xsi:type="dcterms:W3CDTF">2019-01-30T13:59:14Z</dcterms:created>
  <dcterms:modified xsi:type="dcterms:W3CDTF">2026-09-28T10:06:00Z</dcterms:modified>
</cp:coreProperties>
</file>