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УМТО\!Общая для УМТО\!Общая для УПРАВЛЕНИЯ ОУиР МТР\РАБОТА\Исполнители\Корякина\Пакеты в ОЗ\2027\2 эт\9. 32501 реле\"/>
    </mc:Choice>
  </mc:AlternateContent>
  <bookViews>
    <workbookView xWindow="-38520" yWindow="-3930" windowWidth="38640" windowHeight="21240"/>
  </bookViews>
  <sheets>
    <sheet name="Комм. предл. и Структура НМЦ" sheetId="1" r:id="rId1"/>
    <sheet name="Справочники" sheetId="2" state="hidden" r:id="rId2"/>
  </sheets>
  <externalReferences>
    <externalReference r:id="rId3"/>
  </externalReferences>
  <definedNames>
    <definedName name="_xlnm.Print_Area" localSheetId="0">'Комм. предл. и Структура НМЦ'!$A$1:$Z$53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6" i="1" l="1"/>
  <c r="Z17" i="1"/>
  <c r="Z18" i="1"/>
  <c r="Z19" i="1"/>
  <c r="Z20" i="1"/>
  <c r="Z21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15" i="1"/>
  <c r="E34" i="1" l="1"/>
  <c r="F34" i="1"/>
  <c r="G34" i="1"/>
  <c r="M34" i="1" s="1"/>
  <c r="E35" i="1"/>
  <c r="F35" i="1"/>
  <c r="G35" i="1"/>
  <c r="M35" i="1" s="1"/>
  <c r="E36" i="1"/>
  <c r="F36" i="1"/>
  <c r="G36" i="1"/>
  <c r="M36" i="1" s="1"/>
  <c r="E37" i="1"/>
  <c r="F37" i="1"/>
  <c r="G37" i="1"/>
  <c r="M37" i="1" s="1"/>
  <c r="E38" i="1"/>
  <c r="F38" i="1"/>
  <c r="G38" i="1"/>
  <c r="M38" i="1" s="1"/>
  <c r="K38" i="1"/>
  <c r="K37" i="1"/>
  <c r="K36" i="1"/>
  <c r="K35" i="1"/>
  <c r="K34" i="1"/>
  <c r="K33" i="1"/>
  <c r="G33" i="1"/>
  <c r="M33" i="1" s="1"/>
  <c r="F33" i="1"/>
  <c r="E33" i="1"/>
  <c r="C36" i="1" l="1"/>
  <c r="C38" i="1"/>
  <c r="C35" i="1"/>
  <c r="C37" i="1"/>
  <c r="C34" i="1"/>
  <c r="E15" i="1"/>
  <c r="F15" i="1"/>
  <c r="G15" i="1"/>
  <c r="M15" i="1" s="1"/>
  <c r="E16" i="1"/>
  <c r="F16" i="1"/>
  <c r="G16" i="1"/>
  <c r="M16" i="1" s="1"/>
  <c r="E17" i="1"/>
  <c r="F17" i="1"/>
  <c r="G17" i="1"/>
  <c r="M17" i="1" s="1"/>
  <c r="E18" i="1"/>
  <c r="F18" i="1"/>
  <c r="G18" i="1"/>
  <c r="M18" i="1" s="1"/>
  <c r="E19" i="1"/>
  <c r="F19" i="1"/>
  <c r="G19" i="1"/>
  <c r="M19" i="1" s="1"/>
  <c r="E20" i="1"/>
  <c r="F20" i="1"/>
  <c r="G20" i="1"/>
  <c r="M20" i="1" s="1"/>
  <c r="E21" i="1"/>
  <c r="F21" i="1"/>
  <c r="G21" i="1"/>
  <c r="M21" i="1" s="1"/>
  <c r="E22" i="1"/>
  <c r="F22" i="1"/>
  <c r="G22" i="1"/>
  <c r="M22" i="1" s="1"/>
  <c r="E23" i="1"/>
  <c r="F23" i="1"/>
  <c r="G23" i="1"/>
  <c r="M23" i="1" s="1"/>
  <c r="E24" i="1"/>
  <c r="F24" i="1"/>
  <c r="G24" i="1"/>
  <c r="M24" i="1" s="1"/>
  <c r="E25" i="1"/>
  <c r="F25" i="1"/>
  <c r="G25" i="1"/>
  <c r="M25" i="1" s="1"/>
  <c r="E26" i="1"/>
  <c r="F26" i="1"/>
  <c r="G26" i="1"/>
  <c r="M26" i="1" s="1"/>
  <c r="E27" i="1"/>
  <c r="F27" i="1"/>
  <c r="G27" i="1"/>
  <c r="M27" i="1" s="1"/>
  <c r="E28" i="1"/>
  <c r="F28" i="1"/>
  <c r="G28" i="1"/>
  <c r="M28" i="1" s="1"/>
  <c r="E29" i="1"/>
  <c r="F29" i="1"/>
  <c r="G29" i="1"/>
  <c r="M29" i="1" s="1"/>
  <c r="E30" i="1"/>
  <c r="F30" i="1"/>
  <c r="G30" i="1"/>
  <c r="M30" i="1" s="1"/>
  <c r="E31" i="1"/>
  <c r="F31" i="1"/>
  <c r="G31" i="1"/>
  <c r="M31" i="1" s="1"/>
  <c r="E32" i="1"/>
  <c r="F32" i="1"/>
  <c r="G32" i="1"/>
  <c r="M32" i="1" s="1"/>
  <c r="K32" i="1"/>
  <c r="K15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1" i="1"/>
  <c r="M39" i="1" l="1"/>
  <c r="M40" i="1" s="1"/>
  <c r="M41" i="1" s="1"/>
  <c r="C15" i="1" l="1"/>
  <c r="C16" i="1" l="1"/>
  <c r="C17" i="1" l="1"/>
  <c r="C18" i="1" l="1"/>
  <c r="C19" i="1" l="1"/>
  <c r="C20" i="1" l="1"/>
  <c r="C21" i="1" l="1"/>
  <c r="C22" i="1" l="1"/>
  <c r="C23" i="1" l="1"/>
  <c r="C24" i="1" l="1"/>
  <c r="C25" i="1" l="1"/>
  <c r="C26" i="1" l="1"/>
  <c r="C27" i="1" l="1"/>
  <c r="C28" i="1" l="1"/>
  <c r="C29" i="1" l="1"/>
  <c r="C30" i="1" l="1"/>
  <c r="C33" i="1" l="1"/>
  <c r="C31" i="1"/>
  <c r="C32" i="1" l="1"/>
  <c r="K19" i="1" l="1"/>
  <c r="Z39" i="1" l="1"/>
  <c r="Z40" i="1" s="1"/>
  <c r="Z41" i="1" s="1"/>
</calcChain>
</file>

<file path=xl/sharedStrings.xml><?xml version="1.0" encoding="utf-8"?>
<sst xmlns="http://schemas.openxmlformats.org/spreadsheetml/2006/main" count="197" uniqueCount="76">
  <si>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</si>
  <si>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</si>
  <si>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</si>
  <si>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</si>
  <si>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</si>
  <si>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</si>
  <si>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</si>
  <si>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</si>
  <si>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</si>
  <si>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</si>
  <si>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</si>
  <si>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</si>
  <si>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</si>
  <si>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</si>
  <si>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от «___» __________ 202__ г. № _____</t>
  </si>
  <si>
    <t>(должность подписавшего)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</si>
  <si>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</si>
  <si>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</si>
  <si>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</si>
  <si>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</si>
  <si>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</si>
  <si>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</si>
  <si>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</si>
  <si>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</si>
  <si>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</si>
  <si>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</si>
  <si>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</si>
  <si>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</si>
  <si>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</si>
  <si>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</si>
  <si>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</si>
  <si>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</si>
  <si>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</si>
  <si>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</si>
  <si>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</si>
  <si>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</si>
  <si>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</si>
  <si>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</si>
  <si>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</si>
  <si>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</si>
  <si>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</si>
  <si>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</si>
  <si>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</si>
  <si>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</si>
  <si>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шт</t>
  </si>
  <si>
    <t>Применение законодательства
о национальном режиме
(ст. 3.1-4 Закона 223-ФЗ, ПП 1875)</t>
  </si>
  <si>
    <t>Применение законодательств
о национальном режиме
(ст. 3.1-4 Закона 223-ФЗ, ПП 1875)</t>
  </si>
  <si>
    <t>Реле одиночное REL-MR-230AC/21HC AU 1 ПК 230В AC 50Гц</t>
  </si>
  <si>
    <t>Реле одиночное REL-MR-24DC/21HC 1 ПК 24В DC 2961312</t>
  </si>
  <si>
    <t>Реле промежуточное Relpol R4N-2014-23-1220-WT</t>
  </si>
  <si>
    <t>Реле промежуточное ВНИИР РЭП36-14 УХЛ4 220В 1А 2з+2р</t>
  </si>
  <si>
    <t>Реле промежуточное R4N-2014-23-5220-WT</t>
  </si>
  <si>
    <t>Реле промежуточное RP-407.ALTU 220В 4 перекидных контакта</t>
  </si>
  <si>
    <t>Реле электротепловое токовое РТИ-3355 30-40А</t>
  </si>
  <si>
    <t>Фотореле IEK LFR20-601-2200-003 ФР 601 230В IP44 (монтажный комплект) 77х63х35мм 10А 2200Вт</t>
  </si>
  <si>
    <t>Реле газовое РГТ-80-201 уставка 0.65м/с</t>
  </si>
  <si>
    <t>Реле контроля напряжения Меандр РКН-1-1-15М УХЛ4</t>
  </si>
  <si>
    <t>Реле контроля напряжения РН-53/60Д 220В 1 замыкающий контакт; 1 размыкающий контакт УХЛ4</t>
  </si>
  <si>
    <t>Реле максимального тока РТМ-1 5-15А</t>
  </si>
  <si>
    <t>Реле промежуточное РП-23-УХЛ4 220В 5А 4 замыкающих контакта 1 размыкающий контакт универсальный комплект</t>
  </si>
  <si>
    <t>Реле промежуточное ЧЭАЗ 270250347 01 РП-25-УХЛ4 220В 5А 4з+1р IP40</t>
  </si>
  <si>
    <t>Реле указательное РЭУ 11-11-1-40 0.16А У3</t>
  </si>
  <si>
    <t>Реле указательное РЭУ 11-11-1-40 220В 0.1А У3</t>
  </si>
  <si>
    <t>Фотореле IEK FR20-602-4400-003 ФР 602 230В IP44 141х78мм 25А, 5500Вт</t>
  </si>
  <si>
    <t>Реле контроля фаз РКФ-М05-1-15 400В УХЛ4</t>
  </si>
  <si>
    <t>Реле промежуточное Finder 55.34.9.24.0040 24В 7А</t>
  </si>
  <si>
    <t>Реле промежуточное РП-23 220В</t>
  </si>
  <si>
    <t>Реле промежуточное РП-25 220В</t>
  </si>
  <si>
    <t>Реле промежуточное ЧЭАЗ 272520057 01 РП-252-УХЛ4 220В 5 замыкающих контактов</t>
  </si>
  <si>
    <t>Реле промежуточное ЭП-41В-33/Б</t>
  </si>
  <si>
    <t>Реле тока ЧЭАЗ 210810017 01 РТ-81/1 10А 50Гц УХЛ4</t>
  </si>
  <si>
    <t>27.12.24.160</t>
  </si>
  <si>
    <t>27.12.24.110</t>
  </si>
  <si>
    <t>27.12.24.190</t>
  </si>
  <si>
    <t>27.12.24.120</t>
  </si>
  <si>
    <t>27.12.24.140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</si>
</sst>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left" vertical="center"/>
      <protection locked="0"/>
    </xf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9" fontId="1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cal_KoryakinaMV2\Temp\499\7zO4DEDF734\&#1058;&#1060;%20&#8470;%2018.2%20&#1060;&#1086;&#1088;&#1084;&#1072;%20&#1050;&#1086;&#1084;&#1084;&#1077;&#1088;&#1095;&#1077;&#1089;&#1082;&#1086;&#1075;&#1086;%20&#1087;&#1088;&#1077;&#1076;&#1083;&#1086;&#1078;&#1077;&#1085;&#1080;&#1103;%20&#1080;%20&#1057;&#1090;&#1088;&#1091;&#1082;&#1090;&#1091;&#1088;&#1099;%20&#1053;&#1052;&#1062;%20(&#1040;&#1083;&#1100;&#1090;&#1077;&#1088;&#1085;&#1072;&#1090;&#1080;&#1074;&#1072;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мм. предл. и Структура НМЦ"/>
      <sheetName val="Справочник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52"/>
  <sheetViews>
    <sheetView showGridLines="0" tabSelected="1" view="pageBreakPreview" topLeftCell="E10" zoomScale="55" zoomScaleNormal="70" zoomScaleSheetLayoutView="55" workbookViewId="0">
      <selection activeCell="Z22" sqref="Z22"/>
    </sheetView>
  </sheetViews>
  <sheetFormatPr defaultColWidth="18.5703125" defaultRowHeight="15.75"/>
  <cols>
    <col min="1" max="2" width="4.5703125" style="9" customWidth="1"/>
    <col min="3" max="3" width="6.5703125" style="9" customWidth="1"/>
    <col min="4" max="4" width="30.5703125" style="9" customWidth="1"/>
    <col min="5" max="5" width="61.42578125" style="9" customWidth="1"/>
    <col min="6" max="7" width="14.5703125" style="9" customWidth="1"/>
    <col min="8" max="8" width="27.85546875" style="9" customWidth="1"/>
    <col min="9" max="9" width="40.5703125" style="9" customWidth="1"/>
    <col min="10" max="10" width="28.85546875" style="9" customWidth="1"/>
    <col min="11" max="11" width="18.5703125" style="9" customWidth="1"/>
    <col min="12" max="13" width="18.5703125" style="9"/>
    <col min="14" max="16" width="4.5703125" style="9" customWidth="1"/>
    <col min="17" max="17" width="6.5703125" style="9" customWidth="1"/>
    <col min="18" max="18" width="28.5703125" style="9" customWidth="1"/>
    <col min="19" max="19" width="61.42578125" style="9" bestFit="1" customWidth="1"/>
    <col min="20" max="20" width="15.42578125" style="9" customWidth="1"/>
    <col min="21" max="21" width="14.7109375" style="9" customWidth="1"/>
    <col min="22" max="22" width="15.28515625" style="9" customWidth="1"/>
    <col min="23" max="23" width="39.28515625" style="9" customWidth="1"/>
    <col min="24" max="24" width="16" style="9" customWidth="1"/>
    <col min="25" max="25" width="17.28515625" style="9" customWidth="1"/>
    <col min="26" max="26" width="15.28515625" style="9" customWidth="1"/>
    <col min="27" max="16384" width="18.5703125" style="9"/>
  </cols>
  <sheetData>
    <row r="1" spans="2:26" s="28" customFormat="1" ht="39.950000000000003" customHeight="1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38"/>
      <c r="P1" s="38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2:26" ht="16.5" customHeight="1" thickBo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Q2" s="34"/>
      <c r="R2" s="35"/>
      <c r="S2" s="34"/>
      <c r="T2" s="35"/>
      <c r="U2" s="35"/>
      <c r="V2" s="35"/>
      <c r="W2" s="35"/>
      <c r="X2" s="35"/>
      <c r="Y2" s="35"/>
      <c r="Z2" s="35"/>
    </row>
    <row r="3" spans="2:26" ht="47.25" customHeight="1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2:26" ht="15.75" customHeight="1">
      <c r="B4" s="14"/>
      <c r="C4" s="15" t="s">
        <v>0</v>
      </c>
      <c r="D4" s="15"/>
      <c r="E4" s="15"/>
      <c r="F4" s="15"/>
      <c r="G4" s="15"/>
      <c r="H4" s="15"/>
      <c r="N4" s="16"/>
    </row>
    <row r="5" spans="2:26" ht="15.75" customHeight="1">
      <c r="B5" s="14"/>
      <c r="C5" s="2" t="s">
        <v>14</v>
      </c>
      <c r="D5" s="2"/>
      <c r="E5" s="2"/>
      <c r="F5" s="15"/>
      <c r="G5" s="15"/>
      <c r="H5" s="15"/>
      <c r="N5" s="16"/>
    </row>
    <row r="6" spans="2:26" ht="24" customHeight="1">
      <c r="B6" s="14"/>
      <c r="F6" s="15"/>
      <c r="G6" s="15"/>
      <c r="H6" s="15"/>
      <c r="N6" s="16"/>
      <c r="Q6" s="34"/>
      <c r="R6" s="34"/>
    </row>
    <row r="7" spans="2:26">
      <c r="B7" s="14"/>
      <c r="C7" s="59" t="s">
        <v>7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16"/>
      <c r="Q7" s="59" t="s">
        <v>22</v>
      </c>
      <c r="R7" s="59"/>
      <c r="S7" s="59"/>
      <c r="T7" s="59"/>
      <c r="U7" s="59"/>
      <c r="V7" s="59"/>
      <c r="W7" s="59"/>
      <c r="X7" s="59"/>
      <c r="Y7" s="59"/>
      <c r="Z7" s="59"/>
    </row>
    <row r="8" spans="2:26" ht="24" customHeight="1">
      <c r="B8" s="14"/>
      <c r="N8" s="16"/>
      <c r="S8" s="48"/>
    </row>
    <row r="9" spans="2:26" ht="24" customHeight="1">
      <c r="B9" s="14"/>
      <c r="C9" s="58" t="s">
        <v>1</v>
      </c>
      <c r="D9" s="58"/>
      <c r="F9" s="60"/>
      <c r="G9" s="60"/>
      <c r="N9" s="16"/>
    </row>
    <row r="10" spans="2:26" ht="24" customHeight="1">
      <c r="B10" s="14"/>
      <c r="C10" s="58" t="s">
        <v>2</v>
      </c>
      <c r="D10" s="58"/>
      <c r="F10" s="56"/>
      <c r="G10" s="56"/>
      <c r="N10" s="16"/>
    </row>
    <row r="11" spans="2:26" ht="24" customHeight="1">
      <c r="B11" s="14"/>
      <c r="C11" s="58" t="s">
        <v>3</v>
      </c>
      <c r="D11" s="58"/>
      <c r="F11" s="56"/>
      <c r="G11" s="56"/>
      <c r="N11" s="16"/>
    </row>
    <row r="12" spans="2:26">
      <c r="B12" s="14"/>
      <c r="N12" s="16"/>
    </row>
    <row r="13" spans="2:26" ht="185.1" customHeight="1">
      <c r="B13" s="14"/>
      <c r="C13" s="17" t="s">
        <v>6</v>
      </c>
      <c r="D13" s="17" t="s">
        <v>25</v>
      </c>
      <c r="E13" s="17" t="s">
        <v>45</v>
      </c>
      <c r="F13" s="17" t="s">
        <v>19</v>
      </c>
      <c r="G13" s="17" t="s">
        <v>20</v>
      </c>
      <c r="H13" s="17" t="s">
        <v>21</v>
      </c>
      <c r="I13" s="17" t="s">
        <v>36</v>
      </c>
      <c r="J13" s="17" t="s">
        <v>33</v>
      </c>
      <c r="K13" s="17" t="s">
        <v>16</v>
      </c>
      <c r="L13" s="17" t="s">
        <v>4</v>
      </c>
      <c r="M13" s="17" t="s">
        <v>5</v>
      </c>
      <c r="N13" s="16"/>
      <c r="Q13" s="25" t="s">
        <v>6</v>
      </c>
      <c r="R13" s="25" t="s">
        <v>17</v>
      </c>
      <c r="S13" s="25" t="s">
        <v>46</v>
      </c>
      <c r="T13" s="25" t="s">
        <v>18</v>
      </c>
      <c r="U13" s="25" t="s">
        <v>19</v>
      </c>
      <c r="V13" s="25" t="s">
        <v>20</v>
      </c>
      <c r="W13" s="36" t="s">
        <v>32</v>
      </c>
      <c r="X13" s="36" t="s">
        <v>39</v>
      </c>
      <c r="Y13" s="25" t="s">
        <v>16</v>
      </c>
      <c r="Z13" s="25" t="s">
        <v>23</v>
      </c>
    </row>
    <row r="14" spans="2:26">
      <c r="B14" s="14"/>
      <c r="C14" s="18">
        <v>1</v>
      </c>
      <c r="D14" s="18">
        <v>2</v>
      </c>
      <c r="E14" s="18">
        <v>3</v>
      </c>
      <c r="F14" s="44">
        <v>4</v>
      </c>
      <c r="G14" s="18">
        <v>5</v>
      </c>
      <c r="H14" s="18">
        <v>6</v>
      </c>
      <c r="I14" s="18">
        <v>7</v>
      </c>
      <c r="J14" s="44">
        <v>8</v>
      </c>
      <c r="K14" s="18">
        <v>9</v>
      </c>
      <c r="L14" s="18">
        <v>10</v>
      </c>
      <c r="M14" s="18">
        <v>11</v>
      </c>
      <c r="N14" s="16"/>
      <c r="Q14" s="26">
        <v>1</v>
      </c>
      <c r="R14" s="26">
        <v>2</v>
      </c>
      <c r="S14" s="52">
        <v>3</v>
      </c>
      <c r="T14" s="26">
        <v>4</v>
      </c>
      <c r="U14" s="26">
        <v>5</v>
      </c>
      <c r="V14" s="26">
        <v>6</v>
      </c>
      <c r="W14" s="37">
        <v>7</v>
      </c>
      <c r="X14" s="37">
        <v>8</v>
      </c>
      <c r="Y14" s="26">
        <v>9</v>
      </c>
      <c r="Z14" s="26">
        <v>10</v>
      </c>
    </row>
    <row r="15" spans="2:26" s="28" customFormat="1" ht="47.25">
      <c r="B15" s="29"/>
      <c r="C15" s="4">
        <f t="shared" ref="C15:C32" si="0">Q15</f>
        <v>1</v>
      </c>
      <c r="D15" s="40"/>
      <c r="E15" s="49" t="str">
        <f t="shared" ref="E15:E32" si="1">S15</f>
        <v>Национальный режим не предоставляется – преимущество</v>
      </c>
      <c r="F15" s="4" t="str">
        <f t="shared" ref="F15:F32" si="2">U15</f>
        <v>шт</v>
      </c>
      <c r="G15" s="6">
        <f t="shared" ref="G15:G32" si="3">V15</f>
        <v>10</v>
      </c>
      <c r="H15" s="32"/>
      <c r="I15" s="31"/>
      <c r="J15" s="31"/>
      <c r="K15" s="43">
        <f t="shared" ref="K15:K32" si="4">Y15</f>
        <v>2010.87</v>
      </c>
      <c r="L15" s="1"/>
      <c r="M15" s="5">
        <f t="shared" ref="M15:M32" si="5">G15*L15</f>
        <v>0</v>
      </c>
      <c r="N15" s="30"/>
      <c r="Q15" s="4">
        <v>1</v>
      </c>
      <c r="R15" s="50" t="s">
        <v>47</v>
      </c>
      <c r="S15" s="53" t="s">
        <v>29</v>
      </c>
      <c r="T15" s="51" t="s">
        <v>71</v>
      </c>
      <c r="U15" s="4" t="s">
        <v>44</v>
      </c>
      <c r="V15" s="6">
        <v>10</v>
      </c>
      <c r="W15" s="46" t="s">
        <v>41</v>
      </c>
      <c r="X15" s="46" t="s">
        <v>40</v>
      </c>
      <c r="Y15" s="5">
        <v>2010.87</v>
      </c>
      <c r="Z15" s="5">
        <f>V15*Y15</f>
        <v>20108.7</v>
      </c>
    </row>
    <row r="16" spans="2:26" s="28" customFormat="1" ht="47.25">
      <c r="B16" s="29"/>
      <c r="C16" s="4">
        <f t="shared" si="0"/>
        <v>2</v>
      </c>
      <c r="D16" s="40"/>
      <c r="E16" s="49" t="str">
        <f t="shared" si="1"/>
        <v>Национальный режим не предоставляется – преимущество</v>
      </c>
      <c r="F16" s="4" t="str">
        <f t="shared" si="2"/>
        <v>шт</v>
      </c>
      <c r="G16" s="6">
        <f t="shared" si="3"/>
        <v>12</v>
      </c>
      <c r="H16" s="32"/>
      <c r="I16" s="31"/>
      <c r="J16" s="31"/>
      <c r="K16" s="43">
        <f t="shared" si="4"/>
        <v>1149.3399999999999</v>
      </c>
      <c r="L16" s="1"/>
      <c r="M16" s="5">
        <f t="shared" si="5"/>
        <v>0</v>
      </c>
      <c r="N16" s="30"/>
      <c r="Q16" s="4">
        <v>2</v>
      </c>
      <c r="R16" s="50" t="s">
        <v>48</v>
      </c>
      <c r="S16" s="53" t="s">
        <v>29</v>
      </c>
      <c r="T16" s="51" t="s">
        <v>71</v>
      </c>
      <c r="U16" s="4" t="s">
        <v>44</v>
      </c>
      <c r="V16" s="6">
        <v>12</v>
      </c>
      <c r="W16" s="46" t="s">
        <v>41</v>
      </c>
      <c r="X16" s="46" t="s">
        <v>40</v>
      </c>
      <c r="Y16" s="5">
        <v>1149.3399999999999</v>
      </c>
      <c r="Z16" s="5">
        <f t="shared" ref="Z16:Z38" si="6">V16*Y16</f>
        <v>13792.08</v>
      </c>
    </row>
    <row r="17" spans="2:26" s="28" customFormat="1" ht="47.25">
      <c r="B17" s="29"/>
      <c r="C17" s="4">
        <f t="shared" si="0"/>
        <v>3</v>
      </c>
      <c r="D17" s="40"/>
      <c r="E17" s="49" t="str">
        <f t="shared" si="1"/>
        <v>Национальный режим не предоставляется – преимущество</v>
      </c>
      <c r="F17" s="4" t="str">
        <f t="shared" si="2"/>
        <v>шт</v>
      </c>
      <c r="G17" s="6">
        <f t="shared" si="3"/>
        <v>4</v>
      </c>
      <c r="H17" s="32"/>
      <c r="I17" s="31"/>
      <c r="J17" s="31"/>
      <c r="K17" s="43">
        <f t="shared" si="4"/>
        <v>5688.95</v>
      </c>
      <c r="L17" s="1"/>
      <c r="M17" s="5">
        <f t="shared" si="5"/>
        <v>0</v>
      </c>
      <c r="N17" s="30"/>
      <c r="Q17" s="4">
        <v>3</v>
      </c>
      <c r="R17" s="50" t="s">
        <v>49</v>
      </c>
      <c r="S17" s="53" t="s">
        <v>29</v>
      </c>
      <c r="T17" s="51" t="s">
        <v>72</v>
      </c>
      <c r="U17" s="4" t="s">
        <v>44</v>
      </c>
      <c r="V17" s="6">
        <v>4</v>
      </c>
      <c r="W17" s="46" t="s">
        <v>41</v>
      </c>
      <c r="X17" s="46" t="s">
        <v>40</v>
      </c>
      <c r="Y17" s="5">
        <v>5688.95</v>
      </c>
      <c r="Z17" s="5">
        <f t="shared" si="6"/>
        <v>22755.8</v>
      </c>
    </row>
    <row r="18" spans="2:26" s="28" customFormat="1" ht="47.25">
      <c r="B18" s="29"/>
      <c r="C18" s="4">
        <f t="shared" si="0"/>
        <v>4</v>
      </c>
      <c r="D18" s="40"/>
      <c r="E18" s="49" t="str">
        <f t="shared" si="1"/>
        <v>Национальный режим не предоставляется – преимущество</v>
      </c>
      <c r="F18" s="4" t="str">
        <f t="shared" si="2"/>
        <v>шт</v>
      </c>
      <c r="G18" s="6">
        <f t="shared" si="3"/>
        <v>9</v>
      </c>
      <c r="H18" s="32"/>
      <c r="I18" s="31"/>
      <c r="J18" s="31"/>
      <c r="K18" s="43">
        <f t="shared" si="4"/>
        <v>4262.6899999999996</v>
      </c>
      <c r="L18" s="1"/>
      <c r="M18" s="5">
        <f t="shared" si="5"/>
        <v>0</v>
      </c>
      <c r="N18" s="30"/>
      <c r="Q18" s="4">
        <v>4</v>
      </c>
      <c r="R18" s="50" t="s">
        <v>50</v>
      </c>
      <c r="S18" s="53" t="s">
        <v>29</v>
      </c>
      <c r="T18" s="51" t="s">
        <v>72</v>
      </c>
      <c r="U18" s="4" t="s">
        <v>44</v>
      </c>
      <c r="V18" s="6">
        <v>9</v>
      </c>
      <c r="W18" s="46" t="s">
        <v>41</v>
      </c>
      <c r="X18" s="46" t="s">
        <v>40</v>
      </c>
      <c r="Y18" s="5">
        <v>4262.6899999999996</v>
      </c>
      <c r="Z18" s="5">
        <f t="shared" si="6"/>
        <v>38364.21</v>
      </c>
    </row>
    <row r="19" spans="2:26" s="28" customFormat="1" ht="31.5">
      <c r="B19" s="29"/>
      <c r="C19" s="4">
        <f t="shared" si="0"/>
        <v>5</v>
      </c>
      <c r="D19" s="40"/>
      <c r="E19" s="49" t="str">
        <f t="shared" si="1"/>
        <v>Национальный режим не предоставляется – преимущество</v>
      </c>
      <c r="F19" s="4" t="str">
        <f t="shared" si="2"/>
        <v>шт</v>
      </c>
      <c r="G19" s="6">
        <f t="shared" si="3"/>
        <v>10</v>
      </c>
      <c r="H19" s="32"/>
      <c r="I19" s="31"/>
      <c r="J19" s="31"/>
      <c r="K19" s="43">
        <f t="shared" si="4"/>
        <v>1032.31</v>
      </c>
      <c r="L19" s="1"/>
      <c r="M19" s="5">
        <f t="shared" si="5"/>
        <v>0</v>
      </c>
      <c r="N19" s="30"/>
      <c r="Q19" s="4">
        <v>5</v>
      </c>
      <c r="R19" s="50" t="s">
        <v>51</v>
      </c>
      <c r="S19" s="53" t="s">
        <v>29</v>
      </c>
      <c r="T19" s="51" t="s">
        <v>72</v>
      </c>
      <c r="U19" s="4" t="s">
        <v>44</v>
      </c>
      <c r="V19" s="6">
        <v>10</v>
      </c>
      <c r="W19" s="46" t="s">
        <v>41</v>
      </c>
      <c r="X19" s="46" t="s">
        <v>40</v>
      </c>
      <c r="Y19" s="5">
        <v>1032.31</v>
      </c>
      <c r="Z19" s="5">
        <f t="shared" si="6"/>
        <v>10323.1</v>
      </c>
    </row>
    <row r="20" spans="2:26" s="28" customFormat="1" ht="47.25">
      <c r="B20" s="29"/>
      <c r="C20" s="4">
        <f t="shared" si="0"/>
        <v>6</v>
      </c>
      <c r="D20" s="40"/>
      <c r="E20" s="49" t="str">
        <f t="shared" si="1"/>
        <v>Национальный режим не предоставляется – преимущество</v>
      </c>
      <c r="F20" s="4" t="str">
        <f t="shared" si="2"/>
        <v>шт</v>
      </c>
      <c r="G20" s="6">
        <f t="shared" si="3"/>
        <v>10</v>
      </c>
      <c r="H20" s="32"/>
      <c r="I20" s="31"/>
      <c r="J20" s="31"/>
      <c r="K20" s="43">
        <f t="shared" si="4"/>
        <v>745.61</v>
      </c>
      <c r="L20" s="1"/>
      <c r="M20" s="5">
        <f t="shared" si="5"/>
        <v>0</v>
      </c>
      <c r="N20" s="30"/>
      <c r="Q20" s="4">
        <v>6</v>
      </c>
      <c r="R20" s="50" t="s">
        <v>52</v>
      </c>
      <c r="S20" s="53" t="s">
        <v>29</v>
      </c>
      <c r="T20" s="51" t="s">
        <v>72</v>
      </c>
      <c r="U20" s="4" t="s">
        <v>44</v>
      </c>
      <c r="V20" s="6">
        <v>10</v>
      </c>
      <c r="W20" s="46" t="s">
        <v>41</v>
      </c>
      <c r="X20" s="46" t="s">
        <v>40</v>
      </c>
      <c r="Y20" s="5">
        <v>745.61</v>
      </c>
      <c r="Z20" s="5">
        <f t="shared" si="6"/>
        <v>7456.1</v>
      </c>
    </row>
    <row r="21" spans="2:26" s="28" customFormat="1" ht="31.5">
      <c r="B21" s="29"/>
      <c r="C21" s="4">
        <f t="shared" si="0"/>
        <v>7</v>
      </c>
      <c r="D21" s="40"/>
      <c r="E21" s="49" t="str">
        <f t="shared" si="1"/>
        <v>Национальный режим не предоставляется – преимущество</v>
      </c>
      <c r="F21" s="4" t="str">
        <f t="shared" si="2"/>
        <v>шт</v>
      </c>
      <c r="G21" s="6">
        <f t="shared" si="3"/>
        <v>8</v>
      </c>
      <c r="H21" s="32"/>
      <c r="I21" s="31"/>
      <c r="J21" s="31"/>
      <c r="K21" s="43">
        <f t="shared" si="4"/>
        <v>1780.22</v>
      </c>
      <c r="L21" s="1"/>
      <c r="M21" s="5">
        <f t="shared" si="5"/>
        <v>0</v>
      </c>
      <c r="N21" s="30"/>
      <c r="Q21" s="4">
        <v>7</v>
      </c>
      <c r="R21" s="50" t="s">
        <v>53</v>
      </c>
      <c r="S21" s="53" t="s">
        <v>29</v>
      </c>
      <c r="T21" s="51" t="s">
        <v>73</v>
      </c>
      <c r="U21" s="4" t="s">
        <v>44</v>
      </c>
      <c r="V21" s="6">
        <v>8</v>
      </c>
      <c r="W21" s="46" t="s">
        <v>41</v>
      </c>
      <c r="X21" s="46" t="s">
        <v>40</v>
      </c>
      <c r="Y21" s="5">
        <v>1780.22</v>
      </c>
      <c r="Z21" s="5">
        <f t="shared" si="6"/>
        <v>14241.76</v>
      </c>
    </row>
    <row r="22" spans="2:26" s="28" customFormat="1" ht="78.75">
      <c r="B22" s="29"/>
      <c r="C22" s="4">
        <f t="shared" si="0"/>
        <v>8</v>
      </c>
      <c r="D22" s="40"/>
      <c r="E22" s="49" t="str">
        <f t="shared" si="1"/>
        <v>Национальный режим не предоставляется – преимущество</v>
      </c>
      <c r="F22" s="4" t="str">
        <f t="shared" si="2"/>
        <v>шт</v>
      </c>
      <c r="G22" s="6">
        <f t="shared" si="3"/>
        <v>4</v>
      </c>
      <c r="H22" s="32"/>
      <c r="I22" s="31"/>
      <c r="J22" s="31"/>
      <c r="K22" s="43">
        <f t="shared" si="4"/>
        <v>433.64</v>
      </c>
      <c r="L22" s="1"/>
      <c r="M22" s="5">
        <f t="shared" si="5"/>
        <v>0</v>
      </c>
      <c r="N22" s="30"/>
      <c r="Q22" s="4">
        <v>8</v>
      </c>
      <c r="R22" s="50" t="s">
        <v>54</v>
      </c>
      <c r="S22" s="53" t="s">
        <v>29</v>
      </c>
      <c r="T22" s="51" t="s">
        <v>73</v>
      </c>
      <c r="U22" s="4" t="s">
        <v>44</v>
      </c>
      <c r="V22" s="6">
        <v>4</v>
      </c>
      <c r="W22" s="46" t="s">
        <v>41</v>
      </c>
      <c r="X22" s="46" t="s">
        <v>40</v>
      </c>
      <c r="Y22" s="5">
        <v>433.64</v>
      </c>
      <c r="Z22" s="5">
        <v>1734.57</v>
      </c>
    </row>
    <row r="23" spans="2:26" s="28" customFormat="1" ht="31.5">
      <c r="B23" s="29"/>
      <c r="C23" s="4">
        <f t="shared" si="0"/>
        <v>9</v>
      </c>
      <c r="D23" s="40"/>
      <c r="E23" s="49" t="str">
        <f t="shared" si="1"/>
        <v>Национальный режим не предоставляется – преимущество</v>
      </c>
      <c r="F23" s="4" t="str">
        <f t="shared" si="2"/>
        <v>шт</v>
      </c>
      <c r="G23" s="6">
        <f t="shared" si="3"/>
        <v>2</v>
      </c>
      <c r="H23" s="32"/>
      <c r="I23" s="31"/>
      <c r="J23" s="31"/>
      <c r="K23" s="43">
        <f t="shared" si="4"/>
        <v>68122.06</v>
      </c>
      <c r="L23" s="1"/>
      <c r="M23" s="5">
        <f t="shared" si="5"/>
        <v>0</v>
      </c>
      <c r="N23" s="30"/>
      <c r="Q23" s="4">
        <v>9</v>
      </c>
      <c r="R23" s="50" t="s">
        <v>55</v>
      </c>
      <c r="S23" s="53" t="s">
        <v>29</v>
      </c>
      <c r="T23" s="51" t="s">
        <v>73</v>
      </c>
      <c r="U23" s="4" t="s">
        <v>44</v>
      </c>
      <c r="V23" s="6">
        <v>2</v>
      </c>
      <c r="W23" s="46" t="s">
        <v>41</v>
      </c>
      <c r="X23" s="46" t="s">
        <v>40</v>
      </c>
      <c r="Y23" s="5">
        <v>68122.06</v>
      </c>
      <c r="Z23" s="5">
        <f t="shared" si="6"/>
        <v>136244.12</v>
      </c>
    </row>
    <row r="24" spans="2:26" s="28" customFormat="1" ht="47.25">
      <c r="B24" s="29"/>
      <c r="C24" s="4">
        <f t="shared" si="0"/>
        <v>10</v>
      </c>
      <c r="D24" s="40"/>
      <c r="E24" s="49" t="str">
        <f t="shared" si="1"/>
        <v>Национальный режим не предоставляется – преимущество</v>
      </c>
      <c r="F24" s="4" t="str">
        <f t="shared" si="2"/>
        <v>шт</v>
      </c>
      <c r="G24" s="6">
        <f t="shared" si="3"/>
        <v>6</v>
      </c>
      <c r="H24" s="32"/>
      <c r="I24" s="31"/>
      <c r="J24" s="31"/>
      <c r="K24" s="43">
        <f t="shared" si="4"/>
        <v>2838.28</v>
      </c>
      <c r="L24" s="1"/>
      <c r="M24" s="5">
        <f t="shared" si="5"/>
        <v>0</v>
      </c>
      <c r="N24" s="30"/>
      <c r="Q24" s="4">
        <v>10</v>
      </c>
      <c r="R24" s="50" t="s">
        <v>56</v>
      </c>
      <c r="S24" s="53" t="s">
        <v>29</v>
      </c>
      <c r="T24" s="51" t="s">
        <v>73</v>
      </c>
      <c r="U24" s="4" t="s">
        <v>44</v>
      </c>
      <c r="V24" s="6">
        <v>6</v>
      </c>
      <c r="W24" s="46" t="s">
        <v>41</v>
      </c>
      <c r="X24" s="46" t="s">
        <v>40</v>
      </c>
      <c r="Y24" s="5">
        <v>2838.28</v>
      </c>
      <c r="Z24" s="5">
        <f t="shared" si="6"/>
        <v>17029.68</v>
      </c>
    </row>
    <row r="25" spans="2:26" s="28" customFormat="1" ht="78.75">
      <c r="B25" s="29"/>
      <c r="C25" s="4">
        <f t="shared" si="0"/>
        <v>11</v>
      </c>
      <c r="D25" s="40"/>
      <c r="E25" s="49" t="str">
        <f t="shared" si="1"/>
        <v>Национальный режим не предоставляется – преимущество</v>
      </c>
      <c r="F25" s="4" t="str">
        <f t="shared" si="2"/>
        <v>шт</v>
      </c>
      <c r="G25" s="6">
        <f t="shared" si="3"/>
        <v>6</v>
      </c>
      <c r="H25" s="32"/>
      <c r="I25" s="31"/>
      <c r="J25" s="31"/>
      <c r="K25" s="43">
        <f t="shared" si="4"/>
        <v>9089.67</v>
      </c>
      <c r="L25" s="1"/>
      <c r="M25" s="5">
        <f t="shared" si="5"/>
        <v>0</v>
      </c>
      <c r="N25" s="30"/>
      <c r="Q25" s="4">
        <v>11</v>
      </c>
      <c r="R25" s="50" t="s">
        <v>57</v>
      </c>
      <c r="S25" s="53" t="s">
        <v>29</v>
      </c>
      <c r="T25" s="51" t="s">
        <v>73</v>
      </c>
      <c r="U25" s="4" t="s">
        <v>44</v>
      </c>
      <c r="V25" s="6">
        <v>6</v>
      </c>
      <c r="W25" s="46" t="s">
        <v>41</v>
      </c>
      <c r="X25" s="46" t="s">
        <v>40</v>
      </c>
      <c r="Y25" s="5">
        <v>9089.67</v>
      </c>
      <c r="Z25" s="5">
        <f t="shared" si="6"/>
        <v>54538.02</v>
      </c>
    </row>
    <row r="26" spans="2:26" s="28" customFormat="1" ht="31.5">
      <c r="B26" s="29"/>
      <c r="C26" s="4">
        <f t="shared" si="0"/>
        <v>12</v>
      </c>
      <c r="D26" s="40"/>
      <c r="E26" s="49" t="str">
        <f t="shared" si="1"/>
        <v>Национальный режим не предоставляется – преимущество</v>
      </c>
      <c r="F26" s="4" t="str">
        <f t="shared" si="2"/>
        <v>шт</v>
      </c>
      <c r="G26" s="6">
        <f t="shared" si="3"/>
        <v>6</v>
      </c>
      <c r="H26" s="32"/>
      <c r="I26" s="31"/>
      <c r="J26" s="31"/>
      <c r="K26" s="43">
        <f t="shared" si="4"/>
        <v>6442.24</v>
      </c>
      <c r="L26" s="1"/>
      <c r="M26" s="5">
        <f t="shared" si="5"/>
        <v>0</v>
      </c>
      <c r="N26" s="30"/>
      <c r="Q26" s="4">
        <v>12</v>
      </c>
      <c r="R26" s="50" t="s">
        <v>58</v>
      </c>
      <c r="S26" s="53" t="s">
        <v>29</v>
      </c>
      <c r="T26" s="51" t="s">
        <v>73</v>
      </c>
      <c r="U26" s="4" t="s">
        <v>44</v>
      </c>
      <c r="V26" s="6">
        <v>6</v>
      </c>
      <c r="W26" s="46" t="s">
        <v>41</v>
      </c>
      <c r="X26" s="46" t="s">
        <v>40</v>
      </c>
      <c r="Y26" s="5">
        <v>6442.24</v>
      </c>
      <c r="Z26" s="5">
        <f t="shared" si="6"/>
        <v>38653.440000000002</v>
      </c>
    </row>
    <row r="27" spans="2:26" s="28" customFormat="1" ht="78.75">
      <c r="B27" s="29"/>
      <c r="C27" s="4">
        <f t="shared" si="0"/>
        <v>13</v>
      </c>
      <c r="D27" s="40"/>
      <c r="E27" s="49" t="str">
        <f t="shared" si="1"/>
        <v>Национальный режим не предоставляется – преимущество</v>
      </c>
      <c r="F27" s="4" t="str">
        <f t="shared" si="2"/>
        <v>шт</v>
      </c>
      <c r="G27" s="6">
        <f t="shared" si="3"/>
        <v>12</v>
      </c>
      <c r="H27" s="32"/>
      <c r="I27" s="31"/>
      <c r="J27" s="31"/>
      <c r="K27" s="43">
        <f t="shared" si="4"/>
        <v>6006.35</v>
      </c>
      <c r="L27" s="1"/>
      <c r="M27" s="5">
        <f t="shared" si="5"/>
        <v>0</v>
      </c>
      <c r="N27" s="30"/>
      <c r="Q27" s="4">
        <v>13</v>
      </c>
      <c r="R27" s="50" t="s">
        <v>59</v>
      </c>
      <c r="S27" s="53" t="s">
        <v>29</v>
      </c>
      <c r="T27" s="51" t="s">
        <v>73</v>
      </c>
      <c r="U27" s="4" t="s">
        <v>44</v>
      </c>
      <c r="V27" s="6">
        <v>12</v>
      </c>
      <c r="W27" s="46" t="s">
        <v>41</v>
      </c>
      <c r="X27" s="46" t="s">
        <v>40</v>
      </c>
      <c r="Y27" s="5">
        <v>6006.35</v>
      </c>
      <c r="Z27" s="5">
        <f t="shared" si="6"/>
        <v>72076.2</v>
      </c>
    </row>
    <row r="28" spans="2:26" s="28" customFormat="1" ht="47.25">
      <c r="B28" s="29"/>
      <c r="C28" s="4">
        <f t="shared" si="0"/>
        <v>14</v>
      </c>
      <c r="D28" s="40"/>
      <c r="E28" s="49" t="str">
        <f t="shared" si="1"/>
        <v>Национальный режим не предоставляется – преимущество</v>
      </c>
      <c r="F28" s="4" t="str">
        <f t="shared" si="2"/>
        <v>шт</v>
      </c>
      <c r="G28" s="6">
        <f t="shared" si="3"/>
        <v>20</v>
      </c>
      <c r="H28" s="32"/>
      <c r="I28" s="31"/>
      <c r="J28" s="31"/>
      <c r="K28" s="43">
        <f t="shared" si="4"/>
        <v>6119.36</v>
      </c>
      <c r="L28" s="1"/>
      <c r="M28" s="5">
        <f t="shared" si="5"/>
        <v>0</v>
      </c>
      <c r="N28" s="30"/>
      <c r="Q28" s="4">
        <v>14</v>
      </c>
      <c r="R28" s="50" t="s">
        <v>60</v>
      </c>
      <c r="S28" s="53" t="s">
        <v>29</v>
      </c>
      <c r="T28" s="51" t="s">
        <v>73</v>
      </c>
      <c r="U28" s="4" t="s">
        <v>44</v>
      </c>
      <c r="V28" s="6">
        <v>20</v>
      </c>
      <c r="W28" s="46" t="s">
        <v>41</v>
      </c>
      <c r="X28" s="46" t="s">
        <v>40</v>
      </c>
      <c r="Y28" s="5">
        <v>6119.36</v>
      </c>
      <c r="Z28" s="5">
        <f t="shared" si="6"/>
        <v>122387.2</v>
      </c>
    </row>
    <row r="29" spans="2:26" s="28" customFormat="1" ht="31.5">
      <c r="B29" s="29"/>
      <c r="C29" s="4">
        <f t="shared" si="0"/>
        <v>15</v>
      </c>
      <c r="D29" s="40"/>
      <c r="E29" s="49" t="str">
        <f t="shared" si="1"/>
        <v>Национальный режим не предоставляется – преимущество</v>
      </c>
      <c r="F29" s="4" t="str">
        <f t="shared" si="2"/>
        <v>шт</v>
      </c>
      <c r="G29" s="6">
        <f t="shared" si="3"/>
        <v>10</v>
      </c>
      <c r="H29" s="32"/>
      <c r="I29" s="31"/>
      <c r="J29" s="31"/>
      <c r="K29" s="43">
        <f t="shared" si="4"/>
        <v>2953.12</v>
      </c>
      <c r="L29" s="1"/>
      <c r="M29" s="5">
        <f t="shared" si="5"/>
        <v>0</v>
      </c>
      <c r="N29" s="30"/>
      <c r="Q29" s="4">
        <v>15</v>
      </c>
      <c r="R29" s="50" t="s">
        <v>61</v>
      </c>
      <c r="S29" s="53" t="s">
        <v>29</v>
      </c>
      <c r="T29" s="51" t="s">
        <v>73</v>
      </c>
      <c r="U29" s="4" t="s">
        <v>44</v>
      </c>
      <c r="V29" s="6">
        <v>10</v>
      </c>
      <c r="W29" s="46" t="s">
        <v>41</v>
      </c>
      <c r="X29" s="46" t="s">
        <v>40</v>
      </c>
      <c r="Y29" s="5">
        <v>2953.12</v>
      </c>
      <c r="Z29" s="5">
        <f t="shared" si="6"/>
        <v>29531.200000000001</v>
      </c>
    </row>
    <row r="30" spans="2:26" s="28" customFormat="1" ht="31.5">
      <c r="B30" s="29"/>
      <c r="C30" s="4">
        <f t="shared" si="0"/>
        <v>16</v>
      </c>
      <c r="D30" s="40"/>
      <c r="E30" s="49" t="str">
        <f t="shared" si="1"/>
        <v>Национальный режим не предоставляется – преимущество</v>
      </c>
      <c r="F30" s="4" t="str">
        <f t="shared" si="2"/>
        <v>шт</v>
      </c>
      <c r="G30" s="6">
        <f t="shared" si="3"/>
        <v>10</v>
      </c>
      <c r="H30" s="32"/>
      <c r="I30" s="31"/>
      <c r="J30" s="31"/>
      <c r="K30" s="43">
        <f t="shared" si="4"/>
        <v>2942.37</v>
      </c>
      <c r="L30" s="1"/>
      <c r="M30" s="5">
        <f t="shared" si="5"/>
        <v>0</v>
      </c>
      <c r="N30" s="30"/>
      <c r="Q30" s="4">
        <v>16</v>
      </c>
      <c r="R30" s="50" t="s">
        <v>62</v>
      </c>
      <c r="S30" s="53" t="s">
        <v>29</v>
      </c>
      <c r="T30" s="51" t="s">
        <v>73</v>
      </c>
      <c r="U30" s="4" t="s">
        <v>44</v>
      </c>
      <c r="V30" s="6">
        <v>10</v>
      </c>
      <c r="W30" s="46" t="s">
        <v>41</v>
      </c>
      <c r="X30" s="46" t="s">
        <v>40</v>
      </c>
      <c r="Y30" s="5">
        <v>2942.37</v>
      </c>
      <c r="Z30" s="5">
        <f t="shared" si="6"/>
        <v>29423.7</v>
      </c>
    </row>
    <row r="31" spans="2:26" s="28" customFormat="1" ht="63">
      <c r="B31" s="29"/>
      <c r="C31" s="4">
        <f t="shared" si="0"/>
        <v>17</v>
      </c>
      <c r="D31" s="40"/>
      <c r="E31" s="49" t="str">
        <f t="shared" si="1"/>
        <v>Национальный режим не предоставляется – преимущество</v>
      </c>
      <c r="F31" s="4" t="str">
        <f t="shared" si="2"/>
        <v>шт</v>
      </c>
      <c r="G31" s="6">
        <f t="shared" si="3"/>
        <v>10</v>
      </c>
      <c r="H31" s="32"/>
      <c r="I31" s="31"/>
      <c r="J31" s="31"/>
      <c r="K31" s="43">
        <f t="shared" si="4"/>
        <v>660.89</v>
      </c>
      <c r="L31" s="1"/>
      <c r="M31" s="5">
        <f t="shared" si="5"/>
        <v>0</v>
      </c>
      <c r="N31" s="30"/>
      <c r="Q31" s="4">
        <v>17</v>
      </c>
      <c r="R31" s="50" t="s">
        <v>63</v>
      </c>
      <c r="S31" s="53" t="s">
        <v>29</v>
      </c>
      <c r="T31" s="51" t="s">
        <v>73</v>
      </c>
      <c r="U31" s="4" t="s">
        <v>44</v>
      </c>
      <c r="V31" s="6">
        <v>10</v>
      </c>
      <c r="W31" s="46" t="s">
        <v>41</v>
      </c>
      <c r="X31" s="46" t="s">
        <v>40</v>
      </c>
      <c r="Y31" s="5">
        <v>660.89</v>
      </c>
      <c r="Z31" s="5">
        <f t="shared" si="6"/>
        <v>6608.9</v>
      </c>
    </row>
    <row r="32" spans="2:26" s="28" customFormat="1" ht="31.5">
      <c r="B32" s="29"/>
      <c r="C32" s="4">
        <f t="shared" si="0"/>
        <v>18</v>
      </c>
      <c r="D32" s="40"/>
      <c r="E32" s="49" t="str">
        <f t="shared" si="1"/>
        <v>Национальный режим не предоставляется – преимущество</v>
      </c>
      <c r="F32" s="4" t="str">
        <f t="shared" si="2"/>
        <v>шт</v>
      </c>
      <c r="G32" s="6">
        <f t="shared" si="3"/>
        <v>4</v>
      </c>
      <c r="H32" s="32"/>
      <c r="I32" s="31"/>
      <c r="J32" s="31"/>
      <c r="K32" s="43">
        <f t="shared" si="4"/>
        <v>4783.83</v>
      </c>
      <c r="L32" s="1"/>
      <c r="M32" s="5">
        <f t="shared" si="5"/>
        <v>0</v>
      </c>
      <c r="N32" s="30"/>
      <c r="Q32" s="4">
        <v>18</v>
      </c>
      <c r="R32" s="50" t="s">
        <v>64</v>
      </c>
      <c r="S32" s="53" t="s">
        <v>29</v>
      </c>
      <c r="T32" s="51" t="s">
        <v>74</v>
      </c>
      <c r="U32" s="4" t="s">
        <v>44</v>
      </c>
      <c r="V32" s="6">
        <v>4</v>
      </c>
      <c r="W32" s="46" t="s">
        <v>41</v>
      </c>
      <c r="X32" s="46" t="s">
        <v>40</v>
      </c>
      <c r="Y32" s="5">
        <v>4783.83</v>
      </c>
      <c r="Z32" s="5">
        <f t="shared" si="6"/>
        <v>19135.32</v>
      </c>
    </row>
    <row r="33" spans="2:26" s="28" customFormat="1" ht="47.25">
      <c r="B33" s="29"/>
      <c r="C33" s="4">
        <f t="shared" ref="C33" si="7">Q33</f>
        <v>19</v>
      </c>
      <c r="D33" s="40"/>
      <c r="E33" s="49" t="str">
        <f t="shared" ref="E33" si="8">S33</f>
        <v>Национальный режим не предоставляется – преимущество</v>
      </c>
      <c r="F33" s="4" t="str">
        <f t="shared" ref="F33" si="9">U33</f>
        <v>шт</v>
      </c>
      <c r="G33" s="6">
        <f t="shared" ref="G33" si="10">V33</f>
        <v>20</v>
      </c>
      <c r="H33" s="32"/>
      <c r="I33" s="31"/>
      <c r="J33" s="31"/>
      <c r="K33" s="43">
        <f t="shared" ref="K33" si="11">Y33</f>
        <v>1503.76</v>
      </c>
      <c r="L33" s="1"/>
      <c r="M33" s="5">
        <f t="shared" ref="M33" si="12">G33*L33</f>
        <v>0</v>
      </c>
      <c r="N33" s="30"/>
      <c r="Q33" s="4">
        <v>19</v>
      </c>
      <c r="R33" s="50" t="s">
        <v>65</v>
      </c>
      <c r="S33" s="53" t="s">
        <v>29</v>
      </c>
      <c r="T33" s="51" t="s">
        <v>73</v>
      </c>
      <c r="U33" s="4" t="s">
        <v>44</v>
      </c>
      <c r="V33" s="6">
        <v>20</v>
      </c>
      <c r="W33" s="46" t="s">
        <v>41</v>
      </c>
      <c r="X33" s="46" t="s">
        <v>40</v>
      </c>
      <c r="Y33" s="5">
        <v>1503.76</v>
      </c>
      <c r="Z33" s="5">
        <f t="shared" si="6"/>
        <v>30075.200000000001</v>
      </c>
    </row>
    <row r="34" spans="2:26" s="28" customFormat="1" ht="31.5">
      <c r="B34" s="29"/>
      <c r="C34" s="4">
        <f t="shared" ref="C34:C38" si="13">Q34</f>
        <v>20</v>
      </c>
      <c r="D34" s="40"/>
      <c r="E34" s="49" t="str">
        <f t="shared" ref="E34:E38" si="14">S34</f>
        <v>Национальный режим не предоставляется – преимущество</v>
      </c>
      <c r="F34" s="4" t="str">
        <f t="shared" ref="F34:F38" si="15">U34</f>
        <v>шт</v>
      </c>
      <c r="G34" s="6">
        <f t="shared" ref="G34:G38" si="16">V34</f>
        <v>8</v>
      </c>
      <c r="H34" s="32"/>
      <c r="I34" s="31"/>
      <c r="J34" s="31"/>
      <c r="K34" s="43">
        <f t="shared" ref="K34:K38" si="17">Y34</f>
        <v>7021.83</v>
      </c>
      <c r="L34" s="1"/>
      <c r="M34" s="5">
        <f t="shared" ref="M34:M38" si="18">G34*L34</f>
        <v>0</v>
      </c>
      <c r="N34" s="30"/>
      <c r="Q34" s="4">
        <v>20</v>
      </c>
      <c r="R34" s="50" t="s">
        <v>66</v>
      </c>
      <c r="S34" s="53" t="s">
        <v>29</v>
      </c>
      <c r="T34" s="54" t="s">
        <v>73</v>
      </c>
      <c r="U34" s="4" t="s">
        <v>44</v>
      </c>
      <c r="V34" s="6">
        <v>8</v>
      </c>
      <c r="W34" s="46" t="s">
        <v>41</v>
      </c>
      <c r="X34" s="46" t="s">
        <v>40</v>
      </c>
      <c r="Y34" s="5">
        <v>7021.83</v>
      </c>
      <c r="Z34" s="5">
        <f t="shared" si="6"/>
        <v>56174.64</v>
      </c>
    </row>
    <row r="35" spans="2:26" s="28" customFormat="1" ht="31.5">
      <c r="B35" s="29"/>
      <c r="C35" s="4">
        <f t="shared" si="13"/>
        <v>21</v>
      </c>
      <c r="D35" s="40"/>
      <c r="E35" s="49" t="str">
        <f t="shared" si="14"/>
        <v>Национальный режим не предоставляется – преимущество</v>
      </c>
      <c r="F35" s="4" t="str">
        <f t="shared" si="15"/>
        <v>шт</v>
      </c>
      <c r="G35" s="6">
        <f t="shared" si="16"/>
        <v>8</v>
      </c>
      <c r="H35" s="32"/>
      <c r="I35" s="31"/>
      <c r="J35" s="31"/>
      <c r="K35" s="43">
        <f t="shared" si="17"/>
        <v>5382.16</v>
      </c>
      <c r="L35" s="1"/>
      <c r="M35" s="5">
        <f t="shared" si="18"/>
        <v>0</v>
      </c>
      <c r="N35" s="30"/>
      <c r="Q35" s="4">
        <v>21</v>
      </c>
      <c r="R35" s="50" t="s">
        <v>67</v>
      </c>
      <c r="S35" s="53" t="s">
        <v>29</v>
      </c>
      <c r="T35" s="54" t="s">
        <v>73</v>
      </c>
      <c r="U35" s="4" t="s">
        <v>44</v>
      </c>
      <c r="V35" s="6">
        <v>8</v>
      </c>
      <c r="W35" s="46" t="s">
        <v>41</v>
      </c>
      <c r="X35" s="46" t="s">
        <v>40</v>
      </c>
      <c r="Y35" s="5">
        <v>5382.16</v>
      </c>
      <c r="Z35" s="5">
        <f t="shared" si="6"/>
        <v>43057.279999999999</v>
      </c>
    </row>
    <row r="36" spans="2:26" s="28" customFormat="1" ht="63">
      <c r="B36" s="29"/>
      <c r="C36" s="4">
        <f t="shared" si="13"/>
        <v>22</v>
      </c>
      <c r="D36" s="40"/>
      <c r="E36" s="49" t="str">
        <f t="shared" si="14"/>
        <v>Национальный режим не предоставляется – преимущество</v>
      </c>
      <c r="F36" s="4" t="str">
        <f t="shared" si="15"/>
        <v>шт</v>
      </c>
      <c r="G36" s="6">
        <f t="shared" si="16"/>
        <v>8</v>
      </c>
      <c r="H36" s="32"/>
      <c r="I36" s="31"/>
      <c r="J36" s="31"/>
      <c r="K36" s="43">
        <f t="shared" si="17"/>
        <v>11857.76</v>
      </c>
      <c r="L36" s="1"/>
      <c r="M36" s="5">
        <f t="shared" si="18"/>
        <v>0</v>
      </c>
      <c r="N36" s="30"/>
      <c r="Q36" s="4">
        <v>22</v>
      </c>
      <c r="R36" s="50" t="s">
        <v>68</v>
      </c>
      <c r="S36" s="53" t="s">
        <v>29</v>
      </c>
      <c r="T36" s="54" t="s">
        <v>73</v>
      </c>
      <c r="U36" s="4" t="s">
        <v>44</v>
      </c>
      <c r="V36" s="6">
        <v>8</v>
      </c>
      <c r="W36" s="46" t="s">
        <v>41</v>
      </c>
      <c r="X36" s="46" t="s">
        <v>40</v>
      </c>
      <c r="Y36" s="5">
        <v>11857.76</v>
      </c>
      <c r="Z36" s="5">
        <f t="shared" si="6"/>
        <v>94862.080000000002</v>
      </c>
    </row>
    <row r="37" spans="2:26" s="28" customFormat="1" ht="31.5">
      <c r="B37" s="29"/>
      <c r="C37" s="4">
        <f t="shared" si="13"/>
        <v>23</v>
      </c>
      <c r="D37" s="40"/>
      <c r="E37" s="49" t="str">
        <f t="shared" si="14"/>
        <v>Национальный режим не предоставляется – преимущество</v>
      </c>
      <c r="F37" s="4" t="str">
        <f t="shared" si="15"/>
        <v>шт</v>
      </c>
      <c r="G37" s="6">
        <f t="shared" si="16"/>
        <v>4</v>
      </c>
      <c r="H37" s="32"/>
      <c r="I37" s="31"/>
      <c r="J37" s="31"/>
      <c r="K37" s="43">
        <f t="shared" si="17"/>
        <v>4715.62</v>
      </c>
      <c r="L37" s="1"/>
      <c r="M37" s="5">
        <f t="shared" si="18"/>
        <v>0</v>
      </c>
      <c r="N37" s="30"/>
      <c r="Q37" s="4">
        <v>23</v>
      </c>
      <c r="R37" s="50" t="s">
        <v>69</v>
      </c>
      <c r="S37" s="53" t="s">
        <v>29</v>
      </c>
      <c r="T37" s="54" t="s">
        <v>73</v>
      </c>
      <c r="U37" s="4" t="s">
        <v>44</v>
      </c>
      <c r="V37" s="6">
        <v>4</v>
      </c>
      <c r="W37" s="46" t="s">
        <v>41</v>
      </c>
      <c r="X37" s="46" t="s">
        <v>40</v>
      </c>
      <c r="Y37" s="5">
        <v>4715.62</v>
      </c>
      <c r="Z37" s="5">
        <f t="shared" si="6"/>
        <v>18862.48</v>
      </c>
    </row>
    <row r="38" spans="2:26" s="28" customFormat="1" ht="47.25">
      <c r="B38" s="29"/>
      <c r="C38" s="4">
        <f t="shared" si="13"/>
        <v>24</v>
      </c>
      <c r="D38" s="40"/>
      <c r="E38" s="49" t="str">
        <f t="shared" si="14"/>
        <v>Национальный режим не предоставляется – преимущество</v>
      </c>
      <c r="F38" s="4" t="str">
        <f t="shared" si="15"/>
        <v>шт</v>
      </c>
      <c r="G38" s="6">
        <f t="shared" si="16"/>
        <v>1</v>
      </c>
      <c r="H38" s="32"/>
      <c r="I38" s="31"/>
      <c r="J38" s="31"/>
      <c r="K38" s="43">
        <f t="shared" si="17"/>
        <v>23555.360000000001</v>
      </c>
      <c r="L38" s="1"/>
      <c r="M38" s="5">
        <f t="shared" si="18"/>
        <v>0</v>
      </c>
      <c r="N38" s="30"/>
      <c r="Q38" s="4">
        <v>24</v>
      </c>
      <c r="R38" s="50" t="s">
        <v>70</v>
      </c>
      <c r="S38" s="53" t="s">
        <v>29</v>
      </c>
      <c r="T38" s="54" t="s">
        <v>75</v>
      </c>
      <c r="U38" s="4" t="s">
        <v>44</v>
      </c>
      <c r="V38" s="6">
        <v>1</v>
      </c>
      <c r="W38" s="46" t="s">
        <v>41</v>
      </c>
      <c r="X38" s="46" t="s">
        <v>40</v>
      </c>
      <c r="Y38" s="5">
        <v>23555.360000000001</v>
      </c>
      <c r="Z38" s="5">
        <f t="shared" si="6"/>
        <v>23555.360000000001</v>
      </c>
    </row>
    <row r="39" spans="2:26" ht="24" customHeight="1">
      <c r="B39" s="14"/>
      <c r="C39" s="63" t="s">
        <v>11</v>
      </c>
      <c r="D39" s="64"/>
      <c r="E39" s="64"/>
      <c r="F39" s="64"/>
      <c r="G39" s="64"/>
      <c r="H39" s="64"/>
      <c r="I39" s="65"/>
      <c r="J39" s="83" t="s">
        <v>8</v>
      </c>
      <c r="K39" s="84"/>
      <c r="L39" s="85"/>
      <c r="M39" s="19">
        <f>SUM(M15:M38)</f>
        <v>0</v>
      </c>
      <c r="N39" s="16"/>
      <c r="Q39" s="73" t="s">
        <v>24</v>
      </c>
      <c r="R39" s="74"/>
      <c r="S39" s="75"/>
      <c r="T39" s="74"/>
      <c r="U39" s="74"/>
      <c r="V39" s="76"/>
      <c r="W39" s="33" t="s">
        <v>8</v>
      </c>
      <c r="X39" s="33"/>
      <c r="Y39" s="27"/>
      <c r="Z39" s="7">
        <f>SUM(Z15:Z38)</f>
        <v>920991.14</v>
      </c>
    </row>
    <row r="40" spans="2:26" ht="24" customHeight="1">
      <c r="B40" s="14"/>
      <c r="C40" s="66"/>
      <c r="D40" s="67"/>
      <c r="E40" s="67"/>
      <c r="F40" s="67"/>
      <c r="G40" s="67"/>
      <c r="H40" s="67"/>
      <c r="I40" s="68"/>
      <c r="J40" s="83" t="s">
        <v>10</v>
      </c>
      <c r="K40" s="85"/>
      <c r="L40" s="41">
        <v>0.22</v>
      </c>
      <c r="M40" s="19">
        <f>L40*M39</f>
        <v>0</v>
      </c>
      <c r="N40" s="16"/>
      <c r="Q40" s="77"/>
      <c r="R40" s="78"/>
      <c r="S40" s="78"/>
      <c r="T40" s="78"/>
      <c r="U40" s="78"/>
      <c r="V40" s="79"/>
      <c r="W40" s="27" t="s">
        <v>10</v>
      </c>
      <c r="X40" s="27"/>
      <c r="Y40" s="8">
        <v>0.22</v>
      </c>
      <c r="Z40" s="7">
        <f>Z39*0.22</f>
        <v>202618.05</v>
      </c>
    </row>
    <row r="41" spans="2:26" ht="24" customHeight="1">
      <c r="B41" s="14"/>
      <c r="C41" s="69"/>
      <c r="D41" s="70"/>
      <c r="E41" s="70"/>
      <c r="F41" s="70"/>
      <c r="G41" s="70"/>
      <c r="H41" s="70"/>
      <c r="I41" s="71"/>
      <c r="J41" s="83" t="s">
        <v>9</v>
      </c>
      <c r="K41" s="84"/>
      <c r="L41" s="85"/>
      <c r="M41" s="19">
        <f>SUM(M39:M40)</f>
        <v>0</v>
      </c>
      <c r="N41" s="16"/>
      <c r="Q41" s="80"/>
      <c r="R41" s="81"/>
      <c r="S41" s="81"/>
      <c r="T41" s="81"/>
      <c r="U41" s="81"/>
      <c r="V41" s="82"/>
      <c r="W41" s="33" t="s">
        <v>9</v>
      </c>
      <c r="X41" s="33"/>
      <c r="Y41" s="27"/>
      <c r="Z41" s="7">
        <f>Z39+Z40</f>
        <v>1123609.19</v>
      </c>
    </row>
    <row r="42" spans="2:26" ht="24" customHeight="1">
      <c r="B42" s="14"/>
      <c r="J42" s="34"/>
      <c r="K42" s="34"/>
      <c r="N42" s="16"/>
      <c r="Q42" s="62" t="s">
        <v>42</v>
      </c>
      <c r="R42" s="62"/>
      <c r="S42" s="62"/>
      <c r="T42" s="62"/>
      <c r="U42" s="62"/>
      <c r="V42" s="62"/>
      <c r="W42" s="62"/>
      <c r="X42" s="62"/>
      <c r="Y42" s="62"/>
      <c r="Z42" s="62"/>
    </row>
    <row r="43" spans="2:26" ht="15.75" customHeight="1">
      <c r="B43" s="14"/>
      <c r="C43" s="60"/>
      <c r="D43" s="60"/>
      <c r="E43" s="60"/>
      <c r="F43" s="20"/>
      <c r="G43" s="3"/>
      <c r="H43" s="20"/>
      <c r="I43" s="3"/>
      <c r="J43" s="45"/>
      <c r="K43" s="45"/>
      <c r="N43" s="16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2:26">
      <c r="B44" s="14"/>
      <c r="C44" s="72" t="s">
        <v>15</v>
      </c>
      <c r="D44" s="72"/>
      <c r="E44" s="72"/>
      <c r="F44" s="20"/>
      <c r="G44" s="24" t="s">
        <v>12</v>
      </c>
      <c r="H44" s="20" t="s">
        <v>13</v>
      </c>
      <c r="I44" s="42" t="s">
        <v>34</v>
      </c>
      <c r="J44" s="24"/>
      <c r="K44" s="24"/>
      <c r="N44" s="16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2:26" ht="16.5" customHeight="1" thickBo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3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2:26" ht="15.75" customHeight="1"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2:26" ht="84.95" customHeight="1">
      <c r="B47" s="61" t="s">
        <v>43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2:26" ht="24.95" customHeight="1"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2:26" ht="24.95" customHeight="1"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spans="2:26" ht="24.95" customHeight="1"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2:26" ht="24.95" customHeight="1"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2:26" ht="69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Q52" s="57"/>
      <c r="R52" s="57"/>
      <c r="S52" s="57"/>
      <c r="T52" s="57"/>
      <c r="U52" s="57"/>
      <c r="V52" s="57"/>
      <c r="W52" s="57"/>
      <c r="X52" s="57"/>
      <c r="Y52" s="57"/>
      <c r="Z52" s="57"/>
    </row>
  </sheetData>
  <sheetProtection formatCells="0" formatColumns="0" formatRows="0" insertRows="0" deleteRows="0"/>
  <mergeCells count="20">
    <mergeCell ref="B47:N52"/>
    <mergeCell ref="Q42:Z45"/>
    <mergeCell ref="Q46:Z52"/>
    <mergeCell ref="C39:I41"/>
    <mergeCell ref="C43:E43"/>
    <mergeCell ref="C44:E44"/>
    <mergeCell ref="Q39:V41"/>
    <mergeCell ref="J39:L39"/>
    <mergeCell ref="J40:K40"/>
    <mergeCell ref="J41:L41"/>
    <mergeCell ref="Q1:Z1"/>
    <mergeCell ref="F11:G11"/>
    <mergeCell ref="B1:N1"/>
    <mergeCell ref="C9:D9"/>
    <mergeCell ref="Q7:Z7"/>
    <mergeCell ref="C7:M7"/>
    <mergeCell ref="C10:D10"/>
    <mergeCell ref="C11:D11"/>
    <mergeCell ref="F9:G9"/>
    <mergeCell ref="F10:G10"/>
  </mergeCells>
  <phoneticPr fontId="16" type="noConversion"/>
  <pageMargins left="0.25" right="0.25" top="0.75" bottom="0.75" header="0.3" footer="0.3"/>
  <pageSetup paperSize="9" scale="2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Справочники!$A$7:$A$9</xm:f>
          </x14:formula1>
          <xm:sqref>W15:W38</xm:sqref>
        </x14:dataValidation>
        <x14:dataValidation type="list" allowBlank="1" showInputMessage="1" showErrorMessage="1">
          <x14:formula1>
            <xm:f>Справочники!$A$12:$A$14</xm:f>
          </x14:formula1>
          <xm:sqref>X15:X38</xm:sqref>
        </x14:dataValidation>
        <x14:dataValidation type="list" allowBlank="1" showInputMessage="1" showErrorMessage="1">
          <x14:formula1>
            <xm:f>'C:\Users\local_KoryakinaMV2\Temp\499\7zO4DEDF734\[ТФ № 18.2 Форма Коммерческого предложения и Структуры НМЦ (Альтернатива 1).xlsx]Справочники'!#REF!</xm:f>
          </x14:formula1>
          <xm:sqref>S15:S38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9"/>
  </cols>
  <sheetData>
    <row r="1" spans="1:1" ht="15.75">
      <c r="A1" s="9" t="s">
        <v>26</v>
      </c>
    </row>
    <row r="2" spans="1:1" ht="15.75">
      <c r="A2" s="9" t="s">
        <v>27</v>
      </c>
    </row>
    <row r="3" spans="1:1" ht="15.75">
      <c r="A3" s="9" t="s">
        <v>28</v>
      </c>
    </row>
    <row r="4" spans="1:1" ht="15.75">
      <c r="A4" s="9" t="s">
        <v>29</v>
      </c>
    </row>
    <row r="5" spans="1:1" ht="15.75">
      <c r="A5" s="9" t="s">
        <v>30</v>
      </c>
    </row>
    <row r="7" spans="1:1" ht="15.75">
      <c r="A7" s="9" t="s">
        <v>35</v>
      </c>
    </row>
    <row r="8" spans="1:1" ht="44.25" customHeight="1">
      <c r="A8" s="47" t="s">
        <v>41</v>
      </c>
    </row>
    <row r="9" spans="1:1" ht="15.75">
      <c r="A9" s="9" t="s">
        <v>31</v>
      </c>
    </row>
    <row r="12" spans="1:1">
      <c r="A12" s="39" t="s">
        <v>37</v>
      </c>
    </row>
    <row r="13" spans="1:1">
      <c r="A13" s="39" t="s">
        <v>38</v>
      </c>
    </row>
    <row r="14" spans="1:1">
      <c r="A14" s="3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Корякина Мария Васильевна</cp:lastModifiedBy>
  <cp:lastPrinted>2026-08-05T00:20:21Z</cp:lastPrinted>
  <dcterms:created xsi:type="dcterms:W3CDTF">2023-05-26T08:17:29Z</dcterms:created>
  <dcterms:modified xsi:type="dcterms:W3CDTF">2026-09-29T08:01:32Z</dcterms:modified>
</cp:coreProperties>
</file>