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pr-fs.vdi.rt.gslb\Profiles_PR_04\Profiles\pozhidaeva\Desktop\Документы Пожидаева\ДУЗ\2026г\ОП_Медиааудит_Витенберг_\ЕСЭД\"/>
    </mc:Choice>
  </mc:AlternateContent>
  <bookViews>
    <workbookView xWindow="0" yWindow="0" windowWidth="16380" windowHeight="8190" tabRatio="500" activeTab="1"/>
  </bookViews>
  <sheets>
    <sheet name="СВОД" sheetId="1" r:id="rId1"/>
    <sheet name="Предложение Участника о цене" sheetId="2" r:id="rId2"/>
  </sheets>
  <definedNames>
    <definedName name="_xlnm._FilterDatabase" localSheetId="1" hidden="1">'Предложение Участника о цене'!$A$6:$E$86</definedName>
  </definedNames>
  <calcPr calcId="162913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M94" i="2" l="1"/>
  <c r="L94" i="2"/>
  <c r="K94" i="2"/>
  <c r="J94" i="2"/>
  <c r="F94" i="2"/>
  <c r="M93" i="2"/>
  <c r="L93" i="2"/>
  <c r="K93" i="2"/>
  <c r="K95" i="2" s="1"/>
  <c r="F93" i="2"/>
  <c r="J93" i="2" s="1"/>
  <c r="M92" i="2"/>
  <c r="L92" i="2"/>
  <c r="L95" i="2" s="1"/>
  <c r="K92" i="2"/>
  <c r="F92" i="2"/>
  <c r="J92" i="2" s="1"/>
  <c r="M91" i="2"/>
  <c r="L91" i="2"/>
  <c r="K91" i="2"/>
  <c r="F91" i="2"/>
  <c r="J91" i="2" s="1"/>
  <c r="J95" i="2" s="1"/>
  <c r="M86" i="2"/>
  <c r="L86" i="2"/>
  <c r="K86" i="2"/>
  <c r="J86" i="2"/>
  <c r="F86" i="2"/>
  <c r="M85" i="2"/>
  <c r="L85" i="2"/>
  <c r="K85" i="2"/>
  <c r="K87" i="2" s="1"/>
  <c r="F85" i="2"/>
  <c r="J85" i="2" s="1"/>
  <c r="M84" i="2"/>
  <c r="L84" i="2"/>
  <c r="L87" i="2" s="1"/>
  <c r="K84" i="2"/>
  <c r="F84" i="2"/>
  <c r="J84" i="2" s="1"/>
  <c r="J87" i="2" s="1"/>
  <c r="M78" i="2"/>
  <c r="L78" i="2"/>
  <c r="K78" i="2"/>
  <c r="F78" i="2"/>
  <c r="J78" i="2" s="1"/>
  <c r="M77" i="2"/>
  <c r="L77" i="2"/>
  <c r="K77" i="2"/>
  <c r="J77" i="2"/>
  <c r="F77" i="2"/>
  <c r="M76" i="2"/>
  <c r="L76" i="2"/>
  <c r="K76" i="2"/>
  <c r="F76" i="2"/>
  <c r="J76" i="2" s="1"/>
  <c r="M75" i="2"/>
  <c r="L75" i="2"/>
  <c r="K75" i="2"/>
  <c r="F75" i="2"/>
  <c r="J75" i="2" s="1"/>
  <c r="M74" i="2"/>
  <c r="L74" i="2"/>
  <c r="K74" i="2"/>
  <c r="F74" i="2"/>
  <c r="J74" i="2" s="1"/>
  <c r="M73" i="2"/>
  <c r="L73" i="2"/>
  <c r="K73" i="2"/>
  <c r="J73" i="2"/>
  <c r="F73" i="2"/>
  <c r="M72" i="2"/>
  <c r="L72" i="2"/>
  <c r="K72" i="2"/>
  <c r="F72" i="2"/>
  <c r="J72" i="2" s="1"/>
  <c r="M71" i="2"/>
  <c r="L71" i="2"/>
  <c r="K71" i="2"/>
  <c r="F71" i="2"/>
  <c r="J71" i="2" s="1"/>
  <c r="M70" i="2"/>
  <c r="L70" i="2"/>
  <c r="K70" i="2"/>
  <c r="F70" i="2"/>
  <c r="J70" i="2" s="1"/>
  <c r="M69" i="2"/>
  <c r="L69" i="2"/>
  <c r="K69" i="2"/>
  <c r="J69" i="2"/>
  <c r="F69" i="2"/>
  <c r="M67" i="2"/>
  <c r="L67" i="2"/>
  <c r="K67" i="2"/>
  <c r="F67" i="2"/>
  <c r="J67" i="2" s="1"/>
  <c r="M66" i="2"/>
  <c r="L66" i="2"/>
  <c r="K66" i="2"/>
  <c r="F66" i="2"/>
  <c r="J66" i="2" s="1"/>
  <c r="M65" i="2"/>
  <c r="L65" i="2"/>
  <c r="K65" i="2"/>
  <c r="F65" i="2"/>
  <c r="J65" i="2" s="1"/>
  <c r="M64" i="2"/>
  <c r="L64" i="2"/>
  <c r="K64" i="2"/>
  <c r="J64" i="2"/>
  <c r="F64" i="2"/>
  <c r="M63" i="2"/>
  <c r="L63" i="2"/>
  <c r="K63" i="2"/>
  <c r="F63" i="2"/>
  <c r="J63" i="2" s="1"/>
  <c r="M62" i="2"/>
  <c r="L62" i="2"/>
  <c r="K62" i="2"/>
  <c r="F62" i="2"/>
  <c r="J62" i="2" s="1"/>
  <c r="M61" i="2"/>
  <c r="L61" i="2"/>
  <c r="K61" i="2"/>
  <c r="F61" i="2"/>
  <c r="J61" i="2" s="1"/>
  <c r="M60" i="2"/>
  <c r="L60" i="2"/>
  <c r="K60" i="2"/>
  <c r="J60" i="2"/>
  <c r="F60" i="2"/>
  <c r="M58" i="2"/>
  <c r="L58" i="2"/>
  <c r="K58" i="2"/>
  <c r="F58" i="2"/>
  <c r="J58" i="2" s="1"/>
  <c r="M57" i="2"/>
  <c r="L57" i="2"/>
  <c r="K57" i="2"/>
  <c r="F57" i="2"/>
  <c r="J57" i="2" s="1"/>
  <c r="M56" i="2"/>
  <c r="L56" i="2"/>
  <c r="K56" i="2"/>
  <c r="F56" i="2"/>
  <c r="J56" i="2" s="1"/>
  <c r="M55" i="2"/>
  <c r="L55" i="2"/>
  <c r="K55" i="2"/>
  <c r="J55" i="2"/>
  <c r="F55" i="2"/>
  <c r="M53" i="2"/>
  <c r="L53" i="2"/>
  <c r="K53" i="2"/>
  <c r="F53" i="2"/>
  <c r="J53" i="2" s="1"/>
  <c r="M52" i="2"/>
  <c r="L52" i="2"/>
  <c r="K52" i="2"/>
  <c r="F52" i="2"/>
  <c r="J52" i="2" s="1"/>
  <c r="M51" i="2"/>
  <c r="L51" i="2"/>
  <c r="K51" i="2"/>
  <c r="F51" i="2"/>
  <c r="J51" i="2" s="1"/>
  <c r="M50" i="2"/>
  <c r="L50" i="2"/>
  <c r="K50" i="2"/>
  <c r="J50" i="2"/>
  <c r="F50" i="2"/>
  <c r="M49" i="2"/>
  <c r="L49" i="2"/>
  <c r="L79" i="2" s="1"/>
  <c r="K49" i="2"/>
  <c r="K79" i="2" s="1"/>
  <c r="F49" i="2"/>
  <c r="J49" i="2" s="1"/>
  <c r="M41" i="2"/>
  <c r="L41" i="2"/>
  <c r="K41" i="2"/>
  <c r="F41" i="2"/>
  <c r="J41" i="2" s="1"/>
  <c r="M40" i="2"/>
  <c r="L40" i="2"/>
  <c r="K40" i="2"/>
  <c r="F40" i="2"/>
  <c r="J40" i="2" s="1"/>
  <c r="M39" i="2"/>
  <c r="L39" i="2"/>
  <c r="K39" i="2"/>
  <c r="J39" i="2"/>
  <c r="F39" i="2"/>
  <c r="M38" i="2"/>
  <c r="L38" i="2"/>
  <c r="K38" i="2"/>
  <c r="F38" i="2"/>
  <c r="J38" i="2" s="1"/>
  <c r="M37" i="2"/>
  <c r="L37" i="2"/>
  <c r="L42" i="2" s="1"/>
  <c r="K37" i="2"/>
  <c r="F37" i="2"/>
  <c r="J37" i="2" s="1"/>
  <c r="M36" i="2"/>
  <c r="L36" i="2"/>
  <c r="K36" i="2"/>
  <c r="K42" i="2" s="1"/>
  <c r="F36" i="2"/>
  <c r="J36" i="2" s="1"/>
  <c r="J42" i="2" s="1"/>
  <c r="M29" i="2"/>
  <c r="L29" i="2"/>
  <c r="K29" i="2"/>
  <c r="J29" i="2"/>
  <c r="F29" i="2"/>
  <c r="M28" i="2"/>
  <c r="L28" i="2"/>
  <c r="K28" i="2"/>
  <c r="F28" i="2"/>
  <c r="J28" i="2" s="1"/>
  <c r="M27" i="2"/>
  <c r="L27" i="2"/>
  <c r="K27" i="2"/>
  <c r="F27" i="2"/>
  <c r="J27" i="2" s="1"/>
  <c r="M26" i="2"/>
  <c r="L26" i="2"/>
  <c r="K26" i="2"/>
  <c r="F26" i="2"/>
  <c r="J26" i="2" s="1"/>
  <c r="M25" i="2"/>
  <c r="L25" i="2"/>
  <c r="K25" i="2"/>
  <c r="J25" i="2"/>
  <c r="F25" i="2"/>
  <c r="M24" i="2"/>
  <c r="L24" i="2"/>
  <c r="K24" i="2"/>
  <c r="K30" i="2" s="1"/>
  <c r="F24" i="2"/>
  <c r="J24" i="2" s="1"/>
  <c r="M23" i="2"/>
  <c r="L23" i="2"/>
  <c r="L30" i="2" s="1"/>
  <c r="K23" i="2"/>
  <c r="F23" i="2"/>
  <c r="J23" i="2" s="1"/>
  <c r="M22" i="2"/>
  <c r="L22" i="2"/>
  <c r="K22" i="2"/>
  <c r="F22" i="2"/>
  <c r="J22" i="2" s="1"/>
  <c r="J30" i="2" s="1"/>
  <c r="E15" i="2"/>
  <c r="M14" i="2"/>
  <c r="L14" i="2"/>
  <c r="K14" i="2"/>
  <c r="F14" i="2"/>
  <c r="J14" i="2" s="1"/>
  <c r="M13" i="2"/>
  <c r="L13" i="2"/>
  <c r="K13" i="2"/>
  <c r="F13" i="2"/>
  <c r="J13" i="2" s="1"/>
  <c r="M12" i="2"/>
  <c r="L12" i="2"/>
  <c r="K12" i="2"/>
  <c r="F12" i="2"/>
  <c r="J12" i="2" s="1"/>
  <c r="M11" i="2"/>
  <c r="L11" i="2"/>
  <c r="K11" i="2"/>
  <c r="J11" i="2"/>
  <c r="F11" i="2"/>
  <c r="M10" i="2"/>
  <c r="L10" i="2"/>
  <c r="K10" i="2"/>
  <c r="K15" i="2" s="1"/>
  <c r="F10" i="2"/>
  <c r="J10" i="2" s="1"/>
  <c r="M9" i="2"/>
  <c r="L9" i="2"/>
  <c r="K9" i="2"/>
  <c r="F9" i="2"/>
  <c r="J9" i="2" s="1"/>
  <c r="M8" i="2"/>
  <c r="L8" i="2"/>
  <c r="L15" i="2" s="1"/>
  <c r="K8" i="2"/>
  <c r="F8" i="2"/>
  <c r="J8" i="2" s="1"/>
  <c r="J15" i="2" s="1"/>
  <c r="M95" i="2" l="1"/>
  <c r="M87" i="2"/>
  <c r="M79" i="2"/>
  <c r="M42" i="2"/>
  <c r="M30" i="2"/>
  <c r="M15" i="2"/>
  <c r="L100" i="2"/>
  <c r="F4" i="1" s="1"/>
  <c r="K100" i="2"/>
  <c r="E4" i="1" s="1"/>
  <c r="J79" i="2"/>
  <c r="J100" i="2" s="1"/>
  <c r="D4" i="1" s="1"/>
  <c r="M100" i="2" l="1"/>
  <c r="G4" i="1" s="1"/>
</calcChain>
</file>

<file path=xl/sharedStrings.xml><?xml version="1.0" encoding="utf-8"?>
<sst xmlns="http://schemas.openxmlformats.org/spreadsheetml/2006/main" count="267" uniqueCount="111">
  <si>
    <t>Итого бюджет НМЦ
за 2 года, руб. без НДС</t>
  </si>
  <si>
    <t>Итого бюджет НМЦ
за 2 года, руб. с НДС</t>
  </si>
  <si>
    <t>Итого бюджет предложение Участника
за 2 года, руб. без НДС</t>
  </si>
  <si>
    <t>Итого бюджет предложение Участника
за 2 года, руб. с НДС</t>
  </si>
  <si>
    <t>ИТОГО по всем видам Услуг</t>
  </si>
  <si>
    <t xml:space="preserve">Технико-коммерческое предложение </t>
  </si>
  <si>
    <t xml:space="preserve">Предмет закупки: Оказание услуг по проведению медиааудита (контроль выполнения медийными агентствами ценовых условий и качественных параметров по заключенным договорам)
Виды Работ и Услуг, их количество:
</t>
  </si>
  <si>
    <t>1. Медиа аудит (услуги по проведению анализа ценовых условий на  размещение в СМИ)</t>
  </si>
  <si>
    <t>№</t>
  </si>
  <si>
    <t>Вид услуг</t>
  </si>
  <si>
    <t>Описание услуг</t>
  </si>
  <si>
    <t>Ед.изм.</t>
  </si>
  <si>
    <t>Ориентировочный объем на 2 года</t>
  </si>
  <si>
    <t>НМЦ</t>
  </si>
  <si>
    <t>Предложение Участника</t>
  </si>
  <si>
    <t>стоимость за единицу, руб. без НДС</t>
  </si>
  <si>
    <t>стоимость за единицу, руб. с НДС</t>
  </si>
  <si>
    <t>Медиа аудит ТВ</t>
  </si>
  <si>
    <t>Создание аналитического отчета на основе анализа ценовых условий на размещение на региональном ТВ и предоставление рекомендаций по результатам медиа аудита, включая разработку и адаптацию шаблона для заполнения. 
Включение данного отчета как составной части общего аналитического блока с выводами и рекомендациями в общий крос-медийный отчет (обязательная часть по отчетам каждого периода)</t>
  </si>
  <si>
    <t>1 отчет</t>
  </si>
  <si>
    <t>4</t>
  </si>
  <si>
    <t>Создание аналитического отчета на основе анализа ценовых условий на размещение на национальном ТВ и предоставление рекомендаций по результатам медиа аудита, включая разработку и адаптацию шаблона для заполнения. 
Включение данного отчета как составной части общего аналитического блока с выводами и рекомендациями в общий крос-медийный отчет (обязательная часть по отчетам каждого периода)</t>
  </si>
  <si>
    <t>6</t>
  </si>
  <si>
    <t>Медиа аудит OOH</t>
  </si>
  <si>
    <t>Создание аналитического отчета на основе анализа ценовых условий на размещение в наружной рекламе и предоставление рекомендаций по результатам медиа аудита, включая разработку и адаптацию шаблона для заполнения. 
Включение данного отчета как составной части общего аналитического блока с выводами и рекомендациями в общий крос-медийный отчет (обязательная часть по отчетам каждого периода)</t>
  </si>
  <si>
    <t>Медиа аудит Indoor</t>
  </si>
  <si>
    <t>Создание аналитического отчета на основе анализа ценовых условий на размещение в наружной рекламе (аэропорты, метро, АЗС, ТЦ и кинотеатры) и предоставление рекомендаций по результатам медиа аудита, включая разработку и адаптацию шаблона для заполнения. 
Включение данного отчета как составной части общего аналитического блока с выводами и рекомендациями в общий крос-медийный отчет (обязательная часть по отчетам каждого периода) 
Период аудита: первая половина года / год.</t>
  </si>
  <si>
    <t>Медиа аудит радио</t>
  </si>
  <si>
    <t>Создание аналитического отчета на основе анализа ценовых условий на размещение на региональном радио предоставление рекомендаций по результатам медиа аудита, включая разработку и адаптацию шаблона для заполнения. 
Включение данного отчета как составной части общего аналитического блока с выводами и рекомендациями в общий крос-медийный отчет (обязательная часть по отчетам каждого периода)</t>
  </si>
  <si>
    <t>Создание аналитического отчета на основе анализа ценовых условий на размещение на национальном радио и предоставление рекомендаций по результатам медиа аудита, включая разработку и адаптацию шаблона для заполнения. Включение данного отчета как составной части общего аналитического блока с выводами и рекомендациями в общий крос-медийный отчет (обязательная часть по отчетам каждого периода)</t>
  </si>
  <si>
    <t>Медиа аудит Интернета</t>
  </si>
  <si>
    <t>Создание аналитического отчета на основе анализа ценовых условий на размещение в интернете и предоставление рекомендаций по результатам медиа аудита, включая разработку и адаптацию шаблона для заполнения. 
Включение данного отчета как составной части общего аналитического блока с выводами и рекомендациями в общий крос-медийный отчет (обязательная часть по отчетам каждого периода)</t>
  </si>
  <si>
    <t>ИТОГО</t>
  </si>
  <si>
    <t>2. Ценовые гарантии (мониторинг осуществления тендерных гарантий агентства по ценовым условиям и качественным параметрам размещения рекламы на национальном и региональном ТВ, на радио, в наружной рекламе и в интернете)</t>
  </si>
  <si>
    <t>Проверка выполнения ценовых гарантий в ТВ</t>
  </si>
  <si>
    <t>Создание аналитического отчета на основе анализа ценовых условий на размещение на региональном ТВ и предоставление рекомендаций по результатам анализа Ценовых Гарантий, включая разработку и адаптацию шаблона для заполнения. 
Включение данного отчета как составной части общего аналитического блока с выводами и рекомендациями в общий крос-медийный отчет (обязательная часть по отчетам каждого периода)</t>
  </si>
  <si>
    <t>Создание аналитического отчета на основе анализа ценовых условий на размещение на национальном ТВ и предоставление рекомендаций по результатам анализа Ценовых Гарантий, включая разработку и адаптацию шаблона для заполнения.
 Включение данного отчета как составной части общего аналитического блока с выводами и рекомендациями в общий крос-медийный отчет (обязательная часть по отчетам каждого периода)</t>
  </si>
  <si>
    <t>Проверка выполнения ценовых гарантий в OOH</t>
  </si>
  <si>
    <t>Создание аналитического отчета на основе анализа ценовых условий на размещение в наружной рекламе и предоставление рекомендаций по результатам анализа Ценовых Гарантий, включая разработку и адаптацию шаблона для заполнения. 
Включение данного отчета как составной части общего аналитического блока с выводами и рекомендациями в общий крос-медийный отчет (обязательная часть по отчетам каждого периода)</t>
  </si>
  <si>
    <t>Проверка выполнения ценовых гарантий в OOH (нестандартное размещение)</t>
  </si>
  <si>
    <t>Создание аналитического отчета на основе анализа ценовых условий на размещение в наружной рекламе (аэропорты, метро, АЗС, ТЦ, кинотеатры, МЦК и ВУЗы) и предоставление рекомендаций по результатам анализа Ценовых Гарантий, включая разработку и адаптацию шаблона для заполнения. 
Включение данного отчета как составной части общего аналитического блока с выводами и рекомендациями в общий крос-медийный отчет (обязательная часть по отчетам каждого периода)</t>
  </si>
  <si>
    <t>Проверка выполнения ценовых гарантий на радио</t>
  </si>
  <si>
    <t>Создание аналитического отчета на основе анализа ценовых условий на размещение на региональном радио предоставление рекомендаций по результатам анализа Ценовых Гарантий, включая разработку и адаптацию шаблона для заполнения. 
Включение данного отчета как составной части общего аналитического блока с выводами и рекомендациями в общий крос-медийный отчет (обязательная часть по отчетам каждого периода)</t>
  </si>
  <si>
    <t>Создание аналитического отчета на основе анализа ценовых условий на размещение на национальном радио и предоставление рекомендаций по результатам анализа Ценовых Гарантий, включая разработку и адаптацию шаблона для заполнения. 
Включение данного отчета как составной части общего аналитического блока с выводами и рекомендациями в общий крос-медийный отчет (обязательная часть по отчетам каждого периода)</t>
  </si>
  <si>
    <t>Проверка выполнения ценовых гарантий в Интернете</t>
  </si>
  <si>
    <t>Создание аналитического отчета на основе анализа ценовых условий на размещение в интернете и предоставление рекомендаций по результатам анализа Ценовых Гарантий, включая разработку и адаптацию шаблона для заполнения. 
Включение данного отчета как составной части общего аналитического блока с выводами и рекомендациями в общий крос-медийный отчет (обязательная часть по отчетам каждого периода)</t>
  </si>
  <si>
    <t>Создание аналитического отчета на основе анализа ценовых условий на размещение в интернете (контекст) и предоставление рекомендаций по результатам анализа Ценовых Гарантий, включая разработку и адаптацию шаблона для заполнения. 
Включение данного отчета как составной части общего аналитического блока с выводами и рекомендациями в общий крос-медийный отчет (обязательная часть по отчетам каждого периода)</t>
  </si>
  <si>
    <t>3. Медийные сделки (сопровождение процесса согласования годовых сделок по всем видам медиа)</t>
  </si>
  <si>
    <t>Медиа аудит годовой сделки в ТВ</t>
  </si>
  <si>
    <t>Создание аналитического отчета на основе анализа и оценки Годовой сделки на региональном ТВ и предоставление рекомендаций по результатам анализа , включая разработку и адаптацию шаблона Годовой сделки, а также консультирование и предоставление рекомендаций по добавлению в Сделки на медиа дополнительных носителей с т.з. ценовой и качественной эффективности в течение отчетного периода. 
Включение данного отчета как составной части общего аналитического блока с выводами и рекомендациями в общий крос-медийный отчет (обязательная часть по отчетам каждого периода)</t>
  </si>
  <si>
    <t>Создание аналитического отчета на основе анализа и оценки Годовой сделки на национальном ТВ и предоставление рекомендаций по результатам анализа , включая разработку и адаптацию шаблона Годовой сделки, а также консультирование и предоставление рекомендаций по добавлению в Сделки на медиа дополнительных носителей с т.з. ценовой и качественной эффективности в течение отчетного периода. 
Включение данного отчета как составной части общего аналитического блока с выводами и рекомендациями в общий крос-медийный отчет (обязательная часть по отчетам каждого периода)</t>
  </si>
  <si>
    <t>Медиа аудит годовой сделки на радио</t>
  </si>
  <si>
    <t>Создание аналитического отчета на основе анализа и оценки Годовой сделки на региональном Радио и предоставление рекомендаций по результатам анализа , включая разработку и адаптацию шаблона Годовой сделкии, а также консультирование и предоставление рекомендаций по добавлению в Сделки на медиа дополнительных носителей с т.з. ценовой и качественной эффективности в течение отчетного периода. 
Включение данного отчета как составной части общего аналитического блока с выводами и рекомендациями в общий крос-медийный отчет (обязательная часть по отчетам каждого периода)</t>
  </si>
  <si>
    <t>Создание аналитического отчета на основе анализа и оценки Годовой сделки на национальном Радио и предоставление рекомендаций по результатам анализа , включая разработку и адаптацию шаблона Годовой сделкии, а также консультирование и предоставление рекомендаций по добавлению в Сделки на медиа дополнительных носителей с т.з. ценовой и качественной эффективности в течение отчетного периода. 
Включение данного отчета как составной части общего аналитического блока с выводами и рекомендациями в общий крос-медийный отчет (обязательная часть по отчетам каждого периода)</t>
  </si>
  <si>
    <t>Медиа аудит годовой сделки по OOH</t>
  </si>
  <si>
    <t>Создание аналитического отчета на основе анализа и оценки Годовой сделки в наружной рекламе и предоставление рекомендаций по результатам анализа , включая разработку и адаптацию шаблона Годовой сделкии, а также консультирование и предоставление рекомендаций по добавлению в Сделки на медиа дополнительных носителей с т.з. ценовой и качественной эффективности в течение отчетного периода. 
Включение данного отчета как составной части общего аналитического блока с выводами и рекомендациями в общий крос-медийный отчет (обязательная часть по отчетам каждого периода)Включение данного отчета как составной части общего аналитического блока с выводами и рекомендациями в общий крос-медийный отчет (обязательная часть по отчетам каждого периода)</t>
  </si>
  <si>
    <t>Медиа аудит годовой сделки в Интернет</t>
  </si>
  <si>
    <t>Создание аналитического отчета на основе анализа и оценки Годовой сделки в Интернете и предоставление рекомендаций по результатам анализа , включая разработку и адаптацию шаблона Годовой сделки, а также консультирование и предоставление рекомендаций по добавлению в Сделки на медиа дополнительных носителей с т.з. ценовой и качественной эффективности в течение отчетного периода. 
Включение данного отчета как составной части общего аналитического блока с выводами и рекомендациями в общий крос-медийный отчет (обязательная часть по отчетам каждого периода)</t>
  </si>
  <si>
    <t xml:space="preserve">4. Медиа закупки  (сопровождение тендеров по выбору подрядчика по медиапланированию и размещению на национальном и региональном ТВ, радио, наружной рекламе и интернете) </t>
  </si>
  <si>
    <t>Общий блок</t>
  </si>
  <si>
    <t>Универсальные услуги по пленинговым и баинговым тендерам</t>
  </si>
  <si>
    <t>Разработка и предоставление критериев выбора и модели оценки участников тендера</t>
  </si>
  <si>
    <t>1 презентация</t>
  </si>
  <si>
    <t xml:space="preserve">Анализ текущего уровня качества медиапланирования и медиа закупок, сбор и обработка базы данных для сравнительного динамического анализа </t>
  </si>
  <si>
    <t>Разработка рекомендаций для процесса переговоров по условиям сотрудничества и заключения договора</t>
  </si>
  <si>
    <t>Административное сопровождение проведения тендера (включая, но не ограничиваясь: управление тендерным процессом, централизация сбора и анализа информации, организация встреч, конференц-звонков, обратной связи участникам процесса)</t>
  </si>
  <si>
    <t>1 тендер</t>
  </si>
  <si>
    <t>Создание общего аналитического отчета с рекомендациями на основе анализа результатов всех этапов тендера</t>
  </si>
  <si>
    <t>Стратегический блок</t>
  </si>
  <si>
    <t>Тендер на стратегическое медиапланирование</t>
  </si>
  <si>
    <t>Разработка брифа для  тендера по анализу стратегического планирования на основе анализа основных коммуникационных задач, планируемых активностей, параметров целевой аудитории и т.д. (включая в себя разработку нескольких сценариев при необходимости)</t>
  </si>
  <si>
    <t>1 бриф</t>
  </si>
  <si>
    <t>Создание общего аналитического отчета на основе анализа сильных и слабых сторон каждого из предложений по стратегическому планированию, включая сравнение с условиями базового уровня, включая повторный анализ предложений при необходимости проведения нескольких итераций предоставления предложений, а также предоставление рекомендаций о возможных вариантах оптимизации предложения для последующих раундов переговоров с участниками</t>
  </si>
  <si>
    <t>Разработка шаблона для оценки команды пленнингового агентства</t>
  </si>
  <si>
    <t>1 шаблон</t>
  </si>
  <si>
    <t>Создание аналитического отчета по оценке команды на основе анализа сильных и слабых сторон каждого из предложений по шаблонам, включая повторный анализ предложений при необходимости проведения нескольких итераций предоставления предложений (включая в себя разработку нескольких сценариев при необходимости), а также предоставление рекомендаций о возможных вариантах оптимизации предложения для последующих раундов переговоров с участниками</t>
  </si>
  <si>
    <t>Пленнинговый блок</t>
  </si>
  <si>
    <t>Тендеры на пленинг в медийных каналах</t>
  </si>
  <si>
    <t xml:space="preserve">Разработка пленнингового шаблона для тендерного задания по ТВ </t>
  </si>
  <si>
    <t>Разработка пленнингового шаблона для тендерного задания по Интернету</t>
  </si>
  <si>
    <t>Разработка пленнингового шаблона для тендерного задания по Радио</t>
  </si>
  <si>
    <t>Разработка пленнингового шаблона для тендерного задания по Наружной рекламе</t>
  </si>
  <si>
    <t>Создание аналитического отчета по ТВ на основе анализа сильных и слабых сторон каждого из предложений по шаблонам, включая повторный анализ предложений при необходимости проведения нескольких итераций предоставления предложений (включая в себя разработку нескольких сценариев при необходимости), а также предоставление рекомендаций о возможных вариантах оптимизации предложения для последующих раундов переговоров с участниками</t>
  </si>
  <si>
    <t>Создание аналитического отчета по Интернету на основе анализа сильных и слабых сторон каждого из предложений по шаблонам,  включая повторный анализ предложений при необходимости проведения нескольких итераций предоставления предложений (включая в себя разработку нескольких сценариев при необходимости), а также предоставление рекомендаций о возможных вариантах оптимизации предложения для последующих раундов переговоров с участниками</t>
  </si>
  <si>
    <t>Создание аналитического отчета по Радио на основе анализа сильных и слабых сторон каждого из предложений по шаблонам, включая повторный анализ предложений при необходимости проведения нескольких итераций предоставления предложений (включая в себя разработку нескольких сценариев при необходимости), а также предоставление рекомендаций о возможных вариантах оптимизации предложения для последующих раундов переговоров с участниками</t>
  </si>
  <si>
    <t>Создание аналитического отчета по наружной рекламе на основе анализа сильных и слабых сторон каждого из предложений по шаблонам, включая повторный анализ предложений при необходимости проведения нескольких итераций предоставления предложений (включая в себя разработку нескольких сценариев при необходимости), а также предоставление рекомендаций о возможных вариантах оптимизации предложения для последующих раундов переговоров с участниками</t>
  </si>
  <si>
    <t>Ценовой блок</t>
  </si>
  <si>
    <t>Баинговые тендеры</t>
  </si>
  <si>
    <t>Разработка шаблона для тендерного задания  по анализу стоимостных параметров по ТВ</t>
  </si>
  <si>
    <t>Разработка шаблона для тендерного задания  по анализу стоимостных параметров по Интернету</t>
  </si>
  <si>
    <t>Разработка шаблона для тендерного задания  по анализу стоимостных параметров по Радио</t>
  </si>
  <si>
    <t>Разработка шаблона для тендерного задания  по анализу стоимостных параметров по наружной рекламе</t>
  </si>
  <si>
    <t>Разработка шаблона для оценки команды баингового агентства</t>
  </si>
  <si>
    <t>5.  Медиа аудит профильный пул (услуги по проведению анализа ценовых условий размещения в СМИ по сравнению с профильным пулом)</t>
  </si>
  <si>
    <t>Медиа аудит OOH профильный пул</t>
  </si>
  <si>
    <t>Создание аналитического отчета на основе анализа ценовых условий на размещение в наружной рекламе против профильного пула и предоставление рекомендаций по результата медиа аудита, включая разработку и адаптацию шаблона для заполнения. 
Включение данного отчета как составной части общего аналитического блока с выводами и рекомендациями в общий крос-медийный отчет (обязательная часть по отчетам каждого периода)</t>
  </si>
  <si>
    <t>Медиа аудит ТВ  профильный пул</t>
  </si>
  <si>
    <t>Создание аналитического отчета на основе анализа ценовых условий на размещение на национальном ТВ против профильного пула и предоставление рекомендаций по результата медиа аудита, включая разработку и адаптацию шаблона для заполнения. 
Включение данного отчета как составной части общего аналитического блока с выводами и рекомендациями в общий крос-медийный отчет (обязательная часть по отчетам каждого периода)</t>
  </si>
  <si>
    <t>Медиа аудит Интернет  профильный пул</t>
  </si>
  <si>
    <t>Создание аналитического отчета на основе анализа ценовых условий на размещение в Интернете против профильного пула и пред
оставление рекомендаций по результата медиа аудита, включая разработку и адаптацию шаблона для заполнения.  Включение данного отчета как составной части общего аналитического блока с выводами и рекомендациями в общий крос-медийный отчет (обязательная часть по отчетам каждого периода)</t>
  </si>
  <si>
    <t xml:space="preserve"> </t>
  </si>
  <si>
    <t>Валидация новых позиций в OOH/Indoor</t>
  </si>
  <si>
    <t>Валидация новых позиций в ООН и Индор: создание аналитического отчета на основе анализа по включению дополнительных носителей к сделке при размещении в ООН и Индор и предоставление рекомендаций по результатам анализа, с т.з. ценовой и качественной эффективности в течение отчетного периода</t>
  </si>
  <si>
    <t>пакет от 1 до 30 запросов</t>
  </si>
  <si>
    <t>Валидация отдельного проекта/сделки/страт. партнерства/спонсорства на ТВ</t>
  </si>
  <si>
    <t>Валидация отдельного проекта на ТВ - сделка/страт.партнерство/спонсорство: создание аналитического отчета на основе анализа отдельного дополнительного\ проекта при размещении на ТВ и предоставление рекомендаций по результатам анализа, с т.з. ценовой и качественной эффективности в течение отчетного периода</t>
  </si>
  <si>
    <t>пакет от 1 до 10 запросов</t>
  </si>
  <si>
    <t>Валидация отдельного проекта/сделки/страт. партнерства/спонсорства на радио</t>
  </si>
  <si>
    <t>Валидация отдельного проекта на Радио - сделка/страт.партнерство/спецпроекты/спонсорство: создание аналитического отчета на основе анализаотдельного дополнительного проекта при размещении на Радио и предоставление рекомендаций по результатам анализа, с т.з. ценовой и качественной эффективности в течение отчетного периода</t>
  </si>
  <si>
    <t>Валидация отдельного проекта/сделки/страт. партнерства/спонсорства в Интернете</t>
  </si>
  <si>
    <t>Валидация отдельного проекта в Интернете - сделка/страт.партнерство/спецпроекты: создание аналитического отчета на основе анализа отдельного дополнительного проекта при размещении в Интернете и предоставление рекомендаций по результатам анализа, с т.з. ценовой и качественной эффективности в течение отчетного периода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</si>
</sst>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\ _₽"/>
    <numFmt numFmtId="165" formatCode="_-* #,##0.00\ _₽_-;\-* #,##0.00\ _₽_-;_-* \-??\ _₽_-;_-@_-"/>
  </numFmts>
  <fonts count="15" x14ac:knownFonts="1">
    <font>
      <sz val="11"/>
      <color theme="1"/>
      <name val="Calibri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1"/>
    </font>
    <font>
      <sz val="11"/>
      <color rgb="FF000000"/>
      <name val="Calibri"/>
      <family val="2"/>
      <charset val="204"/>
    </font>
    <font>
      <sz val="11"/>
      <color theme="1"/>
      <name val="Times New Roman"/>
      <family val="1"/>
      <charset val="1"/>
    </font>
    <font>
      <b/>
      <sz val="11"/>
      <name val="Times New Roman"/>
      <family val="1"/>
      <charset val="204"/>
    </font>
    <font>
      <b/>
      <sz val="14"/>
      <color theme="1"/>
      <name val="Times New Roman"/>
      <family val="1"/>
      <charset val="1"/>
    </font>
    <font>
      <b/>
      <sz val="14"/>
      <color rgb="FF000000"/>
      <name val="Times New Roman"/>
      <family val="1"/>
      <charset val="1"/>
    </font>
    <font>
      <sz val="11"/>
      <name val="Times New Roman"/>
      <family val="1"/>
      <charset val="1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1"/>
    </font>
    <font>
      <b/>
      <sz val="11"/>
      <color theme="1"/>
      <name val="Times New Roman"/>
      <family val="1"/>
      <charset val="1"/>
    </font>
    <font>
      <sz val="11"/>
      <color rgb="FF000000"/>
      <name val="Times New Roman"/>
      <family val="1"/>
      <charset val="1"/>
    </font>
    <font>
      <b/>
      <sz val="11"/>
      <color rgb="FF000000"/>
      <name val="Times New Roman"/>
      <family val="1"/>
      <charset val="1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rgb="FFCCFFCC"/>
      </patternFill>
    </fill>
    <fill>
      <patternFill patternType="solid">
        <fgColor rgb="FFFFFFFF"/>
        <bgColor rgb="FFFFFFCC"/>
      </patternFill>
    </fill>
    <fill>
      <patternFill patternType="solid">
        <fgColor rgb="FFAFD095"/>
        <bgColor rgb="FFD9D9D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2" fillId="0" borderId="0"/>
    <xf numFmtId="0" fontId="3" fillId="0" borderId="0"/>
    <xf numFmtId="0" fontId="3" fillId="0" borderId="0" applyBorder="0" applyProtection="0"/>
  </cellStyleXfs>
  <cellXfs count="61">
    <xf numFmtId="0" fontId="0" fillId="0" borderId="0" xfId="0"/>
    <xf numFmtId="0" fontId="13" fillId="3" borderId="1" xfId="0" applyFont="1" applyFill="1" applyBorder="1" applyAlignment="1" applyProtection="1">
      <alignment horizontal="center" vertical="center"/>
    </xf>
    <xf numFmtId="0" fontId="13" fillId="0" borderId="1" xfId="0" applyFont="1" applyBorder="1" applyAlignment="1" applyProtection="1">
      <alignment horizontal="center" vertical="center" wrapText="1"/>
    </xf>
    <xf numFmtId="0" fontId="14" fillId="0" borderId="1" xfId="0" applyFont="1" applyBorder="1" applyAlignment="1" applyProtection="1">
      <alignment horizontal="center" vertical="center"/>
    </xf>
    <xf numFmtId="0" fontId="14" fillId="2" borderId="1" xfId="0" applyFont="1" applyFill="1" applyBorder="1" applyAlignment="1" applyProtection="1">
      <alignment horizontal="center" vertical="center" wrapText="1"/>
    </xf>
    <xf numFmtId="164" fontId="14" fillId="0" borderId="1" xfId="0" applyNumberFormat="1" applyFont="1" applyBorder="1" applyAlignment="1" applyProtection="1">
      <alignment horizontal="right" vertical="center"/>
    </xf>
    <xf numFmtId="0" fontId="12" fillId="0" borderId="0" xfId="0" applyFont="1" applyBorder="1" applyAlignment="1" applyProtection="1">
      <alignment horizontal="left" vertical="center" wrapText="1"/>
    </xf>
    <xf numFmtId="164" fontId="12" fillId="0" borderId="1" xfId="0" applyNumberFormat="1" applyFont="1" applyBorder="1" applyAlignment="1" applyProtection="1">
      <alignment horizontal="right" vertical="center"/>
    </xf>
    <xf numFmtId="0" fontId="12" fillId="2" borderId="1" xfId="0" applyFont="1" applyFill="1" applyBorder="1" applyAlignment="1" applyProtection="1">
      <alignment horizontal="center" vertical="center" wrapText="1"/>
    </xf>
    <xf numFmtId="0" fontId="11" fillId="2" borderId="1" xfId="0" applyFont="1" applyFill="1" applyBorder="1" applyAlignment="1" applyProtection="1">
      <alignment horizontal="center" vertical="center" wrapText="1"/>
    </xf>
    <xf numFmtId="0" fontId="11" fillId="0" borderId="0" xfId="0" applyFont="1" applyBorder="1" applyAlignment="1" applyProtection="1">
      <alignment horizontal="left" vertical="center"/>
    </xf>
    <xf numFmtId="0" fontId="9" fillId="0" borderId="0" xfId="0" applyFont="1" applyBorder="1" applyAlignment="1" applyProtection="1">
      <alignment horizontal="left" vertical="center" wrapText="1"/>
    </xf>
    <xf numFmtId="0" fontId="10" fillId="0" borderId="0" xfId="0" applyFont="1" applyBorder="1" applyAlignment="1" applyProtection="1">
      <alignment horizontal="center" vertical="center"/>
    </xf>
    <xf numFmtId="0" fontId="6" fillId="0" borderId="1" xfId="0" applyFont="1" applyBorder="1" applyAlignment="1" applyProtection="1">
      <alignment horizontal="center" vertical="center"/>
    </xf>
    <xf numFmtId="3" fontId="5" fillId="2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Alignment="1" applyProtection="1"/>
    <xf numFmtId="0" fontId="4" fillId="0" borderId="0" xfId="0" applyFont="1" applyAlignment="1" applyProtection="1"/>
    <xf numFmtId="164" fontId="7" fillId="0" borderId="1" xfId="0" applyNumberFormat="1" applyFont="1" applyBorder="1" applyAlignment="1" applyProtection="1">
      <alignment vertical="center"/>
    </xf>
    <xf numFmtId="0" fontId="4" fillId="0" borderId="0" xfId="0" applyFont="1" applyAlignment="1" applyProtection="1">
      <alignment vertical="center"/>
    </xf>
    <xf numFmtId="0" fontId="8" fillId="0" borderId="0" xfId="0" applyFont="1" applyAlignment="1" applyProtection="1">
      <alignment vertical="center"/>
    </xf>
    <xf numFmtId="0" fontId="9" fillId="0" borderId="0" xfId="0" applyFont="1" applyAlignment="1" applyProtection="1">
      <alignment vertical="center"/>
    </xf>
    <xf numFmtId="3" fontId="10" fillId="0" borderId="0" xfId="0" applyNumberFormat="1" applyFont="1" applyAlignment="1" applyProtection="1">
      <alignment horizontal="center" vertical="center"/>
    </xf>
    <xf numFmtId="0" fontId="12" fillId="0" borderId="0" xfId="0" applyFont="1" applyAlignment="1" applyProtection="1">
      <alignment horizontal="center" vertical="center"/>
    </xf>
    <xf numFmtId="0" fontId="12" fillId="2" borderId="1" xfId="0" applyFont="1" applyFill="1" applyBorder="1" applyAlignment="1" applyProtection="1">
      <alignment horizontal="center" vertical="center" wrapText="1"/>
    </xf>
    <xf numFmtId="0" fontId="8" fillId="0" borderId="1" xfId="0" applyFont="1" applyBorder="1" applyAlignment="1" applyProtection="1">
      <alignment horizontal="center" vertical="center" wrapText="1"/>
    </xf>
    <xf numFmtId="0" fontId="8" fillId="0" borderId="1" xfId="0" applyFont="1" applyBorder="1" applyAlignment="1" applyProtection="1">
      <alignment vertical="center" wrapText="1"/>
    </xf>
    <xf numFmtId="0" fontId="4" fillId="0" borderId="1" xfId="0" applyFont="1" applyBorder="1" applyAlignment="1" applyProtection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164" fontId="4" fillId="0" borderId="1" xfId="0" applyNumberFormat="1" applyFont="1" applyBorder="1" applyAlignment="1" applyProtection="1">
      <alignment horizontal="right" vertical="center"/>
    </xf>
    <xf numFmtId="164" fontId="4" fillId="4" borderId="1" xfId="0" applyNumberFormat="1" applyFont="1" applyFill="1" applyBorder="1" applyAlignment="1" applyProtection="1">
      <alignment horizontal="right" vertical="center"/>
    </xf>
    <xf numFmtId="0" fontId="12" fillId="0" borderId="1" xfId="0" applyFont="1" applyBorder="1" applyAlignment="1" applyProtection="1">
      <alignment horizontal="center" vertical="center"/>
    </xf>
    <xf numFmtId="164" fontId="12" fillId="0" borderId="1" xfId="0" applyNumberFormat="1" applyFont="1" applyBorder="1" applyAlignment="1" applyProtection="1">
      <alignment horizontal="right" vertical="center"/>
    </xf>
    <xf numFmtId="0" fontId="13" fillId="0" borderId="1" xfId="0" applyFont="1" applyBorder="1" applyAlignment="1" applyProtection="1">
      <alignment horizontal="center" vertical="center" wrapText="1"/>
    </xf>
    <xf numFmtId="0" fontId="8" fillId="0" borderId="1" xfId="0" applyFont="1" applyBorder="1" applyAlignment="1" applyProtection="1">
      <alignment horizontal="left" vertical="center" wrapText="1"/>
    </xf>
    <xf numFmtId="164" fontId="13" fillId="0" borderId="1" xfId="0" applyNumberFormat="1" applyFont="1" applyBorder="1" applyAlignment="1" applyProtection="1">
      <alignment vertical="center"/>
    </xf>
    <xf numFmtId="164" fontId="13" fillId="4" borderId="1" xfId="0" applyNumberFormat="1" applyFont="1" applyFill="1" applyBorder="1" applyAlignment="1" applyProtection="1">
      <alignment vertical="center"/>
    </xf>
    <xf numFmtId="164" fontId="14" fillId="0" borderId="1" xfId="0" applyNumberFormat="1" applyFont="1" applyBorder="1" applyAlignment="1" applyProtection="1">
      <alignment vertical="center"/>
    </xf>
    <xf numFmtId="0" fontId="12" fillId="0" borderId="0" xfId="0" applyFont="1" applyAlignment="1" applyProtection="1">
      <alignment horizontal="center" vertical="center" wrapText="1"/>
    </xf>
    <xf numFmtId="0" fontId="11" fillId="0" borderId="0" xfId="0" applyFont="1" applyAlignment="1" applyProtection="1">
      <alignment horizontal="center" vertical="center" wrapText="1"/>
    </xf>
    <xf numFmtId="164" fontId="4" fillId="0" borderId="1" xfId="0" applyNumberFormat="1" applyFont="1" applyBorder="1" applyAlignment="1" applyProtection="1">
      <alignment vertical="center"/>
    </xf>
    <xf numFmtId="0" fontId="13" fillId="0" borderId="1" xfId="0" applyFont="1" applyBorder="1" applyAlignment="1" applyProtection="1">
      <alignment horizontal="center" vertical="center"/>
    </xf>
    <xf numFmtId="4" fontId="13" fillId="0" borderId="1" xfId="0" applyNumberFormat="1" applyFont="1" applyBorder="1" applyAlignment="1" applyProtection="1">
      <alignment horizontal="center" vertical="center"/>
    </xf>
    <xf numFmtId="3" fontId="13" fillId="0" borderId="1" xfId="0" applyNumberFormat="1" applyFont="1" applyBorder="1" applyAlignment="1" applyProtection="1">
      <alignment horizontal="center" vertical="center"/>
    </xf>
    <xf numFmtId="0" fontId="13" fillId="0" borderId="1" xfId="0" applyFont="1" applyBorder="1" applyAlignment="1" applyProtection="1">
      <alignment vertical="center"/>
    </xf>
    <xf numFmtId="0" fontId="4" fillId="0" borderId="1" xfId="0" applyFont="1" applyBorder="1" applyAlignment="1" applyProtection="1"/>
    <xf numFmtId="49" fontId="13" fillId="0" borderId="1" xfId="1" applyNumberFormat="1" applyFont="1" applyBorder="1" applyAlignment="1" applyProtection="1">
      <alignment vertical="center" wrapText="1"/>
    </xf>
    <xf numFmtId="165" fontId="13" fillId="0" borderId="1" xfId="0" applyNumberFormat="1" applyFont="1" applyBorder="1" applyAlignment="1" applyProtection="1">
      <alignment horizontal="center" vertical="center"/>
    </xf>
    <xf numFmtId="0" fontId="13" fillId="3" borderId="1" xfId="0" applyFont="1" applyFill="1" applyBorder="1" applyAlignment="1" applyProtection="1">
      <alignment horizontal="center" vertical="center"/>
    </xf>
    <xf numFmtId="49" fontId="13" fillId="3" borderId="1" xfId="1" applyNumberFormat="1" applyFont="1" applyFill="1" applyBorder="1" applyAlignment="1" applyProtection="1">
      <alignment vertical="center" wrapText="1"/>
    </xf>
    <xf numFmtId="4" fontId="4" fillId="0" borderId="0" xfId="0" applyNumberFormat="1" applyFont="1" applyAlignment="1" applyProtection="1">
      <alignment vertical="center"/>
    </xf>
    <xf numFmtId="164" fontId="13" fillId="0" borderId="0" xfId="0" applyNumberFormat="1" applyFont="1" applyAlignment="1" applyProtection="1">
      <alignment vertical="center"/>
    </xf>
    <xf numFmtId="4" fontId="8" fillId="0" borderId="0" xfId="0" applyNumberFormat="1" applyFont="1" applyAlignment="1" applyProtection="1">
      <alignment vertical="center"/>
    </xf>
    <xf numFmtId="0" fontId="8" fillId="0" borderId="1" xfId="0" applyFont="1" applyBorder="1" applyAlignment="1" applyProtection="1">
      <alignment horizontal="center" vertical="center"/>
    </xf>
    <xf numFmtId="0" fontId="4" fillId="0" borderId="1" xfId="0" applyFont="1" applyBorder="1" applyAlignment="1" applyProtection="1">
      <alignment horizontal="center" vertical="center" wrapText="1"/>
    </xf>
    <xf numFmtId="49" fontId="4" fillId="0" borderId="1" xfId="1" applyNumberFormat="1" applyFont="1" applyBorder="1" applyAlignment="1" applyProtection="1">
      <alignment vertical="center" wrapText="1"/>
    </xf>
    <xf numFmtId="164" fontId="4" fillId="4" borderId="1" xfId="0" applyNumberFormat="1" applyFont="1" applyFill="1" applyBorder="1" applyAlignment="1" applyProtection="1">
      <alignment vertical="center"/>
    </xf>
    <xf numFmtId="164" fontId="14" fillId="0" borderId="0" xfId="0" applyNumberFormat="1" applyFont="1" applyAlignment="1" applyProtection="1">
      <alignment vertical="center"/>
    </xf>
    <xf numFmtId="164" fontId="7" fillId="0" borderId="0" xfId="0" applyNumberFormat="1" applyFont="1" applyAlignment="1" applyProtection="1">
      <alignment vertical="center"/>
    </xf>
    <xf numFmtId="0" fontId="12" fillId="0" borderId="1" xfId="0" applyFont="1" applyBorder="1" applyAlignment="1" applyProtection="1">
      <alignment horizontal="right" vertical="center"/>
    </xf>
    <xf numFmtId="0" fontId="11" fillId="0" borderId="0" xfId="0" applyFont="1" applyBorder="1" applyAlignment="1" applyProtection="1">
      <alignment horizontal="left" vertical="center" wrapText="1"/>
    </xf>
    <xf numFmtId="0" fontId="12" fillId="0" borderId="0" xfId="0" applyFont="1" applyBorder="1" applyAlignment="1" applyProtection="1">
      <alignment horizontal="left" vertical="center"/>
    </xf>
  </cellXfs>
  <cellStyles count="6">
    <cellStyle name="Normal 2" xfId="1"/>
    <cellStyle name="Normal 3 2" xfId="2"/>
    <cellStyle name="TableStyleLight1" xfId="3"/>
    <cellStyle name="Обычный" xfId="0" builtinId="0"/>
    <cellStyle name="Обычный 2" xfId="4"/>
    <cellStyle name="Обычный 3" xfId="5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AFD095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4"/>
  <sheetViews>
    <sheetView zoomScale="90" zoomScaleNormal="90" workbookViewId="0">
      <selection activeCell="G5" sqref="G5"/>
    </sheetView>
  </sheetViews>
  <sheetFormatPr defaultColWidth="11.5703125" defaultRowHeight="15" x14ac:dyDescent="0.25"/>
  <cols>
    <col min="3" max="3" width="40.140625" style="15" customWidth="1"/>
    <col min="4" max="4" width="32.85546875" style="15" customWidth="1"/>
    <col min="5" max="5" width="31.140625" style="15" customWidth="1"/>
    <col min="6" max="6" width="24.5703125" style="15" customWidth="1"/>
    <col min="7" max="7" width="34.5703125" style="15" customWidth="1"/>
  </cols>
  <sheetData>
    <row r="2" spans="2:7" ht="66" customHeight="1" x14ac:dyDescent="0.25">
      <c r="B2" s="16"/>
      <c r="C2" s="16"/>
      <c r="D2" s="14" t="s">
        <v>0</v>
      </c>
      <c r="E2" s="14" t="s">
        <v>1</v>
      </c>
      <c r="F2" s="14" t="s">
        <v>2</v>
      </c>
      <c r="G2" s="14" t="s">
        <v>3</v>
      </c>
    </row>
    <row r="3" spans="2:7" x14ac:dyDescent="0.25">
      <c r="B3" s="16"/>
      <c r="C3" s="16"/>
      <c r="D3" s="14"/>
      <c r="E3" s="14"/>
      <c r="F3" s="14"/>
      <c r="G3" s="14"/>
    </row>
    <row r="4" spans="2:7" ht="53.25" customHeight="1" x14ac:dyDescent="0.25">
      <c r="B4" s="13" t="s">
        <v>4</v>
      </c>
      <c r="C4" s="13"/>
      <c r="D4" s="17">
        <f>'Предложение Участника о цене'!J100</f>
        <v>23486279.912</v>
      </c>
      <c r="E4" s="17">
        <f>'Предложение Участника о цене'!K100</f>
        <v>28653261.492639996</v>
      </c>
      <c r="F4" s="17">
        <f>'Предложение Участника о цене'!L100</f>
        <v>0</v>
      </c>
      <c r="G4" s="17">
        <f>'Предложение Участника о цене'!M100</f>
        <v>0</v>
      </c>
    </row>
  </sheetData>
  <mergeCells count="5">
    <mergeCell ref="D2:D3"/>
    <mergeCell ref="E2:E3"/>
    <mergeCell ref="F2:F3"/>
    <mergeCell ref="G2:G3"/>
    <mergeCell ref="B4:C4"/>
  </mergeCells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Roman,Обычный"&amp;12&amp;Kffffff&amp;A</oddHeader>
    <oddFooter>&amp;C&amp;"Times New Roman,Обычный"&amp;12&amp;KffffffСтраница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D104"/>
  <sheetViews>
    <sheetView showGridLines="0" tabSelected="1" topLeftCell="E87" zoomScale="84" zoomScaleNormal="84" workbookViewId="0">
      <selection activeCell="M100" sqref="M100"/>
    </sheetView>
  </sheetViews>
  <sheetFormatPr defaultColWidth="9.140625" defaultRowHeight="15" x14ac:dyDescent="0.25"/>
  <cols>
    <col min="1" max="1" width="4.42578125" style="18" customWidth="1"/>
    <col min="2" max="2" width="24" style="18" customWidth="1"/>
    <col min="3" max="3" width="103" style="19" customWidth="1"/>
    <col min="4" max="4" width="16.140625" style="18" customWidth="1"/>
    <col min="5" max="5" width="23" style="18" customWidth="1"/>
    <col min="6" max="6" width="21.7109375" style="18" customWidth="1"/>
    <col min="7" max="7" width="22" style="18" customWidth="1"/>
    <col min="8" max="8" width="22" style="16" customWidth="1"/>
    <col min="9" max="9" width="22.7109375" style="16" customWidth="1"/>
    <col min="10" max="13" width="22.42578125" style="16" customWidth="1"/>
    <col min="14" max="16344" width="9.140625" style="18"/>
    <col min="16363" max="16368" width="9.140625" style="18"/>
    <col min="16369" max="16384" width="11.42578125" style="18" customWidth="1"/>
  </cols>
  <sheetData>
    <row r="1" spans="1:13" x14ac:dyDescent="0.25">
      <c r="A1" s="20"/>
      <c r="B1" s="12" t="s">
        <v>5</v>
      </c>
      <c r="C1" s="12"/>
      <c r="D1" s="21"/>
      <c r="E1" s="21"/>
    </row>
    <row r="2" spans="1:13" ht="36.75" customHeight="1" x14ac:dyDescent="0.25">
      <c r="A2" s="11" t="s">
        <v>6</v>
      </c>
      <c r="B2" s="11"/>
      <c r="C2" s="11"/>
      <c r="D2" s="11"/>
      <c r="E2" s="11"/>
    </row>
    <row r="3" spans="1:13" x14ac:dyDescent="0.25">
      <c r="A3" s="10" t="s">
        <v>7</v>
      </c>
      <c r="B3" s="10"/>
      <c r="C3" s="10"/>
      <c r="D3" s="10"/>
      <c r="E3" s="10"/>
    </row>
    <row r="4" spans="1:13" x14ac:dyDescent="0.25">
      <c r="A4" s="19"/>
      <c r="B4" s="19"/>
      <c r="D4" s="19"/>
      <c r="E4" s="19"/>
    </row>
    <row r="5" spans="1:13" ht="15" customHeight="1" x14ac:dyDescent="0.25">
      <c r="A5" s="19"/>
      <c r="B5" s="19"/>
      <c r="D5" s="19"/>
      <c r="E5" s="19"/>
      <c r="G5" s="22"/>
    </row>
    <row r="6" spans="1:13" ht="59.25" customHeight="1" x14ac:dyDescent="0.25">
      <c r="A6" s="9" t="s">
        <v>8</v>
      </c>
      <c r="B6" s="9" t="s">
        <v>9</v>
      </c>
      <c r="C6" s="9" t="s">
        <v>10</v>
      </c>
      <c r="D6" s="9" t="s">
        <v>11</v>
      </c>
      <c r="E6" s="9" t="s">
        <v>12</v>
      </c>
      <c r="F6" s="8" t="s">
        <v>13</v>
      </c>
      <c r="G6" s="8"/>
      <c r="H6" s="14" t="s">
        <v>14</v>
      </c>
      <c r="I6" s="14"/>
      <c r="J6" s="14" t="s">
        <v>0</v>
      </c>
      <c r="K6" s="14" t="s">
        <v>1</v>
      </c>
      <c r="L6" s="14" t="s">
        <v>2</v>
      </c>
      <c r="M6" s="14" t="s">
        <v>3</v>
      </c>
    </row>
    <row r="7" spans="1:13" ht="49.5" customHeight="1" x14ac:dyDescent="0.25">
      <c r="A7" s="9"/>
      <c r="B7" s="9"/>
      <c r="C7" s="9"/>
      <c r="D7" s="9"/>
      <c r="E7" s="9"/>
      <c r="F7" s="23" t="s">
        <v>15</v>
      </c>
      <c r="G7" s="23" t="s">
        <v>16</v>
      </c>
      <c r="H7" s="23" t="s">
        <v>15</v>
      </c>
      <c r="I7" s="23" t="s">
        <v>16</v>
      </c>
      <c r="J7" s="14"/>
      <c r="K7" s="14"/>
      <c r="L7" s="14"/>
      <c r="M7" s="14"/>
    </row>
    <row r="8" spans="1:13" ht="75" x14ac:dyDescent="0.25">
      <c r="A8" s="24">
        <v>1</v>
      </c>
      <c r="B8" s="24" t="s">
        <v>17</v>
      </c>
      <c r="C8" s="25" t="s">
        <v>18</v>
      </c>
      <c r="D8" s="26" t="s">
        <v>19</v>
      </c>
      <c r="E8" s="27" t="s">
        <v>20</v>
      </c>
      <c r="F8" s="28">
        <f t="shared" ref="F8:F14" si="0">G8/1.22</f>
        <v>231000</v>
      </c>
      <c r="G8" s="28">
        <v>281820</v>
      </c>
      <c r="H8" s="29">
        <v>0</v>
      </c>
      <c r="I8" s="29">
        <v>0</v>
      </c>
      <c r="J8" s="28">
        <f t="shared" ref="J8:J14" si="1">F8*E8</f>
        <v>924000</v>
      </c>
      <c r="K8" s="28">
        <f t="shared" ref="K8:K14" si="2">G8*E8</f>
        <v>1127280</v>
      </c>
      <c r="L8" s="28">
        <f t="shared" ref="L8:L14" si="3">H8*E8</f>
        <v>0</v>
      </c>
      <c r="M8" s="28">
        <f t="shared" ref="M8:M14" si="4">I8*E8</f>
        <v>0</v>
      </c>
    </row>
    <row r="9" spans="1:13" ht="75" x14ac:dyDescent="0.25">
      <c r="A9" s="24">
        <v>2</v>
      </c>
      <c r="B9" s="24" t="s">
        <v>17</v>
      </c>
      <c r="C9" s="25" t="s">
        <v>21</v>
      </c>
      <c r="D9" s="26" t="s">
        <v>19</v>
      </c>
      <c r="E9" s="27" t="s">
        <v>22</v>
      </c>
      <c r="F9" s="28">
        <f t="shared" si="0"/>
        <v>252000</v>
      </c>
      <c r="G9" s="28">
        <v>307440</v>
      </c>
      <c r="H9" s="29">
        <v>0</v>
      </c>
      <c r="I9" s="29">
        <v>0</v>
      </c>
      <c r="J9" s="28">
        <f t="shared" si="1"/>
        <v>1512000</v>
      </c>
      <c r="K9" s="28">
        <f t="shared" si="2"/>
        <v>1844640</v>
      </c>
      <c r="L9" s="28">
        <f t="shared" si="3"/>
        <v>0</v>
      </c>
      <c r="M9" s="28">
        <f t="shared" si="4"/>
        <v>0</v>
      </c>
    </row>
    <row r="10" spans="1:13" ht="75" x14ac:dyDescent="0.25">
      <c r="A10" s="24">
        <v>3</v>
      </c>
      <c r="B10" s="24" t="s">
        <v>23</v>
      </c>
      <c r="C10" s="25" t="s">
        <v>24</v>
      </c>
      <c r="D10" s="26" t="s">
        <v>19</v>
      </c>
      <c r="E10" s="27" t="s">
        <v>22</v>
      </c>
      <c r="F10" s="28">
        <f t="shared" si="0"/>
        <v>186926.50200000001</v>
      </c>
      <c r="G10" s="28">
        <v>228050.33244</v>
      </c>
      <c r="H10" s="29">
        <v>0</v>
      </c>
      <c r="I10" s="29">
        <v>0</v>
      </c>
      <c r="J10" s="28">
        <f t="shared" si="1"/>
        <v>1121559.0120000001</v>
      </c>
      <c r="K10" s="28">
        <f t="shared" si="2"/>
        <v>1368301.9946399999</v>
      </c>
      <c r="L10" s="28">
        <f t="shared" si="3"/>
        <v>0</v>
      </c>
      <c r="M10" s="28">
        <f t="shared" si="4"/>
        <v>0</v>
      </c>
    </row>
    <row r="11" spans="1:13" ht="90" x14ac:dyDescent="0.25">
      <c r="A11" s="24">
        <v>4</v>
      </c>
      <c r="B11" s="24" t="s">
        <v>25</v>
      </c>
      <c r="C11" s="25" t="s">
        <v>26</v>
      </c>
      <c r="D11" s="26" t="s">
        <v>19</v>
      </c>
      <c r="E11" s="27" t="s">
        <v>20</v>
      </c>
      <c r="F11" s="28">
        <f t="shared" si="0"/>
        <v>168000</v>
      </c>
      <c r="G11" s="28">
        <v>204960</v>
      </c>
      <c r="H11" s="29">
        <v>0</v>
      </c>
      <c r="I11" s="29">
        <v>0</v>
      </c>
      <c r="J11" s="28">
        <f t="shared" si="1"/>
        <v>672000</v>
      </c>
      <c r="K11" s="28">
        <f t="shared" si="2"/>
        <v>819840</v>
      </c>
      <c r="L11" s="28">
        <f t="shared" si="3"/>
        <v>0</v>
      </c>
      <c r="M11" s="28">
        <f t="shared" si="4"/>
        <v>0</v>
      </c>
    </row>
    <row r="12" spans="1:13" ht="75" x14ac:dyDescent="0.25">
      <c r="A12" s="24">
        <v>5</v>
      </c>
      <c r="B12" s="24" t="s">
        <v>27</v>
      </c>
      <c r="C12" s="25" t="s">
        <v>28</v>
      </c>
      <c r="D12" s="26" t="s">
        <v>19</v>
      </c>
      <c r="E12" s="27" t="s">
        <v>22</v>
      </c>
      <c r="F12" s="28">
        <f t="shared" si="0"/>
        <v>120750</v>
      </c>
      <c r="G12" s="28">
        <v>147315</v>
      </c>
      <c r="H12" s="29">
        <v>0</v>
      </c>
      <c r="I12" s="29">
        <v>0</v>
      </c>
      <c r="J12" s="28">
        <f t="shared" si="1"/>
        <v>724500</v>
      </c>
      <c r="K12" s="28">
        <f t="shared" si="2"/>
        <v>883890</v>
      </c>
      <c r="L12" s="28">
        <f t="shared" si="3"/>
        <v>0</v>
      </c>
      <c r="M12" s="28">
        <f t="shared" si="4"/>
        <v>0</v>
      </c>
    </row>
    <row r="13" spans="1:13" ht="60" x14ac:dyDescent="0.25">
      <c r="A13" s="24">
        <v>6</v>
      </c>
      <c r="B13" s="24" t="s">
        <v>27</v>
      </c>
      <c r="C13" s="25" t="s">
        <v>29</v>
      </c>
      <c r="D13" s="26" t="s">
        <v>19</v>
      </c>
      <c r="E13" s="27" t="s">
        <v>22</v>
      </c>
      <c r="F13" s="28">
        <f t="shared" si="0"/>
        <v>120750</v>
      </c>
      <c r="G13" s="28">
        <v>147315</v>
      </c>
      <c r="H13" s="29">
        <v>0</v>
      </c>
      <c r="I13" s="29">
        <v>0</v>
      </c>
      <c r="J13" s="28">
        <f t="shared" si="1"/>
        <v>724500</v>
      </c>
      <c r="K13" s="28">
        <f t="shared" si="2"/>
        <v>883890</v>
      </c>
      <c r="L13" s="28">
        <f t="shared" si="3"/>
        <v>0</v>
      </c>
      <c r="M13" s="28">
        <f t="shared" si="4"/>
        <v>0</v>
      </c>
    </row>
    <row r="14" spans="1:13" ht="75" x14ac:dyDescent="0.25">
      <c r="A14" s="24">
        <v>7</v>
      </c>
      <c r="B14" s="24" t="s">
        <v>30</v>
      </c>
      <c r="C14" s="25" t="s">
        <v>31</v>
      </c>
      <c r="D14" s="26" t="s">
        <v>19</v>
      </c>
      <c r="E14" s="27" t="s">
        <v>22</v>
      </c>
      <c r="F14" s="28">
        <f t="shared" si="0"/>
        <v>241500</v>
      </c>
      <c r="G14" s="28">
        <v>294630</v>
      </c>
      <c r="H14" s="29">
        <v>0</v>
      </c>
      <c r="I14" s="29">
        <v>0</v>
      </c>
      <c r="J14" s="28">
        <f t="shared" si="1"/>
        <v>1449000</v>
      </c>
      <c r="K14" s="28">
        <f t="shared" si="2"/>
        <v>1767780</v>
      </c>
      <c r="L14" s="28">
        <f t="shared" si="3"/>
        <v>0</v>
      </c>
      <c r="M14" s="28">
        <f t="shared" si="4"/>
        <v>0</v>
      </c>
    </row>
    <row r="15" spans="1:13" x14ac:dyDescent="0.25">
      <c r="E15" s="30">
        <f>E8+E9+E10+E11+E12+E13+E14</f>
        <v>38</v>
      </c>
      <c r="F15" s="7" t="s">
        <v>32</v>
      </c>
      <c r="G15" s="7"/>
      <c r="H15" s="7"/>
      <c r="I15" s="7"/>
      <c r="J15" s="31">
        <f>J8+J9+J10+J11+J12+J13+J14</f>
        <v>7127559.0120000001</v>
      </c>
      <c r="K15" s="31">
        <f>K8+K9+K10+K11+K12+K13+K14</f>
        <v>8695621.9946400002</v>
      </c>
      <c r="L15" s="31">
        <f>L8+L9+L10+L11+L12+L13+L14</f>
        <v>0</v>
      </c>
      <c r="M15" s="31">
        <f>M8+M9+M10+M11+M12+M13+M14</f>
        <v>0</v>
      </c>
    </row>
    <row r="17" spans="1:13" ht="27" customHeight="1" x14ac:dyDescent="0.25">
      <c r="A17" s="6" t="s">
        <v>33</v>
      </c>
      <c r="B17" s="6"/>
      <c r="C17" s="6"/>
      <c r="D17" s="6"/>
      <c r="E17" s="6"/>
    </row>
    <row r="19" spans="1:13" x14ac:dyDescent="0.25">
      <c r="G19" s="22"/>
    </row>
    <row r="20" spans="1:13" ht="66" customHeight="1" x14ac:dyDescent="0.25">
      <c r="A20" s="9" t="s">
        <v>8</v>
      </c>
      <c r="B20" s="9" t="s">
        <v>9</v>
      </c>
      <c r="C20" s="9" t="s">
        <v>10</v>
      </c>
      <c r="D20" s="9" t="s">
        <v>11</v>
      </c>
      <c r="E20" s="9" t="s">
        <v>12</v>
      </c>
      <c r="F20" s="8" t="s">
        <v>13</v>
      </c>
      <c r="G20" s="8"/>
      <c r="H20" s="14" t="s">
        <v>14</v>
      </c>
      <c r="I20" s="14"/>
      <c r="J20" s="14" t="s">
        <v>0</v>
      </c>
      <c r="K20" s="14" t="s">
        <v>1</v>
      </c>
      <c r="L20" s="14" t="s">
        <v>2</v>
      </c>
      <c r="M20" s="14" t="s">
        <v>3</v>
      </c>
    </row>
    <row r="21" spans="1:13" ht="47.25" customHeight="1" x14ac:dyDescent="0.25">
      <c r="A21" s="9"/>
      <c r="B21" s="9"/>
      <c r="C21" s="9"/>
      <c r="D21" s="9"/>
      <c r="E21" s="9"/>
      <c r="F21" s="23" t="s">
        <v>15</v>
      </c>
      <c r="G21" s="23" t="s">
        <v>16</v>
      </c>
      <c r="H21" s="23" t="s">
        <v>15</v>
      </c>
      <c r="I21" s="23" t="s">
        <v>16</v>
      </c>
      <c r="J21" s="14"/>
      <c r="K21" s="14"/>
      <c r="L21" s="14"/>
      <c r="M21" s="14"/>
    </row>
    <row r="22" spans="1:13" ht="75" x14ac:dyDescent="0.25">
      <c r="A22" s="32">
        <v>1</v>
      </c>
      <c r="B22" s="32" t="s">
        <v>34</v>
      </c>
      <c r="C22" s="33" t="s">
        <v>35</v>
      </c>
      <c r="D22" s="26" t="s">
        <v>19</v>
      </c>
      <c r="E22" s="26">
        <v>8</v>
      </c>
      <c r="F22" s="34">
        <f t="shared" ref="F22:F29" si="5">G22/1.22</f>
        <v>157500</v>
      </c>
      <c r="G22" s="34">
        <v>192150</v>
      </c>
      <c r="H22" s="35">
        <v>0</v>
      </c>
      <c r="I22" s="35">
        <v>0</v>
      </c>
      <c r="J22" s="34">
        <f t="shared" ref="J22:J29" si="6">F22*E22</f>
        <v>1260000</v>
      </c>
      <c r="K22" s="34">
        <f t="shared" ref="K22:K29" si="7">G22*E22</f>
        <v>1537200</v>
      </c>
      <c r="L22" s="34">
        <f t="shared" ref="L22:L29" si="8">H22*E22</f>
        <v>0</v>
      </c>
      <c r="M22" s="34">
        <f t="shared" ref="M22:M29" si="9">I22*E22</f>
        <v>0</v>
      </c>
    </row>
    <row r="23" spans="1:13" ht="75" x14ac:dyDescent="0.25">
      <c r="A23" s="32">
        <v>2</v>
      </c>
      <c r="B23" s="32" t="s">
        <v>34</v>
      </c>
      <c r="C23" s="33" t="s">
        <v>36</v>
      </c>
      <c r="D23" s="26" t="s">
        <v>19</v>
      </c>
      <c r="E23" s="26">
        <v>8</v>
      </c>
      <c r="F23" s="34">
        <f t="shared" si="5"/>
        <v>150000</v>
      </c>
      <c r="G23" s="34">
        <v>183000</v>
      </c>
      <c r="H23" s="35">
        <v>0</v>
      </c>
      <c r="I23" s="35">
        <v>0</v>
      </c>
      <c r="J23" s="34">
        <f t="shared" si="6"/>
        <v>1200000</v>
      </c>
      <c r="K23" s="34">
        <f t="shared" si="7"/>
        <v>1464000</v>
      </c>
      <c r="L23" s="34">
        <f t="shared" si="8"/>
        <v>0</v>
      </c>
      <c r="M23" s="34">
        <f t="shared" si="9"/>
        <v>0</v>
      </c>
    </row>
    <row r="24" spans="1:13" ht="75" x14ac:dyDescent="0.25">
      <c r="A24" s="32">
        <v>3</v>
      </c>
      <c r="B24" s="32" t="s">
        <v>37</v>
      </c>
      <c r="C24" s="33" t="s">
        <v>38</v>
      </c>
      <c r="D24" s="26" t="s">
        <v>19</v>
      </c>
      <c r="E24" s="26">
        <v>10</v>
      </c>
      <c r="F24" s="34">
        <f t="shared" si="5"/>
        <v>147000</v>
      </c>
      <c r="G24" s="34">
        <v>179340</v>
      </c>
      <c r="H24" s="35">
        <v>0</v>
      </c>
      <c r="I24" s="35">
        <v>0</v>
      </c>
      <c r="J24" s="34">
        <f t="shared" si="6"/>
        <v>1470000</v>
      </c>
      <c r="K24" s="34">
        <f t="shared" si="7"/>
        <v>1793400</v>
      </c>
      <c r="L24" s="34">
        <f t="shared" si="8"/>
        <v>0</v>
      </c>
      <c r="M24" s="34">
        <f t="shared" si="9"/>
        <v>0</v>
      </c>
    </row>
    <row r="25" spans="1:13" ht="75" x14ac:dyDescent="0.25">
      <c r="A25" s="32">
        <v>4</v>
      </c>
      <c r="B25" s="32" t="s">
        <v>39</v>
      </c>
      <c r="C25" s="33" t="s">
        <v>40</v>
      </c>
      <c r="D25" s="26" t="s">
        <v>19</v>
      </c>
      <c r="E25" s="26">
        <v>4</v>
      </c>
      <c r="F25" s="34">
        <f t="shared" si="5"/>
        <v>147000</v>
      </c>
      <c r="G25" s="34">
        <v>179340</v>
      </c>
      <c r="H25" s="35">
        <v>0</v>
      </c>
      <c r="I25" s="35">
        <v>0</v>
      </c>
      <c r="J25" s="34">
        <f t="shared" si="6"/>
        <v>588000</v>
      </c>
      <c r="K25" s="34">
        <f t="shared" si="7"/>
        <v>717360</v>
      </c>
      <c r="L25" s="34">
        <f t="shared" si="8"/>
        <v>0</v>
      </c>
      <c r="M25" s="34">
        <f t="shared" si="9"/>
        <v>0</v>
      </c>
    </row>
    <row r="26" spans="1:13" ht="75" x14ac:dyDescent="0.25">
      <c r="A26" s="32">
        <v>5</v>
      </c>
      <c r="B26" s="32" t="s">
        <v>41</v>
      </c>
      <c r="C26" s="33" t="s">
        <v>42</v>
      </c>
      <c r="D26" s="26" t="s">
        <v>19</v>
      </c>
      <c r="E26" s="26">
        <v>8</v>
      </c>
      <c r="F26" s="34">
        <f t="shared" si="5"/>
        <v>99517.5</v>
      </c>
      <c r="G26" s="34">
        <v>121411.35</v>
      </c>
      <c r="H26" s="35">
        <v>0</v>
      </c>
      <c r="I26" s="35">
        <v>0</v>
      </c>
      <c r="J26" s="34">
        <f t="shared" si="6"/>
        <v>796140</v>
      </c>
      <c r="K26" s="34">
        <f t="shared" si="7"/>
        <v>971290.8</v>
      </c>
      <c r="L26" s="34">
        <f t="shared" si="8"/>
        <v>0</v>
      </c>
      <c r="M26" s="34">
        <f t="shared" si="9"/>
        <v>0</v>
      </c>
    </row>
    <row r="27" spans="1:13" ht="75" x14ac:dyDescent="0.25">
      <c r="A27" s="32">
        <v>6</v>
      </c>
      <c r="B27" s="32" t="s">
        <v>41</v>
      </c>
      <c r="C27" s="33" t="s">
        <v>43</v>
      </c>
      <c r="D27" s="26" t="s">
        <v>19</v>
      </c>
      <c r="E27" s="26">
        <v>8</v>
      </c>
      <c r="F27" s="34">
        <f t="shared" si="5"/>
        <v>77426.004000000001</v>
      </c>
      <c r="G27" s="34">
        <v>94459.724879999994</v>
      </c>
      <c r="H27" s="35">
        <v>0</v>
      </c>
      <c r="I27" s="35">
        <v>0</v>
      </c>
      <c r="J27" s="34">
        <f t="shared" si="6"/>
        <v>619408.03200000001</v>
      </c>
      <c r="K27" s="34">
        <f t="shared" si="7"/>
        <v>755677.79903999995</v>
      </c>
      <c r="L27" s="34">
        <f t="shared" si="8"/>
        <v>0</v>
      </c>
      <c r="M27" s="34">
        <f t="shared" si="9"/>
        <v>0</v>
      </c>
    </row>
    <row r="28" spans="1:13" ht="75" x14ac:dyDescent="0.25">
      <c r="A28" s="32">
        <v>7</v>
      </c>
      <c r="B28" s="32" t="s">
        <v>44</v>
      </c>
      <c r="C28" s="33" t="s">
        <v>45</v>
      </c>
      <c r="D28" s="26" t="s">
        <v>19</v>
      </c>
      <c r="E28" s="26">
        <v>8</v>
      </c>
      <c r="F28" s="34">
        <f t="shared" si="5"/>
        <v>150000</v>
      </c>
      <c r="G28" s="34">
        <v>183000</v>
      </c>
      <c r="H28" s="35">
        <v>0</v>
      </c>
      <c r="I28" s="35">
        <v>0</v>
      </c>
      <c r="J28" s="34">
        <f t="shared" si="6"/>
        <v>1200000</v>
      </c>
      <c r="K28" s="34">
        <f t="shared" si="7"/>
        <v>1464000</v>
      </c>
      <c r="L28" s="34">
        <f t="shared" si="8"/>
        <v>0</v>
      </c>
      <c r="M28" s="34">
        <f t="shared" si="9"/>
        <v>0</v>
      </c>
    </row>
    <row r="29" spans="1:13" ht="75" x14ac:dyDescent="0.25">
      <c r="A29" s="32">
        <v>8</v>
      </c>
      <c r="B29" s="32" t="s">
        <v>44</v>
      </c>
      <c r="C29" s="33" t="s">
        <v>46</v>
      </c>
      <c r="D29" s="26" t="s">
        <v>19</v>
      </c>
      <c r="E29" s="26">
        <v>2</v>
      </c>
      <c r="F29" s="34">
        <f t="shared" si="5"/>
        <v>149355</v>
      </c>
      <c r="G29" s="34">
        <v>182213.1</v>
      </c>
      <c r="H29" s="35">
        <v>0</v>
      </c>
      <c r="I29" s="35">
        <v>0</v>
      </c>
      <c r="J29" s="34">
        <f t="shared" si="6"/>
        <v>298710</v>
      </c>
      <c r="K29" s="34">
        <f t="shared" si="7"/>
        <v>364426.2</v>
      </c>
      <c r="L29" s="34">
        <f t="shared" si="8"/>
        <v>0</v>
      </c>
      <c r="M29" s="34">
        <f t="shared" si="9"/>
        <v>0</v>
      </c>
    </row>
    <row r="30" spans="1:13" x14ac:dyDescent="0.25">
      <c r="F30" s="5" t="s">
        <v>32</v>
      </c>
      <c r="G30" s="5"/>
      <c r="H30" s="5"/>
      <c r="I30" s="5"/>
      <c r="J30" s="36">
        <f>J22+J23+J24+J25+J26+J27+J28+J29</f>
        <v>7432258.0319999997</v>
      </c>
      <c r="K30" s="36">
        <f>K22+K23+K24+K25+K26+K27+K28+K29</f>
        <v>9067354.799039999</v>
      </c>
      <c r="L30" s="36">
        <f>L22+L23+L24+L25+L26+L27+L28+L29</f>
        <v>0</v>
      </c>
      <c r="M30" s="36">
        <f>M22+M23+M24+M25+M26+M27+M28+M29</f>
        <v>0</v>
      </c>
    </row>
    <row r="32" spans="1:13" ht="13.5" customHeight="1" x14ac:dyDescent="0.25">
      <c r="A32" s="6" t="s">
        <v>47</v>
      </c>
      <c r="B32" s="6"/>
      <c r="C32" s="6"/>
      <c r="D32" s="6"/>
      <c r="E32" s="6"/>
    </row>
    <row r="33" spans="1:13" x14ac:dyDescent="0.25">
      <c r="A33" s="37"/>
      <c r="B33" s="37"/>
      <c r="C33" s="38"/>
      <c r="D33" s="37"/>
      <c r="E33" s="37"/>
      <c r="G33" s="22"/>
    </row>
    <row r="34" spans="1:13" ht="59.25" customHeight="1" x14ac:dyDescent="0.25">
      <c r="A34" s="9" t="s">
        <v>8</v>
      </c>
      <c r="B34" s="9" t="s">
        <v>9</v>
      </c>
      <c r="C34" s="9" t="s">
        <v>10</v>
      </c>
      <c r="D34" s="9" t="s">
        <v>11</v>
      </c>
      <c r="E34" s="9" t="s">
        <v>12</v>
      </c>
      <c r="F34" s="8" t="s">
        <v>13</v>
      </c>
      <c r="G34" s="8"/>
      <c r="H34" s="14" t="s">
        <v>14</v>
      </c>
      <c r="I34" s="14"/>
      <c r="J34" s="14" t="s">
        <v>0</v>
      </c>
      <c r="K34" s="14" t="s">
        <v>1</v>
      </c>
      <c r="L34" s="14" t="s">
        <v>2</v>
      </c>
      <c r="M34" s="14" t="s">
        <v>3</v>
      </c>
    </row>
    <row r="35" spans="1:13" ht="53.25" customHeight="1" x14ac:dyDescent="0.25">
      <c r="A35" s="9"/>
      <c r="B35" s="9"/>
      <c r="C35" s="9"/>
      <c r="D35" s="9"/>
      <c r="E35" s="9"/>
      <c r="F35" s="23" t="s">
        <v>15</v>
      </c>
      <c r="G35" s="23" t="s">
        <v>16</v>
      </c>
      <c r="H35" s="23" t="s">
        <v>15</v>
      </c>
      <c r="I35" s="23" t="s">
        <v>16</v>
      </c>
      <c r="J35" s="14"/>
      <c r="K35" s="14"/>
      <c r="L35" s="14"/>
      <c r="M35" s="14"/>
    </row>
    <row r="36" spans="1:13" ht="90" x14ac:dyDescent="0.25">
      <c r="A36" s="26">
        <v>1</v>
      </c>
      <c r="B36" s="32" t="s">
        <v>48</v>
      </c>
      <c r="C36" s="33" t="s">
        <v>49</v>
      </c>
      <c r="D36" s="26" t="s">
        <v>19</v>
      </c>
      <c r="E36" s="26">
        <v>2</v>
      </c>
      <c r="F36" s="34">
        <f t="shared" ref="F36:F41" si="10">G36/1.22</f>
        <v>183750</v>
      </c>
      <c r="G36" s="34">
        <v>224175</v>
      </c>
      <c r="H36" s="35">
        <v>0</v>
      </c>
      <c r="I36" s="35">
        <v>0</v>
      </c>
      <c r="J36" s="34">
        <f t="shared" ref="J36:J41" si="11">F36*E36</f>
        <v>367500</v>
      </c>
      <c r="K36" s="34">
        <f t="shared" ref="K36:K41" si="12">G36*E36</f>
        <v>448350</v>
      </c>
      <c r="L36" s="34">
        <f t="shared" ref="L36:L41" si="13">H36*E36</f>
        <v>0</v>
      </c>
      <c r="M36" s="34">
        <f t="shared" ref="M36:M41" si="14">I36*E36</f>
        <v>0</v>
      </c>
    </row>
    <row r="37" spans="1:13" ht="90" x14ac:dyDescent="0.25">
      <c r="A37" s="26">
        <v>2</v>
      </c>
      <c r="B37" s="32" t="s">
        <v>48</v>
      </c>
      <c r="C37" s="33" t="s">
        <v>50</v>
      </c>
      <c r="D37" s="26" t="s">
        <v>19</v>
      </c>
      <c r="E37" s="26">
        <v>2</v>
      </c>
      <c r="F37" s="34">
        <f t="shared" si="10"/>
        <v>184213.25100000002</v>
      </c>
      <c r="G37" s="34">
        <v>224740.16622000001</v>
      </c>
      <c r="H37" s="35">
        <v>0</v>
      </c>
      <c r="I37" s="35">
        <v>0</v>
      </c>
      <c r="J37" s="34">
        <f t="shared" si="11"/>
        <v>368426.50200000004</v>
      </c>
      <c r="K37" s="34">
        <f t="shared" si="12"/>
        <v>449480.33244000003</v>
      </c>
      <c r="L37" s="34">
        <f t="shared" si="13"/>
        <v>0</v>
      </c>
      <c r="M37" s="34">
        <f t="shared" si="14"/>
        <v>0</v>
      </c>
    </row>
    <row r="38" spans="1:13" ht="90" x14ac:dyDescent="0.25">
      <c r="A38" s="26">
        <v>3</v>
      </c>
      <c r="B38" s="32" t="s">
        <v>51</v>
      </c>
      <c r="C38" s="33" t="s">
        <v>52</v>
      </c>
      <c r="D38" s="26" t="s">
        <v>19</v>
      </c>
      <c r="E38" s="26">
        <v>2</v>
      </c>
      <c r="F38" s="34">
        <f t="shared" si="10"/>
        <v>157500</v>
      </c>
      <c r="G38" s="39">
        <v>192150</v>
      </c>
      <c r="H38" s="35">
        <v>0</v>
      </c>
      <c r="I38" s="35">
        <v>0</v>
      </c>
      <c r="J38" s="34">
        <f t="shared" si="11"/>
        <v>315000</v>
      </c>
      <c r="K38" s="34">
        <f t="shared" si="12"/>
        <v>384300</v>
      </c>
      <c r="L38" s="34">
        <f t="shared" si="13"/>
        <v>0</v>
      </c>
      <c r="M38" s="34">
        <f t="shared" si="14"/>
        <v>0</v>
      </c>
    </row>
    <row r="39" spans="1:13" ht="90" x14ac:dyDescent="0.25">
      <c r="A39" s="26">
        <v>4</v>
      </c>
      <c r="B39" s="32" t="s">
        <v>51</v>
      </c>
      <c r="C39" s="33" t="s">
        <v>53</v>
      </c>
      <c r="D39" s="26" t="s">
        <v>19</v>
      </c>
      <c r="E39" s="26">
        <v>2</v>
      </c>
      <c r="F39" s="34">
        <f t="shared" si="10"/>
        <v>157500</v>
      </c>
      <c r="G39" s="39">
        <v>192150</v>
      </c>
      <c r="H39" s="35">
        <v>0</v>
      </c>
      <c r="I39" s="35">
        <v>0</v>
      </c>
      <c r="J39" s="34">
        <f t="shared" si="11"/>
        <v>315000</v>
      </c>
      <c r="K39" s="34">
        <f t="shared" si="12"/>
        <v>384300</v>
      </c>
      <c r="L39" s="34">
        <f t="shared" si="13"/>
        <v>0</v>
      </c>
      <c r="M39" s="34">
        <f t="shared" si="14"/>
        <v>0</v>
      </c>
    </row>
    <row r="40" spans="1:13" ht="120" x14ac:dyDescent="0.25">
      <c r="A40" s="26">
        <v>5</v>
      </c>
      <c r="B40" s="32" t="s">
        <v>54</v>
      </c>
      <c r="C40" s="33" t="s">
        <v>55</v>
      </c>
      <c r="D40" s="26" t="s">
        <v>19</v>
      </c>
      <c r="E40" s="26">
        <v>2</v>
      </c>
      <c r="F40" s="34">
        <f t="shared" si="10"/>
        <v>182426.50200000001</v>
      </c>
      <c r="G40" s="39">
        <v>222560.33244</v>
      </c>
      <c r="H40" s="35">
        <v>0</v>
      </c>
      <c r="I40" s="35">
        <v>0</v>
      </c>
      <c r="J40" s="34">
        <f t="shared" si="11"/>
        <v>364853.00400000002</v>
      </c>
      <c r="K40" s="34">
        <f t="shared" si="12"/>
        <v>445120.66488</v>
      </c>
      <c r="L40" s="34">
        <f t="shared" si="13"/>
        <v>0</v>
      </c>
      <c r="M40" s="34">
        <f t="shared" si="14"/>
        <v>0</v>
      </c>
    </row>
    <row r="41" spans="1:13" ht="90" x14ac:dyDescent="0.25">
      <c r="A41" s="26">
        <v>6</v>
      </c>
      <c r="B41" s="32" t="s">
        <v>56</v>
      </c>
      <c r="C41" s="33" t="s">
        <v>57</v>
      </c>
      <c r="D41" s="26" t="s">
        <v>19</v>
      </c>
      <c r="E41" s="26">
        <v>2</v>
      </c>
      <c r="F41" s="34">
        <f t="shared" si="10"/>
        <v>183750</v>
      </c>
      <c r="G41" s="39">
        <v>224175</v>
      </c>
      <c r="H41" s="35">
        <v>0</v>
      </c>
      <c r="I41" s="35">
        <v>0</v>
      </c>
      <c r="J41" s="34">
        <f t="shared" si="11"/>
        <v>367500</v>
      </c>
      <c r="K41" s="34">
        <f t="shared" si="12"/>
        <v>448350</v>
      </c>
      <c r="L41" s="34">
        <f t="shared" si="13"/>
        <v>0</v>
      </c>
      <c r="M41" s="34">
        <f t="shared" si="14"/>
        <v>0</v>
      </c>
    </row>
    <row r="42" spans="1:13" x14ac:dyDescent="0.25">
      <c r="F42" s="5" t="s">
        <v>32</v>
      </c>
      <c r="G42" s="5"/>
      <c r="H42" s="5"/>
      <c r="I42" s="5"/>
      <c r="J42" s="36">
        <f>J36+J37+J38+J39+J40+J41</f>
        <v>2098279.5060000001</v>
      </c>
      <c r="K42" s="36">
        <f>K36+K37+K38+K39+K40+K41</f>
        <v>2559900.9973200001</v>
      </c>
      <c r="L42" s="36">
        <f>L36+L37+L38+L39+L40+L41</f>
        <v>0</v>
      </c>
      <c r="M42" s="36">
        <f>M36+M37+M38+M39+M40+M41</f>
        <v>0</v>
      </c>
    </row>
    <row r="44" spans="1:13" ht="36.75" customHeight="1" x14ac:dyDescent="0.25">
      <c r="A44" s="6" t="s">
        <v>58</v>
      </c>
      <c r="B44" s="6"/>
      <c r="C44" s="6"/>
      <c r="D44" s="6"/>
      <c r="E44" s="6"/>
    </row>
    <row r="45" spans="1:13" x14ac:dyDescent="0.25">
      <c r="G45" s="22"/>
    </row>
    <row r="46" spans="1:13" ht="40.5" customHeight="1" x14ac:dyDescent="0.25">
      <c r="A46" s="4" t="s">
        <v>8</v>
      </c>
      <c r="B46" s="4" t="s">
        <v>9</v>
      </c>
      <c r="C46" s="4" t="s">
        <v>10</v>
      </c>
      <c r="D46" s="4" t="s">
        <v>11</v>
      </c>
      <c r="E46" s="4" t="s">
        <v>12</v>
      </c>
      <c r="F46" s="8" t="s">
        <v>13</v>
      </c>
      <c r="G46" s="8"/>
      <c r="H46" s="14" t="s">
        <v>14</v>
      </c>
      <c r="I46" s="14"/>
      <c r="J46" s="14" t="s">
        <v>0</v>
      </c>
      <c r="K46" s="14" t="s">
        <v>1</v>
      </c>
      <c r="L46" s="14" t="s">
        <v>2</v>
      </c>
      <c r="M46" s="14" t="s">
        <v>3</v>
      </c>
    </row>
    <row r="47" spans="1:13" ht="43.5" customHeight="1" x14ac:dyDescent="0.25">
      <c r="A47" s="4"/>
      <c r="B47" s="4"/>
      <c r="C47" s="4"/>
      <c r="D47" s="4"/>
      <c r="E47" s="4"/>
      <c r="F47" s="23" t="s">
        <v>15</v>
      </c>
      <c r="G47" s="23" t="s">
        <v>16</v>
      </c>
      <c r="H47" s="23" t="s">
        <v>15</v>
      </c>
      <c r="I47" s="23" t="s">
        <v>16</v>
      </c>
      <c r="J47" s="14"/>
      <c r="K47" s="14"/>
      <c r="L47" s="14"/>
      <c r="M47" s="14"/>
    </row>
    <row r="48" spans="1:13" x14ac:dyDescent="0.25">
      <c r="A48" s="40"/>
      <c r="B48" s="3" t="s">
        <v>59</v>
      </c>
      <c r="C48" s="3"/>
      <c r="D48" s="41"/>
      <c r="E48" s="42"/>
      <c r="F48" s="43"/>
      <c r="G48" s="43"/>
      <c r="H48" s="44"/>
      <c r="I48" s="44"/>
      <c r="J48" s="44"/>
      <c r="K48" s="44"/>
      <c r="L48" s="44"/>
      <c r="M48" s="44"/>
    </row>
    <row r="49" spans="1:13" ht="13.5" customHeight="1" x14ac:dyDescent="0.25">
      <c r="A49" s="40">
        <v>1</v>
      </c>
      <c r="B49" s="2" t="s">
        <v>60</v>
      </c>
      <c r="C49" s="45" t="s">
        <v>61</v>
      </c>
      <c r="D49" s="46" t="s">
        <v>62</v>
      </c>
      <c r="E49" s="42">
        <v>2</v>
      </c>
      <c r="F49" s="34">
        <f>G49/1.22</f>
        <v>7237.5</v>
      </c>
      <c r="G49" s="34">
        <v>8829.75</v>
      </c>
      <c r="H49" s="35">
        <v>0</v>
      </c>
      <c r="I49" s="35">
        <v>0</v>
      </c>
      <c r="J49" s="34">
        <f>F49*E49</f>
        <v>14475</v>
      </c>
      <c r="K49" s="34">
        <f>G49*E49</f>
        <v>17659.5</v>
      </c>
      <c r="L49" s="34">
        <f>H49*E49</f>
        <v>0</v>
      </c>
      <c r="M49" s="34">
        <f>I49*E49</f>
        <v>0</v>
      </c>
    </row>
    <row r="50" spans="1:13" ht="30" x14ac:dyDescent="0.25">
      <c r="A50" s="40">
        <v>2</v>
      </c>
      <c r="B50" s="2"/>
      <c r="C50" s="45" t="s">
        <v>63</v>
      </c>
      <c r="D50" s="46" t="s">
        <v>62</v>
      </c>
      <c r="E50" s="42">
        <v>2</v>
      </c>
      <c r="F50" s="34">
        <f>G50/1.22</f>
        <v>9572.8019999999997</v>
      </c>
      <c r="G50" s="34">
        <v>11678.818439999999</v>
      </c>
      <c r="H50" s="35">
        <v>0</v>
      </c>
      <c r="I50" s="35">
        <v>0</v>
      </c>
      <c r="J50" s="34">
        <f>F50*E50</f>
        <v>19145.603999999999</v>
      </c>
      <c r="K50" s="34">
        <f>G50*E50</f>
        <v>23357.636879999998</v>
      </c>
      <c r="L50" s="34">
        <f>H50*E50</f>
        <v>0</v>
      </c>
      <c r="M50" s="34">
        <f>I50*E50</f>
        <v>0</v>
      </c>
    </row>
    <row r="51" spans="1:13" x14ac:dyDescent="0.25">
      <c r="A51" s="40">
        <v>3</v>
      </c>
      <c r="B51" s="2"/>
      <c r="C51" s="45" t="s">
        <v>64</v>
      </c>
      <c r="D51" s="46" t="s">
        <v>62</v>
      </c>
      <c r="E51" s="42">
        <v>3</v>
      </c>
      <c r="F51" s="34">
        <f>G51/1.22</f>
        <v>10132.5</v>
      </c>
      <c r="G51" s="34">
        <v>12361.65</v>
      </c>
      <c r="H51" s="35">
        <v>0</v>
      </c>
      <c r="I51" s="35">
        <v>0</v>
      </c>
      <c r="J51" s="34">
        <f>F51*E51</f>
        <v>30397.5</v>
      </c>
      <c r="K51" s="34">
        <f>G51*E51</f>
        <v>37084.949999999997</v>
      </c>
      <c r="L51" s="34">
        <f>H51*E51</f>
        <v>0</v>
      </c>
      <c r="M51" s="34">
        <f>I51*E51</f>
        <v>0</v>
      </c>
    </row>
    <row r="52" spans="1:13" ht="45" x14ac:dyDescent="0.25">
      <c r="A52" s="40">
        <v>4</v>
      </c>
      <c r="B52" s="2"/>
      <c r="C52" s="45" t="s">
        <v>65</v>
      </c>
      <c r="D52" s="46" t="s">
        <v>66</v>
      </c>
      <c r="E52" s="42">
        <v>3</v>
      </c>
      <c r="F52" s="34">
        <f>G52/1.22</f>
        <v>11502.798000000001</v>
      </c>
      <c r="G52" s="34">
        <v>14033.413560000001</v>
      </c>
      <c r="H52" s="35">
        <v>0</v>
      </c>
      <c r="I52" s="35">
        <v>0</v>
      </c>
      <c r="J52" s="34">
        <f>F52*E52</f>
        <v>34508.394</v>
      </c>
      <c r="K52" s="34">
        <f>G52*E52</f>
        <v>42100.240680000003</v>
      </c>
      <c r="L52" s="34">
        <f>H52*E52</f>
        <v>0</v>
      </c>
      <c r="M52" s="34">
        <f>I52*E52</f>
        <v>0</v>
      </c>
    </row>
    <row r="53" spans="1:13" ht="30" x14ac:dyDescent="0.25">
      <c r="A53" s="40">
        <v>5</v>
      </c>
      <c r="B53" s="2"/>
      <c r="C53" s="45" t="s">
        <v>67</v>
      </c>
      <c r="D53" s="46" t="s">
        <v>19</v>
      </c>
      <c r="E53" s="42">
        <v>2</v>
      </c>
      <c r="F53" s="34">
        <f>G53/1.22</f>
        <v>25000</v>
      </c>
      <c r="G53" s="34">
        <v>30500</v>
      </c>
      <c r="H53" s="35">
        <v>0</v>
      </c>
      <c r="I53" s="35">
        <v>0</v>
      </c>
      <c r="J53" s="34">
        <f>F53*E53</f>
        <v>50000</v>
      </c>
      <c r="K53" s="34">
        <f>G53*E53</f>
        <v>61000</v>
      </c>
      <c r="L53" s="34">
        <f>H53*E53</f>
        <v>0</v>
      </c>
      <c r="M53" s="34">
        <f>I53*E53</f>
        <v>0</v>
      </c>
    </row>
    <row r="54" spans="1:13" x14ac:dyDescent="0.25">
      <c r="A54" s="40"/>
      <c r="B54" s="3" t="s">
        <v>68</v>
      </c>
      <c r="C54" s="3"/>
      <c r="D54" s="41"/>
      <c r="E54" s="42"/>
      <c r="F54" s="34"/>
      <c r="G54" s="34"/>
      <c r="H54" s="34"/>
      <c r="I54" s="34"/>
      <c r="J54" s="34"/>
      <c r="K54" s="34"/>
      <c r="L54" s="34"/>
      <c r="M54" s="34"/>
    </row>
    <row r="55" spans="1:13" ht="36.75" customHeight="1" x14ac:dyDescent="0.25">
      <c r="A55" s="47">
        <v>6</v>
      </c>
      <c r="B55" s="2" t="s">
        <v>69</v>
      </c>
      <c r="C55" s="48" t="s">
        <v>70</v>
      </c>
      <c r="D55" s="41" t="s">
        <v>71</v>
      </c>
      <c r="E55" s="42">
        <v>2</v>
      </c>
      <c r="F55" s="34">
        <f>G55/1.22</f>
        <v>25000</v>
      </c>
      <c r="G55" s="34">
        <v>30500</v>
      </c>
      <c r="H55" s="35">
        <v>0</v>
      </c>
      <c r="I55" s="35">
        <v>0</v>
      </c>
      <c r="J55" s="34">
        <f>F55*E55</f>
        <v>50000</v>
      </c>
      <c r="K55" s="34">
        <f>G55*E55</f>
        <v>61000</v>
      </c>
      <c r="L55" s="34">
        <f>H55*E55</f>
        <v>0</v>
      </c>
      <c r="M55" s="34">
        <f>I55*E55</f>
        <v>0</v>
      </c>
    </row>
    <row r="56" spans="1:13" ht="75" x14ac:dyDescent="0.25">
      <c r="A56" s="47">
        <v>7</v>
      </c>
      <c r="B56" s="2"/>
      <c r="C56" s="48" t="s">
        <v>72</v>
      </c>
      <c r="D56" s="41" t="s">
        <v>19</v>
      </c>
      <c r="E56" s="42">
        <v>2</v>
      </c>
      <c r="F56" s="34">
        <f>G56/1.22</f>
        <v>45000</v>
      </c>
      <c r="G56" s="34">
        <v>54900</v>
      </c>
      <c r="H56" s="35">
        <v>0</v>
      </c>
      <c r="I56" s="35">
        <v>0</v>
      </c>
      <c r="J56" s="34">
        <f>F56*E56</f>
        <v>90000</v>
      </c>
      <c r="K56" s="34">
        <f>G56*E56</f>
        <v>109800</v>
      </c>
      <c r="L56" s="34">
        <f>H56*E56</f>
        <v>0</v>
      </c>
      <c r="M56" s="34">
        <f>I56*E56</f>
        <v>0</v>
      </c>
    </row>
    <row r="57" spans="1:13" x14ac:dyDescent="0.25">
      <c r="A57" s="47">
        <v>8</v>
      </c>
      <c r="B57" s="2"/>
      <c r="C57" s="48" t="s">
        <v>73</v>
      </c>
      <c r="D57" s="41" t="s">
        <v>74</v>
      </c>
      <c r="E57" s="42">
        <v>2</v>
      </c>
      <c r="F57" s="34">
        <f>G57/1.22</f>
        <v>15000</v>
      </c>
      <c r="G57" s="34">
        <v>18300</v>
      </c>
      <c r="H57" s="35">
        <v>0</v>
      </c>
      <c r="I57" s="35">
        <v>0</v>
      </c>
      <c r="J57" s="34">
        <f>F57*E57</f>
        <v>30000</v>
      </c>
      <c r="K57" s="34">
        <f>G57*E57</f>
        <v>36600</v>
      </c>
      <c r="L57" s="34">
        <f>H57*E57</f>
        <v>0</v>
      </c>
      <c r="M57" s="34">
        <f>I57*E57</f>
        <v>0</v>
      </c>
    </row>
    <row r="58" spans="1:13" ht="75" x14ac:dyDescent="0.25">
      <c r="A58" s="47">
        <v>9</v>
      </c>
      <c r="B58" s="2"/>
      <c r="C58" s="48" t="s">
        <v>75</v>
      </c>
      <c r="D58" s="41" t="s">
        <v>19</v>
      </c>
      <c r="E58" s="42">
        <v>2</v>
      </c>
      <c r="F58" s="34">
        <f>G58/1.22</f>
        <v>45000</v>
      </c>
      <c r="G58" s="34">
        <v>54900</v>
      </c>
      <c r="H58" s="35">
        <v>0</v>
      </c>
      <c r="I58" s="35">
        <v>0</v>
      </c>
      <c r="J58" s="34">
        <f>F58*E58</f>
        <v>90000</v>
      </c>
      <c r="K58" s="34">
        <f>G58*E58</f>
        <v>109800</v>
      </c>
      <c r="L58" s="34">
        <f>H58*E58</f>
        <v>0</v>
      </c>
      <c r="M58" s="34">
        <f>I58*E58</f>
        <v>0</v>
      </c>
    </row>
    <row r="59" spans="1:13" x14ac:dyDescent="0.25">
      <c r="A59" s="40"/>
      <c r="B59" s="3" t="s">
        <v>76</v>
      </c>
      <c r="C59" s="3"/>
      <c r="D59" s="41"/>
      <c r="E59" s="42"/>
      <c r="F59" s="34"/>
      <c r="G59" s="34"/>
      <c r="H59" s="34"/>
      <c r="I59" s="34"/>
      <c r="J59" s="34"/>
      <c r="K59" s="34"/>
      <c r="L59" s="34"/>
      <c r="M59" s="34"/>
    </row>
    <row r="60" spans="1:13" ht="13.5" customHeight="1" x14ac:dyDescent="0.25">
      <c r="A60" s="47">
        <v>10</v>
      </c>
      <c r="B60" s="2" t="s">
        <v>77</v>
      </c>
      <c r="C60" s="48" t="s">
        <v>78</v>
      </c>
      <c r="D60" s="41" t="s">
        <v>74</v>
      </c>
      <c r="E60" s="42">
        <v>2</v>
      </c>
      <c r="F60" s="34">
        <f t="shared" ref="F60:F67" si="15">G60/1.22</f>
        <v>12000</v>
      </c>
      <c r="G60" s="34">
        <v>14640</v>
      </c>
      <c r="H60" s="35">
        <v>0</v>
      </c>
      <c r="I60" s="35">
        <v>0</v>
      </c>
      <c r="J60" s="34">
        <f t="shared" ref="J60:J67" si="16">F60*E60</f>
        <v>24000</v>
      </c>
      <c r="K60" s="34">
        <f t="shared" ref="K60:K67" si="17">G60*E60</f>
        <v>29280</v>
      </c>
      <c r="L60" s="34">
        <f t="shared" ref="L60:L67" si="18">H60*E60</f>
        <v>0</v>
      </c>
      <c r="M60" s="34">
        <f t="shared" ref="M60:M67" si="19">I60*E60</f>
        <v>0</v>
      </c>
    </row>
    <row r="61" spans="1:13" x14ac:dyDescent="0.25">
      <c r="A61" s="47">
        <v>11</v>
      </c>
      <c r="B61" s="2"/>
      <c r="C61" s="48" t="s">
        <v>79</v>
      </c>
      <c r="D61" s="41" t="s">
        <v>74</v>
      </c>
      <c r="E61" s="42">
        <v>2</v>
      </c>
      <c r="F61" s="34">
        <f t="shared" si="15"/>
        <v>11271.198</v>
      </c>
      <c r="G61" s="34">
        <v>13750.861559999999</v>
      </c>
      <c r="H61" s="35">
        <v>0</v>
      </c>
      <c r="I61" s="35">
        <v>0</v>
      </c>
      <c r="J61" s="34">
        <f t="shared" si="16"/>
        <v>22542.396000000001</v>
      </c>
      <c r="K61" s="34">
        <f t="shared" si="17"/>
        <v>27501.723119999999</v>
      </c>
      <c r="L61" s="34">
        <f t="shared" si="18"/>
        <v>0</v>
      </c>
      <c r="M61" s="34">
        <f t="shared" si="19"/>
        <v>0</v>
      </c>
    </row>
    <row r="62" spans="1:13" x14ac:dyDescent="0.25">
      <c r="A62" s="47">
        <v>12</v>
      </c>
      <c r="B62" s="2"/>
      <c r="C62" s="48" t="s">
        <v>80</v>
      </c>
      <c r="D62" s="41" t="s">
        <v>74</v>
      </c>
      <c r="E62" s="42">
        <v>2</v>
      </c>
      <c r="F62" s="34">
        <f t="shared" si="15"/>
        <v>11271.198</v>
      </c>
      <c r="G62" s="34">
        <v>13750.861559999999</v>
      </c>
      <c r="H62" s="35">
        <v>0</v>
      </c>
      <c r="I62" s="35">
        <v>0</v>
      </c>
      <c r="J62" s="34">
        <f t="shared" si="16"/>
        <v>22542.396000000001</v>
      </c>
      <c r="K62" s="34">
        <f t="shared" si="17"/>
        <v>27501.723119999999</v>
      </c>
      <c r="L62" s="34">
        <f t="shared" si="18"/>
        <v>0</v>
      </c>
      <c r="M62" s="34">
        <f t="shared" si="19"/>
        <v>0</v>
      </c>
    </row>
    <row r="63" spans="1:13" x14ac:dyDescent="0.25">
      <c r="A63" s="47">
        <v>13</v>
      </c>
      <c r="B63" s="2"/>
      <c r="C63" s="48" t="s">
        <v>81</v>
      </c>
      <c r="D63" s="41" t="s">
        <v>74</v>
      </c>
      <c r="E63" s="42">
        <v>2</v>
      </c>
      <c r="F63" s="34">
        <f t="shared" si="15"/>
        <v>11271.198</v>
      </c>
      <c r="G63" s="34">
        <v>13750.861559999999</v>
      </c>
      <c r="H63" s="35">
        <v>0</v>
      </c>
      <c r="I63" s="35">
        <v>0</v>
      </c>
      <c r="J63" s="34">
        <f t="shared" si="16"/>
        <v>22542.396000000001</v>
      </c>
      <c r="K63" s="34">
        <f t="shared" si="17"/>
        <v>27501.723119999999</v>
      </c>
      <c r="L63" s="34">
        <f t="shared" si="18"/>
        <v>0</v>
      </c>
      <c r="M63" s="34">
        <f t="shared" si="19"/>
        <v>0</v>
      </c>
    </row>
    <row r="64" spans="1:13" ht="75" x14ac:dyDescent="0.25">
      <c r="A64" s="47">
        <v>14</v>
      </c>
      <c r="B64" s="2"/>
      <c r="C64" s="48" t="s">
        <v>82</v>
      </c>
      <c r="D64" s="41" t="s">
        <v>19</v>
      </c>
      <c r="E64" s="42">
        <v>2</v>
      </c>
      <c r="F64" s="34">
        <f t="shared" si="15"/>
        <v>27000</v>
      </c>
      <c r="G64" s="34">
        <v>32940</v>
      </c>
      <c r="H64" s="35">
        <v>0</v>
      </c>
      <c r="I64" s="35">
        <v>0</v>
      </c>
      <c r="J64" s="34">
        <f t="shared" si="16"/>
        <v>54000</v>
      </c>
      <c r="K64" s="34">
        <f t="shared" si="17"/>
        <v>65880</v>
      </c>
      <c r="L64" s="34">
        <f t="shared" si="18"/>
        <v>0</v>
      </c>
      <c r="M64" s="34">
        <f t="shared" si="19"/>
        <v>0</v>
      </c>
    </row>
    <row r="65" spans="1:13" ht="75" x14ac:dyDescent="0.25">
      <c r="A65" s="47">
        <v>15</v>
      </c>
      <c r="B65" s="2"/>
      <c r="C65" s="48" t="s">
        <v>83</v>
      </c>
      <c r="D65" s="41" t="s">
        <v>19</v>
      </c>
      <c r="E65" s="42">
        <v>2</v>
      </c>
      <c r="F65" s="34">
        <f t="shared" si="15"/>
        <v>20921.202000000001</v>
      </c>
      <c r="G65" s="34">
        <v>25523.866440000002</v>
      </c>
      <c r="H65" s="35">
        <v>0</v>
      </c>
      <c r="I65" s="35">
        <v>0</v>
      </c>
      <c r="J65" s="34">
        <f t="shared" si="16"/>
        <v>41842.404000000002</v>
      </c>
      <c r="K65" s="34">
        <f t="shared" si="17"/>
        <v>51047.732880000003</v>
      </c>
      <c r="L65" s="34">
        <f t="shared" si="18"/>
        <v>0</v>
      </c>
      <c r="M65" s="34">
        <f t="shared" si="19"/>
        <v>0</v>
      </c>
    </row>
    <row r="66" spans="1:13" ht="75" x14ac:dyDescent="0.25">
      <c r="A66" s="47">
        <v>16</v>
      </c>
      <c r="B66" s="2"/>
      <c r="C66" s="48" t="s">
        <v>84</v>
      </c>
      <c r="D66" s="41" t="s">
        <v>19</v>
      </c>
      <c r="E66" s="42">
        <v>2</v>
      </c>
      <c r="F66" s="34">
        <f t="shared" si="15"/>
        <v>15131.201999999999</v>
      </c>
      <c r="G66" s="34">
        <v>18460.066439999999</v>
      </c>
      <c r="H66" s="35">
        <v>0</v>
      </c>
      <c r="I66" s="35">
        <v>0</v>
      </c>
      <c r="J66" s="34">
        <f t="shared" si="16"/>
        <v>30262.403999999999</v>
      </c>
      <c r="K66" s="34">
        <f t="shared" si="17"/>
        <v>36920.132879999997</v>
      </c>
      <c r="L66" s="34">
        <f t="shared" si="18"/>
        <v>0</v>
      </c>
      <c r="M66" s="34">
        <f t="shared" si="19"/>
        <v>0</v>
      </c>
    </row>
    <row r="67" spans="1:13" ht="75" x14ac:dyDescent="0.25">
      <c r="A67" s="47">
        <v>17</v>
      </c>
      <c r="B67" s="2"/>
      <c r="C67" s="48" t="s">
        <v>85</v>
      </c>
      <c r="D67" s="41" t="s">
        <v>19</v>
      </c>
      <c r="E67" s="42">
        <v>2</v>
      </c>
      <c r="F67" s="34">
        <f t="shared" si="15"/>
        <v>20921.202000000001</v>
      </c>
      <c r="G67" s="34">
        <v>25523.866440000002</v>
      </c>
      <c r="H67" s="35">
        <v>0</v>
      </c>
      <c r="I67" s="35">
        <v>0</v>
      </c>
      <c r="J67" s="34">
        <f t="shared" si="16"/>
        <v>41842.404000000002</v>
      </c>
      <c r="K67" s="34">
        <f t="shared" si="17"/>
        <v>51047.732880000003</v>
      </c>
      <c r="L67" s="34">
        <f t="shared" si="18"/>
        <v>0</v>
      </c>
      <c r="M67" s="34">
        <f t="shared" si="19"/>
        <v>0</v>
      </c>
    </row>
    <row r="68" spans="1:13" x14ac:dyDescent="0.25">
      <c r="A68" s="40"/>
      <c r="B68" s="3" t="s">
        <v>86</v>
      </c>
      <c r="C68" s="3"/>
      <c r="D68" s="41"/>
      <c r="E68" s="42"/>
      <c r="F68" s="34"/>
      <c r="G68" s="34"/>
      <c r="H68" s="34"/>
      <c r="I68" s="34"/>
      <c r="J68" s="34"/>
      <c r="K68" s="34"/>
      <c r="L68" s="34"/>
      <c r="M68" s="34"/>
    </row>
    <row r="69" spans="1:13" x14ac:dyDescent="0.25">
      <c r="A69" s="47">
        <v>18</v>
      </c>
      <c r="B69" s="1" t="s">
        <v>87</v>
      </c>
      <c r="C69" s="48" t="s">
        <v>88</v>
      </c>
      <c r="D69" s="41" t="s">
        <v>74</v>
      </c>
      <c r="E69" s="42">
        <v>2</v>
      </c>
      <c r="F69" s="34">
        <f t="shared" ref="F69:F78" si="20">G69/1.22</f>
        <v>13500</v>
      </c>
      <c r="G69" s="34">
        <v>16470</v>
      </c>
      <c r="H69" s="35">
        <v>0</v>
      </c>
      <c r="I69" s="35">
        <v>0</v>
      </c>
      <c r="J69" s="34">
        <f t="shared" ref="J69:J78" si="21">F69*E69</f>
        <v>27000</v>
      </c>
      <c r="K69" s="34">
        <f t="shared" ref="K69:K78" si="22">G69*E69</f>
        <v>32940</v>
      </c>
      <c r="L69" s="34">
        <f t="shared" ref="L69:L78" si="23">H69*E69</f>
        <v>0</v>
      </c>
      <c r="M69" s="34">
        <f t="shared" ref="M69:M78" si="24">I69*E69</f>
        <v>0</v>
      </c>
    </row>
    <row r="70" spans="1:13" ht="75" x14ac:dyDescent="0.25">
      <c r="A70" s="47">
        <v>22</v>
      </c>
      <c r="B70" s="1"/>
      <c r="C70" s="48" t="s">
        <v>82</v>
      </c>
      <c r="D70" s="41" t="s">
        <v>19</v>
      </c>
      <c r="E70" s="42">
        <v>2</v>
      </c>
      <c r="F70" s="34">
        <f t="shared" si="20"/>
        <v>313500</v>
      </c>
      <c r="G70" s="34">
        <v>382470</v>
      </c>
      <c r="H70" s="35">
        <v>0</v>
      </c>
      <c r="I70" s="35">
        <v>0</v>
      </c>
      <c r="J70" s="34">
        <f t="shared" si="21"/>
        <v>627000</v>
      </c>
      <c r="K70" s="34">
        <f t="shared" si="22"/>
        <v>764940</v>
      </c>
      <c r="L70" s="34">
        <f t="shared" si="23"/>
        <v>0</v>
      </c>
      <c r="M70" s="34">
        <f t="shared" si="24"/>
        <v>0</v>
      </c>
    </row>
    <row r="71" spans="1:13" x14ac:dyDescent="0.25">
      <c r="A71" s="47">
        <v>19</v>
      </c>
      <c r="B71" s="1"/>
      <c r="C71" s="48" t="s">
        <v>89</v>
      </c>
      <c r="D71" s="41" t="s">
        <v>74</v>
      </c>
      <c r="E71" s="42">
        <v>2</v>
      </c>
      <c r="F71" s="34">
        <f t="shared" si="20"/>
        <v>13394.201999999999</v>
      </c>
      <c r="G71" s="34">
        <v>16340.926439999999</v>
      </c>
      <c r="H71" s="35">
        <v>0</v>
      </c>
      <c r="I71" s="35">
        <v>0</v>
      </c>
      <c r="J71" s="34">
        <f t="shared" si="21"/>
        <v>26788.403999999999</v>
      </c>
      <c r="K71" s="34">
        <f t="shared" si="22"/>
        <v>32681.852879999999</v>
      </c>
      <c r="L71" s="34">
        <f t="shared" si="23"/>
        <v>0</v>
      </c>
      <c r="M71" s="34">
        <f t="shared" si="24"/>
        <v>0</v>
      </c>
    </row>
    <row r="72" spans="1:13" ht="75" x14ac:dyDescent="0.25">
      <c r="A72" s="47">
        <v>23</v>
      </c>
      <c r="B72" s="1"/>
      <c r="C72" s="48" t="s">
        <v>83</v>
      </c>
      <c r="D72" s="41" t="s">
        <v>19</v>
      </c>
      <c r="E72" s="42">
        <v>2</v>
      </c>
      <c r="F72" s="34">
        <f t="shared" si="20"/>
        <v>293224.8</v>
      </c>
      <c r="G72" s="34">
        <v>357734.25599999999</v>
      </c>
      <c r="H72" s="35">
        <v>0</v>
      </c>
      <c r="I72" s="35">
        <v>0</v>
      </c>
      <c r="J72" s="34">
        <f t="shared" si="21"/>
        <v>586449.6</v>
      </c>
      <c r="K72" s="34">
        <f t="shared" si="22"/>
        <v>715468.51199999999</v>
      </c>
      <c r="L72" s="34">
        <f t="shared" si="23"/>
        <v>0</v>
      </c>
      <c r="M72" s="34">
        <f t="shared" si="24"/>
        <v>0</v>
      </c>
    </row>
    <row r="73" spans="1:13" x14ac:dyDescent="0.25">
      <c r="A73" s="47">
        <v>20</v>
      </c>
      <c r="B73" s="1"/>
      <c r="C73" s="48" t="s">
        <v>90</v>
      </c>
      <c r="D73" s="41" t="s">
        <v>74</v>
      </c>
      <c r="E73" s="42">
        <v>2</v>
      </c>
      <c r="F73" s="34">
        <f t="shared" si="20"/>
        <v>13394.201999999999</v>
      </c>
      <c r="G73" s="34">
        <v>16340.926439999999</v>
      </c>
      <c r="H73" s="35">
        <v>0</v>
      </c>
      <c r="I73" s="35">
        <v>0</v>
      </c>
      <c r="J73" s="34">
        <f t="shared" si="21"/>
        <v>26788.403999999999</v>
      </c>
      <c r="K73" s="34">
        <f t="shared" si="22"/>
        <v>32681.852879999999</v>
      </c>
      <c r="L73" s="34">
        <f t="shared" si="23"/>
        <v>0</v>
      </c>
      <c r="M73" s="34">
        <f t="shared" si="24"/>
        <v>0</v>
      </c>
    </row>
    <row r="74" spans="1:13" ht="75" x14ac:dyDescent="0.25">
      <c r="A74" s="47">
        <v>24</v>
      </c>
      <c r="B74" s="1"/>
      <c r="C74" s="48" t="s">
        <v>84</v>
      </c>
      <c r="D74" s="41" t="s">
        <v>19</v>
      </c>
      <c r="E74" s="42">
        <v>2</v>
      </c>
      <c r="F74" s="34">
        <f t="shared" si="20"/>
        <v>238266.80100000001</v>
      </c>
      <c r="G74" s="34">
        <v>290685.49722000002</v>
      </c>
      <c r="H74" s="35">
        <v>0</v>
      </c>
      <c r="I74" s="35">
        <v>0</v>
      </c>
      <c r="J74" s="34">
        <f t="shared" si="21"/>
        <v>476533.60200000001</v>
      </c>
      <c r="K74" s="34">
        <f t="shared" si="22"/>
        <v>581370.99444000004</v>
      </c>
      <c r="L74" s="34">
        <f t="shared" si="23"/>
        <v>0</v>
      </c>
      <c r="M74" s="34">
        <f t="shared" si="24"/>
        <v>0</v>
      </c>
    </row>
    <row r="75" spans="1:13" x14ac:dyDescent="0.25">
      <c r="A75" s="47">
        <v>21</v>
      </c>
      <c r="B75" s="1"/>
      <c r="C75" s="48" t="s">
        <v>91</v>
      </c>
      <c r="D75" s="41" t="s">
        <v>74</v>
      </c>
      <c r="E75" s="42">
        <v>2</v>
      </c>
      <c r="F75" s="34">
        <f t="shared" si="20"/>
        <v>8530.6020000000008</v>
      </c>
      <c r="G75" s="34">
        <v>10407.334440000001</v>
      </c>
      <c r="H75" s="35">
        <v>0</v>
      </c>
      <c r="I75" s="35">
        <v>0</v>
      </c>
      <c r="J75" s="34">
        <f t="shared" si="21"/>
        <v>17061.204000000002</v>
      </c>
      <c r="K75" s="34">
        <f t="shared" si="22"/>
        <v>20814.668880000001</v>
      </c>
      <c r="L75" s="34">
        <f t="shared" si="23"/>
        <v>0</v>
      </c>
      <c r="M75" s="34">
        <f t="shared" si="24"/>
        <v>0</v>
      </c>
    </row>
    <row r="76" spans="1:13" ht="75" x14ac:dyDescent="0.25">
      <c r="A76" s="47">
        <v>25</v>
      </c>
      <c r="B76" s="1"/>
      <c r="C76" s="48" t="s">
        <v>85</v>
      </c>
      <c r="D76" s="41" t="s">
        <v>19</v>
      </c>
      <c r="E76" s="42">
        <v>2</v>
      </c>
      <c r="F76" s="34">
        <f t="shared" si="20"/>
        <v>286486.8</v>
      </c>
      <c r="G76" s="34">
        <v>349513.89600000001</v>
      </c>
      <c r="H76" s="35">
        <v>0</v>
      </c>
      <c r="I76" s="35">
        <v>0</v>
      </c>
      <c r="J76" s="34">
        <f t="shared" si="21"/>
        <v>572973.6</v>
      </c>
      <c r="K76" s="34">
        <f t="shared" si="22"/>
        <v>699027.79200000002</v>
      </c>
      <c r="L76" s="34">
        <f t="shared" si="23"/>
        <v>0</v>
      </c>
      <c r="M76" s="34">
        <f t="shared" si="24"/>
        <v>0</v>
      </c>
    </row>
    <row r="77" spans="1:13" x14ac:dyDescent="0.25">
      <c r="A77" s="47">
        <v>26</v>
      </c>
      <c r="B77" s="1"/>
      <c r="C77" s="48" t="s">
        <v>92</v>
      </c>
      <c r="D77" s="41" t="s">
        <v>74</v>
      </c>
      <c r="E77" s="42">
        <v>7</v>
      </c>
      <c r="F77" s="34">
        <f t="shared" si="20"/>
        <v>8530.6020000000008</v>
      </c>
      <c r="G77" s="34">
        <v>10407.334440000001</v>
      </c>
      <c r="H77" s="35">
        <v>0</v>
      </c>
      <c r="I77" s="35">
        <v>0</v>
      </c>
      <c r="J77" s="34">
        <f t="shared" si="21"/>
        <v>59714.214000000007</v>
      </c>
      <c r="K77" s="34">
        <f t="shared" si="22"/>
        <v>72851.341079999998</v>
      </c>
      <c r="L77" s="34">
        <f t="shared" si="23"/>
        <v>0</v>
      </c>
      <c r="M77" s="34">
        <f t="shared" si="24"/>
        <v>0</v>
      </c>
    </row>
    <row r="78" spans="1:13" ht="75" x14ac:dyDescent="0.25">
      <c r="A78" s="47">
        <v>27</v>
      </c>
      <c r="B78" s="1"/>
      <c r="C78" s="48" t="s">
        <v>75</v>
      </c>
      <c r="D78" s="41" t="s">
        <v>19</v>
      </c>
      <c r="E78" s="42">
        <v>2</v>
      </c>
      <c r="F78" s="34">
        <f t="shared" si="20"/>
        <v>19886.718000000001</v>
      </c>
      <c r="G78" s="34">
        <v>24261.795959999999</v>
      </c>
      <c r="H78" s="35">
        <v>0</v>
      </c>
      <c r="I78" s="35">
        <v>0</v>
      </c>
      <c r="J78" s="34">
        <f t="shared" si="21"/>
        <v>39773.436000000002</v>
      </c>
      <c r="K78" s="34">
        <f t="shared" si="22"/>
        <v>48523.591919999999</v>
      </c>
      <c r="L78" s="34">
        <f t="shared" si="23"/>
        <v>0</v>
      </c>
      <c r="M78" s="34">
        <f t="shared" si="24"/>
        <v>0</v>
      </c>
    </row>
    <row r="79" spans="1:13" x14ac:dyDescent="0.25">
      <c r="D79" s="49"/>
      <c r="E79" s="49"/>
      <c r="F79" s="58" t="s">
        <v>32</v>
      </c>
      <c r="G79" s="58"/>
      <c r="H79" s="58"/>
      <c r="I79" s="58"/>
      <c r="J79" s="36">
        <f>J49+J50+J51+J52+J53+J55+J56+J57+J58+J60+J61+J62+J63+J64+J65+J66+J67+J69+J70+J71+J72+J73+J74+J75+J76+J77+J78</f>
        <v>3128183.3620000007</v>
      </c>
      <c r="K79" s="36">
        <f>K49+K50+K51+K52+K53+K55+K56+K57+K58+K60+K61+K62+K63+K64+K65+K66+K67+K69+K70+K71+K72+K73+K74+K75+K76+K77+K78</f>
        <v>3816383.7016400001</v>
      </c>
      <c r="L79" s="36">
        <f>L49+L50+L51+L52+L53+L55+L56+L57+L58+L60+L61+L62+L63+L64+L65+L66+L67+L69+L70+L71+L72+L73+L74+L75+L76+L77+L78</f>
        <v>0</v>
      </c>
      <c r="M79" s="36">
        <f>M49+M50+M51+M52+M53+M55+M56+M57+M58+M60+M61+M62+M63+M64+M65+M66+M67+M69+M70+M71+M72+M73+M74+M75+M76+M77+M78</f>
        <v>0</v>
      </c>
    </row>
    <row r="80" spans="1:13" ht="14.25" customHeight="1" x14ac:dyDescent="0.25">
      <c r="A80" s="59" t="s">
        <v>93</v>
      </c>
      <c r="B80" s="59"/>
      <c r="C80" s="59"/>
      <c r="D80" s="59"/>
      <c r="E80" s="59"/>
      <c r="J80" s="50"/>
      <c r="K80" s="50"/>
    </row>
    <row r="81" spans="1:13 16363:16384" x14ac:dyDescent="0.25">
      <c r="A81" s="19"/>
      <c r="B81" s="19"/>
      <c r="D81" s="51"/>
      <c r="E81" s="51"/>
      <c r="G81" s="22"/>
    </row>
    <row r="82" spans="1:13 16363:16384" ht="64.5" customHeight="1" x14ac:dyDescent="0.25">
      <c r="A82" s="9" t="s">
        <v>8</v>
      </c>
      <c r="B82" s="9" t="s">
        <v>9</v>
      </c>
      <c r="C82" s="9" t="s">
        <v>10</v>
      </c>
      <c r="D82" s="9" t="s">
        <v>11</v>
      </c>
      <c r="E82" s="9" t="s">
        <v>12</v>
      </c>
      <c r="F82" s="8" t="s">
        <v>13</v>
      </c>
      <c r="G82" s="8"/>
      <c r="H82" s="14" t="s">
        <v>14</v>
      </c>
      <c r="I82" s="14"/>
      <c r="J82" s="14" t="s">
        <v>0</v>
      </c>
      <c r="K82" s="14" t="s">
        <v>1</v>
      </c>
      <c r="L82" s="14" t="s">
        <v>2</v>
      </c>
      <c r="M82" s="14" t="s">
        <v>3</v>
      </c>
    </row>
    <row r="83" spans="1:13 16363:16384" ht="51" customHeight="1" x14ac:dyDescent="0.25">
      <c r="A83" s="9"/>
      <c r="B83" s="9"/>
      <c r="C83" s="9"/>
      <c r="D83" s="9"/>
      <c r="E83" s="9"/>
      <c r="F83" s="23" t="s">
        <v>15</v>
      </c>
      <c r="G83" s="23" t="s">
        <v>16</v>
      </c>
      <c r="H83" s="23" t="s">
        <v>15</v>
      </c>
      <c r="I83" s="23" t="s">
        <v>16</v>
      </c>
      <c r="J83" s="14"/>
      <c r="K83" s="14"/>
      <c r="L83" s="14"/>
      <c r="M83" s="14"/>
    </row>
    <row r="84" spans="1:13 16363:16384" ht="75" x14ac:dyDescent="0.25">
      <c r="A84" s="24">
        <v>1</v>
      </c>
      <c r="B84" s="24" t="s">
        <v>94</v>
      </c>
      <c r="C84" s="25" t="s">
        <v>95</v>
      </c>
      <c r="D84" s="52" t="s">
        <v>19</v>
      </c>
      <c r="E84" s="52">
        <v>6</v>
      </c>
      <c r="F84" s="34">
        <f>G84/1.22</f>
        <v>120000</v>
      </c>
      <c r="G84" s="34">
        <v>146400</v>
      </c>
      <c r="H84" s="35">
        <v>0</v>
      </c>
      <c r="I84" s="35">
        <v>0</v>
      </c>
      <c r="J84" s="34">
        <f>F84*E84</f>
        <v>720000</v>
      </c>
      <c r="K84" s="34">
        <f>G84*E84</f>
        <v>878400</v>
      </c>
      <c r="L84" s="34">
        <f>H84*E84</f>
        <v>0</v>
      </c>
      <c r="M84" s="34">
        <f>I84*E84</f>
        <v>0</v>
      </c>
    </row>
    <row r="85" spans="1:13 16363:16384" ht="75" x14ac:dyDescent="0.25">
      <c r="A85" s="24">
        <v>2</v>
      </c>
      <c r="B85" s="24" t="s">
        <v>96</v>
      </c>
      <c r="C85" s="25" t="s">
        <v>97</v>
      </c>
      <c r="D85" s="52" t="s">
        <v>19</v>
      </c>
      <c r="E85" s="52">
        <v>6</v>
      </c>
      <c r="F85" s="34">
        <f>G85/1.22</f>
        <v>140000</v>
      </c>
      <c r="G85" s="39">
        <v>170800</v>
      </c>
      <c r="H85" s="35">
        <v>0</v>
      </c>
      <c r="I85" s="35">
        <v>0</v>
      </c>
      <c r="J85" s="34">
        <f>F85*E85</f>
        <v>840000</v>
      </c>
      <c r="K85" s="34">
        <f>G85*E85</f>
        <v>1024800</v>
      </c>
      <c r="L85" s="34">
        <f>H85*E85</f>
        <v>0</v>
      </c>
      <c r="M85" s="34">
        <f>I85*E85</f>
        <v>0</v>
      </c>
    </row>
    <row r="86" spans="1:13 16363:16384" ht="75" x14ac:dyDescent="0.25">
      <c r="A86" s="24">
        <v>3</v>
      </c>
      <c r="B86" s="24" t="s">
        <v>98</v>
      </c>
      <c r="C86" s="25" t="s">
        <v>99</v>
      </c>
      <c r="D86" s="52" t="s">
        <v>19</v>
      </c>
      <c r="E86" s="52">
        <v>5</v>
      </c>
      <c r="F86" s="34">
        <f>G86/1.22</f>
        <v>140000</v>
      </c>
      <c r="G86" s="39">
        <v>170800</v>
      </c>
      <c r="H86" s="35">
        <v>0</v>
      </c>
      <c r="I86" s="35">
        <v>0</v>
      </c>
      <c r="J86" s="34">
        <f>F86*E86</f>
        <v>700000</v>
      </c>
      <c r="K86" s="34">
        <f>G86*E86</f>
        <v>854000</v>
      </c>
      <c r="L86" s="34">
        <f>H86*E86</f>
        <v>0</v>
      </c>
      <c r="M86" s="34">
        <f>I86*E86</f>
        <v>0</v>
      </c>
    </row>
    <row r="87" spans="1:13 16363:16384" x14ac:dyDescent="0.25">
      <c r="D87" s="49"/>
      <c r="E87" s="49"/>
      <c r="F87" s="58" t="s">
        <v>32</v>
      </c>
      <c r="G87" s="58"/>
      <c r="H87" s="58"/>
      <c r="I87" s="58"/>
      <c r="J87" s="36">
        <f>J84+J85+J86</f>
        <v>2260000</v>
      </c>
      <c r="K87" s="36">
        <f>K84+K85+K86</f>
        <v>2757200</v>
      </c>
      <c r="L87" s="36">
        <f>L84+L85+L86</f>
        <v>0</v>
      </c>
      <c r="M87" s="36">
        <f>M84+M85+M86</f>
        <v>0</v>
      </c>
    </row>
    <row r="88" spans="1:13 16363:16384" ht="27.75" customHeight="1" x14ac:dyDescent="0.25">
      <c r="A88" s="60" t="s">
        <v>100</v>
      </c>
      <c r="B88" s="60"/>
      <c r="C88" s="60"/>
      <c r="D88" s="60"/>
      <c r="E88" s="60"/>
      <c r="F88" s="16"/>
      <c r="G88" s="22"/>
      <c r="J88" s="50"/>
      <c r="K88" s="50"/>
      <c r="XEI88" s="16"/>
      <c r="XEJ88" s="16"/>
      <c r="XEK88" s="16"/>
      <c r="XEL88" s="16"/>
      <c r="XEM88" s="16"/>
      <c r="XEN88" s="16"/>
      <c r="XEO88" s="16"/>
      <c r="XEP88" s="16"/>
      <c r="XEQ88" s="16"/>
      <c r="XER88" s="16"/>
      <c r="XES88" s="16"/>
      <c r="XET88" s="16"/>
      <c r="XEU88" s="16"/>
      <c r="XEV88" s="16"/>
      <c r="XEW88" s="16"/>
      <c r="XEX88" s="16"/>
      <c r="XEY88" s="16"/>
      <c r="XEZ88" s="16"/>
      <c r="XFA88" s="16"/>
      <c r="XFB88" s="16"/>
      <c r="XFC88" s="16"/>
      <c r="XFD88" s="16"/>
    </row>
    <row r="89" spans="1:13 16363:16384" ht="27.75" customHeight="1" x14ac:dyDescent="0.25">
      <c r="A89" s="8" t="s">
        <v>8</v>
      </c>
      <c r="B89" s="9" t="s">
        <v>9</v>
      </c>
      <c r="C89" s="9" t="s">
        <v>10</v>
      </c>
      <c r="D89" s="8" t="s">
        <v>11</v>
      </c>
      <c r="E89" s="8" t="s">
        <v>12</v>
      </c>
      <c r="F89" s="8" t="s">
        <v>13</v>
      </c>
      <c r="G89" s="8"/>
      <c r="H89" s="14" t="s">
        <v>14</v>
      </c>
      <c r="I89" s="14"/>
      <c r="J89" s="14" t="s">
        <v>0</v>
      </c>
      <c r="K89" s="14" t="s">
        <v>1</v>
      </c>
      <c r="L89" s="14" t="s">
        <v>2</v>
      </c>
      <c r="M89" s="14" t="s">
        <v>3</v>
      </c>
      <c r="XEI89" s="16"/>
      <c r="XEJ89" s="16"/>
      <c r="XEK89" s="16"/>
      <c r="XEL89" s="16"/>
      <c r="XEM89" s="16"/>
      <c r="XEN89" s="16"/>
      <c r="XEO89" s="16"/>
      <c r="XEP89" s="16"/>
      <c r="XEQ89" s="16"/>
      <c r="XER89" s="16"/>
      <c r="XES89" s="16"/>
      <c r="XET89" s="16"/>
      <c r="XEU89" s="16"/>
      <c r="XEV89" s="16"/>
      <c r="XEW89" s="16"/>
      <c r="XEX89" s="16"/>
      <c r="XEY89" s="16"/>
      <c r="XEZ89" s="16"/>
      <c r="XFA89" s="16"/>
      <c r="XFB89" s="16"/>
      <c r="XFC89" s="16"/>
      <c r="XFD89" s="16"/>
    </row>
    <row r="90" spans="1:13 16363:16384" ht="48" customHeight="1" x14ac:dyDescent="0.25">
      <c r="A90" s="8"/>
      <c r="B90" s="9"/>
      <c r="C90" s="9"/>
      <c r="D90" s="8"/>
      <c r="E90" s="8"/>
      <c r="F90" s="23" t="s">
        <v>15</v>
      </c>
      <c r="G90" s="23" t="s">
        <v>16</v>
      </c>
      <c r="H90" s="23" t="s">
        <v>15</v>
      </c>
      <c r="I90" s="23" t="s">
        <v>16</v>
      </c>
      <c r="J90" s="14"/>
      <c r="K90" s="14"/>
      <c r="L90" s="14"/>
      <c r="M90" s="14"/>
      <c r="XEI90" s="16"/>
      <c r="XEJ90" s="16"/>
      <c r="XEK90" s="16"/>
      <c r="XEL90" s="16"/>
      <c r="XEM90" s="16"/>
      <c r="XEN90" s="16"/>
      <c r="XEO90" s="16"/>
      <c r="XEP90" s="16"/>
      <c r="XEQ90" s="16"/>
      <c r="XER90" s="16"/>
      <c r="XES90" s="16"/>
      <c r="XET90" s="16"/>
      <c r="XEU90" s="16"/>
      <c r="XEV90" s="16"/>
      <c r="XEW90" s="16"/>
      <c r="XEX90" s="16"/>
      <c r="XEY90" s="16"/>
      <c r="XEZ90" s="16"/>
      <c r="XFA90" s="16"/>
      <c r="XFB90" s="16"/>
      <c r="XFC90" s="16"/>
      <c r="XFD90" s="16"/>
    </row>
    <row r="91" spans="1:13 16363:16384" ht="63" customHeight="1" x14ac:dyDescent="0.25">
      <c r="A91" s="53">
        <v>1</v>
      </c>
      <c r="B91" s="53" t="s">
        <v>101</v>
      </c>
      <c r="C91" s="25" t="s">
        <v>102</v>
      </c>
      <c r="D91" s="54" t="s">
        <v>103</v>
      </c>
      <c r="E91" s="26">
        <v>4</v>
      </c>
      <c r="F91" s="39">
        <f>G91/1.22</f>
        <v>150000</v>
      </c>
      <c r="G91" s="39">
        <v>183000</v>
      </c>
      <c r="H91" s="55">
        <v>0</v>
      </c>
      <c r="I91" s="55">
        <v>0</v>
      </c>
      <c r="J91" s="34">
        <f>F91*E91</f>
        <v>600000</v>
      </c>
      <c r="K91" s="34">
        <f>G91*E91</f>
        <v>732000</v>
      </c>
      <c r="L91" s="39">
        <f>H91*E91</f>
        <v>0</v>
      </c>
      <c r="M91" s="39">
        <f>I91*E91</f>
        <v>0</v>
      </c>
      <c r="XEI91" s="16"/>
      <c r="XEJ91" s="16"/>
      <c r="XEK91" s="16"/>
      <c r="XEL91" s="16"/>
      <c r="XEM91" s="16"/>
      <c r="XEN91" s="16"/>
      <c r="XEO91" s="16"/>
      <c r="XEP91" s="16"/>
      <c r="XEQ91" s="16"/>
      <c r="XER91" s="16"/>
      <c r="XES91" s="16"/>
      <c r="XET91" s="16"/>
      <c r="XEU91" s="16"/>
      <c r="XEV91" s="16"/>
      <c r="XEW91" s="16"/>
      <c r="XEX91" s="16"/>
      <c r="XEY91" s="16"/>
      <c r="XEZ91" s="16"/>
      <c r="XFA91" s="16"/>
      <c r="XFB91" s="16"/>
      <c r="XFC91" s="16"/>
      <c r="XFD91" s="16"/>
    </row>
    <row r="92" spans="1:13 16363:16384" ht="63" customHeight="1" x14ac:dyDescent="0.25">
      <c r="A92" s="53">
        <v>2</v>
      </c>
      <c r="B92" s="53" t="s">
        <v>104</v>
      </c>
      <c r="C92" s="25" t="s">
        <v>105</v>
      </c>
      <c r="D92" s="54" t="s">
        <v>106</v>
      </c>
      <c r="E92" s="26">
        <v>2</v>
      </c>
      <c r="F92" s="39">
        <f>G92/1.22</f>
        <v>150000</v>
      </c>
      <c r="G92" s="39">
        <v>183000</v>
      </c>
      <c r="H92" s="55">
        <v>0</v>
      </c>
      <c r="I92" s="55">
        <v>0</v>
      </c>
      <c r="J92" s="34">
        <f>F92*E92</f>
        <v>300000</v>
      </c>
      <c r="K92" s="34">
        <f>G92*E92</f>
        <v>366000</v>
      </c>
      <c r="L92" s="39">
        <f>H92*E92</f>
        <v>0</v>
      </c>
      <c r="M92" s="39">
        <f>I92*E92</f>
        <v>0</v>
      </c>
      <c r="XEI92" s="16"/>
      <c r="XEJ92" s="16"/>
      <c r="XEK92" s="16"/>
      <c r="XEL92" s="16"/>
      <c r="XEM92" s="16"/>
      <c r="XEN92" s="16"/>
      <c r="XEO92" s="16"/>
      <c r="XEP92" s="16"/>
      <c r="XEQ92" s="16"/>
      <c r="XER92" s="16"/>
      <c r="XES92" s="16"/>
      <c r="XET92" s="16"/>
      <c r="XEU92" s="16"/>
      <c r="XEV92" s="16"/>
      <c r="XEW92" s="16"/>
      <c r="XEX92" s="16"/>
      <c r="XEY92" s="16"/>
      <c r="XEZ92" s="16"/>
      <c r="XFA92" s="16"/>
      <c r="XFB92" s="16"/>
      <c r="XFC92" s="16"/>
      <c r="XFD92" s="16"/>
    </row>
    <row r="93" spans="1:13 16363:16384" ht="60" x14ac:dyDescent="0.25">
      <c r="A93" s="53">
        <v>3</v>
      </c>
      <c r="B93" s="53" t="s">
        <v>107</v>
      </c>
      <c r="C93" s="25" t="s">
        <v>108</v>
      </c>
      <c r="D93" s="54" t="s">
        <v>106</v>
      </c>
      <c r="E93" s="26">
        <v>2</v>
      </c>
      <c r="F93" s="39">
        <f>G93/1.22</f>
        <v>120000</v>
      </c>
      <c r="G93" s="39">
        <v>146400</v>
      </c>
      <c r="H93" s="55">
        <v>0</v>
      </c>
      <c r="I93" s="55">
        <v>0</v>
      </c>
      <c r="J93" s="34">
        <f>F93*E93</f>
        <v>240000</v>
      </c>
      <c r="K93" s="34">
        <f>G93*E93</f>
        <v>292800</v>
      </c>
      <c r="L93" s="39">
        <f>H93*E93</f>
        <v>0</v>
      </c>
      <c r="M93" s="39">
        <f>I93*E93</f>
        <v>0</v>
      </c>
      <c r="XEI93" s="16"/>
      <c r="XEJ93" s="16"/>
      <c r="XEK93" s="16"/>
      <c r="XEL93" s="16"/>
      <c r="XEM93" s="16"/>
      <c r="XEN93" s="16"/>
      <c r="XEO93" s="16"/>
      <c r="XEP93" s="16"/>
      <c r="XEQ93" s="16"/>
      <c r="XER93" s="16"/>
      <c r="XES93" s="16"/>
      <c r="XET93" s="16"/>
      <c r="XEU93" s="16"/>
      <c r="XEV93" s="16"/>
      <c r="XEW93" s="16"/>
      <c r="XEX93" s="16"/>
      <c r="XEY93" s="16"/>
      <c r="XEZ93" s="16"/>
      <c r="XFA93" s="16"/>
      <c r="XFB93" s="16"/>
      <c r="XFC93" s="16"/>
      <c r="XFD93" s="16"/>
    </row>
    <row r="94" spans="1:13 16363:16384" ht="60" x14ac:dyDescent="0.25">
      <c r="A94" s="53">
        <v>4</v>
      </c>
      <c r="B94" s="53" t="s">
        <v>109</v>
      </c>
      <c r="C94" s="25" t="s">
        <v>110</v>
      </c>
      <c r="D94" s="54" t="s">
        <v>106</v>
      </c>
      <c r="E94" s="26">
        <v>2</v>
      </c>
      <c r="F94" s="39">
        <f>G94/1.22</f>
        <v>150000</v>
      </c>
      <c r="G94" s="39">
        <v>183000</v>
      </c>
      <c r="H94" s="55">
        <v>0</v>
      </c>
      <c r="I94" s="55">
        <v>0</v>
      </c>
      <c r="J94" s="34">
        <f>F94*E94</f>
        <v>300000</v>
      </c>
      <c r="K94" s="34">
        <f>G94*E94</f>
        <v>366000</v>
      </c>
      <c r="L94" s="39">
        <f>H94*E94</f>
        <v>0</v>
      </c>
      <c r="M94" s="39">
        <f>I94*E94</f>
        <v>0</v>
      </c>
      <c r="XEI94" s="16"/>
      <c r="XEJ94" s="16"/>
      <c r="XEK94" s="16"/>
      <c r="XEL94" s="16"/>
      <c r="XEM94" s="16"/>
      <c r="XEN94" s="16"/>
      <c r="XEO94" s="16"/>
      <c r="XEP94" s="16"/>
      <c r="XEQ94" s="16"/>
      <c r="XER94" s="16"/>
      <c r="XES94" s="16"/>
      <c r="XET94" s="16"/>
      <c r="XEU94" s="16"/>
      <c r="XEV94" s="16"/>
      <c r="XEW94" s="16"/>
      <c r="XEX94" s="16"/>
      <c r="XEY94" s="16"/>
      <c r="XEZ94" s="16"/>
      <c r="XFA94" s="16"/>
      <c r="XFB94" s="16"/>
      <c r="XFC94" s="16"/>
      <c r="XFD94" s="16"/>
    </row>
    <row r="95" spans="1:13 16363:16384" x14ac:dyDescent="0.25">
      <c r="F95" s="58" t="s">
        <v>32</v>
      </c>
      <c r="G95" s="58"/>
      <c r="H95" s="58"/>
      <c r="I95" s="58"/>
      <c r="J95" s="36">
        <f>J91+J92+J93+J94</f>
        <v>1440000</v>
      </c>
      <c r="K95" s="36">
        <f>K91+K92+K93+K94</f>
        <v>1756800</v>
      </c>
      <c r="L95" s="36">
        <f>L91+L92+L93+L94</f>
        <v>0</v>
      </c>
      <c r="M95" s="36">
        <f>M91+M92+M93+M94</f>
        <v>0</v>
      </c>
    </row>
    <row r="98" spans="8:13" ht="42.75" customHeight="1" x14ac:dyDescent="0.25">
      <c r="J98" s="14" t="s">
        <v>0</v>
      </c>
      <c r="K98" s="14" t="s">
        <v>1</v>
      </c>
      <c r="L98" s="14" t="s">
        <v>2</v>
      </c>
      <c r="M98" s="14" t="s">
        <v>3</v>
      </c>
    </row>
    <row r="99" spans="8:13" ht="27.75" customHeight="1" x14ac:dyDescent="0.25">
      <c r="J99" s="14"/>
      <c r="K99" s="14"/>
      <c r="L99" s="14"/>
      <c r="M99" s="14"/>
    </row>
    <row r="100" spans="8:13" ht="34.5" customHeight="1" x14ac:dyDescent="0.25">
      <c r="H100" s="13" t="s">
        <v>4</v>
      </c>
      <c r="I100" s="13"/>
      <c r="J100" s="17">
        <f>J15+J30+J42+J79+J87+J95</f>
        <v>23486279.912</v>
      </c>
      <c r="K100" s="17">
        <f>K15+K30+K42+K79+K87+K95</f>
        <v>28653261.492639996</v>
      </c>
      <c r="L100" s="17">
        <f>L15+L30+L42+L79+L87+L95</f>
        <v>0</v>
      </c>
      <c r="M100" s="17">
        <f>M15+M30+M42+M79+M87+M95</f>
        <v>0</v>
      </c>
    </row>
    <row r="101" spans="8:13" x14ac:dyDescent="0.25">
      <c r="J101" s="56"/>
    </row>
    <row r="103" spans="8:13" ht="18.75" x14ac:dyDescent="0.25">
      <c r="K103" s="57"/>
    </row>
    <row r="104" spans="8:13" ht="18.75" x14ac:dyDescent="0.25">
      <c r="K104" s="57"/>
    </row>
  </sheetData>
  <autoFilter ref="A6:E86"/>
  <mergeCells count="93">
    <mergeCell ref="H100:I100"/>
    <mergeCell ref="F95:I95"/>
    <mergeCell ref="J98:J99"/>
    <mergeCell ref="K98:K99"/>
    <mergeCell ref="L98:L99"/>
    <mergeCell ref="M98:M99"/>
    <mergeCell ref="M82:M83"/>
    <mergeCell ref="F87:I87"/>
    <mergeCell ref="A88:E88"/>
    <mergeCell ref="A89:A90"/>
    <mergeCell ref="B89:B90"/>
    <mergeCell ref="C89:C90"/>
    <mergeCell ref="D89:D90"/>
    <mergeCell ref="E89:E90"/>
    <mergeCell ref="F89:G89"/>
    <mergeCell ref="H89:I89"/>
    <mergeCell ref="J89:J90"/>
    <mergeCell ref="K89:K90"/>
    <mergeCell ref="L89:L90"/>
    <mergeCell ref="M89:M90"/>
    <mergeCell ref="F82:G82"/>
    <mergeCell ref="H82:I82"/>
    <mergeCell ref="J82:J83"/>
    <mergeCell ref="K82:K83"/>
    <mergeCell ref="L82:L83"/>
    <mergeCell ref="A80:E80"/>
    <mergeCell ref="A82:A83"/>
    <mergeCell ref="B82:B83"/>
    <mergeCell ref="C82:C83"/>
    <mergeCell ref="D82:D83"/>
    <mergeCell ref="E82:E83"/>
    <mergeCell ref="B59:C59"/>
    <mergeCell ref="B60:B67"/>
    <mergeCell ref="B68:C68"/>
    <mergeCell ref="B69:B78"/>
    <mergeCell ref="F79:I79"/>
    <mergeCell ref="M46:M47"/>
    <mergeCell ref="B48:C48"/>
    <mergeCell ref="B49:B53"/>
    <mergeCell ref="B54:C54"/>
    <mergeCell ref="B55:B58"/>
    <mergeCell ref="F46:G46"/>
    <mergeCell ref="H46:I46"/>
    <mergeCell ref="J46:J47"/>
    <mergeCell ref="K46:K47"/>
    <mergeCell ref="L46:L47"/>
    <mergeCell ref="A44:E44"/>
    <mergeCell ref="A46:A47"/>
    <mergeCell ref="B46:B47"/>
    <mergeCell ref="C46:C47"/>
    <mergeCell ref="D46:D47"/>
    <mergeCell ref="E46:E47"/>
    <mergeCell ref="J34:J35"/>
    <mergeCell ref="K34:K35"/>
    <mergeCell ref="L34:L35"/>
    <mergeCell ref="M34:M35"/>
    <mergeCell ref="F42:I42"/>
    <mergeCell ref="F30:I30"/>
    <mergeCell ref="A32:E32"/>
    <mergeCell ref="A34:A35"/>
    <mergeCell ref="B34:B35"/>
    <mergeCell ref="C34:C35"/>
    <mergeCell ref="D34:D35"/>
    <mergeCell ref="E34:E35"/>
    <mergeCell ref="F34:G34"/>
    <mergeCell ref="H34:I34"/>
    <mergeCell ref="M6:M7"/>
    <mergeCell ref="F15:I15"/>
    <mergeCell ref="A17:E17"/>
    <mergeCell ref="A20:A21"/>
    <mergeCell ref="B20:B21"/>
    <mergeCell ref="C20:C21"/>
    <mergeCell ref="D20:D21"/>
    <mergeCell ref="E20:E21"/>
    <mergeCell ref="F20:G20"/>
    <mergeCell ref="H20:I20"/>
    <mergeCell ref="J20:J21"/>
    <mergeCell ref="K20:K21"/>
    <mergeCell ref="L20:L21"/>
    <mergeCell ref="M20:M21"/>
    <mergeCell ref="F6:G6"/>
    <mergeCell ref="H6:I6"/>
    <mergeCell ref="J6:J7"/>
    <mergeCell ref="K6:K7"/>
    <mergeCell ref="L6:L7"/>
    <mergeCell ref="B1:C1"/>
    <mergeCell ref="A2:E2"/>
    <mergeCell ref="A3:E3"/>
    <mergeCell ref="A6:A7"/>
    <mergeCell ref="B6:B7"/>
    <mergeCell ref="C6:C7"/>
    <mergeCell ref="D6:D7"/>
    <mergeCell ref="E6:E7"/>
  </mergeCells>
  <dataValidations count="2">
    <dataValidation type="decimal" allowBlank="1" showInputMessage="1" showErrorMessage="1" errorTitle="Превышение НМЦ" sqref="I8:I14 I22:I29 I36:I41 I69:I78 I60:I67 I49:I53 I55:I58 I91:I94">
      <formula1>0</formula1>
      <formula2>G8</formula2>
    </dataValidation>
    <dataValidation type="decimal" allowBlank="1" showInputMessage="1" showErrorMessage="1" errorTitle="Превышениц НМЦ" sqref="I84:I86">
      <formula1>0</formula1>
      <formula2>G84</formula2>
    </dataValidation>
  </dataValidations>
  <pageMargins left="0.7" right="0.7" top="0.75" bottom="0.75" header="0.511811023622047" footer="0.511811023622047"/>
  <pageSetup paperSize="9" fitToHeight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2264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СВОД</vt:lpstr>
      <vt:lpstr>Предложение Участника о цене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Борзиков Сергей Александрович</dc:creator>
  <dc:description/>
  <cp:lastModifiedBy>Пожидаева Елена Александровна</cp:lastModifiedBy>
  <cp:revision>234</cp:revision>
  <cp:lastPrinted>2021-11-12T07:42:47Z</cp:lastPrinted>
  <dcterms:created xsi:type="dcterms:W3CDTF">2017-07-07T09:25:27Z</dcterms:created>
  <dcterms:modified xsi:type="dcterms:W3CDTF">2026-10-13T06:01:19Z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HIDDEN_GRID_QUERY_LIST_4F35BF76-6C0D-4D9B-82B2-816C12CF3733">
    <vt:lpwstr>empty_477D106A-C0D6-4607-AEBD-E2C9D60EA279</vt:lpwstr>
  </property>
  <property fmtid="{D5CDD505-2E9C-101B-9397-08002B2CF9AE}" pid="3" name="SV_QUERY_LIST_4F35BF76-6C0D-4D9B-82B2-816C12CF3733">
    <vt:lpwstr>empty_477D106A-C0D6-4607-AEBD-E2C9D60EA279</vt:lpwstr>
  </property>
</Properties>
</file>