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31200\п\"/>
    </mc:Choice>
  </mc:AlternateContent>
  <bookViews>
    <workbookView xWindow="-120" yWindow="-120" windowWidth="20730" windowHeight="11160" tabRatio="872"/>
  </bookViews>
  <sheets>
    <sheet name="Расчёт НМЦ" sheetId="61" r:id="rId1"/>
  </sheets>
  <definedNames>
    <definedName name="_xlnm.Print_Area" localSheetId="0">'Расчёт НМЦ'!$A$2:$P$21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" i="61" l="1"/>
  <c r="P7" i="61"/>
  <c r="P8" i="61" l="1"/>
  <c r="M8" i="61" l="1"/>
  <c r="M9" i="61"/>
  <c r="O8" i="61"/>
  <c r="N8" i="61"/>
  <c r="N9" i="61"/>
  <c r="N7" i="61" l="1"/>
  <c r="N10" i="61" s="1"/>
  <c r="M7" i="61" l="1"/>
  <c r="M10" i="61" s="1"/>
  <c r="O7" i="61" l="1"/>
  <c r="O9" i="61"/>
  <c r="P11" i="61"/>
</calcChain>
</file>

<file path=xl/comments1.xml><?xml version="1.0" encoding="utf-8"?>
<comments xmlns="http://schemas.openxmlformats.org/spreadsheetml/2006/main">
  <authors>
    <author>Чернецкая Ольга Викторовна</author>
  </authors>
  <commentList>
    <comment ref="M3" authorId="0" shapeId="0">
      <text/>
    </comment>
  </commentList>
</comments>
</file>

<file path=xl/sharedStrings.xml><?xml version="1.0" encoding="utf-8"?>
<sst xmlns="http://schemas.openxmlformats.org/spreadsheetml/2006/main" count="34" uniqueCount="32">
  <si>
    <t>Единица измерения</t>
  </si>
  <si>
    <t>Количество  источников ценовой информации</t>
  </si>
  <si>
    <t>Начальная (максимальная) цена, руб.</t>
  </si>
  <si>
    <t>Номер источника ценовой информации</t>
  </si>
  <si>
    <t>Срок действия ценового предложения</t>
  </si>
  <si>
    <t>№1</t>
  </si>
  <si>
    <t>№п/п</t>
  </si>
  <si>
    <t>ИТОГО НМЦ, руб. с НДС: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</si>
  <si>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</si>
  <si>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Наименование товара, работ, услуг</t>
  </si>
  <si>
    <t>Цены поставщиков (исполнителей, подрядчиков) за единицу товара (работы услуги), руб</t>
  </si>
  <si>
    <t>НМЦ за единицу товара, работы, услуги, руб.(минимальная цена)</t>
  </si>
  <si>
    <t>НМЦ за единицу товара, работы, услуги, руб.(Средняя цена)</t>
  </si>
  <si>
    <t xml:space="preserve">Источик №1 </t>
  </si>
  <si>
    <t>Количество</t>
  </si>
  <si>
    <t>Источник №2</t>
  </si>
  <si>
    <t xml:space="preserve">Коэффициент вариации цен </t>
  </si>
  <si>
    <t>№2</t>
  </si>
  <si>
    <t>Отстой почтовых вагонов ПЖДП при Казанском, Павелецком и Ярославском вокзалах</t>
  </si>
  <si>
    <t>Источник №3</t>
  </si>
  <si>
    <r>
      <rPr>
        <b/>
        <sz val="14"/>
        <rFont val="Times New Roman"/>
        <family val="1"/>
        <charset val="204"/>
      </rPr>
      <t xml:space="preserve">Расчет начальной (максимальной) цены договора на оказание услуг по отстою почтовых вагонов ПЖДП при Казанском, Павелецком и Ярославском вокзалах для нужд УФПС г. Москвы </t>
    </r>
    <r>
      <rPr>
        <b/>
        <sz val="14"/>
        <color rgb="FFFFFF00"/>
        <rFont val="Times New Roman"/>
        <family val="1"/>
        <charset val="204"/>
      </rPr>
      <t xml:space="preserve">
</t>
    </r>
  </si>
  <si>
    <t>№3</t>
  </si>
  <si>
    <t xml:space="preserve">Итого цена  за единицу услуги, в т.ч.  НДС, руб*: </t>
  </si>
  <si>
    <t>*</t>
  </si>
  <si>
    <t>Расчет НМЦ выполнен в соответствии с п. 3.1 Особого порядка определения (обоснования) начальной (максимальной) цены договора, цены договора по всем закупкам АО «Почта России» и изменения условий договоров от 07.04.2023г. №91-п по минимальному значению цены Источника №2</t>
  </si>
  <si>
    <t>Уборка вагонов</t>
  </si>
  <si>
    <t>Подача  вагонов</t>
  </si>
  <si>
    <t xml:space="preserve">Приложение №1 к Обоснованию НМЦД
</t>
  </si>
  <si>
    <t>усл.единица</t>
  </si>
  <si>
    <t>Вх. МР77-01/14781 от 14.09.2026</t>
  </si>
  <si>
    <t>Вх. МР77-01/14770 от 14.09.2026</t>
  </si>
  <si>
    <t>Вх. МР77-01/14576 от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</si>
</sst>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)"/>
    <numFmt numFmtId="165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rgb="FFFFFF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6" fillId="0" borderId="0"/>
    <xf numFmtId="0" fontId="1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/>
    <xf numFmtId="0" fontId="9" fillId="2" borderId="0" xfId="1" applyFont="1" applyFill="1"/>
    <xf numFmtId="0" fontId="4" fillId="0" borderId="2" xfId="1" applyFont="1" applyFill="1" applyBorder="1"/>
    <xf numFmtId="0" fontId="4" fillId="0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9" fillId="2" borderId="0" xfId="1" applyFont="1" applyFill="1" applyBorder="1"/>
    <xf numFmtId="0" fontId="4" fillId="2" borderId="0" xfId="1" applyFont="1" applyFill="1"/>
    <xf numFmtId="2" fontId="2" fillId="0" borderId="4" xfId="1" applyNumberFormat="1" applyFont="1" applyFill="1" applyBorder="1" applyAlignment="1"/>
    <xf numFmtId="4" fontId="2" fillId="0" borderId="23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2" fontId="2" fillId="0" borderId="15" xfId="1" applyNumberFormat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4" fontId="3" fillId="0" borderId="8" xfId="1" applyNumberFormat="1" applyFont="1" applyFill="1" applyBorder="1" applyAlignment="1">
      <alignment horizontal="center" vertical="center" wrapText="1"/>
    </xf>
    <xf numFmtId="0" fontId="4" fillId="3" borderId="0" xfId="1" applyFont="1" applyFill="1"/>
    <xf numFmtId="4" fontId="3" fillId="0" borderId="2" xfId="1" applyNumberFormat="1" applyFont="1" applyFill="1" applyBorder="1" applyAlignment="1">
      <alignment horizontal="center" vertical="center" wrapText="1"/>
    </xf>
    <xf numFmtId="2" fontId="2" fillId="0" borderId="22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/>
    </xf>
    <xf numFmtId="0" fontId="7" fillId="0" borderId="29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top" wrapText="1"/>
    </xf>
    <xf numFmtId="0" fontId="7" fillId="0" borderId="0" xfId="1" applyFont="1" applyFill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/>
    <xf numFmtId="0" fontId="2" fillId="0" borderId="1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165" fontId="3" fillId="0" borderId="2" xfId="4" applyNumberFormat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/>
    <xf numFmtId="2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2" fontId="2" fillId="0" borderId="20" xfId="1" applyNumberFormat="1" applyFont="1" applyFill="1" applyBorder="1" applyAlignment="1">
      <alignment horizontal="right"/>
    </xf>
    <xf numFmtId="2" fontId="2" fillId="0" borderId="22" xfId="1" applyNumberFormat="1" applyFont="1" applyFill="1" applyBorder="1" applyAlignment="1">
      <alignment horizontal="right"/>
    </xf>
    <xf numFmtId="2" fontId="2" fillId="0" borderId="15" xfId="1" applyNumberFormat="1" applyFont="1" applyFill="1" applyBorder="1" applyAlignment="1">
      <alignment horizontal="right"/>
    </xf>
    <xf numFmtId="0" fontId="2" fillId="2" borderId="12" xfId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3" fillId="0" borderId="35" xfId="1" applyFont="1" applyFill="1" applyBorder="1" applyAlignment="1">
      <alignment horizontal="center"/>
    </xf>
    <xf numFmtId="14" fontId="3" fillId="0" borderId="24" xfId="1" applyNumberFormat="1" applyFont="1" applyFill="1" applyBorder="1" applyAlignment="1">
      <alignment horizontal="center"/>
    </xf>
    <xf numFmtId="14" fontId="3" fillId="0" borderId="36" xfId="1" applyNumberFormat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14" fontId="3" fillId="0" borderId="39" xfId="1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16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3"/>
    <cellStyle name="Обычный 4" xfId="2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3</xdr:row>
      <xdr:rowOff>47625</xdr:rowOff>
    </xdr:from>
    <xdr:to>
      <xdr:col>15</xdr:col>
      <xdr:colOff>123825</xdr:colOff>
      <xdr:row>3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57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0</xdr:colOff>
      <xdr:row>4</xdr:row>
      <xdr:rowOff>47625</xdr:rowOff>
    </xdr:from>
    <xdr:to>
      <xdr:col>15</xdr:col>
      <xdr:colOff>0</xdr:colOff>
      <xdr:row>4</xdr:row>
      <xdr:rowOff>47625</xdr:rowOff>
    </xdr:to>
    <xdr:pic>
      <xdr:nvPicPr>
        <xdr:cNvPr id="3" name="Рисунок 22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77736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9525</xdr:colOff>
      <xdr:row>3</xdr:row>
      <xdr:rowOff>47625</xdr:rowOff>
    </xdr:from>
    <xdr:to>
      <xdr:col>15</xdr:col>
      <xdr:colOff>123825</xdr:colOff>
      <xdr:row>3</xdr:row>
      <xdr:rowOff>47625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57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9525</xdr:colOff>
      <xdr:row>3</xdr:row>
      <xdr:rowOff>0</xdr:rowOff>
    </xdr:from>
    <xdr:to>
      <xdr:col>15</xdr:col>
      <xdr:colOff>123825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097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838200</xdr:colOff>
      <xdr:row>3</xdr:row>
      <xdr:rowOff>542925</xdr:rowOff>
    </xdr:from>
    <xdr:to>
      <xdr:col>13</xdr:col>
      <xdr:colOff>1247775</xdr:colOff>
      <xdr:row>3</xdr:row>
      <xdr:rowOff>542925</xdr:rowOff>
    </xdr:to>
    <xdr:pic>
      <xdr:nvPicPr>
        <xdr:cNvPr id="6" name="Рисунок 22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731645"/>
          <a:ext cx="285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9525</xdr:colOff>
      <xdr:row>3</xdr:row>
      <xdr:rowOff>0</xdr:rowOff>
    </xdr:from>
    <xdr:to>
      <xdr:col>15</xdr:col>
      <xdr:colOff>123825</xdr:colOff>
      <xdr:row>3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6265" y="14097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21"/>
  <sheetViews>
    <sheetView tabSelected="1" view="pageBreakPreview" topLeftCell="B1" zoomScale="57" zoomScaleNormal="85" zoomScaleSheetLayoutView="57" workbookViewId="0">
      <selection activeCell="B19" sqref="B19:P19"/>
    </sheetView>
  </sheetViews>
  <sheetFormatPr defaultColWidth="9.140625" defaultRowHeight="15" x14ac:dyDescent="0.25"/>
  <cols>
    <col min="1" max="1" width="9.140625" style="4"/>
    <col min="2" max="2" width="10.5703125" style="1" customWidth="1"/>
    <col min="3" max="4" width="7" style="1" customWidth="1"/>
    <col min="5" max="5" width="28.28515625" style="1" customWidth="1"/>
    <col min="6" max="6" width="23.5703125" style="1" customWidth="1"/>
    <col min="7" max="7" width="15" style="1" customWidth="1"/>
    <col min="8" max="8" width="14.42578125" style="10" customWidth="1"/>
    <col min="9" max="9" width="12.7109375" style="1" customWidth="1"/>
    <col min="10" max="12" width="25.42578125" style="20" customWidth="1"/>
    <col min="13" max="13" width="21.5703125" style="1" customWidth="1"/>
    <col min="14" max="14" width="17.42578125" style="1" customWidth="1"/>
    <col min="15" max="15" width="16.140625" style="1" customWidth="1"/>
    <col min="16" max="16" width="31.42578125" style="1" customWidth="1"/>
    <col min="17" max="58" width="9.140625" style="8"/>
    <col min="59" max="16384" width="9.140625" style="1"/>
  </cols>
  <sheetData>
    <row r="1" spans="1:58" ht="47.25" customHeight="1" thickBot="1" x14ac:dyDescent="0.3">
      <c r="P1" s="13"/>
    </row>
    <row r="2" spans="1:58" ht="71.25" customHeight="1" thickBot="1" x14ac:dyDescent="0.3">
      <c r="A2" s="26"/>
      <c r="B2" s="43" t="s">
        <v>20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8"/>
      <c r="P2" s="27" t="s">
        <v>27</v>
      </c>
    </row>
    <row r="3" spans="1:58" ht="106.5" customHeight="1" x14ac:dyDescent="0.25">
      <c r="A3" s="73" t="s">
        <v>6</v>
      </c>
      <c r="B3" s="88" t="s">
        <v>9</v>
      </c>
      <c r="C3" s="79"/>
      <c r="D3" s="79"/>
      <c r="E3" s="79"/>
      <c r="F3" s="79"/>
      <c r="G3" s="79" t="s">
        <v>0</v>
      </c>
      <c r="H3" s="85" t="s">
        <v>14</v>
      </c>
      <c r="I3" s="79" t="s">
        <v>1</v>
      </c>
      <c r="J3" s="56" t="s">
        <v>10</v>
      </c>
      <c r="K3" s="57"/>
      <c r="L3" s="58"/>
      <c r="M3" s="51" t="s">
        <v>11</v>
      </c>
      <c r="N3" s="79" t="s">
        <v>12</v>
      </c>
      <c r="O3" s="91" t="s">
        <v>16</v>
      </c>
      <c r="P3" s="76" t="s">
        <v>2</v>
      </c>
    </row>
    <row r="4" spans="1:58" ht="23.25" customHeight="1" x14ac:dyDescent="0.25">
      <c r="A4" s="74"/>
      <c r="B4" s="89"/>
      <c r="C4" s="80"/>
      <c r="D4" s="80"/>
      <c r="E4" s="80"/>
      <c r="F4" s="80"/>
      <c r="G4" s="80"/>
      <c r="H4" s="86"/>
      <c r="I4" s="80"/>
      <c r="J4" s="82" t="s">
        <v>13</v>
      </c>
      <c r="K4" s="91" t="s">
        <v>15</v>
      </c>
      <c r="L4" s="59" t="s">
        <v>19</v>
      </c>
      <c r="M4" s="52"/>
      <c r="N4" s="80"/>
      <c r="O4" s="92"/>
      <c r="P4" s="77"/>
    </row>
    <row r="5" spans="1:58" x14ac:dyDescent="0.25">
      <c r="A5" s="74"/>
      <c r="B5" s="89"/>
      <c r="C5" s="80"/>
      <c r="D5" s="80"/>
      <c r="E5" s="80"/>
      <c r="F5" s="80"/>
      <c r="G5" s="80"/>
      <c r="H5" s="86"/>
      <c r="I5" s="80"/>
      <c r="J5" s="83"/>
      <c r="K5" s="94"/>
      <c r="L5" s="60"/>
      <c r="M5" s="52"/>
      <c r="N5" s="80"/>
      <c r="O5" s="92"/>
      <c r="P5" s="77"/>
    </row>
    <row r="6" spans="1:58" ht="15.75" thickBot="1" x14ac:dyDescent="0.3">
      <c r="A6" s="75"/>
      <c r="B6" s="90"/>
      <c r="C6" s="81"/>
      <c r="D6" s="81"/>
      <c r="E6" s="81"/>
      <c r="F6" s="81"/>
      <c r="G6" s="81"/>
      <c r="H6" s="87"/>
      <c r="I6" s="81"/>
      <c r="J6" s="84"/>
      <c r="K6" s="95"/>
      <c r="L6" s="61"/>
      <c r="M6" s="18"/>
      <c r="N6" s="81"/>
      <c r="O6" s="93"/>
      <c r="P6" s="78"/>
    </row>
    <row r="7" spans="1:58" s="3" customFormat="1" ht="37.5" customHeight="1" x14ac:dyDescent="0.25">
      <c r="A7" s="6">
        <v>1</v>
      </c>
      <c r="B7" s="50" t="s">
        <v>26</v>
      </c>
      <c r="C7" s="50"/>
      <c r="D7" s="50"/>
      <c r="E7" s="50"/>
      <c r="F7" s="50"/>
      <c r="G7" s="15" t="s">
        <v>28</v>
      </c>
      <c r="H7" s="23">
        <v>36</v>
      </c>
      <c r="I7" s="15">
        <v>3</v>
      </c>
      <c r="J7" s="19">
        <v>2257</v>
      </c>
      <c r="K7" s="19">
        <v>2500</v>
      </c>
      <c r="L7" s="19">
        <v>2200</v>
      </c>
      <c r="M7" s="19">
        <f>MIN(J7:L7)</f>
        <v>2200</v>
      </c>
      <c r="N7" s="16">
        <f>ROUND((J7+K7+L7)/I7,I7)</f>
        <v>2319</v>
      </c>
      <c r="O7" s="29">
        <f>ROUND(STDEV(J7,K7,L7)/M7*100,H7)</f>
        <v>7.2418378106688497</v>
      </c>
      <c r="P7" s="17">
        <f>ROUND(H7*L7,2)</f>
        <v>79200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</row>
    <row r="8" spans="1:58" s="3" customFormat="1" ht="37.5" customHeight="1" x14ac:dyDescent="0.25">
      <c r="A8" s="6"/>
      <c r="B8" s="53" t="s">
        <v>25</v>
      </c>
      <c r="C8" s="54"/>
      <c r="D8" s="54"/>
      <c r="E8" s="54"/>
      <c r="F8" s="55"/>
      <c r="G8" s="41" t="s">
        <v>28</v>
      </c>
      <c r="H8" s="23">
        <v>124</v>
      </c>
      <c r="I8" s="41">
        <v>3</v>
      </c>
      <c r="J8" s="19">
        <v>2257</v>
      </c>
      <c r="K8" s="19">
        <v>2500</v>
      </c>
      <c r="L8" s="19">
        <v>2200</v>
      </c>
      <c r="M8" s="19">
        <f t="shared" ref="M8:M9" si="0">MIN(J8:L8)</f>
        <v>2200</v>
      </c>
      <c r="N8" s="16">
        <f t="shared" ref="N8:N9" si="1">ROUND((J8+K8+L8)/I8,I8)</f>
        <v>2319</v>
      </c>
      <c r="O8" s="29">
        <f>ROUND(STDEV(J8,K8,L8)/M8*100,H8)</f>
        <v>7.2418378106688497</v>
      </c>
      <c r="P8" s="17">
        <f>ROUND(H8*L8,2)</f>
        <v>272800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</row>
    <row r="9" spans="1:58" s="3" customFormat="1" ht="56.25" customHeight="1" x14ac:dyDescent="0.25">
      <c r="A9" s="6">
        <v>2</v>
      </c>
      <c r="B9" s="53" t="s">
        <v>18</v>
      </c>
      <c r="C9" s="54"/>
      <c r="D9" s="54"/>
      <c r="E9" s="54"/>
      <c r="F9" s="55"/>
      <c r="G9" s="15" t="s">
        <v>28</v>
      </c>
      <c r="H9" s="34">
        <v>33000</v>
      </c>
      <c r="I9" s="15">
        <v>3</v>
      </c>
      <c r="J9" s="19">
        <v>1490.31</v>
      </c>
      <c r="K9" s="19">
        <v>1500</v>
      </c>
      <c r="L9" s="19">
        <v>1200</v>
      </c>
      <c r="M9" s="19">
        <f t="shared" si="0"/>
        <v>1200</v>
      </c>
      <c r="N9" s="16">
        <f t="shared" si="1"/>
        <v>1396.77</v>
      </c>
      <c r="O9" s="29">
        <f>ROUND(STDEV(J9,K9,L9)/M9*100,H9)</f>
        <v>14.2063900675013</v>
      </c>
      <c r="P9" s="17">
        <f>ROUND(H9*L9,2)</f>
        <v>39600000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</row>
    <row r="10" spans="1:58" ht="32.450000000000003" customHeight="1" x14ac:dyDescent="0.25">
      <c r="A10" s="6"/>
      <c r="B10" s="48" t="s">
        <v>22</v>
      </c>
      <c r="C10" s="49"/>
      <c r="D10" s="49"/>
      <c r="E10" s="49"/>
      <c r="F10" s="49"/>
      <c r="G10" s="49"/>
      <c r="H10" s="15"/>
      <c r="I10" s="15"/>
      <c r="J10" s="21"/>
      <c r="K10" s="19"/>
      <c r="L10" s="19"/>
      <c r="M10" s="19">
        <f>SUM(M7:M9)</f>
        <v>5600</v>
      </c>
      <c r="N10" s="16">
        <f>SUM(N7:N9)</f>
        <v>6034.77</v>
      </c>
      <c r="O10" s="29"/>
      <c r="P10" s="17"/>
    </row>
    <row r="11" spans="1:58" ht="16.5" thickBot="1" x14ac:dyDescent="0.3">
      <c r="A11" s="7"/>
      <c r="B11" s="45" t="s">
        <v>7</v>
      </c>
      <c r="C11" s="46"/>
      <c r="D11" s="46"/>
      <c r="E11" s="46"/>
      <c r="F11" s="46"/>
      <c r="G11" s="47"/>
      <c r="H11" s="11"/>
      <c r="I11" s="11"/>
      <c r="J11" s="22"/>
      <c r="K11" s="22"/>
      <c r="L11" s="22"/>
      <c r="M11" s="14"/>
      <c r="N11" s="11"/>
      <c r="O11" s="30"/>
      <c r="P11" s="12">
        <f>SUM(P7:P10)</f>
        <v>39952000</v>
      </c>
    </row>
    <row r="12" spans="1:58" ht="15.75" x14ac:dyDescent="0.25">
      <c r="A12" s="36"/>
      <c r="B12" s="37"/>
      <c r="C12" s="37"/>
      <c r="D12" s="37"/>
      <c r="E12" s="37"/>
      <c r="F12" s="37"/>
      <c r="G12" s="37"/>
      <c r="H12" s="38"/>
      <c r="I12" s="38"/>
      <c r="J12" s="39"/>
      <c r="K12" s="39"/>
      <c r="L12" s="39"/>
      <c r="M12" s="39"/>
      <c r="N12" s="38"/>
      <c r="O12" s="8"/>
      <c r="P12" s="40"/>
    </row>
    <row r="13" spans="1:58" ht="57.75" customHeight="1" x14ac:dyDescent="0.25">
      <c r="A13" s="36" t="s">
        <v>23</v>
      </c>
      <c r="B13" s="42" t="s">
        <v>24</v>
      </c>
      <c r="C13" s="42"/>
      <c r="D13" s="42"/>
      <c r="E13" s="42"/>
      <c r="F13" s="42"/>
      <c r="G13" s="42"/>
      <c r="H13" s="42"/>
      <c r="I13" s="42"/>
      <c r="J13" s="42"/>
      <c r="K13" s="42"/>
      <c r="L13" s="39"/>
      <c r="M13" s="39"/>
      <c r="N13" s="38"/>
      <c r="O13" s="8"/>
      <c r="P13" s="40"/>
    </row>
    <row r="14" spans="1:58" ht="15.75" thickBot="1" x14ac:dyDescent="0.3">
      <c r="J14" s="1"/>
      <c r="K14" s="1"/>
      <c r="L14" s="1"/>
    </row>
    <row r="15" spans="1:58" ht="99" customHeight="1" thickBot="1" x14ac:dyDescent="0.3">
      <c r="B15" s="31" t="s">
        <v>3</v>
      </c>
      <c r="C15" s="66" t="s">
        <v>8</v>
      </c>
      <c r="D15" s="66"/>
      <c r="E15" s="66"/>
      <c r="F15" s="66"/>
      <c r="G15" s="66"/>
      <c r="H15" s="67" t="s">
        <v>4</v>
      </c>
      <c r="I15" s="68"/>
      <c r="J15" s="24"/>
      <c r="K15" s="24"/>
      <c r="L15" s="24"/>
    </row>
    <row r="16" spans="1:58" ht="15.75" customHeight="1" thickBot="1" x14ac:dyDescent="0.3">
      <c r="B16" s="32" t="s">
        <v>5</v>
      </c>
      <c r="C16" s="63" t="s">
        <v>29</v>
      </c>
      <c r="D16" s="63"/>
      <c r="E16" s="63"/>
      <c r="F16" s="63"/>
      <c r="G16" s="63"/>
      <c r="H16" s="64">
        <v>46457</v>
      </c>
      <c r="I16" s="65"/>
      <c r="J16" s="25"/>
      <c r="K16" s="25"/>
      <c r="L16" s="25"/>
    </row>
    <row r="17" spans="1:58" ht="15.75" customHeight="1" thickBot="1" x14ac:dyDescent="0.3">
      <c r="B17" s="35" t="s">
        <v>17</v>
      </c>
      <c r="C17" s="63" t="s">
        <v>30</v>
      </c>
      <c r="D17" s="63"/>
      <c r="E17" s="63"/>
      <c r="F17" s="63"/>
      <c r="G17" s="63"/>
      <c r="H17" s="71">
        <v>46460</v>
      </c>
      <c r="I17" s="72"/>
      <c r="J17" s="25"/>
      <c r="K17" s="25"/>
      <c r="L17" s="25"/>
    </row>
    <row r="18" spans="1:58" ht="15.75" customHeight="1" thickBot="1" x14ac:dyDescent="0.3">
      <c r="B18" s="33" t="s">
        <v>21</v>
      </c>
      <c r="C18" s="63" t="s">
        <v>31</v>
      </c>
      <c r="D18" s="63"/>
      <c r="E18" s="63"/>
      <c r="F18" s="63"/>
      <c r="G18" s="63"/>
      <c r="H18" s="69">
        <v>46457</v>
      </c>
      <c r="I18" s="70"/>
      <c r="J18" s="1"/>
      <c r="K18" s="1"/>
      <c r="L18" s="1"/>
    </row>
    <row r="19" spans="1:58" s="2" customFormat="1" ht="69" customHeight="1" x14ac:dyDescent="0.35">
      <c r="A19" s="5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</row>
    <row r="20" spans="1:58" x14ac:dyDescent="0.25">
      <c r="H20" s="1"/>
      <c r="J20" s="1"/>
      <c r="K20" s="1"/>
      <c r="L20" s="1"/>
    </row>
    <row r="21" spans="1:58" x14ac:dyDescent="0.25">
      <c r="H21" s="1"/>
      <c r="J21" s="1"/>
      <c r="K21" s="1"/>
      <c r="L21" s="1"/>
    </row>
  </sheetData>
  <mergeCells count="29">
    <mergeCell ref="A3:A6"/>
    <mergeCell ref="P3:P6"/>
    <mergeCell ref="N3:N6"/>
    <mergeCell ref="J4:J6"/>
    <mergeCell ref="H3:H6"/>
    <mergeCell ref="I3:I6"/>
    <mergeCell ref="B3:F6"/>
    <mergeCell ref="G3:G6"/>
    <mergeCell ref="O3:O6"/>
    <mergeCell ref="K4:K6"/>
    <mergeCell ref="B19:P19"/>
    <mergeCell ref="C16:G16"/>
    <mergeCell ref="H16:I16"/>
    <mergeCell ref="C15:G15"/>
    <mergeCell ref="H15:I15"/>
    <mergeCell ref="C18:G18"/>
    <mergeCell ref="H18:I18"/>
    <mergeCell ref="C17:G17"/>
    <mergeCell ref="H17:I17"/>
    <mergeCell ref="B13:K13"/>
    <mergeCell ref="B2:N2"/>
    <mergeCell ref="B11:G11"/>
    <mergeCell ref="B10:G10"/>
    <mergeCell ref="B7:F7"/>
    <mergeCell ref="M3:M5"/>
    <mergeCell ref="B9:F9"/>
    <mergeCell ref="J3:L3"/>
    <mergeCell ref="L4:L6"/>
    <mergeCell ref="B8:F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Расчёт НМЦ</vt:lpstr>
      <vt:lpstr>'Расчёт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Юнников Артём Викторович</dc:creator>
  <cp:lastModifiedBy>Белоус Андрей Андреевич</cp:lastModifiedBy>
  <cp:lastPrinted>2024-03-19T11:56:42Z</cp:lastPrinted>
  <dcterms:created xsi:type="dcterms:W3CDTF">2019-01-30T13:59:14Z</dcterms:created>
  <dcterms:modified xsi:type="dcterms:W3CDTF">2026-10-26T06:15:18Z</dcterms:modified>
</cp:coreProperties>
</file>