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2A48DDE-8FE3-42E7-98B3-7BD23C1E4181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ограничение" sheetId="4" r:id="rId1"/>
  </sheets>
  <definedNames>
    <definedName name="_xlnm.Print_Area" localSheetId="0">ограничение!$A$2:$O$24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4" l="1"/>
  <c r="J16" i="4" s="1"/>
  <c r="K16" i="4" s="1"/>
  <c r="N15" i="4"/>
  <c r="O15" i="4" s="1"/>
  <c r="J15" i="4"/>
  <c r="K15" i="4" s="1"/>
  <c r="I15" i="4"/>
  <c r="I14" i="4"/>
  <c r="N14" i="4" s="1"/>
  <c r="O14" i="4" s="1"/>
  <c r="N13" i="4"/>
  <c r="O13" i="4" s="1"/>
  <c r="J13" i="4"/>
  <c r="K13" i="4" s="1"/>
  <c r="I13" i="4"/>
  <c r="I12" i="4"/>
  <c r="J12" i="4" s="1"/>
  <c r="K12" i="4" s="1"/>
  <c r="N11" i="4"/>
  <c r="O11" i="4" s="1"/>
  <c r="J11" i="4"/>
  <c r="K11" i="4" s="1"/>
  <c r="I11" i="4"/>
  <c r="I10" i="4"/>
  <c r="N10" i="4" s="1"/>
  <c r="O10" i="4" s="1"/>
  <c r="N9" i="4"/>
  <c r="O9" i="4" s="1"/>
  <c r="J9" i="4"/>
  <c r="K9" i="4" s="1"/>
  <c r="I9" i="4"/>
  <c r="I8" i="4"/>
  <c r="J8" i="4" s="1"/>
  <c r="K8" i="4" s="1"/>
  <c r="N7" i="4"/>
  <c r="O7" i="4" s="1"/>
  <c r="J7" i="4"/>
  <c r="K7" i="4" s="1"/>
  <c r="I7" i="4"/>
  <c r="N8" i="4" l="1"/>
  <c r="O8" i="4" s="1"/>
  <c r="O17" i="4" s="1"/>
  <c r="J10" i="4"/>
  <c r="K10" i="4" s="1"/>
  <c r="N12" i="4"/>
  <c r="O12" i="4" s="1"/>
  <c r="J14" i="4"/>
  <c r="K14" i="4" s="1"/>
  <c r="N16" i="4"/>
  <c r="O16" i="4" s="1"/>
</calcChain>
</file>

<file path=xl/sharedStrings.xml><?xml version="1.0" encoding="utf-8"?>
<sst xmlns="http://schemas.openxmlformats.org/spreadsheetml/2006/main" count="54" uniqueCount="41">
  <si>
    <t>№ п/п</t>
  </si>
  <si>
    <t>ОКПД2</t>
  </si>
  <si>
    <t>Наименование товаров, работ, услуг</t>
  </si>
  <si>
    <t>Ед. изм.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</si>
  <si>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</si>
  <si>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</si>
  <si>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</si>
  <si>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 xml:space="preserve">Расчет НМЦК по формуле                            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
</t>
  </si>
  <si>
    <t>Цена за единицу изм. (руб.)</t>
  </si>
  <si>
    <t>Цена за единицу изм. с округлением (вниз) до сотых долей после запятой (руб.)</t>
  </si>
  <si>
    <t>КП №3</t>
  </si>
  <si>
    <t>КП №2</t>
  </si>
  <si>
    <t>КП №1</t>
  </si>
  <si>
    <t>Другие источники информации (коммерческие предложения) цена за ед. (руб.)</t>
  </si>
  <si>
    <t xml:space="preserve"> Обоснование начальной (максимальной) цены договора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</si>
  <si>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</si>
  <si>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</si>
  <si>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>Н(М)ЦД с учетом округления цены за единицу (руб.)</t>
  </si>
  <si>
    <t>Значение коэффициента вариации по каждой позиции не превышает 33%, совокупность ценовых значений является однородной</t>
  </si>
  <si>
    <t xml:space="preserve">Заказчиком были направлены запросы о предоставлении ценовой информации 5-ти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Ответы на запросы получены от 3-х  поставщиков (подрядчиков, исполнителей), а также была использована ценовая информация от поставщиков (подрядчиков, исполнителей), информация о которых имеется в свободном доступе (в частности, опубликована в печати, размещена на сайтах в сети "Интернет"). </t>
  </si>
  <si>
    <t>Итого НМЦД, руб.</t>
  </si>
  <si>
    <t>шт</t>
  </si>
  <si>
    <t>рул.</t>
  </si>
  <si>
    <t>упак</t>
  </si>
  <si>
    <t>20.41.32.111</t>
  </si>
  <si>
    <t>22.22.12.130</t>
  </si>
  <si>
    <t>24.42.25.120</t>
  </si>
  <si>
    <t>22.29.23.110</t>
  </si>
  <si>
    <r>
      <t xml:space="preserve">Коэффициент вариации цен
V (%)
</t>
    </r>
    <r>
      <rPr>
        <i/>
        <sz val="11"/>
        <color indexed="8"/>
        <rFont val="Times New Roman"/>
        <family val="1"/>
        <charset val="204"/>
      </rPr>
      <t>(не должен превышать 33%)</t>
    </r>
  </si>
  <si>
    <t>Мешки для мусора 60 л</t>
  </si>
  <si>
    <t>Мешки для мусора 120 л</t>
  </si>
  <si>
    <t>Фольга пищевая</t>
  </si>
  <si>
    <t>Вилка одноразовая, 100 шт/упак.</t>
  </si>
  <si>
    <t>Ложка одноразовая, 100 шт/упак.</t>
  </si>
  <si>
    <t>Средство для мытья посуды 1</t>
  </si>
  <si>
    <t>Средство для мытья посуды 2</t>
  </si>
  <si>
    <t>Средство для мытья посуды 3</t>
  </si>
  <si>
    <t>Средство для мытья посуды 4</t>
  </si>
  <si>
    <t>НМЦД определена в размере 47 113,23 руб.</t>
  </si>
  <si>
    <t>на поставку моющих и хозяйственных товаров</t>
  </si>
  <si>
    <t>Стакан одноразовый, 100 шт/упак.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</si>
</sst>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4" fontId="11" fillId="2" borderId="0" xfId="1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1314450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CD6DB5-5199-4871-9C93-0A6162B4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2819400"/>
          <a:ext cx="1162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5</xdr:row>
      <xdr:rowOff>934873</xdr:rowOff>
    </xdr:from>
    <xdr:to>
      <xdr:col>9</xdr:col>
      <xdr:colOff>1019175</xdr:colOff>
      <xdr:row>5</xdr:row>
      <xdr:rowOff>1373023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33214C-0C57-45A3-B4DA-4DB256B5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801773"/>
          <a:ext cx="10001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5</xdr:row>
      <xdr:rowOff>1066800</xdr:rowOff>
    </xdr:from>
    <xdr:to>
      <xdr:col>11</xdr:col>
      <xdr:colOff>2247900</xdr:colOff>
      <xdr:row>5</xdr:row>
      <xdr:rowOff>1609725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B0CD6B03-6A86-4BA1-B1F8-7BBF4B07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2933700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361950</xdr:colOff>
      <xdr:row>5</xdr:row>
      <xdr:rowOff>695325</xdr:rowOff>
    </xdr:from>
    <xdr:to>
      <xdr:col>11</xdr:col>
      <xdr:colOff>514350</xdr:colOff>
      <xdr:row>5</xdr:row>
      <xdr:rowOff>923925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441D320C-8F81-4810-9F12-238055DA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2562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6</xdr:row>
      <xdr:rowOff>1066800</xdr:rowOff>
    </xdr:from>
    <xdr:to>
      <xdr:col>11</xdr:col>
      <xdr:colOff>2247900</xdr:colOff>
      <xdr:row>6</xdr:row>
      <xdr:rowOff>1609725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4F2AAD-64C1-4509-83B7-C3BD77B3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360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7</xdr:row>
      <xdr:rowOff>1066800</xdr:rowOff>
    </xdr:from>
    <xdr:to>
      <xdr:col>11</xdr:col>
      <xdr:colOff>2247900</xdr:colOff>
      <xdr:row>7</xdr:row>
      <xdr:rowOff>1609725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A6CE6DC1-03D4-4C48-99B2-6A49CD25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3848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9</xdr:row>
      <xdr:rowOff>0</xdr:rowOff>
    </xdr:from>
    <xdr:to>
      <xdr:col>11</xdr:col>
      <xdr:colOff>2247900</xdr:colOff>
      <xdr:row>9</xdr:row>
      <xdr:rowOff>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67E1A63B-F37A-4035-BB56-25AC26D4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862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9</xdr:row>
      <xdr:rowOff>0</xdr:rowOff>
    </xdr:from>
    <xdr:to>
      <xdr:col>11</xdr:col>
      <xdr:colOff>2247900</xdr:colOff>
      <xdr:row>9</xdr:row>
      <xdr:rowOff>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1C84B26D-836B-46F5-A6A1-1038FE08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8629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0</xdr:rowOff>
    </xdr:from>
    <xdr:to>
      <xdr:col>11</xdr:col>
      <xdr:colOff>2247900</xdr:colOff>
      <xdr:row>10</xdr:row>
      <xdr:rowOff>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E3401018-2F65-43E2-9F71-88F34EAB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9715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0</xdr:rowOff>
    </xdr:from>
    <xdr:to>
      <xdr:col>11</xdr:col>
      <xdr:colOff>2247900</xdr:colOff>
      <xdr:row>10</xdr:row>
      <xdr:rowOff>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D9EAD7A9-F4CD-4B28-AAFA-6B7265A8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9715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1066800</xdr:rowOff>
    </xdr:from>
    <xdr:to>
      <xdr:col>11</xdr:col>
      <xdr:colOff>2247900</xdr:colOff>
      <xdr:row>10</xdr:row>
      <xdr:rowOff>1609725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4BC435E0-F635-4237-8D0F-AEB67AD6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9953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1066800</xdr:rowOff>
    </xdr:from>
    <xdr:to>
      <xdr:col>11</xdr:col>
      <xdr:colOff>2247900</xdr:colOff>
      <xdr:row>10</xdr:row>
      <xdr:rowOff>1609725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8E151494-9700-4BC3-8A93-77CF468B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9953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11</xdr:row>
      <xdr:rowOff>1066800</xdr:rowOff>
    </xdr:from>
    <xdr:to>
      <xdr:col>11</xdr:col>
      <xdr:colOff>2247900</xdr:colOff>
      <xdr:row>11</xdr:row>
      <xdr:rowOff>1609725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169B9E94-E893-436B-8BDE-AC706ACF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19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11</xdr:row>
      <xdr:rowOff>1066800</xdr:rowOff>
    </xdr:from>
    <xdr:to>
      <xdr:col>11</xdr:col>
      <xdr:colOff>2247900</xdr:colOff>
      <xdr:row>11</xdr:row>
      <xdr:rowOff>1609725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9CC92924-C18C-48D5-B52B-D0843CDA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19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12</xdr:row>
      <xdr:rowOff>1066800</xdr:rowOff>
    </xdr:from>
    <xdr:to>
      <xdr:col>11</xdr:col>
      <xdr:colOff>2247900</xdr:colOff>
      <xdr:row>12</xdr:row>
      <xdr:rowOff>1609725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929DAA48-2EFF-46E6-A2F1-5CB5C4D8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582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12</xdr:row>
      <xdr:rowOff>1066800</xdr:rowOff>
    </xdr:from>
    <xdr:to>
      <xdr:col>11</xdr:col>
      <xdr:colOff>2247900</xdr:colOff>
      <xdr:row>12</xdr:row>
      <xdr:rowOff>1609725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D60DDF54-A38B-49A2-9B3A-7044F182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582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13</xdr:row>
      <xdr:rowOff>1066800</xdr:rowOff>
    </xdr:from>
    <xdr:to>
      <xdr:col>11</xdr:col>
      <xdr:colOff>2247900</xdr:colOff>
      <xdr:row>13</xdr:row>
      <xdr:rowOff>1609725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1BE51EB9-565C-411F-9A5A-77D035F2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82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13</xdr:row>
      <xdr:rowOff>1066800</xdr:rowOff>
    </xdr:from>
    <xdr:to>
      <xdr:col>11</xdr:col>
      <xdr:colOff>2247900</xdr:colOff>
      <xdr:row>13</xdr:row>
      <xdr:rowOff>1609725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CE144CFD-4772-452E-ABEE-E7B13A84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0820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14</xdr:row>
      <xdr:rowOff>1066800</xdr:rowOff>
    </xdr:from>
    <xdr:to>
      <xdr:col>11</xdr:col>
      <xdr:colOff>2247900</xdr:colOff>
      <xdr:row>14</xdr:row>
      <xdr:rowOff>1609725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536B55A3-761A-49CF-8B2E-AC22AF1A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105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14</xdr:row>
      <xdr:rowOff>1066800</xdr:rowOff>
    </xdr:from>
    <xdr:to>
      <xdr:col>11</xdr:col>
      <xdr:colOff>2247900</xdr:colOff>
      <xdr:row>14</xdr:row>
      <xdr:rowOff>1609725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CB69E366-BA29-4826-BDDB-2A7E755C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1058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16</xdr:row>
      <xdr:rowOff>0</xdr:rowOff>
    </xdr:from>
    <xdr:to>
      <xdr:col>11</xdr:col>
      <xdr:colOff>2247900</xdr:colOff>
      <xdr:row>16</xdr:row>
      <xdr:rowOff>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E49ED07C-90D4-4183-9355-285C5044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12172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1314450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64110668-0767-42B6-A2E7-6EA9CD92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2819400"/>
          <a:ext cx="1162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5</xdr:row>
      <xdr:rowOff>934873</xdr:rowOff>
    </xdr:from>
    <xdr:to>
      <xdr:col>9</xdr:col>
      <xdr:colOff>1019175</xdr:colOff>
      <xdr:row>5</xdr:row>
      <xdr:rowOff>1373023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B0102505-5190-4074-B6EA-987453B7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801773"/>
          <a:ext cx="10001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5</xdr:row>
      <xdr:rowOff>1066800</xdr:rowOff>
    </xdr:from>
    <xdr:to>
      <xdr:col>11</xdr:col>
      <xdr:colOff>2247900</xdr:colOff>
      <xdr:row>5</xdr:row>
      <xdr:rowOff>1609725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E3EF4582-6D36-43EC-B5DD-C5A91EE5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2933700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361950</xdr:colOff>
      <xdr:row>5</xdr:row>
      <xdr:rowOff>695325</xdr:rowOff>
    </xdr:from>
    <xdr:to>
      <xdr:col>11</xdr:col>
      <xdr:colOff>514350</xdr:colOff>
      <xdr:row>5</xdr:row>
      <xdr:rowOff>923925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DF3726EB-7109-4C37-8502-59B8B1B2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2562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6</xdr:row>
      <xdr:rowOff>1066800</xdr:rowOff>
    </xdr:from>
    <xdr:to>
      <xdr:col>11</xdr:col>
      <xdr:colOff>2247900</xdr:colOff>
      <xdr:row>6</xdr:row>
      <xdr:rowOff>1609725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25CC6F3A-FCF8-4E91-B768-77441256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3609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7</xdr:row>
      <xdr:rowOff>1066800</xdr:rowOff>
    </xdr:from>
    <xdr:to>
      <xdr:col>11</xdr:col>
      <xdr:colOff>2247900</xdr:colOff>
      <xdr:row>7</xdr:row>
      <xdr:rowOff>1609725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BCD46694-1A6A-421E-B772-12F3E0DE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3848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9</xdr:row>
      <xdr:rowOff>0</xdr:rowOff>
    </xdr:from>
    <xdr:to>
      <xdr:col>11</xdr:col>
      <xdr:colOff>2247900</xdr:colOff>
      <xdr:row>9</xdr:row>
      <xdr:rowOff>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FCEDC6B-02EF-42E9-8741-38B1D45B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0862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9</xdr:row>
      <xdr:rowOff>0</xdr:rowOff>
    </xdr:from>
    <xdr:to>
      <xdr:col>11</xdr:col>
      <xdr:colOff>2247900</xdr:colOff>
      <xdr:row>9</xdr:row>
      <xdr:rowOff>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18D4EBC8-568E-4BF8-B0D0-696B6C37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0862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0</xdr:rowOff>
    </xdr:from>
    <xdr:to>
      <xdr:col>11</xdr:col>
      <xdr:colOff>2247900</xdr:colOff>
      <xdr:row>10</xdr:row>
      <xdr:rowOff>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367B72BC-A249-449B-8B8D-03599654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324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0</xdr:rowOff>
    </xdr:from>
    <xdr:to>
      <xdr:col>11</xdr:col>
      <xdr:colOff>2247900</xdr:colOff>
      <xdr:row>10</xdr:row>
      <xdr:rowOff>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FF71F4F5-0A20-485F-9E20-9DA8D134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324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1066800</xdr:rowOff>
    </xdr:from>
    <xdr:to>
      <xdr:col>11</xdr:col>
      <xdr:colOff>2247900</xdr:colOff>
      <xdr:row>10</xdr:row>
      <xdr:rowOff>1609725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67C35358-3A61-4E54-97F5-6A484214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5624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10</xdr:row>
      <xdr:rowOff>1066800</xdr:rowOff>
    </xdr:from>
    <xdr:to>
      <xdr:col>11</xdr:col>
      <xdr:colOff>2247900</xdr:colOff>
      <xdr:row>10</xdr:row>
      <xdr:rowOff>1609725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25AF749B-A97D-47B3-94A1-435F06D6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5624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11</xdr:row>
      <xdr:rowOff>1066800</xdr:rowOff>
    </xdr:from>
    <xdr:to>
      <xdr:col>11</xdr:col>
      <xdr:colOff>2247900</xdr:colOff>
      <xdr:row>11</xdr:row>
      <xdr:rowOff>1609725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32AF7B2D-2883-4454-933F-366EFFD1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800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11</xdr:row>
      <xdr:rowOff>1066800</xdr:rowOff>
    </xdr:from>
    <xdr:to>
      <xdr:col>11</xdr:col>
      <xdr:colOff>2247900</xdr:colOff>
      <xdr:row>11</xdr:row>
      <xdr:rowOff>1609725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47E765DA-A096-4881-A574-4FA2671A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4800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12</xdr:row>
      <xdr:rowOff>1066800</xdr:rowOff>
    </xdr:from>
    <xdr:to>
      <xdr:col>11</xdr:col>
      <xdr:colOff>2247900</xdr:colOff>
      <xdr:row>12</xdr:row>
      <xdr:rowOff>1609725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0E51631E-00DB-45F3-A0DA-F45745EAB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1911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12</xdr:row>
      <xdr:rowOff>1066800</xdr:rowOff>
    </xdr:from>
    <xdr:to>
      <xdr:col>11</xdr:col>
      <xdr:colOff>2247900</xdr:colOff>
      <xdr:row>12</xdr:row>
      <xdr:rowOff>1609725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A3351D9C-1642-49D9-99AF-E0E0A2F2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1911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13</xdr:row>
      <xdr:rowOff>1066800</xdr:rowOff>
    </xdr:from>
    <xdr:to>
      <xdr:col>11</xdr:col>
      <xdr:colOff>2247900</xdr:colOff>
      <xdr:row>13</xdr:row>
      <xdr:rowOff>1609725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9AC812CA-77C1-4A67-B990-43CCFEBC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429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13</xdr:row>
      <xdr:rowOff>1066800</xdr:rowOff>
    </xdr:from>
    <xdr:to>
      <xdr:col>11</xdr:col>
      <xdr:colOff>2247900</xdr:colOff>
      <xdr:row>13</xdr:row>
      <xdr:rowOff>1609725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72414D5-D578-407B-889B-CB181B1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429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14</xdr:row>
      <xdr:rowOff>1066800</xdr:rowOff>
    </xdr:from>
    <xdr:to>
      <xdr:col>11</xdr:col>
      <xdr:colOff>2247900</xdr:colOff>
      <xdr:row>14</xdr:row>
      <xdr:rowOff>1609725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10C43871-AEF1-4530-B74D-41DB3BFC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667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14</xdr:row>
      <xdr:rowOff>1066800</xdr:rowOff>
    </xdr:from>
    <xdr:to>
      <xdr:col>11</xdr:col>
      <xdr:colOff>2247900</xdr:colOff>
      <xdr:row>14</xdr:row>
      <xdr:rowOff>1609725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92572034-7B21-4971-B8A5-91E231F9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667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104775</xdr:colOff>
      <xdr:row>16</xdr:row>
      <xdr:rowOff>0</xdr:rowOff>
    </xdr:from>
    <xdr:to>
      <xdr:col>11</xdr:col>
      <xdr:colOff>2247900</xdr:colOff>
      <xdr:row>16</xdr:row>
      <xdr:rowOff>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F297A923-016F-40E2-8810-F36EEBE5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3850" y="5905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22C1-7346-41F5-943F-6AADFD40427B}">
  <sheetPr>
    <pageSetUpPr fitToPage="1"/>
  </sheetPr>
  <dimension ref="A1:V25"/>
  <sheetViews>
    <sheetView tabSelected="1" zoomScale="85" zoomScaleNormal="85" zoomScaleSheetLayoutView="70" workbookViewId="0">
      <selection activeCell="C14" sqref="C14"/>
    </sheetView>
  </sheetViews>
  <sheetFormatPr defaultColWidth="9.140625" defaultRowHeight="15" x14ac:dyDescent="0.25"/>
  <cols>
    <col min="1" max="1" width="5.28515625" style="2" customWidth="1"/>
    <col min="2" max="2" width="15.7109375" style="2" customWidth="1"/>
    <col min="3" max="3" width="42.28515625" style="14" customWidth="1"/>
    <col min="4" max="4" width="8.140625" style="2" customWidth="1"/>
    <col min="5" max="5" width="9.140625" style="2" customWidth="1"/>
    <col min="6" max="8" width="15.5703125" style="2" customWidth="1"/>
    <col min="9" max="9" width="14.140625" style="2" customWidth="1"/>
    <col min="10" max="10" width="17.140625" style="2" customWidth="1"/>
    <col min="11" max="11" width="17.7109375" style="2" customWidth="1"/>
    <col min="12" max="12" width="34.140625" style="2" hidden="1" customWidth="1"/>
    <col min="13" max="13" width="15" style="2" hidden="1" customWidth="1"/>
    <col min="14" max="14" width="14.28515625" style="2" customWidth="1"/>
    <col min="15" max="15" width="20.140625" style="2" customWidth="1"/>
    <col min="16" max="16" width="12.140625" style="1" hidden="1" customWidth="1"/>
    <col min="17" max="17" width="15.28515625" style="2" hidden="1" customWidth="1"/>
    <col min="18" max="18" width="0" style="2" hidden="1" customWidth="1"/>
    <col min="19" max="19" width="15.5703125" style="1" customWidth="1"/>
    <col min="20" max="21" width="9.140625" style="2"/>
    <col min="22" max="22" width="10.85546875" style="2" bestFit="1" customWidth="1"/>
    <col min="23" max="16384" width="9.140625" style="2"/>
  </cols>
  <sheetData>
    <row r="1" spans="1:19" ht="17.25" customHeight="1" x14ac:dyDescent="0.25">
      <c r="A1" s="37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9" ht="16.5" customHeight="1" x14ac:dyDescent="0.25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"/>
      <c r="R2" s="3"/>
      <c r="S2" s="4"/>
    </row>
    <row r="3" spans="1:19" ht="16.5" customHeight="1" x14ac:dyDescent="0.25">
      <c r="A3" s="54" t="s">
        <v>39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3"/>
      <c r="R3" s="3"/>
      <c r="S3" s="4"/>
    </row>
    <row r="4" spans="1:19" ht="45.75" customHeight="1" x14ac:dyDescent="0.25">
      <c r="A4" s="40" t="s">
        <v>19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9" ht="44.25" customHeight="1" x14ac:dyDescent="0.25">
      <c r="A5" s="41" t="s">
        <v>0</v>
      </c>
      <c r="B5" s="41" t="s">
        <v>1</v>
      </c>
      <c r="C5" s="42" t="s">
        <v>2</v>
      </c>
      <c r="D5" s="44" t="s">
        <v>3</v>
      </c>
      <c r="E5" s="44" t="s">
        <v>4</v>
      </c>
      <c r="F5" s="46" t="s">
        <v>13</v>
      </c>
      <c r="G5" s="46"/>
      <c r="H5" s="47"/>
      <c r="I5" s="48" t="s">
        <v>15</v>
      </c>
      <c r="J5" s="48"/>
      <c r="K5" s="48"/>
      <c r="L5" s="44" t="s">
        <v>16</v>
      </c>
      <c r="M5" s="44"/>
      <c r="N5" s="44"/>
      <c r="O5" s="44"/>
    </row>
    <row r="6" spans="1:19" ht="106.5" customHeight="1" x14ac:dyDescent="0.25">
      <c r="A6" s="41"/>
      <c r="B6" s="41"/>
      <c r="C6" s="43"/>
      <c r="D6" s="45"/>
      <c r="E6" s="45"/>
      <c r="F6" s="21" t="s">
        <v>12</v>
      </c>
      <c r="G6" s="21" t="s">
        <v>11</v>
      </c>
      <c r="H6" s="21" t="s">
        <v>10</v>
      </c>
      <c r="I6" s="20" t="s">
        <v>5</v>
      </c>
      <c r="J6" s="20" t="s">
        <v>6</v>
      </c>
      <c r="K6" s="22" t="s">
        <v>28</v>
      </c>
      <c r="L6" s="23" t="s">
        <v>7</v>
      </c>
      <c r="M6" s="20" t="s">
        <v>8</v>
      </c>
      <c r="N6" s="20" t="s">
        <v>9</v>
      </c>
      <c r="O6" s="20" t="s">
        <v>17</v>
      </c>
      <c r="P6" s="49"/>
      <c r="Q6" s="49"/>
    </row>
    <row r="7" spans="1:19" s="33" customFormat="1" ht="18" customHeight="1" x14ac:dyDescent="0.25">
      <c r="A7" s="24">
        <v>1</v>
      </c>
      <c r="B7" s="25" t="s">
        <v>24</v>
      </c>
      <c r="C7" s="35" t="s">
        <v>34</v>
      </c>
      <c r="D7" s="27" t="s">
        <v>21</v>
      </c>
      <c r="E7" s="28">
        <v>30</v>
      </c>
      <c r="F7" s="29">
        <v>319</v>
      </c>
      <c r="G7" s="29">
        <v>347.71</v>
      </c>
      <c r="H7" s="29">
        <v>398.75</v>
      </c>
      <c r="I7" s="30">
        <f>AVERAGE(F7:H7)</f>
        <v>355.15333333333336</v>
      </c>
      <c r="J7" s="30">
        <f t="shared" ref="J7:J16" si="0">SQRT(((SUM((POWER(F7-I7,2)),(POWER(G7-I7,2)),(POWER(H7-I7,2)),)))/(3-1))</f>
        <v>40.392673015453354</v>
      </c>
      <c r="K7" s="30">
        <f t="shared" ref="K7:K16" si="1">(J7/I7)*100</f>
        <v>11.37330533725903</v>
      </c>
      <c r="L7" s="24"/>
      <c r="M7" s="21"/>
      <c r="N7" s="31">
        <f>I7</f>
        <v>355.15333333333336</v>
      </c>
      <c r="O7" s="31">
        <f t="shared" ref="O7:O16" si="2">N7*E7</f>
        <v>10654.6</v>
      </c>
      <c r="P7" s="32"/>
      <c r="Q7" s="32"/>
      <c r="S7" s="34"/>
    </row>
    <row r="8" spans="1:19" s="33" customFormat="1" ht="18.75" customHeight="1" x14ac:dyDescent="0.25">
      <c r="A8" s="24">
        <v>2</v>
      </c>
      <c r="B8" s="25" t="s">
        <v>25</v>
      </c>
      <c r="C8" s="35" t="s">
        <v>29</v>
      </c>
      <c r="D8" s="27" t="s">
        <v>22</v>
      </c>
      <c r="E8" s="28">
        <v>10</v>
      </c>
      <c r="F8" s="29">
        <v>179</v>
      </c>
      <c r="G8" s="29">
        <v>195.11</v>
      </c>
      <c r="H8" s="29">
        <v>223.75</v>
      </c>
      <c r="I8" s="30">
        <f t="shared" ref="I8:I16" si="3">AVERAGE(F8:H8)</f>
        <v>199.28666666666666</v>
      </c>
      <c r="J8" s="30">
        <f t="shared" si="0"/>
        <v>22.665481096445607</v>
      </c>
      <c r="K8" s="30">
        <f t="shared" si="1"/>
        <v>11.373305337259028</v>
      </c>
      <c r="L8" s="24"/>
      <c r="M8" s="21"/>
      <c r="N8" s="31">
        <f t="shared" ref="N8:N16" si="4">I8</f>
        <v>199.28666666666666</v>
      </c>
      <c r="O8" s="31">
        <f t="shared" si="2"/>
        <v>1992.8666666666666</v>
      </c>
      <c r="P8" s="32"/>
      <c r="Q8" s="32"/>
      <c r="S8" s="34"/>
    </row>
    <row r="9" spans="1:19" s="33" customFormat="1" ht="18.75" customHeight="1" x14ac:dyDescent="0.25">
      <c r="A9" s="24">
        <v>3</v>
      </c>
      <c r="B9" s="25" t="s">
        <v>25</v>
      </c>
      <c r="C9" s="26" t="s">
        <v>30</v>
      </c>
      <c r="D9" s="27" t="s">
        <v>23</v>
      </c>
      <c r="E9" s="28">
        <v>2</v>
      </c>
      <c r="F9" s="29">
        <v>1096</v>
      </c>
      <c r="G9" s="29">
        <v>1194.6400000000001</v>
      </c>
      <c r="H9" s="29">
        <v>1370</v>
      </c>
      <c r="I9" s="30">
        <f t="shared" si="3"/>
        <v>1220.2133333333334</v>
      </c>
      <c r="J9" s="30">
        <f t="shared" si="0"/>
        <v>138.7785881659463</v>
      </c>
      <c r="K9" s="30">
        <f t="shared" si="1"/>
        <v>11.373305337259028</v>
      </c>
      <c r="L9" s="24"/>
      <c r="M9" s="21"/>
      <c r="N9" s="31">
        <f t="shared" si="4"/>
        <v>1220.2133333333334</v>
      </c>
      <c r="O9" s="31">
        <f t="shared" si="2"/>
        <v>2440.4266666666667</v>
      </c>
      <c r="P9" s="32"/>
      <c r="Q9" s="32"/>
      <c r="S9" s="34"/>
    </row>
    <row r="10" spans="1:19" s="33" customFormat="1" ht="18.75" customHeight="1" x14ac:dyDescent="0.25">
      <c r="A10" s="24">
        <v>4</v>
      </c>
      <c r="B10" s="25" t="s">
        <v>26</v>
      </c>
      <c r="C10" s="26" t="s">
        <v>31</v>
      </c>
      <c r="D10" s="27" t="s">
        <v>22</v>
      </c>
      <c r="E10" s="28">
        <v>20</v>
      </c>
      <c r="F10" s="29">
        <v>926</v>
      </c>
      <c r="G10" s="29">
        <v>1009.34</v>
      </c>
      <c r="H10" s="29">
        <v>1157.5</v>
      </c>
      <c r="I10" s="30">
        <f t="shared" si="3"/>
        <v>1030.9466666666667</v>
      </c>
      <c r="J10" s="30">
        <f t="shared" si="0"/>
        <v>117.25271226429405</v>
      </c>
      <c r="K10" s="30">
        <f t="shared" si="1"/>
        <v>11.373305337259028</v>
      </c>
      <c r="L10" s="24"/>
      <c r="M10" s="21"/>
      <c r="N10" s="31">
        <f t="shared" si="4"/>
        <v>1030.9466666666667</v>
      </c>
      <c r="O10" s="31">
        <f t="shared" si="2"/>
        <v>20618.933333333334</v>
      </c>
      <c r="P10" s="32"/>
      <c r="Q10" s="32"/>
      <c r="S10" s="34"/>
    </row>
    <row r="11" spans="1:19" s="33" customFormat="1" ht="18.75" customHeight="1" x14ac:dyDescent="0.25">
      <c r="A11" s="24">
        <v>5</v>
      </c>
      <c r="B11" s="25" t="s">
        <v>27</v>
      </c>
      <c r="C11" s="26" t="s">
        <v>32</v>
      </c>
      <c r="D11" s="27" t="s">
        <v>23</v>
      </c>
      <c r="E11" s="28">
        <v>20</v>
      </c>
      <c r="F11" s="29">
        <v>118</v>
      </c>
      <c r="G11" s="29">
        <v>128.62</v>
      </c>
      <c r="H11" s="29">
        <v>147.5</v>
      </c>
      <c r="I11" s="30">
        <f t="shared" si="3"/>
        <v>131.37333333333333</v>
      </c>
      <c r="J11" s="30">
        <f t="shared" si="0"/>
        <v>14.941490331735094</v>
      </c>
      <c r="K11" s="30">
        <f t="shared" si="1"/>
        <v>11.373305337259028</v>
      </c>
      <c r="L11" s="24"/>
      <c r="M11" s="21"/>
      <c r="N11" s="31">
        <f t="shared" si="4"/>
        <v>131.37333333333333</v>
      </c>
      <c r="O11" s="31">
        <f t="shared" si="2"/>
        <v>2627.4666666666667</v>
      </c>
      <c r="P11" s="32"/>
      <c r="Q11" s="32"/>
      <c r="S11" s="34"/>
    </row>
    <row r="12" spans="1:19" s="33" customFormat="1" ht="18.75" customHeight="1" x14ac:dyDescent="0.25">
      <c r="A12" s="24">
        <v>6</v>
      </c>
      <c r="B12" s="25" t="s">
        <v>27</v>
      </c>
      <c r="C12" s="26" t="s">
        <v>33</v>
      </c>
      <c r="D12" s="27" t="s">
        <v>23</v>
      </c>
      <c r="E12" s="28">
        <v>20</v>
      </c>
      <c r="F12" s="29">
        <v>99.9</v>
      </c>
      <c r="G12" s="29">
        <v>108.89</v>
      </c>
      <c r="H12" s="29">
        <v>124.88</v>
      </c>
      <c r="I12" s="30">
        <f t="shared" si="3"/>
        <v>111.22333333333334</v>
      </c>
      <c r="J12" s="30">
        <f t="shared" si="0"/>
        <v>12.652408202920629</v>
      </c>
      <c r="K12" s="30">
        <f t="shared" si="1"/>
        <v>11.375677947901185</v>
      </c>
      <c r="L12" s="24"/>
      <c r="M12" s="21"/>
      <c r="N12" s="31">
        <f t="shared" si="4"/>
        <v>111.22333333333334</v>
      </c>
      <c r="O12" s="31">
        <f t="shared" si="2"/>
        <v>2224.4666666666667</v>
      </c>
      <c r="P12" s="32"/>
      <c r="Q12" s="32"/>
      <c r="S12" s="34"/>
    </row>
    <row r="13" spans="1:19" s="33" customFormat="1" ht="18" customHeight="1" x14ac:dyDescent="0.25">
      <c r="A13" s="24">
        <v>7</v>
      </c>
      <c r="B13" s="25" t="s">
        <v>27</v>
      </c>
      <c r="C13" s="26" t="s">
        <v>40</v>
      </c>
      <c r="D13" s="27" t="s">
        <v>23</v>
      </c>
      <c r="E13" s="28">
        <v>20</v>
      </c>
      <c r="F13" s="29">
        <v>269</v>
      </c>
      <c r="G13" s="29">
        <v>184.21</v>
      </c>
      <c r="H13" s="29">
        <v>211.25</v>
      </c>
      <c r="I13" s="30">
        <f t="shared" si="3"/>
        <v>221.48666666666668</v>
      </c>
      <c r="J13" s="30">
        <f t="shared" si="0"/>
        <v>43.311984869471559</v>
      </c>
      <c r="K13" s="30">
        <f t="shared" si="1"/>
        <v>19.55512064058253</v>
      </c>
      <c r="L13" s="24"/>
      <c r="M13" s="21"/>
      <c r="N13" s="31">
        <f t="shared" si="4"/>
        <v>221.48666666666668</v>
      </c>
      <c r="O13" s="31">
        <f t="shared" si="2"/>
        <v>4429.7333333333336</v>
      </c>
      <c r="P13" s="32"/>
      <c r="Q13" s="32"/>
      <c r="S13" s="34"/>
    </row>
    <row r="14" spans="1:19" s="33" customFormat="1" ht="18.75" customHeight="1" x14ac:dyDescent="0.25">
      <c r="A14" s="24">
        <v>8</v>
      </c>
      <c r="B14" s="25" t="s">
        <v>24</v>
      </c>
      <c r="C14" s="26" t="s">
        <v>35</v>
      </c>
      <c r="D14" s="27" t="s">
        <v>21</v>
      </c>
      <c r="E14" s="28">
        <v>1</v>
      </c>
      <c r="F14" s="29">
        <v>1099</v>
      </c>
      <c r="G14" s="29">
        <v>1197.9100000000001</v>
      </c>
      <c r="H14" s="29">
        <v>1373.75</v>
      </c>
      <c r="I14" s="30">
        <f t="shared" si="3"/>
        <v>1223.5533333333333</v>
      </c>
      <c r="J14" s="30">
        <f t="shared" si="0"/>
        <v>139.15845656421075</v>
      </c>
      <c r="K14" s="30">
        <f t="shared" si="1"/>
        <v>11.37330533725903</v>
      </c>
      <c r="L14" s="24"/>
      <c r="M14" s="21"/>
      <c r="N14" s="31">
        <f t="shared" si="4"/>
        <v>1223.5533333333333</v>
      </c>
      <c r="O14" s="31">
        <f t="shared" si="2"/>
        <v>1223.5533333333333</v>
      </c>
      <c r="P14" s="32"/>
      <c r="Q14" s="32"/>
      <c r="S14" s="34"/>
    </row>
    <row r="15" spans="1:19" s="33" customFormat="1" ht="18.75" customHeight="1" x14ac:dyDescent="0.25">
      <c r="A15" s="24">
        <v>9</v>
      </c>
      <c r="B15" s="25" t="s">
        <v>24</v>
      </c>
      <c r="C15" s="26" t="s">
        <v>36</v>
      </c>
      <c r="D15" s="27" t="s">
        <v>21</v>
      </c>
      <c r="E15" s="28">
        <v>1</v>
      </c>
      <c r="F15" s="29">
        <v>345</v>
      </c>
      <c r="G15" s="29">
        <v>376.05</v>
      </c>
      <c r="H15" s="29">
        <v>433.43</v>
      </c>
      <c r="I15" s="30">
        <f t="shared" si="3"/>
        <v>384.82666666666665</v>
      </c>
      <c r="J15" s="30">
        <f t="shared" si="0"/>
        <v>44.863555736625841</v>
      </c>
      <c r="K15" s="30">
        <f t="shared" si="1"/>
        <v>11.658120297439325</v>
      </c>
      <c r="L15" s="24"/>
      <c r="M15" s="21"/>
      <c r="N15" s="31">
        <f t="shared" si="4"/>
        <v>384.82666666666665</v>
      </c>
      <c r="O15" s="31">
        <f t="shared" si="2"/>
        <v>384.82666666666665</v>
      </c>
      <c r="P15" s="32"/>
      <c r="Q15" s="32"/>
      <c r="S15" s="34"/>
    </row>
    <row r="16" spans="1:19" s="33" customFormat="1" ht="18.75" customHeight="1" x14ac:dyDescent="0.25">
      <c r="A16" s="24">
        <v>10</v>
      </c>
      <c r="B16" s="25" t="s">
        <v>24</v>
      </c>
      <c r="C16" s="26" t="s">
        <v>37</v>
      </c>
      <c r="D16" s="27" t="s">
        <v>21</v>
      </c>
      <c r="E16" s="28">
        <v>2</v>
      </c>
      <c r="F16" s="29">
        <v>234</v>
      </c>
      <c r="G16" s="29">
        <v>255.06</v>
      </c>
      <c r="H16" s="29">
        <v>285.48</v>
      </c>
      <c r="I16" s="30">
        <f t="shared" si="3"/>
        <v>258.18</v>
      </c>
      <c r="J16" s="30">
        <f t="shared" si="0"/>
        <v>25.88142963593782</v>
      </c>
      <c r="K16" s="30">
        <f t="shared" si="1"/>
        <v>10.024567989750492</v>
      </c>
      <c r="L16" s="24"/>
      <c r="M16" s="21"/>
      <c r="N16" s="31">
        <f t="shared" si="4"/>
        <v>258.18</v>
      </c>
      <c r="O16" s="31">
        <f t="shared" si="2"/>
        <v>516.36</v>
      </c>
      <c r="P16" s="32"/>
      <c r="Q16" s="32"/>
      <c r="S16" s="34"/>
    </row>
    <row r="17" spans="1:22" s="5" customFormat="1" ht="19.5" customHeight="1" x14ac:dyDescent="0.25">
      <c r="A17" s="50" t="s">
        <v>20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7">
        <f>SUM(O7:O16)</f>
        <v>47113.23333333333</v>
      </c>
      <c r="P17" s="8"/>
      <c r="Q17" s="9"/>
      <c r="S17" s="10"/>
      <c r="V17" s="19"/>
    </row>
    <row r="18" spans="1:22" s="5" customFormat="1" x14ac:dyDescent="0.25">
      <c r="A18" s="2"/>
      <c r="C18" s="6"/>
      <c r="F18" s="11"/>
      <c r="G18" s="11"/>
      <c r="H18" s="11"/>
      <c r="I18" s="9"/>
      <c r="J18" s="9"/>
      <c r="K18" s="9"/>
      <c r="L18" s="9"/>
      <c r="M18" s="9"/>
      <c r="N18" s="9"/>
      <c r="O18" s="9"/>
      <c r="P18" s="8"/>
      <c r="Q18" s="9"/>
      <c r="S18" s="10"/>
    </row>
    <row r="19" spans="1:22" s="5" customFormat="1" ht="14.25" x14ac:dyDescent="0.25">
      <c r="A19" s="53" t="s">
        <v>18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R19" s="10"/>
      <c r="S19" s="10"/>
    </row>
    <row r="20" spans="1:22" s="5" customFormat="1" ht="7.5" customHeight="1" x14ac:dyDescent="0.25">
      <c r="A20" s="18"/>
      <c r="B20" s="12"/>
      <c r="C20" s="13"/>
      <c r="D20" s="12"/>
      <c r="E20" s="12"/>
      <c r="P20" s="10"/>
      <c r="Q20" s="10"/>
      <c r="R20" s="10"/>
      <c r="S20" s="10"/>
    </row>
    <row r="21" spans="1:22" ht="49.5" customHeight="1" x14ac:dyDescent="0.25">
      <c r="A21" s="36" t="s">
        <v>38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22" ht="15.75" x14ac:dyDescent="0.25">
      <c r="F22" s="15"/>
      <c r="G22" s="15"/>
      <c r="K22" s="16"/>
    </row>
    <row r="23" spans="1:22" ht="15.75" x14ac:dyDescent="0.25">
      <c r="F23" s="17"/>
      <c r="G23" s="17"/>
      <c r="K23" s="16"/>
    </row>
    <row r="24" spans="1:22" ht="15.75" x14ac:dyDescent="0.25">
      <c r="K24" s="16"/>
    </row>
    <row r="25" spans="1:22" ht="15.75" x14ac:dyDescent="0.25">
      <c r="K25" s="16"/>
    </row>
  </sheetData>
  <mergeCells count="16">
    <mergeCell ref="A21:O21"/>
    <mergeCell ref="A1:O1"/>
    <mergeCell ref="A2:P2"/>
    <mergeCell ref="A3:P3"/>
    <mergeCell ref="A4:O4"/>
    <mergeCell ref="A5:A6"/>
    <mergeCell ref="B5:B6"/>
    <mergeCell ref="C5:C6"/>
    <mergeCell ref="D5:D6"/>
    <mergeCell ref="E5:E6"/>
    <mergeCell ref="F5:H5"/>
    <mergeCell ref="I5:K5"/>
    <mergeCell ref="L5:O5"/>
    <mergeCell ref="P6:Q6"/>
    <mergeCell ref="A17:N17"/>
    <mergeCell ref="A19:P19"/>
  </mergeCells>
  <pageMargins left="0.23622047244094491" right="0.23622047244094491" top="0" bottom="0" header="0.31496062992125984" footer="0.31496062992125984"/>
  <pageSetup paperSize="9" scale="67" fitToHeight="0" orientation="landscape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ограничение</vt:lpstr>
      <vt:lpstr>ограничение!Область_печати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2026-10-26T12:10:15Z</dcterms:modified>
</cp:coreProperties>
</file>