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ный сметный расчет - НМЦК." sheetId="1" state="visible" r:id="rId2"/>
    <sheet name="Смета" sheetId="2" state="visible" r:id="rId3"/>
  </sheets>
  <definedNames>
    <definedName function="false" hidden="false" localSheetId="0" name="_xlnm.Print_Area" vbProcedure="false">'Сводный сметный расчет - НМЦК.'!$A$1:$G$52</definedName>
    <definedName function="false" hidden="false" name="A_137_1_01" vbProcedure="false">#REF!</definedName>
    <definedName function="false" hidden="false" name="Excel_BuiltIn_Print_Area_10" vbProcedure="false">#REF!</definedName>
    <definedName function="false" hidden="false" name="Excel_BuiltIn_Print_Area_1_1" vbProcedure="false">#REF!</definedName>
    <definedName function="false" hidden="false" name="Excel_BuiltIn_Print_Area_2_1" vbProcedure="false">#REF!</definedName>
    <definedName function="false" hidden="false" name="Excel_BuiltIn_Print_Area_3_1" vbProcedure="false">#REF!</definedName>
    <definedName function="false" hidden="false" name="Excel_BuiltIn_Print_Area_4_1" vbProcedure="false">#REF!</definedName>
    <definedName function="false" hidden="false" name="Excel_BuiltIn_Print_Area_5_1" vbProcedure="false">#REF!</definedName>
    <definedName function="false" hidden="false" name="Excel_BuiltIn_Print_Area_6_1" vbProcedure="false">#REF!</definedName>
    <definedName function="false" hidden="false" name="Excel_BuiltIn_Print_Area_7_1" vbProcedure="false">#REF!</definedName>
    <definedName function="false" hidden="false" name="Excel_BuiltIn_Print_Area_8_1" vbProcedure="false">#REF!</definedName>
    <definedName function="false" hidden="false" name="_1Excel_BuiltIn_Print_Area_2_1_1" vbProcedure="false">#REF!</definedName>
    <definedName function="false" hidden="false" name="_2Excel_BuiltIn_Print_Area_4_1_1" vbProcedure="false">#REF!</definedName>
    <definedName function="false" hidden="false" name="_3Excel_BuiltIn_Print_Area_5_1_1" vbProcedure="false">#REF!</definedName>
    <definedName function="false" hidden="false" name="_4Excel_BuiltIn_Print_Area_7_1_1" vbProcedure="false">#REF!</definedName>
    <definedName function="false" hidden="false" name="Всего_по_смете" vbProcedure="false">#NAME?</definedName>
    <definedName function="false" hidden="false" name="Вспомогательные_работы" vbProcedure="false">#REF!</definedName>
    <definedName function="false" hidden="false" name="Зависимые" vbProcedure="false">#NAME?</definedName>
    <definedName function="false" hidden="false" name="Итого_по_разделу_V" vbProcedure="false">#NAME?</definedName>
    <definedName function="false" hidden="false" name="Итого_по_смете" vbProcedure="false">#NAME?</definedName>
    <definedName function="false" hidden="false" name="Камеральных" vbProcedure="false">#NAME?</definedName>
    <definedName function="false" hidden="false" name="метролог" vbProcedure="false">#REF!</definedName>
    <definedName function="false" hidden="false" name="название" vbProcedure="false">#REF!</definedName>
    <definedName function="false" hidden="false" name="полевое_пособие" vbProcedure="false">#REF!</definedName>
    <definedName function="false" hidden="false" name="Полевые" vbProcedure="false">#REF!</definedName>
    <definedName function="false" hidden="false" name="Прочие_работы" vbProcedure="false">#NAME?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<sst xmlns="http://schemas.openxmlformats.org/spreadsheetml/2006/main" count="127" uniqueCount="122">
  <si>
    <t xml:space="preserve">Приложение 2</t>
  </si>
  <si>
    <t xml:space="preserve">Приказа Минстроя России от 23.12.2019 №841/пр</t>
  </si>
  <si>
    <t xml:space="preserve">РАСЧЕТ НАЧАЛЬНОЙ (МАКСИМАЛЬНОЙ) ЦЕНЫ КОНТРАКТА</t>
  </si>
  <si>
    <t xml:space="preserve">при осуществлении закупок по подготовке проектной документации и выполнению инженерных изысканий по объекту:</t>
  </si>
  <si>
    <t xml:space="preserve">Основание для расчета:</t>
  </si>
  <si>
    <t xml:space="preserve">1.</t>
  </si>
  <si>
    <t xml:space="preserve">Градостроительный план земельного участка (ГПЗУ) от ___ № ___ и (или) проект планировки территории от ___ № ___.</t>
  </si>
  <si>
    <t xml:space="preserve">2.</t>
  </si>
  <si>
    <t xml:space="preserve">Приказ Минстроя России от 23.12.2019 № 841/пр</t>
  </si>
  <si>
    <t xml:space="preserve">3.</t>
  </si>
  <si>
    <t xml:space="preserve">Техническое задание.</t>
  </si>
  <si>
    <t xml:space="preserve">4.</t>
  </si>
  <si>
    <t xml:space="preserve">Технологическое задание (при необходимости)</t>
  </si>
  <si>
    <t xml:space="preserve">5.</t>
  </si>
  <si>
    <t xml:space="preserve">Нормативные документы (справочники, методики и иные документы), в соответствии с которыми выполнен расчет</t>
  </si>
  <si>
    <t xml:space="preserve">6.</t>
  </si>
  <si>
    <t xml:space="preserve">Продолжительность проектирования - _____ (в том числе с учетом получения положительного заключения государственной экспертизы).</t>
  </si>
  <si>
    <t xml:space="preserve">Наименование работ и затрат</t>
  </si>
  <si>
    <t xml:space="preserve">Стоимость работ в ценах
на дату утверждения сметной документации на
III квартал 2026г.</t>
  </si>
  <si>
    <t xml:space="preserve">Индекс фактической инфляции</t>
  </si>
  <si>
    <t xml:space="preserve">Стоимость работ в
ценах на дату формирования начальной (максимальной) цены контракта 
III квартал 2026г.</t>
  </si>
  <si>
    <t xml:space="preserve">Индекс прогнозной инфляции на период выполнения работ</t>
  </si>
  <si>
    <t xml:space="preserve">Начальная (максимальная) цена контракта с учетом прогнозного индекса инфляции на период выполнения работ</t>
  </si>
  <si>
    <t xml:space="preserve">Разработка проектной документации</t>
  </si>
  <si>
    <t xml:space="preserve">Стоимость без учета НДС</t>
  </si>
  <si>
    <t xml:space="preserve">НДС (22%)</t>
  </si>
  <si>
    <t xml:space="preserve">Стоимость с учетом НДС</t>
  </si>
  <si>
    <t xml:space="preserve">Уровень цен утверждённой сметной документации</t>
  </si>
  <si>
    <t xml:space="preserve">III квартал 2026 (Октябрь 2026)</t>
  </si>
  <si>
    <t xml:space="preserve">Дата формирования НМЦК</t>
  </si>
  <si>
    <t xml:space="preserve">Октябрь 2026</t>
  </si>
  <si>
    <t xml:space="preserve">Начало проектирования</t>
  </si>
  <si>
    <t xml:space="preserve">Январь 2027</t>
  </si>
  <si>
    <t xml:space="preserve">Окончание проектирования</t>
  </si>
  <si>
    <t xml:space="preserve">Ноябрь 2027</t>
  </si>
  <si>
    <t xml:space="preserve">Продолжительность проектирования</t>
  </si>
  <si>
    <t xml:space="preserve">11 месяцев</t>
  </si>
  <si>
    <t xml:space="preserve">1. Расчет индекса фактической инфляции с использованием ИПЦ Росстата</t>
  </si>
  <si>
    <t xml:space="preserve">Не заданы необходимые даты</t>
  </si>
  <si>
    <t xml:space="preserve">2. Расчет индекса прогнозной инфляции</t>
  </si>
  <si>
    <t xml:space="preserve">Доля сметной стоимости, подлежащая выполнению в 2026г.</t>
  </si>
  <si>
    <t xml:space="preserve">Доля сметной стоимости, подлежащая выполнению в 2027г. (11 месяцев/11 месяцев)</t>
  </si>
  <si>
    <t xml:space="preserve">Годовые индексы прогнозной инфляции:</t>
  </si>
  <si>
    <t xml:space="preserve">на 2026 год</t>
  </si>
  <si>
    <t xml:space="preserve">112%</t>
  </si>
  <si>
    <t xml:space="preserve">на 2027 год</t>
  </si>
  <si>
    <t xml:space="preserve">109%</t>
  </si>
  <si>
    <t xml:space="preserve">Ежемесячные индексы прогнозной инфляции:</t>
  </si>
  <si>
    <t xml:space="preserve">¹²√1,12</t>
  </si>
  <si>
    <t xml:space="preserve">¹²√1,09</t>
  </si>
  <si>
    <t xml:space="preserve">Индексы прогнозной инфляции на период исполнения контракта:</t>
  </si>
  <si>
    <t xml:space="preserve">К на 2026 год</t>
  </si>
  <si>
    <t xml:space="preserve">(1,0095² - 1)/2 + 1</t>
  </si>
  <si>
    <t xml:space="preserve">К на 2027 год</t>
  </si>
  <si>
    <t xml:space="preserve">1,0095² * (1,0072 + 1,0072¹¹)/2</t>
  </si>
  <si>
    <t xml:space="preserve">Итого индекс прогнозной инфляции:</t>
  </si>
  <si>
    <t xml:space="preserve">0 * 1,0095 + 1 * 1,0646</t>
  </si>
  <si>
    <t xml:space="preserve">Руководитель проектной организации</t>
  </si>
  <si>
    <t xml:space="preserve">Заказчик</t>
  </si>
  <si>
    <t xml:space="preserve">Главный инженер проекта</t>
  </si>
  <si>
    <t xml:space="preserve">Начальник отдела</t>
  </si>
  <si>
    <t xml:space="preserve">Название отдела</t>
  </si>
  <si>
    <t xml:space="preserve">Составил</t>
  </si>
  <si>
    <t xml:space="preserve">Проверил</t>
  </si>
  <si>
    <t xml:space="preserve">СМЕТА</t>
  </si>
  <si>
    <t xml:space="preserve">Разработка проектно-сметной документации для создания
системы сбора и передачи информации (ССПИ) на ПС 110 кВ Солнечный</t>
  </si>
  <si>
    <t xml:space="preserve">№ п/п</t>
  </si>
  <si>
    <t xml:space="preserve">Вид работы</t>
  </si>
  <si>
    <t xml:space="preserve">Обоснование стоимости</t>
  </si>
  <si>
    <t xml:space="preserve">Расчет стоимости</t>
  </si>
  <si>
    <t xml:space="preserve">Стоимость (тыс. руб.) </t>
  </si>
  <si>
    <t xml:space="preserve">Диспетчерское управление и телемеханизация энергетических объектов энергосистем</t>
  </si>
  <si>
    <t xml:space="preserve">СБЦНПРДСОЭ, Объекты энергетики (Утвержден приказом ОАО РАО «ЕЭС России» от 10.02.03 № 39)</t>
  </si>
  <si>
    <t xml:space="preserve">Диспетчерское управление энергетическими объектами (электростанциями, подстанциями)</t>
  </si>
  <si>
    <t xml:space="preserve"> подстанциями)</t>
  </si>
  <si>
    <t xml:space="preserve">Таблица 24, п.1</t>
  </si>
  <si>
    <t xml:space="preserve">1 * 1 050,00</t>
  </si>
  <si>
    <t xml:space="preserve">Устройства телемеханики контролируемого пункта (КП)</t>
  </si>
  <si>
    <t xml:space="preserve">Объекты ТС</t>
  </si>
  <si>
    <t xml:space="preserve">Таблица 24, п.3</t>
  </si>
  <si>
    <t xml:space="preserve">(45/4) * 700,00</t>
  </si>
  <si>
    <t xml:space="preserve">Объекты ТИ или ТР</t>
  </si>
  <si>
    <t xml:space="preserve">Таблица 24, п.5</t>
  </si>
  <si>
    <t xml:space="preserve">(121/4) * 2 470,00</t>
  </si>
  <si>
    <t xml:space="preserve">Объекты ТУ</t>
  </si>
  <si>
    <t xml:space="preserve">Таблица 24, п.4</t>
  </si>
  <si>
    <t xml:space="preserve">(23/4) * 1 160,00</t>
  </si>
  <si>
    <t xml:space="preserve">Центральная передающая станция (ЦППС) диспетчерского пункта (ПУ)</t>
  </si>
  <si>
    <t xml:space="preserve">Таблица 24, п.7</t>
  </si>
  <si>
    <t xml:space="preserve">(45/8) * 950,00</t>
  </si>
  <si>
    <t xml:space="preserve">Таблица 24, п.9</t>
  </si>
  <si>
    <t xml:space="preserve">(121/8) * 1 640,00</t>
  </si>
  <si>
    <t xml:space="preserve">Таблица 24, п.8</t>
  </si>
  <si>
    <t xml:space="preserve">(23/8) * 700,00</t>
  </si>
  <si>
    <t xml:space="preserve">Измерительный преобразователь</t>
  </si>
  <si>
    <t xml:space="preserve"> устройство суммирования</t>
  </si>
  <si>
    <t xml:space="preserve"> усилитель </t>
  </si>
  <si>
    <t xml:space="preserve">Таблица 24, п.6</t>
  </si>
  <si>
    <t xml:space="preserve">(28/4) * 3 290,00</t>
  </si>
  <si>
    <t xml:space="preserve">Диспетчерский пульт </t>
  </si>
  <si>
    <t xml:space="preserve">Таблица 24, п.15</t>
  </si>
  <si>
    <t xml:space="preserve">1 * 1430,00</t>
  </si>
  <si>
    <t xml:space="preserve">Устройство управления (сопряжения)</t>
  </si>
  <si>
    <t xml:space="preserve"> адаптеры</t>
  </si>
  <si>
    <t xml:space="preserve"> управление элементами щита</t>
  </si>
  <si>
    <t xml:space="preserve">Таблица 24, п.17</t>
  </si>
  <si>
    <t xml:space="preserve">1 * 3 890,00</t>
  </si>
  <si>
    <t xml:space="preserve">Прибор (преобразователь) цифровой</t>
  </si>
  <si>
    <t xml:space="preserve"> модуль вода-вывода информации</t>
  </si>
  <si>
    <t xml:space="preserve">Таблица 24, п.12</t>
  </si>
  <si>
    <t xml:space="preserve">(14/8) * 1 120,00</t>
  </si>
  <si>
    <t xml:space="preserve">Устройство электропитания с преобразователем напряжения</t>
  </si>
  <si>
    <t xml:space="preserve">Таблица 24, п.19</t>
  </si>
  <si>
    <t xml:space="preserve">1 *4 540,00</t>
  </si>
  <si>
    <t xml:space="preserve">Всего</t>
  </si>
  <si>
    <t xml:space="preserve">К=7,22 индекс изменения стоимости проектных работ на 3 кв. 2026 г.</t>
  </si>
  <si>
    <t xml:space="preserve">Итого по смете с коэф.</t>
  </si>
  <si>
    <t xml:space="preserve">Индекс прогнозной инфляции</t>
  </si>
  <si>
    <t xml:space="preserve">К=1,0646</t>
  </si>
  <si>
    <t xml:space="preserve">Всего:</t>
  </si>
  <si>
    <t xml:space="preserve">НДС 22%</t>
  </si>
  <si>
    <t xml:space="preserve">ИТОГО ПО СМЕТЕ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</si>
</sst>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%"/>
    <numFmt numFmtId="166" formatCode="_-* #,##0.00_-;\-* #,##0.00_-;_-* \-??_-;_-@_-"/>
    <numFmt numFmtId="167" formatCode="_-* #,##0.00\ _₽_-;\-* #,##0.00\ _₽_-;_-* \-??\ _₽_-;_-@_-"/>
    <numFmt numFmtId="168" formatCode="General"/>
    <numFmt numFmtId="169" formatCode="#,##0.00"/>
    <numFmt numFmtId="170" formatCode="0"/>
    <numFmt numFmtId="171" formatCode="0.0000"/>
    <numFmt numFmtId="172" formatCode="#,##0.000"/>
  </numFmts>
  <fonts count="20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  <family val="0"/>
      <charset val="1"/>
    </font>
    <font>
      <sz val="10"/>
      <color rgb="FF000000"/>
      <name val="Arial Cyr"/>
      <family val="0"/>
      <charset val="1"/>
    </font>
    <font>
      <sz val="10"/>
      <color rgb="FF000000"/>
      <name val="Calibri"/>
      <family val="0"/>
      <charset val="204"/>
    </font>
    <font>
      <sz val="10"/>
      <color rgb="FF000000"/>
      <name val="Arial"/>
      <family val="0"/>
      <charset val="204"/>
    </font>
    <font>
      <b val="true"/>
      <sz val="12"/>
      <color rgb="FF000000"/>
      <name val="Arial"/>
      <family val="0"/>
      <charset val="204"/>
    </font>
    <font>
      <b val="true"/>
      <sz val="11"/>
      <color rgb="FF000000"/>
      <name val="Arial"/>
      <family val="0"/>
      <charset val="204"/>
    </font>
    <font>
      <b val="true"/>
      <sz val="10"/>
      <color rgb="FF000000"/>
      <name val="Arial"/>
      <family val="0"/>
      <charset val="204"/>
    </font>
    <font>
      <sz val="9"/>
      <color rgb="FF2F5597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Arial"/>
      <family val="0"/>
      <charset val="204"/>
    </font>
    <font>
      <sz val="10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6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0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1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9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12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12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1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Обычный 2" xfId="21"/>
    <cellStyle name="Обычный 2 2" xfId="22"/>
    <cellStyle name="Обычный 2 2 2 2" xfId="23"/>
    <cellStyle name="Обычный 2 3 2" xfId="24"/>
    <cellStyle name="Обычный 3" xfId="25"/>
    <cellStyle name="Обычный 4" xfId="26"/>
    <cellStyle name="Обычный 5" xfId="27"/>
    <cellStyle name="Обычный 6" xfId="28"/>
    <cellStyle name="Процентный 2" xfId="29"/>
    <cellStyle name="Процентный 2 2" xfId="30"/>
    <cellStyle name="Процентный 3" xfId="31"/>
    <cellStyle name="Процентный 4" xfId="32"/>
    <cellStyle name="Финансовый 2" xfId="33"/>
    <cellStyle name="Финансовый 3" xfId="34"/>
    <cellStyle name="Финансовый 4" xfId="35"/>
    <cellStyle name="Финансовый 5" xfId="36"/>
    <cellStyle name="Финансовый 5 2" xfId="3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3"/>
  <sheetViews>
    <sheetView showFormulas="false" showGridLines="true" showRowColHeaders="true" showZeros="true" rightToLeft="false" tabSelected="true" showOutlineSymbols="false" defaultGridColor="true" view="normal" topLeftCell="A1" colorId="64" zoomScale="120" zoomScaleNormal="120" zoomScalePageLayoutView="100" workbookViewId="0">
      <selection pane="topLeft" activeCell="G17" activeCellId="0" sqref="G17"/>
    </sheetView>
  </sheetViews>
  <sheetFormatPr defaultColWidth="8.328125" defaultRowHeight="12.75" zeroHeight="false" outlineLevelRow="0" outlineLevelCol="0"/>
  <cols>
    <col collapsed="false" customWidth="true" hidden="false" outlineLevel="0" max="1" min="1" style="1" width="4.15"/>
    <col collapsed="false" customWidth="true" hidden="false" outlineLevel="0" max="2" min="2" style="1" width="53.17"/>
    <col collapsed="false" customWidth="true" hidden="false" outlineLevel="0" max="3" min="3" style="1" width="17.93"/>
    <col collapsed="false" customWidth="true" hidden="false" outlineLevel="0" max="4" min="4" style="1" width="12.87"/>
    <col collapsed="false" customWidth="true" hidden="false" outlineLevel="0" max="5" min="5" style="1" width="16.12"/>
    <col collapsed="false" customWidth="true" hidden="false" outlineLevel="0" max="6" min="6" style="1" width="12.87"/>
    <col collapsed="false" customWidth="true" hidden="false" outlineLevel="0" max="7" min="7" style="1" width="18.97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3" t="s">
        <v>0</v>
      </c>
    </row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3" t="s">
        <v>1</v>
      </c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3"/>
    </row>
    <row r="4" customFormat="false" ht="30.75" hidden="false" customHeight="true" outlineLevel="0" collapsed="false">
      <c r="A4" s="2"/>
      <c r="B4" s="4" t="s">
        <v>2</v>
      </c>
      <c r="C4" s="4"/>
      <c r="D4" s="4"/>
      <c r="E4" s="4"/>
      <c r="F4" s="4"/>
      <c r="G4" s="4"/>
    </row>
    <row r="5" customFormat="false" ht="27" hidden="false" customHeight="true" outlineLevel="0" collapsed="false">
      <c r="A5" s="2"/>
      <c r="B5" s="5" t="s">
        <v>3</v>
      </c>
      <c r="C5" s="5"/>
      <c r="D5" s="5"/>
      <c r="E5" s="5"/>
      <c r="F5" s="5"/>
      <c r="G5" s="5"/>
    </row>
    <row r="6" customFormat="false" ht="27" hidden="false" customHeight="true" outlineLevel="0" collapsed="false">
      <c r="A6" s="2"/>
      <c r="B6" s="6" t="str">
        <f aca="false">Смета!A4</f>
        <v>Разработка проектно-сметной документации для создания
системы сбора и передачи информации (ССПИ) на ПС 110 кВ Солнечный</v>
      </c>
      <c r="C6" s="6"/>
      <c r="D6" s="6"/>
      <c r="E6" s="6"/>
      <c r="F6" s="6"/>
      <c r="G6" s="6"/>
    </row>
    <row r="7" customFormat="false" ht="15" hidden="false" customHeight="true" outlineLevel="0" collapsed="false">
      <c r="A7" s="7" t="s">
        <v>4</v>
      </c>
      <c r="B7" s="8"/>
      <c r="C7" s="9"/>
      <c r="D7" s="9"/>
      <c r="E7" s="9"/>
      <c r="F7" s="9"/>
      <c r="G7" s="9"/>
    </row>
    <row r="8" customFormat="false" ht="15" hidden="false" customHeight="true" outlineLevel="0" collapsed="false">
      <c r="A8" s="10" t="s">
        <v>5</v>
      </c>
      <c r="B8" s="11" t="s">
        <v>6</v>
      </c>
      <c r="C8" s="11"/>
      <c r="D8" s="11"/>
      <c r="E8" s="11"/>
      <c r="F8" s="11"/>
      <c r="G8" s="11"/>
    </row>
    <row r="9" customFormat="false" ht="15" hidden="false" customHeight="true" outlineLevel="0" collapsed="false">
      <c r="A9" s="10" t="s">
        <v>7</v>
      </c>
      <c r="B9" s="11" t="s">
        <v>8</v>
      </c>
      <c r="C9" s="11"/>
      <c r="D9" s="11"/>
      <c r="E9" s="11"/>
      <c r="F9" s="11"/>
      <c r="G9" s="11"/>
    </row>
    <row r="10" customFormat="false" ht="15" hidden="false" customHeight="true" outlineLevel="0" collapsed="false">
      <c r="A10" s="10" t="s">
        <v>9</v>
      </c>
      <c r="B10" s="11" t="s">
        <v>10</v>
      </c>
      <c r="C10" s="11"/>
      <c r="D10" s="11"/>
      <c r="E10" s="11"/>
      <c r="F10" s="11"/>
      <c r="G10" s="11"/>
    </row>
    <row r="11" customFormat="false" ht="15" hidden="false" customHeight="true" outlineLevel="0" collapsed="false">
      <c r="A11" s="10" t="s">
        <v>11</v>
      </c>
      <c r="B11" s="11" t="s">
        <v>12</v>
      </c>
      <c r="C11" s="11"/>
      <c r="D11" s="11"/>
      <c r="E11" s="11"/>
      <c r="F11" s="11"/>
      <c r="G11" s="11"/>
    </row>
    <row r="12" customFormat="false" ht="15" hidden="false" customHeight="true" outlineLevel="0" collapsed="false">
      <c r="A12" s="10" t="s">
        <v>13</v>
      </c>
      <c r="B12" s="11" t="s">
        <v>14</v>
      </c>
      <c r="C12" s="11"/>
      <c r="D12" s="11"/>
      <c r="E12" s="11"/>
      <c r="F12" s="11"/>
      <c r="G12" s="11"/>
    </row>
    <row r="13" customFormat="false" ht="15" hidden="false" customHeight="true" outlineLevel="0" collapsed="false">
      <c r="A13" s="10" t="s">
        <v>15</v>
      </c>
      <c r="B13" s="11" t="s">
        <v>16</v>
      </c>
      <c r="C13" s="11"/>
      <c r="D13" s="11"/>
      <c r="E13" s="11"/>
      <c r="F13" s="11"/>
      <c r="G13" s="11"/>
    </row>
    <row r="14" customFormat="false" ht="15.75" hidden="false" customHeight="true" outlineLevel="0" collapsed="false">
      <c r="A14" s="2"/>
      <c r="B14" s="8"/>
      <c r="C14" s="8"/>
      <c r="D14" s="8"/>
      <c r="E14" s="8"/>
      <c r="F14" s="8"/>
      <c r="G14" s="8"/>
    </row>
    <row r="15" customFormat="false" ht="146.25" hidden="false" customHeight="true" outlineLevel="0" collapsed="false">
      <c r="A15" s="12" t="s">
        <v>17</v>
      </c>
      <c r="B15" s="12"/>
      <c r="C15" s="13" t="s">
        <v>18</v>
      </c>
      <c r="D15" s="13" t="s">
        <v>19</v>
      </c>
      <c r="E15" s="13" t="s">
        <v>20</v>
      </c>
      <c r="F15" s="13" t="s">
        <v>21</v>
      </c>
      <c r="G15" s="14" t="s">
        <v>22</v>
      </c>
    </row>
    <row r="16" customFormat="false" ht="15" hidden="false" customHeight="true" outlineLevel="0" collapsed="false">
      <c r="A16" s="15" t="n">
        <v>1</v>
      </c>
      <c r="B16" s="15"/>
      <c r="C16" s="16" t="n">
        <v>2</v>
      </c>
      <c r="D16" s="16" t="n">
        <v>3</v>
      </c>
      <c r="E16" s="16" t="n">
        <v>4</v>
      </c>
      <c r="F16" s="16" t="n">
        <v>5</v>
      </c>
      <c r="G16" s="17" t="n">
        <v>6</v>
      </c>
    </row>
    <row r="17" customFormat="false" ht="15" hidden="false" customHeight="true" outlineLevel="0" collapsed="false">
      <c r="A17" s="18" t="s">
        <v>23</v>
      </c>
      <c r="B17" s="18"/>
      <c r="C17" s="19" t="n">
        <f aca="false">Смета!J24</f>
        <v>1135877.475</v>
      </c>
      <c r="D17" s="20" t="n">
        <v>1</v>
      </c>
      <c r="E17" s="19" t="n">
        <f aca="false">C17</f>
        <v>1135877.475</v>
      </c>
      <c r="F17" s="21" t="n">
        <v>1.0646</v>
      </c>
      <c r="G17" s="22" t="n">
        <f aca="false">E17*F17</f>
        <v>1209255.159885</v>
      </c>
    </row>
    <row r="18" customFormat="false" ht="15" hidden="false" customHeight="true" outlineLevel="0" collapsed="false">
      <c r="A18" s="18" t="s">
        <v>24</v>
      </c>
      <c r="B18" s="18"/>
      <c r="C18" s="19" t="n">
        <f aca="false">C17</f>
        <v>1135877.475</v>
      </c>
      <c r="D18" s="23"/>
      <c r="E18" s="19" t="n">
        <f aca="false">E17</f>
        <v>1135877.475</v>
      </c>
      <c r="F18" s="23"/>
      <c r="G18" s="22" t="n">
        <f aca="false">G17</f>
        <v>1209255.159885</v>
      </c>
    </row>
    <row r="19" customFormat="false" ht="15" hidden="false" customHeight="true" outlineLevel="0" collapsed="false">
      <c r="A19" s="18" t="s">
        <v>25</v>
      </c>
      <c r="B19" s="18"/>
      <c r="C19" s="19" t="n">
        <f aca="false">C18*0.22</f>
        <v>249893.0445</v>
      </c>
      <c r="D19" s="23"/>
      <c r="E19" s="19" t="n">
        <f aca="false">E18*0.22</f>
        <v>249893.0445</v>
      </c>
      <c r="F19" s="23"/>
      <c r="G19" s="22" t="n">
        <f aca="false">G18*0.22</f>
        <v>266036.1351747</v>
      </c>
    </row>
    <row r="20" customFormat="false" ht="15" hidden="false" customHeight="true" outlineLevel="0" collapsed="false">
      <c r="A20" s="24" t="s">
        <v>26</v>
      </c>
      <c r="B20" s="24"/>
      <c r="C20" s="25" t="n">
        <f aca="false">SUM(C18+C19)</f>
        <v>1385770.5195</v>
      </c>
      <c r="D20" s="26"/>
      <c r="E20" s="25" t="n">
        <f aca="false">SUM(E18+E19)</f>
        <v>1385770.5195</v>
      </c>
      <c r="F20" s="26"/>
      <c r="G20" s="27" t="n">
        <f aca="false">SUM(G18+G19)</f>
        <v>1475291.2950597</v>
      </c>
    </row>
    <row r="21" customFormat="false" ht="15" hidden="false" customHeight="true" outlineLevel="0" collapsed="false">
      <c r="A21" s="28"/>
      <c r="B21" s="28"/>
      <c r="C21" s="29"/>
      <c r="D21" s="29"/>
      <c r="E21" s="29"/>
      <c r="F21" s="29"/>
      <c r="G21" s="29"/>
    </row>
    <row r="22" customFormat="false" ht="12.75" hidden="false" customHeight="true" outlineLevel="0" collapsed="false">
      <c r="A22" s="2"/>
      <c r="B22" s="10" t="s">
        <v>27</v>
      </c>
      <c r="C22" s="30" t="s">
        <v>28</v>
      </c>
      <c r="D22" s="30"/>
      <c r="E22" s="31"/>
      <c r="F22" s="32"/>
      <c r="G22" s="32"/>
    </row>
    <row r="23" customFormat="false" ht="12.75" hidden="false" customHeight="true" outlineLevel="0" collapsed="false">
      <c r="A23" s="2"/>
      <c r="B23" s="10" t="s">
        <v>29</v>
      </c>
      <c r="C23" s="30" t="s">
        <v>30</v>
      </c>
      <c r="D23" s="30"/>
      <c r="E23" s="30"/>
      <c r="F23" s="33"/>
      <c r="G23" s="33"/>
    </row>
    <row r="24" customFormat="false" ht="12.75" hidden="false" customHeight="true" outlineLevel="0" collapsed="false">
      <c r="A24" s="2"/>
      <c r="B24" s="10" t="s">
        <v>31</v>
      </c>
      <c r="C24" s="30" t="s">
        <v>32</v>
      </c>
      <c r="D24" s="30"/>
      <c r="E24" s="30"/>
      <c r="F24" s="33"/>
      <c r="G24" s="33"/>
    </row>
    <row r="25" customFormat="false" ht="12.75" hidden="false" customHeight="true" outlineLevel="0" collapsed="false">
      <c r="A25" s="2"/>
      <c r="B25" s="10" t="s">
        <v>33</v>
      </c>
      <c r="C25" s="30" t="s">
        <v>34</v>
      </c>
      <c r="D25" s="30"/>
      <c r="E25" s="30"/>
      <c r="F25" s="33"/>
      <c r="G25" s="33"/>
    </row>
    <row r="26" customFormat="false" ht="12.75" hidden="false" customHeight="true" outlineLevel="0" collapsed="false">
      <c r="A26" s="2"/>
      <c r="B26" s="10" t="s">
        <v>35</v>
      </c>
      <c r="C26" s="30" t="s">
        <v>36</v>
      </c>
      <c r="D26" s="30"/>
      <c r="E26" s="30"/>
      <c r="F26" s="33"/>
      <c r="G26" s="33"/>
    </row>
    <row r="27" customFormat="false" ht="15" hidden="false" customHeight="true" outlineLevel="0" collapsed="false">
      <c r="A27" s="2"/>
      <c r="B27" s="3"/>
      <c r="C27" s="33"/>
      <c r="D27" s="33"/>
      <c r="E27" s="33"/>
      <c r="F27" s="33"/>
      <c r="G27" s="3"/>
    </row>
    <row r="28" customFormat="false" ht="19.5" hidden="false" customHeight="true" outlineLevel="0" collapsed="false">
      <c r="A28" s="34" t="s">
        <v>37</v>
      </c>
      <c r="B28" s="34"/>
      <c r="C28" s="34"/>
      <c r="D28" s="34"/>
      <c r="E28" s="34"/>
      <c r="F28" s="34"/>
      <c r="G28" s="34"/>
    </row>
    <row r="29" customFormat="false" ht="25.5" hidden="false" customHeight="true" outlineLevel="0" collapsed="false">
      <c r="A29" s="2"/>
      <c r="B29" s="35" t="s">
        <v>38</v>
      </c>
      <c r="C29" s="35"/>
      <c r="D29" s="36"/>
      <c r="E29" s="37"/>
      <c r="F29" s="37"/>
      <c r="G29" s="37"/>
    </row>
    <row r="30" customFormat="false" ht="14.45" hidden="false" customHeight="false" outlineLevel="0" collapsed="false">
      <c r="A30" s="2"/>
      <c r="B30" s="38"/>
      <c r="C30" s="38"/>
      <c r="D30" s="37"/>
      <c r="E30" s="37"/>
      <c r="F30" s="37"/>
      <c r="G30" s="37"/>
    </row>
    <row r="31" customFormat="false" ht="21" hidden="false" customHeight="true" outlineLevel="0" collapsed="false">
      <c r="A31" s="39" t="s">
        <v>39</v>
      </c>
      <c r="B31" s="39"/>
      <c r="C31" s="39"/>
      <c r="D31" s="39"/>
      <c r="E31" s="39"/>
      <c r="F31" s="39"/>
      <c r="G31" s="39"/>
    </row>
    <row r="32" customFormat="false" ht="15" hidden="false" customHeight="true" outlineLevel="0" collapsed="false">
      <c r="A32" s="7"/>
      <c r="B32" s="40" t="s">
        <v>40</v>
      </c>
      <c r="C32" s="41"/>
      <c r="D32" s="42" t="n">
        <v>0</v>
      </c>
      <c r="E32" s="42"/>
      <c r="F32" s="43"/>
      <c r="G32" s="43"/>
    </row>
    <row r="33" customFormat="false" ht="15" hidden="false" customHeight="true" outlineLevel="0" collapsed="false">
      <c r="A33" s="7"/>
      <c r="B33" s="40" t="s">
        <v>41</v>
      </c>
      <c r="C33" s="41"/>
      <c r="D33" s="42" t="n">
        <v>1</v>
      </c>
      <c r="E33" s="42"/>
      <c r="F33" s="43"/>
      <c r="G33" s="43"/>
    </row>
    <row r="34" customFormat="false" ht="15" hidden="false" customHeight="true" outlineLevel="0" collapsed="false">
      <c r="A34" s="7"/>
      <c r="B34" s="44" t="s">
        <v>42</v>
      </c>
      <c r="C34" s="44"/>
      <c r="D34" s="43"/>
      <c r="E34" s="43"/>
      <c r="F34" s="43"/>
      <c r="G34" s="43"/>
    </row>
    <row r="35" customFormat="false" ht="15" hidden="false" customHeight="true" outlineLevel="0" collapsed="false">
      <c r="A35" s="7"/>
      <c r="B35" s="10" t="s">
        <v>43</v>
      </c>
      <c r="C35" s="10"/>
      <c r="D35" s="30"/>
      <c r="E35" s="30"/>
      <c r="F35" s="30" t="s">
        <v>44</v>
      </c>
      <c r="G35" s="43"/>
    </row>
    <row r="36" customFormat="false" ht="15" hidden="false" customHeight="true" outlineLevel="0" collapsed="false">
      <c r="A36" s="7"/>
      <c r="B36" s="10" t="s">
        <v>45</v>
      </c>
      <c r="C36" s="10"/>
      <c r="D36" s="30"/>
      <c r="E36" s="30"/>
      <c r="F36" s="30" t="s">
        <v>46</v>
      </c>
      <c r="G36" s="43"/>
    </row>
    <row r="37" customFormat="false" ht="15" hidden="false" customHeight="true" outlineLevel="0" collapsed="false">
      <c r="A37" s="7"/>
      <c r="B37" s="44" t="s">
        <v>47</v>
      </c>
      <c r="C37" s="44"/>
      <c r="D37" s="43"/>
      <c r="E37" s="43"/>
      <c r="F37" s="43"/>
      <c r="G37" s="43"/>
    </row>
    <row r="38" customFormat="false" ht="15" hidden="false" customHeight="true" outlineLevel="0" collapsed="false">
      <c r="A38" s="7"/>
      <c r="B38" s="10" t="s">
        <v>43</v>
      </c>
      <c r="C38" s="10"/>
      <c r="D38" s="30" t="s">
        <v>48</v>
      </c>
      <c r="E38" s="30"/>
      <c r="F38" s="45" t="n">
        <v>1.0095</v>
      </c>
      <c r="G38" s="43"/>
    </row>
    <row r="39" customFormat="false" ht="15" hidden="false" customHeight="true" outlineLevel="0" collapsed="false">
      <c r="A39" s="7"/>
      <c r="B39" s="10" t="s">
        <v>45</v>
      </c>
      <c r="C39" s="10"/>
      <c r="D39" s="30" t="s">
        <v>49</v>
      </c>
      <c r="E39" s="30"/>
      <c r="F39" s="45" t="n">
        <v>1.0072</v>
      </c>
      <c r="G39" s="43"/>
    </row>
    <row r="40" customFormat="false" ht="15" hidden="false" customHeight="true" outlineLevel="0" collapsed="false">
      <c r="A40" s="7"/>
      <c r="B40" s="44" t="s">
        <v>50</v>
      </c>
      <c r="C40" s="44"/>
      <c r="D40" s="43"/>
      <c r="E40" s="43"/>
      <c r="F40" s="43"/>
      <c r="G40" s="43"/>
    </row>
    <row r="41" customFormat="false" ht="15" hidden="false" customHeight="true" outlineLevel="0" collapsed="false">
      <c r="A41" s="7"/>
      <c r="B41" s="10" t="s">
        <v>51</v>
      </c>
      <c r="C41" s="10"/>
      <c r="D41" s="30" t="s">
        <v>52</v>
      </c>
      <c r="E41" s="30"/>
      <c r="F41" s="45" t="n">
        <v>1.0095</v>
      </c>
      <c r="G41" s="43"/>
    </row>
    <row r="42" customFormat="false" ht="15" hidden="false" customHeight="true" outlineLevel="0" collapsed="false">
      <c r="A42" s="7"/>
      <c r="B42" s="10" t="s">
        <v>53</v>
      </c>
      <c r="C42" s="10"/>
      <c r="D42" s="30" t="s">
        <v>54</v>
      </c>
      <c r="E42" s="30"/>
      <c r="F42" s="45" t="n">
        <v>1.0646</v>
      </c>
      <c r="G42" s="43"/>
    </row>
    <row r="43" customFormat="false" ht="15" hidden="false" customHeight="true" outlineLevel="0" collapsed="false">
      <c r="A43" s="7"/>
      <c r="B43" s="44" t="s">
        <v>55</v>
      </c>
      <c r="C43" s="44"/>
      <c r="D43" s="44"/>
      <c r="E43" s="44"/>
      <c r="F43" s="46"/>
      <c r="G43" s="43"/>
    </row>
    <row r="44" customFormat="false" ht="15" hidden="false" customHeight="true" outlineLevel="0" collapsed="false">
      <c r="A44" s="7"/>
      <c r="B44" s="44" t="s">
        <v>56</v>
      </c>
      <c r="C44" s="44"/>
      <c r="D44" s="44"/>
      <c r="E44" s="44"/>
      <c r="F44" s="47" t="n">
        <v>1.0646</v>
      </c>
      <c r="G44" s="43"/>
    </row>
    <row r="45" customFormat="false" ht="12.75" hidden="false" customHeight="false" outlineLevel="0" collapsed="false">
      <c r="A45" s="48"/>
      <c r="B45" s="49"/>
      <c r="C45" s="49"/>
      <c r="D45" s="49"/>
      <c r="E45" s="49"/>
      <c r="F45" s="49"/>
      <c r="G45" s="49"/>
    </row>
    <row r="46" customFormat="false" ht="12.75" hidden="false" customHeight="false" outlineLevel="0" collapsed="false">
      <c r="A46" s="48"/>
      <c r="B46" s="50" t="s">
        <v>57</v>
      </c>
      <c r="C46" s="51"/>
      <c r="D46" s="48"/>
      <c r="E46" s="48"/>
      <c r="F46" s="48"/>
      <c r="G46" s="48"/>
    </row>
    <row r="47" customFormat="false" ht="12.75" hidden="false" customHeight="false" outlineLevel="0" collapsed="false">
      <c r="A47" s="48"/>
      <c r="B47" s="50" t="s">
        <v>58</v>
      </c>
      <c r="C47" s="51"/>
      <c r="D47" s="48"/>
      <c r="E47" s="48"/>
      <c r="F47" s="48"/>
      <c r="G47" s="48"/>
    </row>
    <row r="48" customFormat="false" ht="12.75" hidden="false" customHeight="false" outlineLevel="0" collapsed="false">
      <c r="A48" s="48"/>
      <c r="B48" s="50" t="s">
        <v>59</v>
      </c>
      <c r="C48" s="51"/>
      <c r="D48" s="48"/>
      <c r="E48" s="48"/>
      <c r="F48" s="48"/>
      <c r="G48" s="48"/>
    </row>
    <row r="49" customFormat="false" ht="12.75" hidden="false" customHeight="false" outlineLevel="0" collapsed="false">
      <c r="A49" s="48"/>
      <c r="B49" s="50" t="s">
        <v>60</v>
      </c>
      <c r="C49" s="51"/>
      <c r="D49" s="48"/>
      <c r="E49" s="48"/>
      <c r="F49" s="48"/>
      <c r="G49" s="48"/>
    </row>
    <row r="50" customFormat="false" ht="12.75" hidden="false" customHeight="false" outlineLevel="0" collapsed="false">
      <c r="A50" s="48"/>
      <c r="B50" s="50" t="s">
        <v>61</v>
      </c>
      <c r="C50" s="51"/>
      <c r="D50" s="48"/>
      <c r="E50" s="48"/>
      <c r="F50" s="48"/>
      <c r="G50" s="48"/>
    </row>
    <row r="51" customFormat="false" ht="12.75" hidden="false" customHeight="false" outlineLevel="0" collapsed="false">
      <c r="A51" s="48"/>
      <c r="B51" s="50" t="s">
        <v>62</v>
      </c>
      <c r="C51" s="51"/>
      <c r="D51" s="48"/>
      <c r="E51" s="48"/>
      <c r="F51" s="48"/>
      <c r="G51" s="48"/>
    </row>
    <row r="52" customFormat="false" ht="12.75" hidden="false" customHeight="false" outlineLevel="0" collapsed="false">
      <c r="A52" s="48"/>
      <c r="B52" s="50" t="s">
        <v>63</v>
      </c>
      <c r="C52" s="51"/>
      <c r="D52" s="48"/>
      <c r="E52" s="48"/>
      <c r="F52" s="48"/>
      <c r="G52" s="48"/>
    </row>
    <row r="53" customFormat="false" ht="12.75" hidden="false" customHeight="false" outlineLevel="0" collapsed="false">
      <c r="A53" s="48"/>
      <c r="B53" s="2"/>
      <c r="C53" s="2"/>
      <c r="D53" s="48"/>
      <c r="E53" s="48"/>
      <c r="F53" s="48"/>
      <c r="G53" s="48"/>
    </row>
  </sheetData>
  <mergeCells count="38">
    <mergeCell ref="B4:G4"/>
    <mergeCell ref="B5:G5"/>
    <mergeCell ref="B6:G6"/>
    <mergeCell ref="B8:G8"/>
    <mergeCell ref="B9:G9"/>
    <mergeCell ref="B10:G10"/>
    <mergeCell ref="B11:G11"/>
    <mergeCell ref="B12:G12"/>
    <mergeCell ref="B13:G13"/>
    <mergeCell ref="A15:B15"/>
    <mergeCell ref="A16:B16"/>
    <mergeCell ref="A17:B17"/>
    <mergeCell ref="A18:B18"/>
    <mergeCell ref="A19:B19"/>
    <mergeCell ref="A20:B20"/>
    <mergeCell ref="C22:D22"/>
    <mergeCell ref="C26:D26"/>
    <mergeCell ref="B29:C29"/>
    <mergeCell ref="A31:G31"/>
    <mergeCell ref="D32:E32"/>
    <mergeCell ref="D33:E33"/>
    <mergeCell ref="B34:C34"/>
    <mergeCell ref="B35:C35"/>
    <mergeCell ref="D35:E35"/>
    <mergeCell ref="B36:C36"/>
    <mergeCell ref="D36:E36"/>
    <mergeCell ref="B37:C37"/>
    <mergeCell ref="B38:C38"/>
    <mergeCell ref="D38:E38"/>
    <mergeCell ref="B39:C39"/>
    <mergeCell ref="D39:E39"/>
    <mergeCell ref="B40:C40"/>
    <mergeCell ref="B41:C41"/>
    <mergeCell ref="D41:E41"/>
    <mergeCell ref="B42:C42"/>
    <mergeCell ref="D42:E42"/>
    <mergeCell ref="B43:E43"/>
    <mergeCell ref="B44:E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28"/>
  <sheetViews>
    <sheetView showFormulas="false" showGridLines="true" showRowColHeaders="true" showZeros="true" rightToLeft="false" tabSelected="false" showOutlineSymbols="false" defaultGridColor="true" view="normal" topLeftCell="A7" colorId="64" zoomScale="120" zoomScaleNormal="120" zoomScalePageLayoutView="100" workbookViewId="0">
      <selection pane="topLeft" activeCell="J28" activeCellId="0" sqref="J28"/>
    </sheetView>
  </sheetViews>
  <sheetFormatPr defaultColWidth="9.00390625" defaultRowHeight="12.75" zeroHeight="false" outlineLevelRow="0" outlineLevelCol="0"/>
  <cols>
    <col collapsed="false" customWidth="true" hidden="false" outlineLevel="0" max="1" min="1" style="52" width="5"/>
    <col collapsed="false" customWidth="true" hidden="false" outlineLevel="0" max="2" min="2" style="52" width="22.62"/>
    <col collapsed="false" customWidth="true" hidden="false" outlineLevel="0" max="3" min="3" style="52" width="20.75"/>
    <col collapsed="false" customWidth="true" hidden="false" outlineLevel="0" max="4" min="4" style="52" width="13.76"/>
    <col collapsed="false" customWidth="true" hidden="false" outlineLevel="0" max="5" min="5" style="52" width="10"/>
    <col collapsed="false" customWidth="true" hidden="false" outlineLevel="0" max="6" min="6" style="52" width="9.38"/>
    <col collapsed="false" customWidth="true" hidden="false" outlineLevel="0" max="7" min="7" style="52" width="7.12"/>
    <col collapsed="false" customWidth="true" hidden="false" outlineLevel="0" max="8" min="8" style="52" width="8"/>
    <col collapsed="false" customWidth="true" hidden="false" outlineLevel="0" max="9" min="9" style="52" width="9.12"/>
    <col collapsed="false" customWidth="true" hidden="false" outlineLevel="0" max="10" min="10" style="52" width="13.16"/>
    <col collapsed="false" customWidth="false" hidden="false" outlineLevel="0" max="12" min="11" style="52" width="9"/>
    <col collapsed="false" customWidth="true" hidden="false" outlineLevel="0" max="13" min="13" style="52" width="16.12"/>
    <col collapsed="false" customWidth="false" hidden="false" outlineLevel="0" max="16384" min="14" style="52" width="9"/>
  </cols>
  <sheetData>
    <row r="3" customFormat="false" ht="12.75" hidden="false" customHeight="false" outlineLevel="0" collapsed="false">
      <c r="A3" s="53" t="s">
        <v>64</v>
      </c>
      <c r="B3" s="53"/>
      <c r="C3" s="53"/>
      <c r="D3" s="53"/>
      <c r="E3" s="53"/>
      <c r="F3" s="53"/>
      <c r="G3" s="53"/>
      <c r="H3" s="53"/>
      <c r="I3" s="53"/>
      <c r="J3" s="53"/>
    </row>
    <row r="4" customFormat="false" ht="40.5" hidden="false" customHeight="true" outlineLevel="0" collapsed="false">
      <c r="A4" s="54" t="s">
        <v>65</v>
      </c>
      <c r="B4" s="54"/>
      <c r="C4" s="54"/>
      <c r="D4" s="54"/>
      <c r="E4" s="54"/>
      <c r="F4" s="54"/>
      <c r="G4" s="54"/>
      <c r="H4" s="54"/>
      <c r="I4" s="54"/>
      <c r="J4" s="54"/>
    </row>
    <row r="6" customFormat="false" ht="27" hidden="false" customHeight="true" outlineLevel="0" collapsed="false">
      <c r="A6" s="55" t="s">
        <v>66</v>
      </c>
      <c r="B6" s="56" t="s">
        <v>67</v>
      </c>
      <c r="C6" s="56"/>
      <c r="D6" s="56"/>
      <c r="E6" s="56" t="s">
        <v>68</v>
      </c>
      <c r="F6" s="56"/>
      <c r="G6" s="56"/>
      <c r="H6" s="56" t="s">
        <v>69</v>
      </c>
      <c r="I6" s="56"/>
      <c r="J6" s="55" t="s">
        <v>70</v>
      </c>
    </row>
    <row r="7" customFormat="false" ht="12.75" hidden="false" customHeight="false" outlineLevel="0" collapsed="false">
      <c r="A7" s="56" t="n">
        <v>1</v>
      </c>
      <c r="B7" s="56" t="n">
        <v>2</v>
      </c>
      <c r="C7" s="56"/>
      <c r="D7" s="56"/>
      <c r="E7" s="56" t="n">
        <v>3</v>
      </c>
      <c r="F7" s="56"/>
      <c r="G7" s="56"/>
      <c r="H7" s="56" t="n">
        <v>4</v>
      </c>
      <c r="I7" s="56"/>
      <c r="J7" s="56" t="n">
        <v>5</v>
      </c>
    </row>
    <row r="8" customFormat="false" ht="49.25" hidden="false" customHeight="true" outlineLevel="0" collapsed="false">
      <c r="A8" s="56"/>
      <c r="B8" s="57" t="s">
        <v>71</v>
      </c>
      <c r="C8" s="57"/>
      <c r="D8" s="57"/>
      <c r="E8" s="57" t="s">
        <v>72</v>
      </c>
      <c r="F8" s="57"/>
      <c r="G8" s="57"/>
      <c r="H8" s="58"/>
      <c r="I8" s="58"/>
      <c r="J8" s="58"/>
    </row>
    <row r="9" customFormat="false" ht="39.7" hidden="false" customHeight="true" outlineLevel="0" collapsed="false">
      <c r="A9" s="56"/>
      <c r="B9" s="57" t="s">
        <v>73</v>
      </c>
      <c r="C9" s="57" t="s">
        <v>74</v>
      </c>
      <c r="D9" s="57"/>
      <c r="E9" s="59" t="s">
        <v>75</v>
      </c>
      <c r="F9" s="59"/>
      <c r="G9" s="59"/>
      <c r="H9" s="60" t="s">
        <v>76</v>
      </c>
      <c r="I9" s="60"/>
      <c r="J9" s="61" t="n">
        <v>1050</v>
      </c>
      <c r="K9" s="62"/>
      <c r="M9" s="63"/>
      <c r="N9" s="62"/>
    </row>
    <row r="10" customFormat="false" ht="39.7" hidden="false" customHeight="true" outlineLevel="0" collapsed="false">
      <c r="A10" s="56"/>
      <c r="B10" s="64" t="s">
        <v>77</v>
      </c>
      <c r="C10" s="64"/>
      <c r="D10" s="64"/>
      <c r="E10" s="58"/>
      <c r="F10" s="58"/>
      <c r="G10" s="58"/>
      <c r="H10" s="60"/>
      <c r="I10" s="60"/>
      <c r="J10" s="61"/>
      <c r="K10" s="62"/>
      <c r="M10" s="63"/>
      <c r="N10" s="62"/>
    </row>
    <row r="11" customFormat="false" ht="39.7" hidden="false" customHeight="true" outlineLevel="0" collapsed="false">
      <c r="A11" s="56"/>
      <c r="B11" s="64" t="s">
        <v>78</v>
      </c>
      <c r="C11" s="64"/>
      <c r="D11" s="64"/>
      <c r="E11" s="59" t="s">
        <v>79</v>
      </c>
      <c r="F11" s="59"/>
      <c r="G11" s="59"/>
      <c r="H11" s="60" t="s">
        <v>80</v>
      </c>
      <c r="I11" s="60"/>
      <c r="J11" s="61" t="n">
        <v>7875</v>
      </c>
      <c r="K11" s="62"/>
      <c r="M11" s="63"/>
      <c r="N11" s="62"/>
    </row>
    <row r="12" customFormat="false" ht="39.7" hidden="false" customHeight="true" outlineLevel="0" collapsed="false">
      <c r="A12" s="56"/>
      <c r="B12" s="64" t="s">
        <v>81</v>
      </c>
      <c r="C12" s="64"/>
      <c r="D12" s="64"/>
      <c r="E12" s="59" t="s">
        <v>82</v>
      </c>
      <c r="F12" s="59"/>
      <c r="G12" s="59"/>
      <c r="H12" s="60" t="s">
        <v>83</v>
      </c>
      <c r="I12" s="60"/>
      <c r="J12" s="61" t="n">
        <v>74717.5</v>
      </c>
      <c r="K12" s="62"/>
      <c r="M12" s="63"/>
      <c r="N12" s="62"/>
    </row>
    <row r="13" customFormat="false" ht="39.7" hidden="false" customHeight="true" outlineLevel="0" collapsed="false">
      <c r="A13" s="56"/>
      <c r="B13" s="64" t="s">
        <v>84</v>
      </c>
      <c r="C13" s="64"/>
      <c r="D13" s="64"/>
      <c r="E13" s="59" t="s">
        <v>85</v>
      </c>
      <c r="F13" s="59"/>
      <c r="G13" s="59"/>
      <c r="H13" s="60" t="s">
        <v>86</v>
      </c>
      <c r="I13" s="60"/>
      <c r="J13" s="61" t="n">
        <v>6670</v>
      </c>
      <c r="K13" s="62"/>
      <c r="M13" s="63"/>
      <c r="N13" s="62"/>
    </row>
    <row r="14" customFormat="false" ht="39.7" hidden="false" customHeight="true" outlineLevel="0" collapsed="false">
      <c r="A14" s="56"/>
      <c r="B14" s="64" t="s">
        <v>87</v>
      </c>
      <c r="C14" s="64"/>
      <c r="D14" s="64"/>
      <c r="E14" s="58"/>
      <c r="F14" s="58"/>
      <c r="G14" s="58"/>
      <c r="H14" s="60"/>
      <c r="I14" s="60"/>
      <c r="J14" s="61"/>
      <c r="K14" s="62"/>
      <c r="M14" s="63"/>
      <c r="N14" s="62"/>
    </row>
    <row r="15" customFormat="false" ht="39.7" hidden="false" customHeight="true" outlineLevel="0" collapsed="false">
      <c r="A15" s="56"/>
      <c r="B15" s="64" t="s">
        <v>78</v>
      </c>
      <c r="C15" s="64"/>
      <c r="D15" s="64"/>
      <c r="E15" s="59" t="s">
        <v>88</v>
      </c>
      <c r="F15" s="59"/>
      <c r="G15" s="59"/>
      <c r="H15" s="60" t="s">
        <v>89</v>
      </c>
      <c r="I15" s="60"/>
      <c r="J15" s="61" t="n">
        <v>5343.75</v>
      </c>
      <c r="K15" s="62"/>
      <c r="M15" s="63"/>
      <c r="N15" s="62"/>
    </row>
    <row r="16" customFormat="false" ht="39.7" hidden="false" customHeight="true" outlineLevel="0" collapsed="false">
      <c r="A16" s="56"/>
      <c r="B16" s="64" t="s">
        <v>81</v>
      </c>
      <c r="C16" s="64"/>
      <c r="D16" s="64"/>
      <c r="E16" s="59" t="s">
        <v>90</v>
      </c>
      <c r="F16" s="59"/>
      <c r="G16" s="59"/>
      <c r="H16" s="60" t="s">
        <v>91</v>
      </c>
      <c r="I16" s="60"/>
      <c r="J16" s="61" t="n">
        <v>24805</v>
      </c>
      <c r="K16" s="62"/>
      <c r="M16" s="63"/>
      <c r="N16" s="62"/>
    </row>
    <row r="17" customFormat="false" ht="39.7" hidden="false" customHeight="true" outlineLevel="0" collapsed="false">
      <c r="A17" s="56"/>
      <c r="B17" s="64" t="s">
        <v>84</v>
      </c>
      <c r="C17" s="64"/>
      <c r="D17" s="64"/>
      <c r="E17" s="59" t="s">
        <v>92</v>
      </c>
      <c r="F17" s="59"/>
      <c r="G17" s="59"/>
      <c r="H17" s="60" t="s">
        <v>93</v>
      </c>
      <c r="I17" s="60"/>
      <c r="J17" s="61" t="n">
        <v>2012.5</v>
      </c>
      <c r="K17" s="62"/>
      <c r="M17" s="63"/>
      <c r="N17" s="62"/>
    </row>
    <row r="18" customFormat="false" ht="39.7" hidden="false" customHeight="true" outlineLevel="0" collapsed="false">
      <c r="A18" s="56"/>
      <c r="B18" s="64" t="s">
        <v>94</v>
      </c>
      <c r="C18" s="64" t="s">
        <v>95</v>
      </c>
      <c r="D18" s="64" t="s">
        <v>96</v>
      </c>
      <c r="E18" s="59" t="s">
        <v>97</v>
      </c>
      <c r="F18" s="59"/>
      <c r="G18" s="59"/>
      <c r="H18" s="60" t="s">
        <v>98</v>
      </c>
      <c r="I18" s="60"/>
      <c r="J18" s="61" t="n">
        <v>23030</v>
      </c>
      <c r="K18" s="62"/>
      <c r="M18" s="63"/>
      <c r="N18" s="62"/>
    </row>
    <row r="19" customFormat="false" ht="39.7" hidden="false" customHeight="true" outlineLevel="0" collapsed="false">
      <c r="A19" s="56"/>
      <c r="B19" s="64" t="s">
        <v>99</v>
      </c>
      <c r="C19" s="64"/>
      <c r="D19" s="64"/>
      <c r="E19" s="59" t="s">
        <v>100</v>
      </c>
      <c r="F19" s="59"/>
      <c r="G19" s="59"/>
      <c r="H19" s="60" t="s">
        <v>101</v>
      </c>
      <c r="I19" s="60"/>
      <c r="J19" s="61" t="n">
        <v>1430</v>
      </c>
      <c r="K19" s="62"/>
      <c r="M19" s="63"/>
      <c r="N19" s="62"/>
    </row>
    <row r="20" customFormat="false" ht="39.7" hidden="false" customHeight="true" outlineLevel="0" collapsed="false">
      <c r="A20" s="56"/>
      <c r="B20" s="64" t="s">
        <v>102</v>
      </c>
      <c r="C20" s="64" t="s">
        <v>103</v>
      </c>
      <c r="D20" s="64" t="s">
        <v>104</v>
      </c>
      <c r="E20" s="59" t="s">
        <v>105</v>
      </c>
      <c r="F20" s="59"/>
      <c r="G20" s="59"/>
      <c r="H20" s="60" t="s">
        <v>106</v>
      </c>
      <c r="I20" s="60"/>
      <c r="J20" s="61" t="n">
        <v>3890</v>
      </c>
      <c r="K20" s="62"/>
      <c r="M20" s="63"/>
      <c r="N20" s="62"/>
    </row>
    <row r="21" customFormat="false" ht="39.7" hidden="false" customHeight="true" outlineLevel="0" collapsed="false">
      <c r="A21" s="56"/>
      <c r="B21" s="64" t="s">
        <v>107</v>
      </c>
      <c r="C21" s="64" t="s">
        <v>108</v>
      </c>
      <c r="D21" s="64"/>
      <c r="E21" s="59" t="s">
        <v>109</v>
      </c>
      <c r="F21" s="59"/>
      <c r="G21" s="59"/>
      <c r="H21" s="60" t="s">
        <v>110</v>
      </c>
      <c r="I21" s="60"/>
      <c r="J21" s="61" t="n">
        <v>1960</v>
      </c>
      <c r="K21" s="62"/>
      <c r="M21" s="63"/>
      <c r="N21" s="62"/>
    </row>
    <row r="22" s="65" customFormat="true" ht="39.7" hidden="false" customHeight="true" outlineLevel="0" collapsed="false">
      <c r="A22" s="56"/>
      <c r="B22" s="64" t="s">
        <v>111</v>
      </c>
      <c r="C22" s="64"/>
      <c r="D22" s="64"/>
      <c r="E22" s="59" t="s">
        <v>112</v>
      </c>
      <c r="F22" s="59"/>
      <c r="G22" s="59"/>
      <c r="H22" s="60" t="s">
        <v>113</v>
      </c>
      <c r="I22" s="60"/>
      <c r="J22" s="61" t="n">
        <v>4540</v>
      </c>
      <c r="K22" s="62"/>
      <c r="L22" s="52"/>
      <c r="M22" s="63"/>
      <c r="N22" s="62"/>
    </row>
    <row r="23" customFormat="false" ht="27" hidden="false" customHeight="true" outlineLevel="0" collapsed="false">
      <c r="A23" s="60"/>
      <c r="B23" s="66"/>
      <c r="C23" s="66"/>
      <c r="D23" s="66"/>
      <c r="E23" s="58"/>
      <c r="F23" s="58"/>
      <c r="G23" s="58"/>
      <c r="H23" s="60" t="s">
        <v>114</v>
      </c>
      <c r="I23" s="60"/>
      <c r="J23" s="61" t="n">
        <f aca="false">SUM(J9:J22)</f>
        <v>157323.75</v>
      </c>
      <c r="K23" s="62"/>
      <c r="M23" s="67"/>
      <c r="N23" s="62"/>
    </row>
    <row r="24" customFormat="false" ht="15" hidden="false" customHeight="true" outlineLevel="0" collapsed="false">
      <c r="A24" s="68" t="s">
        <v>115</v>
      </c>
      <c r="B24" s="69"/>
      <c r="C24" s="69"/>
      <c r="D24" s="69"/>
      <c r="E24" s="69"/>
      <c r="F24" s="69"/>
      <c r="G24" s="70"/>
      <c r="H24" s="71" t="s">
        <v>116</v>
      </c>
      <c r="I24" s="71"/>
      <c r="J24" s="61" t="n">
        <f aca="false">J23*7.22</f>
        <v>1135877.475</v>
      </c>
      <c r="M24" s="67"/>
    </row>
    <row r="25" customFormat="false" ht="15" hidden="false" customHeight="true" outlineLevel="0" collapsed="false">
      <c r="A25" s="72" t="s">
        <v>117</v>
      </c>
      <c r="B25" s="72"/>
      <c r="C25" s="72"/>
      <c r="D25" s="72"/>
      <c r="E25" s="72"/>
      <c r="F25" s="72"/>
      <c r="G25" s="72"/>
      <c r="H25" s="73" t="s">
        <v>118</v>
      </c>
      <c r="I25" s="73"/>
      <c r="J25" s="61" t="n">
        <f aca="false">J24*1.0646</f>
        <v>1209255.159885</v>
      </c>
      <c r="M25" s="74"/>
    </row>
    <row r="26" customFormat="false" ht="15" hidden="false" customHeight="true" outlineLevel="0" collapsed="false">
      <c r="A26" s="75" t="s">
        <v>119</v>
      </c>
      <c r="B26" s="75"/>
      <c r="C26" s="75"/>
      <c r="D26" s="75"/>
      <c r="E26" s="75"/>
      <c r="F26" s="75"/>
      <c r="G26" s="75"/>
      <c r="H26" s="75"/>
      <c r="I26" s="75"/>
      <c r="J26" s="61" t="n">
        <f aca="false">J25</f>
        <v>1209255.159885</v>
      </c>
      <c r="M26" s="74"/>
    </row>
    <row r="27" customFormat="false" ht="12.75" hidden="false" customHeight="false" outlineLevel="0" collapsed="false">
      <c r="A27" s="60"/>
      <c r="B27" s="58"/>
      <c r="C27" s="58"/>
      <c r="D27" s="58"/>
      <c r="E27" s="58"/>
      <c r="F27" s="58"/>
      <c r="G27" s="58"/>
      <c r="H27" s="76" t="s">
        <v>120</v>
      </c>
      <c r="I27" s="76"/>
      <c r="J27" s="61" t="n">
        <f aca="false">J28-J24</f>
        <v>339413.8200597</v>
      </c>
      <c r="M27" s="67"/>
    </row>
    <row r="28" customFormat="false" ht="12.75" hidden="false" customHeight="false" outlineLevel="0" collapsed="false">
      <c r="A28" s="60"/>
      <c r="B28" s="58"/>
      <c r="C28" s="58"/>
      <c r="D28" s="58"/>
      <c r="E28" s="58"/>
      <c r="F28" s="58"/>
      <c r="G28" s="58"/>
      <c r="H28" s="58" t="s">
        <v>121</v>
      </c>
      <c r="I28" s="58"/>
      <c r="J28" s="61" t="n">
        <f aca="false">J26*1.22</f>
        <v>1475291.2950597</v>
      </c>
      <c r="M28" s="67"/>
    </row>
  </sheetData>
  <mergeCells count="66">
    <mergeCell ref="A3:J3"/>
    <mergeCell ref="A4:J4"/>
    <mergeCell ref="B6:D6"/>
    <mergeCell ref="E6:G6"/>
    <mergeCell ref="H6:I6"/>
    <mergeCell ref="B7:D7"/>
    <mergeCell ref="E7:G7"/>
    <mergeCell ref="H7:I7"/>
    <mergeCell ref="B8:D8"/>
    <mergeCell ref="E8:G8"/>
    <mergeCell ref="H8:I8"/>
    <mergeCell ref="B9:D9"/>
    <mergeCell ref="E9:G9"/>
    <mergeCell ref="H9:I9"/>
    <mergeCell ref="B10:D10"/>
    <mergeCell ref="E10:G10"/>
    <mergeCell ref="H10:I10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21:D21"/>
    <mergeCell ref="E21:G21"/>
    <mergeCell ref="H21:I21"/>
    <mergeCell ref="B22:D22"/>
    <mergeCell ref="E22:G22"/>
    <mergeCell ref="H22:I22"/>
    <mergeCell ref="B23:D23"/>
    <mergeCell ref="E23:G23"/>
    <mergeCell ref="H23:I23"/>
    <mergeCell ref="H24:I24"/>
    <mergeCell ref="A25:G25"/>
    <mergeCell ref="H25:I25"/>
    <mergeCell ref="A26:I26"/>
    <mergeCell ref="B27:D27"/>
    <mergeCell ref="E27:G27"/>
    <mergeCell ref="H27:I27"/>
    <mergeCell ref="B28:D28"/>
    <mergeCell ref="E28:G28"/>
    <mergeCell ref="H28:I28"/>
  </mergeCells>
  <printOptions headings="false" gridLines="false" gridLinesSet="true" horizontalCentered="false" verticalCentered="false"/>
  <pageMargins left="0.590277777777778" right="0.39375" top="0.59375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452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2022-02-03T13:30:49Z</dcterms:created>
  <dc:creator>axlsx</dc:creator>
  <dc:description/>
  <dc:language>ru-RU</dc:language>
  <cp:lastModifiedBy>levinvv</cp:lastModifiedBy>
  <cp:lastPrinted>2022-02-10T07:38:11Z</cp:lastPrinted>
  <dcterms:modified xsi:type="dcterms:W3CDTF">2026-10-28T14:07:53Z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